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I:\groups\opb\COMMON\FY 2020 Straw Budget\ABB Table\FY 2020 ABB Table Structure\"/>
    </mc:Choice>
  </mc:AlternateContent>
  <bookViews>
    <workbookView xWindow="0" yWindow="0" windowWidth="28800" windowHeight="12300" tabRatio="723"/>
  </bookViews>
  <sheets>
    <sheet name="FY20 June Final ABB Table" sheetId="28" r:id="rId1"/>
    <sheet name="Beginning Balances" sheetId="17" r:id="rId2"/>
    <sheet name="Tuition" sheetId="4" r:id="rId3"/>
    <sheet name="Summer Quarter" sheetId="20" r:id="rId4"/>
    <sheet name="ICR" sheetId="5" r:id="rId5"/>
    <sheet name="MiscFees" sheetId="6" r:id="rId6"/>
    <sheet name="Supplement" sheetId="7" r:id="rId7"/>
  </sheets>
  <externalReferences>
    <externalReference r:id="rId8"/>
  </externalReferences>
  <definedNames>
    <definedName name="CARRYS">[1]Carryovers!$A:$IV</definedName>
    <definedName name="GradPcntMjrs" localSheetId="3">#REF!</definedName>
    <definedName name="GradPcntMjrs">#REF!</definedName>
    <definedName name="GradPcntSCH" localSheetId="3">#REF!</definedName>
    <definedName name="GradPcntSCH">#REF!</definedName>
    <definedName name="GSPcntMjrs" localSheetId="3">#REF!</definedName>
    <definedName name="GSPcntMjrs">#REF!</definedName>
    <definedName name="GSPcntSCH" localSheetId="3">#REF!</definedName>
    <definedName name="GSPcntSCH">#REF!</definedName>
    <definedName name="_xlnm.Print_Area" localSheetId="2">Tuition!$A$1:$I$49</definedName>
    <definedName name="Proj6_LoadTableForTuitCalcs">#REF!</definedName>
    <definedName name="SUMDATA">'[1]SUMMARY DATA'!$A:$IV</definedName>
    <definedName name="Tax" localSheetId="3">#REF!</definedName>
    <definedName name="Tax">#REF!</definedName>
    <definedName name="UGPcntDegs" localSheetId="3">#REF!</definedName>
    <definedName name="UGPcntDegs">#REF!</definedName>
    <definedName name="UGPcntSCH" localSheetId="3">#REF!</definedName>
    <definedName name="UGPcntSCH">#REF!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2" i="28" l="1"/>
  <c r="AD51" i="28"/>
  <c r="X51" i="28"/>
  <c r="M51" i="28"/>
  <c r="K51" i="28"/>
  <c r="R51" i="28"/>
  <c r="AF51" i="28" s="1"/>
  <c r="AE52" i="28"/>
  <c r="AD50" i="28"/>
  <c r="AD52" i="28" s="1"/>
  <c r="AC52" i="28"/>
  <c r="AB52" i="28"/>
  <c r="AA52" i="28"/>
  <c r="Z52" i="28"/>
  <c r="Y52" i="28"/>
  <c r="W52" i="28"/>
  <c r="U52" i="28"/>
  <c r="T52" i="28"/>
  <c r="S52" i="28"/>
  <c r="Q52" i="28"/>
  <c r="O52" i="28"/>
  <c r="L52" i="28"/>
  <c r="K50" i="28"/>
  <c r="K52" i="28" s="1"/>
  <c r="J52" i="28"/>
  <c r="I52" i="28"/>
  <c r="G52" i="28"/>
  <c r="F52" i="28"/>
  <c r="E52" i="28"/>
  <c r="D52" i="28"/>
  <c r="R50" i="28"/>
  <c r="AB46" i="28"/>
  <c r="X48" i="28"/>
  <c r="R48" i="28"/>
  <c r="P48" i="28"/>
  <c r="M48" i="28"/>
  <c r="AE46" i="28"/>
  <c r="W46" i="28"/>
  <c r="X47" i="28"/>
  <c r="O46" i="28"/>
  <c r="M47" i="28"/>
  <c r="M46" i="28" s="1"/>
  <c r="G46" i="28"/>
  <c r="D46" i="28"/>
  <c r="AC46" i="28"/>
  <c r="AA46" i="28"/>
  <c r="Z46" i="28"/>
  <c r="X46" i="28"/>
  <c r="V46" i="28"/>
  <c r="U46" i="28"/>
  <c r="T46" i="28"/>
  <c r="S46" i="28"/>
  <c r="N46" i="28"/>
  <c r="L46" i="28"/>
  <c r="H46" i="28"/>
  <c r="F46" i="28"/>
  <c r="E46" i="28"/>
  <c r="C46" i="28"/>
  <c r="AD45" i="28"/>
  <c r="X45" i="28"/>
  <c r="M45" i="28"/>
  <c r="K45" i="28"/>
  <c r="AD44" i="28"/>
  <c r="P44" i="28"/>
  <c r="K44" i="28"/>
  <c r="F41" i="28"/>
  <c r="R44" i="28"/>
  <c r="AC41" i="28"/>
  <c r="AD43" i="28"/>
  <c r="P43" i="28"/>
  <c r="M43" i="28"/>
  <c r="K43" i="28"/>
  <c r="E41" i="28"/>
  <c r="R43" i="28"/>
  <c r="AE41" i="28"/>
  <c r="AB41" i="28"/>
  <c r="Z41" i="28"/>
  <c r="AD42" i="28"/>
  <c r="AD41" i="28" s="1"/>
  <c r="W41" i="28"/>
  <c r="P42" i="28"/>
  <c r="O41" i="28"/>
  <c r="M42" i="28"/>
  <c r="L41" i="28"/>
  <c r="J41" i="28"/>
  <c r="K42" i="28"/>
  <c r="K41" i="28" s="1"/>
  <c r="G41" i="28"/>
  <c r="AA41" i="28"/>
  <c r="Y41" i="28"/>
  <c r="S41" i="28"/>
  <c r="Q41" i="28"/>
  <c r="I41" i="28"/>
  <c r="H41" i="28"/>
  <c r="C41" i="28"/>
  <c r="Z35" i="28"/>
  <c r="AD40" i="28"/>
  <c r="X40" i="28"/>
  <c r="R40" i="28"/>
  <c r="P40" i="28"/>
  <c r="M40" i="28"/>
  <c r="J35" i="28"/>
  <c r="AD39" i="28"/>
  <c r="X39" i="28"/>
  <c r="P39" i="28"/>
  <c r="M39" i="28"/>
  <c r="K39" i="28"/>
  <c r="AD38" i="28"/>
  <c r="X38" i="28"/>
  <c r="P38" i="28"/>
  <c r="M38" i="28"/>
  <c r="K38" i="28"/>
  <c r="R38" i="28"/>
  <c r="AF38" i="28" s="1"/>
  <c r="AE35" i="28"/>
  <c r="AD37" i="28"/>
  <c r="W35" i="28"/>
  <c r="P37" i="28"/>
  <c r="O35" i="28"/>
  <c r="M37" i="28"/>
  <c r="K37" i="28"/>
  <c r="G35" i="28"/>
  <c r="R37" i="28"/>
  <c r="AD36" i="28"/>
  <c r="AB35" i="28"/>
  <c r="Y35" i="28"/>
  <c r="T35" i="28"/>
  <c r="L35" i="28"/>
  <c r="K36" i="28"/>
  <c r="F35" i="28"/>
  <c r="D35" i="28"/>
  <c r="C35" i="28"/>
  <c r="AC35" i="28"/>
  <c r="AA35" i="28"/>
  <c r="U35" i="28"/>
  <c r="S35" i="28"/>
  <c r="E35" i="28"/>
  <c r="AD34" i="28"/>
  <c r="X34" i="28"/>
  <c r="P34" i="28"/>
  <c r="M34" i="28"/>
  <c r="K34" i="28"/>
  <c r="R34" i="28"/>
  <c r="AF34" i="28" s="1"/>
  <c r="AD33" i="28"/>
  <c r="X33" i="28"/>
  <c r="P33" i="28"/>
  <c r="M33" i="28"/>
  <c r="K33" i="28"/>
  <c r="R33" i="28"/>
  <c r="AD32" i="28"/>
  <c r="X32" i="28"/>
  <c r="R32" i="28"/>
  <c r="P32" i="28"/>
  <c r="M32" i="28"/>
  <c r="X31" i="28"/>
  <c r="M31" i="28"/>
  <c r="K31" i="28"/>
  <c r="X30" i="28"/>
  <c r="P30" i="28"/>
  <c r="M30" i="28"/>
  <c r="K30" i="28"/>
  <c r="R30" i="28"/>
  <c r="AF30" i="28" s="1"/>
  <c r="X29" i="28"/>
  <c r="M29" i="28"/>
  <c r="R29" i="28"/>
  <c r="AF29" i="28" s="1"/>
  <c r="AF28" i="28"/>
  <c r="AD28" i="28"/>
  <c r="X28" i="28"/>
  <c r="P28" i="28"/>
  <c r="M28" i="28"/>
  <c r="K28" i="28"/>
  <c r="R28" i="28"/>
  <c r="AE24" i="28"/>
  <c r="AE23" i="28" s="1"/>
  <c r="AD27" i="28"/>
  <c r="W24" i="28"/>
  <c r="X27" i="28"/>
  <c r="O24" i="28"/>
  <c r="O23" i="28" s="1"/>
  <c r="M27" i="28"/>
  <c r="K27" i="28"/>
  <c r="AD26" i="28"/>
  <c r="AA24" i="28"/>
  <c r="AA23" i="28" s="1"/>
  <c r="P26" i="28"/>
  <c r="K26" i="28"/>
  <c r="F24" i="28"/>
  <c r="F23" i="28" s="1"/>
  <c r="R26" i="28"/>
  <c r="AC24" i="28"/>
  <c r="AC23" i="28" s="1"/>
  <c r="Z24" i="28"/>
  <c r="Z23" i="28" s="1"/>
  <c r="AD25" i="28"/>
  <c r="AD24" i="28" s="1"/>
  <c r="R25" i="28"/>
  <c r="P25" i="28"/>
  <c r="M25" i="28"/>
  <c r="J24" i="28"/>
  <c r="J23" i="28" s="1"/>
  <c r="K25" i="28"/>
  <c r="E24" i="28"/>
  <c r="C24" i="28"/>
  <c r="C23" i="28" s="1"/>
  <c r="AB24" i="28"/>
  <c r="Y24" i="28"/>
  <c r="T24" i="28"/>
  <c r="L24" i="28"/>
  <c r="L23" i="28" s="1"/>
  <c r="AD22" i="28"/>
  <c r="X22" i="28"/>
  <c r="R22" i="28"/>
  <c r="AF22" i="28" s="1"/>
  <c r="P22" i="28"/>
  <c r="M22" i="28"/>
  <c r="K22" i="28"/>
  <c r="AD21" i="28"/>
  <c r="X21" i="28"/>
  <c r="P21" i="28"/>
  <c r="M21" i="28"/>
  <c r="K21" i="28"/>
  <c r="AD20" i="28"/>
  <c r="AF20" i="28" s="1"/>
  <c r="X20" i="28"/>
  <c r="P20" i="28"/>
  <c r="M20" i="28"/>
  <c r="K20" i="28"/>
  <c r="R20" i="28"/>
  <c r="AD19" i="28"/>
  <c r="X19" i="28"/>
  <c r="M19" i="28"/>
  <c r="K19" i="28"/>
  <c r="R19" i="28"/>
  <c r="AF19" i="28" s="1"/>
  <c r="AD18" i="28"/>
  <c r="X18" i="28"/>
  <c r="P18" i="28"/>
  <c r="M18" i="28"/>
  <c r="K18" i="28"/>
  <c r="R18" i="28"/>
  <c r="AD17" i="28"/>
  <c r="X17" i="28"/>
  <c r="R17" i="28"/>
  <c r="P17" i="28"/>
  <c r="M17" i="28"/>
  <c r="K17" i="28"/>
  <c r="AD16" i="28"/>
  <c r="X16" i="28"/>
  <c r="P16" i="28"/>
  <c r="M16" i="28"/>
  <c r="K16" i="28"/>
  <c r="AD15" i="28"/>
  <c r="X15" i="28"/>
  <c r="P15" i="28"/>
  <c r="M15" i="28"/>
  <c r="K15" i="28"/>
  <c r="R15" i="28"/>
  <c r="AF15" i="28" s="1"/>
  <c r="AD14" i="28"/>
  <c r="X14" i="28"/>
  <c r="R14" i="28"/>
  <c r="AF14" i="28" s="1"/>
  <c r="P14" i="28"/>
  <c r="M14" i="28"/>
  <c r="K14" i="28"/>
  <c r="AD13" i="28"/>
  <c r="X13" i="28"/>
  <c r="P13" i="28"/>
  <c r="M13" i="28"/>
  <c r="K13" i="28"/>
  <c r="AD12" i="28"/>
  <c r="X12" i="28"/>
  <c r="P12" i="28"/>
  <c r="M12" i="28"/>
  <c r="K12" i="28"/>
  <c r="R12" i="28"/>
  <c r="AF12" i="28" s="1"/>
  <c r="AD11" i="28"/>
  <c r="P11" i="28"/>
  <c r="M11" i="28"/>
  <c r="K11" i="28"/>
  <c r="R11" i="28"/>
  <c r="AD10" i="28"/>
  <c r="X10" i="28"/>
  <c r="P10" i="28"/>
  <c r="M10" i="28"/>
  <c r="K10" i="28"/>
  <c r="F7" i="28"/>
  <c r="R10" i="28"/>
  <c r="AF10" i="28" s="1"/>
  <c r="X9" i="28"/>
  <c r="U7" i="28"/>
  <c r="R9" i="28"/>
  <c r="P9" i="28"/>
  <c r="M9" i="28"/>
  <c r="K9" i="28"/>
  <c r="E7" i="28"/>
  <c r="AE7" i="28"/>
  <c r="AB7" i="28"/>
  <c r="O7" i="28"/>
  <c r="L7" i="28"/>
  <c r="J7" i="28"/>
  <c r="G7" i="28"/>
  <c r="AA7" i="28"/>
  <c r="V7" i="28"/>
  <c r="S7" i="28"/>
  <c r="H7" i="28"/>
  <c r="Q50" i="7"/>
  <c r="N50" i="7"/>
  <c r="M50" i="7"/>
  <c r="L50" i="7"/>
  <c r="K50" i="7"/>
  <c r="I50" i="7"/>
  <c r="H50" i="7"/>
  <c r="G50" i="7"/>
  <c r="F50" i="7"/>
  <c r="E50" i="7"/>
  <c r="D50" i="7"/>
  <c r="C50" i="7"/>
  <c r="S49" i="7"/>
  <c r="O49" i="7"/>
  <c r="T49" i="7" s="1"/>
  <c r="I49" i="7"/>
  <c r="R50" i="7"/>
  <c r="P50" i="7"/>
  <c r="O48" i="7"/>
  <c r="J50" i="7"/>
  <c r="I48" i="7"/>
  <c r="S46" i="7"/>
  <c r="O46" i="7"/>
  <c r="I46" i="7"/>
  <c r="T46" i="7" s="1"/>
  <c r="R44" i="7"/>
  <c r="P44" i="7"/>
  <c r="O45" i="7"/>
  <c r="O44" i="7" s="1"/>
  <c r="I45" i="7"/>
  <c r="Q44" i="7"/>
  <c r="N44" i="7"/>
  <c r="M44" i="7"/>
  <c r="M47" i="7" s="1"/>
  <c r="L44" i="7"/>
  <c r="K44" i="7"/>
  <c r="I44" i="7"/>
  <c r="H44" i="7"/>
  <c r="G44" i="7"/>
  <c r="G47" i="7" s="1"/>
  <c r="G51" i="7" s="1"/>
  <c r="G53" i="7" s="1"/>
  <c r="F44" i="7"/>
  <c r="F47" i="7" s="1"/>
  <c r="E44" i="7"/>
  <c r="E47" i="7" s="1"/>
  <c r="D44" i="7"/>
  <c r="C44" i="7"/>
  <c r="S43" i="7"/>
  <c r="O43" i="7"/>
  <c r="I43" i="7"/>
  <c r="T43" i="7" s="1"/>
  <c r="S42" i="7"/>
  <c r="O42" i="7"/>
  <c r="I42" i="7"/>
  <c r="T42" i="7" s="1"/>
  <c r="S41" i="7"/>
  <c r="O41" i="7"/>
  <c r="I41" i="7"/>
  <c r="R39" i="7"/>
  <c r="S40" i="7"/>
  <c r="J39" i="7"/>
  <c r="I40" i="7"/>
  <c r="Q39" i="7"/>
  <c r="N39" i="7"/>
  <c r="N21" i="7" s="1"/>
  <c r="M39" i="7"/>
  <c r="L39" i="7"/>
  <c r="K39" i="7"/>
  <c r="H39" i="7"/>
  <c r="G39" i="7"/>
  <c r="F39" i="7"/>
  <c r="F21" i="7" s="1"/>
  <c r="E39" i="7"/>
  <c r="D39" i="7"/>
  <c r="C39" i="7"/>
  <c r="S38" i="7"/>
  <c r="O38" i="7"/>
  <c r="I38" i="7"/>
  <c r="T38" i="7" s="1"/>
  <c r="S37" i="7"/>
  <c r="O37" i="7"/>
  <c r="I37" i="7"/>
  <c r="S36" i="7"/>
  <c r="O36" i="7"/>
  <c r="I36" i="7"/>
  <c r="T36" i="7" s="1"/>
  <c r="S35" i="7"/>
  <c r="J33" i="7"/>
  <c r="I35" i="7"/>
  <c r="S34" i="7"/>
  <c r="O34" i="7"/>
  <c r="I34" i="7"/>
  <c r="Q33" i="7"/>
  <c r="N33" i="7"/>
  <c r="M33" i="7"/>
  <c r="L33" i="7"/>
  <c r="K33" i="7"/>
  <c r="H33" i="7"/>
  <c r="G33" i="7"/>
  <c r="F33" i="7"/>
  <c r="E33" i="7"/>
  <c r="D33" i="7"/>
  <c r="C33" i="7"/>
  <c r="S32" i="7"/>
  <c r="O32" i="7"/>
  <c r="I32" i="7"/>
  <c r="S31" i="7"/>
  <c r="O31" i="7"/>
  <c r="T31" i="7" s="1"/>
  <c r="I31" i="7"/>
  <c r="S30" i="7"/>
  <c r="O30" i="7"/>
  <c r="T30" i="7" s="1"/>
  <c r="I30" i="7"/>
  <c r="S29" i="7"/>
  <c r="O29" i="7"/>
  <c r="I29" i="7"/>
  <c r="P22" i="7"/>
  <c r="O28" i="7"/>
  <c r="I28" i="7"/>
  <c r="S27" i="7"/>
  <c r="O27" i="7"/>
  <c r="I27" i="7"/>
  <c r="T27" i="7" s="1"/>
  <c r="S26" i="7"/>
  <c r="O26" i="7"/>
  <c r="I26" i="7"/>
  <c r="S25" i="7"/>
  <c r="O25" i="7"/>
  <c r="I25" i="7"/>
  <c r="S24" i="7"/>
  <c r="J22" i="7"/>
  <c r="J21" i="7" s="1"/>
  <c r="I24" i="7"/>
  <c r="R22" i="7"/>
  <c r="S23" i="7"/>
  <c r="O23" i="7"/>
  <c r="I23" i="7"/>
  <c r="Q22" i="7"/>
  <c r="Q21" i="7" s="1"/>
  <c r="Q47" i="7" s="1"/>
  <c r="N22" i="7"/>
  <c r="M22" i="7"/>
  <c r="L22" i="7"/>
  <c r="L21" i="7" s="1"/>
  <c r="K22" i="7"/>
  <c r="K21" i="7" s="1"/>
  <c r="H22" i="7"/>
  <c r="H21" i="7" s="1"/>
  <c r="G22" i="7"/>
  <c r="F22" i="7"/>
  <c r="E22" i="7"/>
  <c r="D22" i="7"/>
  <c r="D21" i="7" s="1"/>
  <c r="C22" i="7"/>
  <c r="C21" i="7" s="1"/>
  <c r="M21" i="7"/>
  <c r="G21" i="7"/>
  <c r="E21" i="7"/>
  <c r="S20" i="7"/>
  <c r="O20" i="7"/>
  <c r="I20" i="7"/>
  <c r="S19" i="7"/>
  <c r="O19" i="7"/>
  <c r="I19" i="7"/>
  <c r="T19" i="7" s="1"/>
  <c r="S18" i="7"/>
  <c r="O18" i="7"/>
  <c r="I18" i="7"/>
  <c r="S17" i="7"/>
  <c r="O17" i="7"/>
  <c r="I17" i="7"/>
  <c r="S16" i="7"/>
  <c r="O16" i="7"/>
  <c r="I16" i="7"/>
  <c r="T16" i="7" s="1"/>
  <c r="S15" i="7"/>
  <c r="O15" i="7"/>
  <c r="I15" i="7"/>
  <c r="S14" i="7"/>
  <c r="O14" i="7"/>
  <c r="I14" i="7"/>
  <c r="S13" i="7"/>
  <c r="O13" i="7"/>
  <c r="I13" i="7"/>
  <c r="S12" i="7"/>
  <c r="O12" i="7"/>
  <c r="I12" i="7"/>
  <c r="S11" i="7"/>
  <c r="O11" i="7"/>
  <c r="I11" i="7"/>
  <c r="S10" i="7"/>
  <c r="O10" i="7"/>
  <c r="I10" i="7"/>
  <c r="S9" i="7"/>
  <c r="O9" i="7"/>
  <c r="I9" i="7"/>
  <c r="S8" i="7"/>
  <c r="O8" i="7"/>
  <c r="I8" i="7"/>
  <c r="T8" i="7" s="1"/>
  <c r="S7" i="7"/>
  <c r="O7" i="7"/>
  <c r="I7" i="7"/>
  <c r="R5" i="7"/>
  <c r="S6" i="7"/>
  <c r="O6" i="7"/>
  <c r="I6" i="7"/>
  <c r="T6" i="7" s="1"/>
  <c r="Q5" i="7"/>
  <c r="N5" i="7"/>
  <c r="M5" i="7"/>
  <c r="L5" i="7"/>
  <c r="K5" i="7"/>
  <c r="H5" i="7"/>
  <c r="G5" i="7"/>
  <c r="F5" i="7"/>
  <c r="E5" i="7"/>
  <c r="D5" i="7"/>
  <c r="C5" i="7"/>
  <c r="I48" i="4"/>
  <c r="H48" i="4"/>
  <c r="G48" i="4"/>
  <c r="F48" i="4"/>
  <c r="E48" i="4"/>
  <c r="D48" i="4"/>
  <c r="C48" i="4"/>
  <c r="I42" i="4"/>
  <c r="E42" i="4"/>
  <c r="H42" i="4"/>
  <c r="G42" i="4"/>
  <c r="F42" i="4"/>
  <c r="D42" i="4"/>
  <c r="C42" i="4"/>
  <c r="C37" i="4"/>
  <c r="I37" i="4"/>
  <c r="H37" i="4"/>
  <c r="F37" i="4"/>
  <c r="D37" i="4"/>
  <c r="G37" i="4"/>
  <c r="E37" i="4"/>
  <c r="F31" i="4"/>
  <c r="E31" i="4"/>
  <c r="D31" i="4"/>
  <c r="I31" i="4"/>
  <c r="G31" i="4"/>
  <c r="C31" i="4"/>
  <c r="H31" i="4"/>
  <c r="H20" i="4"/>
  <c r="H19" i="4" s="1"/>
  <c r="F20" i="4"/>
  <c r="E20" i="4"/>
  <c r="D20" i="4"/>
  <c r="I20" i="4"/>
  <c r="I19" i="4" s="1"/>
  <c r="G20" i="4"/>
  <c r="C20" i="4"/>
  <c r="G3" i="4"/>
  <c r="E3" i="4"/>
  <c r="D3" i="4"/>
  <c r="H3" i="4"/>
  <c r="F3" i="4"/>
  <c r="C3" i="4"/>
  <c r="I3" i="4"/>
  <c r="AG15" i="28" l="1"/>
  <c r="P27" i="28"/>
  <c r="P31" i="28"/>
  <c r="H35" i="28"/>
  <c r="AG38" i="28"/>
  <c r="P47" i="28"/>
  <c r="P46" i="28" s="1"/>
  <c r="Q46" i="28"/>
  <c r="X8" i="28"/>
  <c r="T7" i="28"/>
  <c r="AD9" i="28"/>
  <c r="AG17" i="28"/>
  <c r="P19" i="28"/>
  <c r="R21" i="28"/>
  <c r="AF21" i="28" s="1"/>
  <c r="AG21" i="28" s="1"/>
  <c r="Y23" i="28"/>
  <c r="S24" i="28"/>
  <c r="S23" i="28" s="1"/>
  <c r="G24" i="28"/>
  <c r="G23" i="28" s="1"/>
  <c r="G49" i="28" s="1"/>
  <c r="G53" i="28" s="1"/>
  <c r="G55" i="28" s="1"/>
  <c r="AG28" i="28"/>
  <c r="AF32" i="28"/>
  <c r="AD35" i="28"/>
  <c r="X37" i="28"/>
  <c r="AF37" i="28" s="1"/>
  <c r="AG37" i="28" s="1"/>
  <c r="P45" i="28"/>
  <c r="P41" i="28" s="1"/>
  <c r="L49" i="28"/>
  <c r="L53" i="28" s="1"/>
  <c r="L55" i="28" s="1"/>
  <c r="M50" i="28"/>
  <c r="M52" i="28" s="1"/>
  <c r="N52" i="28"/>
  <c r="K8" i="28"/>
  <c r="I7" i="28"/>
  <c r="AF9" i="28"/>
  <c r="AG9" i="28" s="1"/>
  <c r="Z7" i="28"/>
  <c r="Z49" i="28" s="1"/>
  <c r="Z53" i="28" s="1"/>
  <c r="Z55" i="28" s="1"/>
  <c r="R13" i="28"/>
  <c r="AF13" i="28" s="1"/>
  <c r="AG13" i="28" s="1"/>
  <c r="AF17" i="28"/>
  <c r="AG20" i="28"/>
  <c r="AB23" i="28"/>
  <c r="AB49" i="28" s="1"/>
  <c r="AB53" i="28" s="1"/>
  <c r="AB55" i="28" s="1"/>
  <c r="K32" i="28"/>
  <c r="AG32" i="28" s="1"/>
  <c r="X36" i="28"/>
  <c r="X35" i="28" s="1"/>
  <c r="V35" i="28"/>
  <c r="AF40" i="28"/>
  <c r="AA49" i="28"/>
  <c r="AA53" i="28" s="1"/>
  <c r="AA55" i="28" s="1"/>
  <c r="C7" i="28"/>
  <c r="C49" i="28" s="1"/>
  <c r="C53" i="28" s="1"/>
  <c r="C55" i="28" s="1"/>
  <c r="AG12" i="28"/>
  <c r="P29" i="28"/>
  <c r="P24" i="28" s="1"/>
  <c r="P23" i="28" s="1"/>
  <c r="Q24" i="28"/>
  <c r="Q23" i="28" s="1"/>
  <c r="K40" i="28"/>
  <c r="K35" i="28" s="1"/>
  <c r="X42" i="28"/>
  <c r="T41" i="28"/>
  <c r="T23" i="28" s="1"/>
  <c r="T49" i="28" s="1"/>
  <c r="T53" i="28" s="1"/>
  <c r="T55" i="28" s="1"/>
  <c r="K47" i="28"/>
  <c r="I46" i="28"/>
  <c r="AE49" i="28"/>
  <c r="AE53" i="28" s="1"/>
  <c r="AE55" i="28" s="1"/>
  <c r="X11" i="28"/>
  <c r="AF11" i="28" s="1"/>
  <c r="AG11" i="28" s="1"/>
  <c r="AG18" i="28"/>
  <c r="AG19" i="28"/>
  <c r="M24" i="28"/>
  <c r="M23" i="28" s="1"/>
  <c r="M49" i="28" s="1"/>
  <c r="M53" i="28" s="1"/>
  <c r="M55" i="28" s="1"/>
  <c r="X25" i="28"/>
  <c r="U24" i="28"/>
  <c r="X26" i="28"/>
  <c r="V24" i="28"/>
  <c r="V23" i="28" s="1"/>
  <c r="AG30" i="28"/>
  <c r="AG34" i="28"/>
  <c r="M36" i="28"/>
  <c r="M35" i="28" s="1"/>
  <c r="N35" i="28"/>
  <c r="X43" i="28"/>
  <c r="AF43" i="28" s="1"/>
  <c r="AG43" i="28" s="1"/>
  <c r="U41" i="28"/>
  <c r="V41" i="28"/>
  <c r="X44" i="28"/>
  <c r="AF44" i="28" s="1"/>
  <c r="AG44" i="28" s="1"/>
  <c r="S49" i="28"/>
  <c r="S53" i="28" s="1"/>
  <c r="S55" i="28" s="1"/>
  <c r="J46" i="28"/>
  <c r="J49" i="28" s="1"/>
  <c r="J53" i="28" s="1"/>
  <c r="J55" i="28" s="1"/>
  <c r="K48" i="28"/>
  <c r="P51" i="28"/>
  <c r="AG14" i="28"/>
  <c r="AD23" i="28"/>
  <c r="AG16" i="28"/>
  <c r="N7" i="28"/>
  <c r="R8" i="28"/>
  <c r="W7" i="28"/>
  <c r="D7" i="28"/>
  <c r="M8" i="28"/>
  <c r="M7" i="28" s="1"/>
  <c r="Y7" i="28"/>
  <c r="AD8" i="28"/>
  <c r="AD7" i="28" s="1"/>
  <c r="AC7" i="28"/>
  <c r="AC49" i="28" s="1"/>
  <c r="AC53" i="28" s="1"/>
  <c r="AC55" i="28" s="1"/>
  <c r="AG10" i="28"/>
  <c r="R16" i="28"/>
  <c r="AF16" i="28" s="1"/>
  <c r="E23" i="28"/>
  <c r="E49" i="28" s="1"/>
  <c r="E53" i="28" s="1"/>
  <c r="E55" i="28" s="1"/>
  <c r="AF26" i="28"/>
  <c r="AG26" i="28" s="1"/>
  <c r="W23" i="28"/>
  <c r="R31" i="28"/>
  <c r="AF31" i="28" s="1"/>
  <c r="AG31" i="28" s="1"/>
  <c r="AF33" i="28"/>
  <c r="AG33" i="28" s="1"/>
  <c r="R39" i="28"/>
  <c r="AF39" i="28" s="1"/>
  <c r="AG39" i="28" s="1"/>
  <c r="R47" i="28"/>
  <c r="W49" i="28"/>
  <c r="W53" i="28" s="1"/>
  <c r="W55" i="28" s="1"/>
  <c r="AD48" i="28"/>
  <c r="AF48" i="28" s="1"/>
  <c r="Q7" i="28"/>
  <c r="P8" i="28"/>
  <c r="AF18" i="28"/>
  <c r="AG22" i="28"/>
  <c r="D24" i="28"/>
  <c r="D23" i="28" s="1"/>
  <c r="M26" i="28"/>
  <c r="N24" i="28"/>
  <c r="R27" i="28"/>
  <c r="AF27" i="28" s="1"/>
  <c r="AG27" i="28" s="1"/>
  <c r="I24" i="28"/>
  <c r="I23" i="28" s="1"/>
  <c r="K29" i="28"/>
  <c r="AG29" i="28" s="1"/>
  <c r="Q35" i="28"/>
  <c r="M44" i="28"/>
  <c r="N41" i="28"/>
  <c r="R45" i="28"/>
  <c r="AF45" i="28" s="1"/>
  <c r="AG45" i="28" s="1"/>
  <c r="D49" i="28"/>
  <c r="D53" i="28" s="1"/>
  <c r="D55" i="28" s="1"/>
  <c r="AD47" i="28"/>
  <c r="AD46" i="28" s="1"/>
  <c r="AD49" i="28" s="1"/>
  <c r="AD53" i="28" s="1"/>
  <c r="AD55" i="28" s="1"/>
  <c r="Y46" i="28"/>
  <c r="Y49" i="28" s="1"/>
  <c r="Y53" i="28" s="1"/>
  <c r="Y55" i="28" s="1"/>
  <c r="AG51" i="28"/>
  <c r="R42" i="28"/>
  <c r="D41" i="28"/>
  <c r="M41" i="28"/>
  <c r="F49" i="28"/>
  <c r="F53" i="28" s="1"/>
  <c r="F55" i="28" s="1"/>
  <c r="V49" i="28"/>
  <c r="V53" i="28" s="1"/>
  <c r="V55" i="28" s="1"/>
  <c r="O49" i="28"/>
  <c r="O53" i="28" s="1"/>
  <c r="O55" i="28" s="1"/>
  <c r="R52" i="28"/>
  <c r="V52" i="28"/>
  <c r="X50" i="28"/>
  <c r="X52" i="28" s="1"/>
  <c r="P36" i="28"/>
  <c r="P35" i="28" s="1"/>
  <c r="P50" i="28"/>
  <c r="AF25" i="28"/>
  <c r="C52" i="28"/>
  <c r="H24" i="28"/>
  <c r="H23" i="28" s="1"/>
  <c r="H49" i="28" s="1"/>
  <c r="H53" i="28" s="1"/>
  <c r="H55" i="28" s="1"/>
  <c r="I35" i="28"/>
  <c r="R36" i="28"/>
  <c r="T7" i="7"/>
  <c r="T5" i="7" s="1"/>
  <c r="T12" i="7"/>
  <c r="T14" i="7"/>
  <c r="T17" i="7"/>
  <c r="T23" i="7"/>
  <c r="T25" i="7"/>
  <c r="T32" i="7"/>
  <c r="T45" i="7"/>
  <c r="T44" i="7" s="1"/>
  <c r="T34" i="7"/>
  <c r="H47" i="7"/>
  <c r="H51" i="7" s="1"/>
  <c r="H53" i="7" s="1"/>
  <c r="T11" i="7"/>
  <c r="R21" i="7"/>
  <c r="R47" i="7" s="1"/>
  <c r="R51" i="7" s="1"/>
  <c r="R53" i="7" s="1"/>
  <c r="T9" i="7"/>
  <c r="T13" i="7"/>
  <c r="T18" i="7"/>
  <c r="T29" i="7"/>
  <c r="S33" i="7"/>
  <c r="S39" i="7"/>
  <c r="K47" i="7"/>
  <c r="K51" i="7" s="1"/>
  <c r="K53" i="7" s="1"/>
  <c r="O50" i="7"/>
  <c r="T15" i="7"/>
  <c r="T26" i="7"/>
  <c r="C47" i="7"/>
  <c r="C51" i="7" s="1"/>
  <c r="C53" i="7" s="1"/>
  <c r="L47" i="7"/>
  <c r="L51" i="7" s="1"/>
  <c r="L53" i="7" s="1"/>
  <c r="M51" i="7"/>
  <c r="M53" i="7" s="1"/>
  <c r="O5" i="7"/>
  <c r="T37" i="7"/>
  <c r="T41" i="7"/>
  <c r="D47" i="7"/>
  <c r="D51" i="7" s="1"/>
  <c r="D53" i="7" s="1"/>
  <c r="E51" i="7"/>
  <c r="E53" i="7" s="1"/>
  <c r="N51" i="7"/>
  <c r="N53" i="7" s="1"/>
  <c r="S5" i="7"/>
  <c r="T10" i="7"/>
  <c r="T20" i="7"/>
  <c r="N47" i="7"/>
  <c r="F51" i="7"/>
  <c r="F53" i="7" s="1"/>
  <c r="Q51" i="7"/>
  <c r="Q53" i="7" s="1"/>
  <c r="P5" i="7"/>
  <c r="O40" i="7"/>
  <c r="O39" i="7" s="1"/>
  <c r="S48" i="7"/>
  <c r="S50" i="7" s="1"/>
  <c r="J5" i="7"/>
  <c r="S28" i="7"/>
  <c r="T28" i="7" s="1"/>
  <c r="P39" i="7"/>
  <c r="J44" i="7"/>
  <c r="J47" i="7" s="1"/>
  <c r="J51" i="7" s="1"/>
  <c r="J53" i="7" s="1"/>
  <c r="S45" i="7"/>
  <c r="S44" i="7" s="1"/>
  <c r="I5" i="7"/>
  <c r="O24" i="7"/>
  <c r="T24" i="7" s="1"/>
  <c r="O35" i="7"/>
  <c r="T35" i="7" s="1"/>
  <c r="I39" i="7"/>
  <c r="P33" i="7"/>
  <c r="P21" i="7" s="1"/>
  <c r="P47" i="7" s="1"/>
  <c r="P51" i="7" s="1"/>
  <c r="P53" i="7" s="1"/>
  <c r="I22" i="7"/>
  <c r="I21" i="7" s="1"/>
  <c r="I47" i="7" s="1"/>
  <c r="I51" i="7" s="1"/>
  <c r="I53" i="7" s="1"/>
  <c r="I33" i="7"/>
  <c r="R33" i="7"/>
  <c r="I45" i="4"/>
  <c r="I49" i="4" s="1"/>
  <c r="C19" i="4"/>
  <c r="D19" i="4"/>
  <c r="D45" i="4" s="1"/>
  <c r="D49" i="4" s="1"/>
  <c r="E19" i="4"/>
  <c r="F19" i="4"/>
  <c r="F45" i="4" s="1"/>
  <c r="F49" i="4" s="1"/>
  <c r="H45" i="4"/>
  <c r="H49" i="4" s="1"/>
  <c r="E45" i="4"/>
  <c r="E49" i="4" s="1"/>
  <c r="G19" i="4"/>
  <c r="G45" i="4" s="1"/>
  <c r="G49" i="4" s="1"/>
  <c r="C45" i="4"/>
  <c r="C49" i="4" s="1"/>
  <c r="X41" i="28" l="1"/>
  <c r="K7" i="28"/>
  <c r="P52" i="28"/>
  <c r="AF47" i="28"/>
  <c r="AF46" i="28" s="1"/>
  <c r="R46" i="28"/>
  <c r="AF24" i="28"/>
  <c r="N23" i="28"/>
  <c r="N49" i="28" s="1"/>
  <c r="N53" i="28" s="1"/>
  <c r="N55" i="28" s="1"/>
  <c r="R41" i="28"/>
  <c r="AF42" i="28"/>
  <c r="U23" i="28"/>
  <c r="U49" i="28" s="1"/>
  <c r="U53" i="28" s="1"/>
  <c r="U55" i="28" s="1"/>
  <c r="K46" i="28"/>
  <c r="AG40" i="28"/>
  <c r="K24" i="28"/>
  <c r="K23" i="28" s="1"/>
  <c r="X7" i="28"/>
  <c r="I49" i="28"/>
  <c r="I53" i="28" s="1"/>
  <c r="I55" i="28" s="1"/>
  <c r="R24" i="28"/>
  <c r="R35" i="28"/>
  <c r="AF36" i="28"/>
  <c r="AF50" i="28"/>
  <c r="P7" i="28"/>
  <c r="P49" i="28" s="1"/>
  <c r="P53" i="28" s="1"/>
  <c r="P55" i="28" s="1"/>
  <c r="R7" i="28"/>
  <c r="AF8" i="28"/>
  <c r="AF7" i="28" s="1"/>
  <c r="AG48" i="28"/>
  <c r="X24" i="28"/>
  <c r="Q49" i="28"/>
  <c r="Q53" i="28" s="1"/>
  <c r="Q55" i="28" s="1"/>
  <c r="AG25" i="28"/>
  <c r="AG24" i="28" s="1"/>
  <c r="T48" i="7"/>
  <c r="T50" i="7" s="1"/>
  <c r="S47" i="7"/>
  <c r="T40" i="7"/>
  <c r="T39" i="7" s="1"/>
  <c r="O22" i="7"/>
  <c r="O33" i="7"/>
  <c r="T22" i="7"/>
  <c r="T21" i="7" s="1"/>
  <c r="T47" i="7" s="1"/>
  <c r="S51" i="7"/>
  <c r="S53" i="7" s="1"/>
  <c r="T33" i="7"/>
  <c r="S22" i="7"/>
  <c r="S21" i="7" s="1"/>
  <c r="AG47" i="28" l="1"/>
  <c r="AG46" i="28" s="1"/>
  <c r="AF35" i="28"/>
  <c r="AF23" i="28" s="1"/>
  <c r="AF49" i="28" s="1"/>
  <c r="AF53" i="28" s="1"/>
  <c r="AF55" i="28" s="1"/>
  <c r="AG36" i="28"/>
  <c r="AG35" i="28" s="1"/>
  <c r="AG23" i="28" s="1"/>
  <c r="K49" i="28"/>
  <c r="K53" i="28" s="1"/>
  <c r="K55" i="28" s="1"/>
  <c r="R49" i="28"/>
  <c r="R53" i="28" s="1"/>
  <c r="R55" i="28" s="1"/>
  <c r="AF52" i="28"/>
  <c r="AG50" i="28"/>
  <c r="AG52" i="28" s="1"/>
  <c r="X23" i="28"/>
  <c r="X49" i="28" s="1"/>
  <c r="X53" i="28" s="1"/>
  <c r="X55" i="28" s="1"/>
  <c r="R23" i="28"/>
  <c r="AF41" i="28"/>
  <c r="AG42" i="28"/>
  <c r="AG41" i="28" s="1"/>
  <c r="AG8" i="28"/>
  <c r="AG7" i="28" s="1"/>
  <c r="O21" i="7"/>
  <c r="O47" i="7" s="1"/>
  <c r="O51" i="7" s="1"/>
  <c r="O53" i="7" s="1"/>
  <c r="T51" i="7"/>
  <c r="T53" i="7" s="1"/>
  <c r="AG49" i="28" l="1"/>
  <c r="AG53" i="28" s="1"/>
  <c r="AG55" i="28" s="1"/>
</calcChain>
</file>

<file path=xl/comments1.xml><?xml version="1.0" encoding="utf-8"?>
<comments xmlns="http://schemas.openxmlformats.org/spreadsheetml/2006/main">
  <authors>
    <author>Christian Adams</author>
  </authors>
  <commentList>
    <comment ref="C3" authorId="0" shapeId="0">
      <text>
        <r>
          <rPr>
            <b/>
            <sz val="9"/>
            <color indexed="81"/>
            <rFont val="Tahoma"/>
            <family val="2"/>
          </rPr>
          <t>Christian Adams:</t>
        </r>
        <r>
          <rPr>
            <sz val="9"/>
            <color indexed="81"/>
            <rFont val="Tahoma"/>
            <family val="2"/>
          </rPr>
          <t xml:space="preserve">
Copied from FY 2019 ABB Table &gt; Summer Quarter &gt; FY 19 Base (Column G)</t>
        </r>
      </text>
    </comment>
  </commentList>
</comments>
</file>

<file path=xl/comments2.xml><?xml version="1.0" encoding="utf-8"?>
<comments xmlns="http://schemas.openxmlformats.org/spreadsheetml/2006/main">
  <authors>
    <author>Christian Adams</author>
  </authors>
  <commentList>
    <comment ref="C3" authorId="0" shapeId="0">
      <text>
        <r>
          <rPr>
            <b/>
            <sz val="9"/>
            <color indexed="81"/>
            <rFont val="Tahoma"/>
            <family val="2"/>
          </rPr>
          <t>Christian Adams:</t>
        </r>
        <r>
          <rPr>
            <sz val="9"/>
            <color indexed="81"/>
            <rFont val="Tahoma"/>
            <family val="2"/>
          </rPr>
          <t xml:space="preserve">
Direct copy from FY 2019 ABB Table: Misc Fees &gt; FY 19 Base (Column G)</t>
        </r>
      </text>
    </comment>
  </commentList>
</comments>
</file>

<file path=xl/comments3.xml><?xml version="1.0" encoding="utf-8"?>
<comments xmlns="http://schemas.openxmlformats.org/spreadsheetml/2006/main">
  <authors>
    <author>Christian Adams</author>
  </authors>
  <commentList>
    <comment ref="C4" authorId="0" shapeId="0">
      <text>
        <r>
          <rPr>
            <b/>
            <sz val="9"/>
            <color indexed="81"/>
            <rFont val="Tahoma"/>
            <family val="2"/>
          </rPr>
          <t>Christian Adams:</t>
        </r>
        <r>
          <rPr>
            <sz val="9"/>
            <color indexed="81"/>
            <rFont val="Tahoma"/>
            <family val="2"/>
          </rPr>
          <t xml:space="preserve">
Direct copy from FY 2019 table: Supplement &gt; FY 19 Supplement (Column M)</t>
        </r>
      </text>
    </comment>
  </commentList>
</comments>
</file>

<file path=xl/sharedStrings.xml><?xml version="1.0" encoding="utf-8"?>
<sst xmlns="http://schemas.openxmlformats.org/spreadsheetml/2006/main" count="681" uniqueCount="249">
  <si>
    <t>Coll Code</t>
  </si>
  <si>
    <t>Units/Campuses</t>
  </si>
  <si>
    <t>Tuition</t>
  </si>
  <si>
    <t>ICR</t>
  </si>
  <si>
    <t>Miscellaneous Fees</t>
  </si>
  <si>
    <t>Supplement</t>
  </si>
  <si>
    <t>True-Up</t>
  </si>
  <si>
    <t>Inflation Adjustment for Backfill</t>
  </si>
  <si>
    <t>State-Funded Benefit Changes</t>
  </si>
  <si>
    <t>State Funded Merit Increases</t>
  </si>
  <si>
    <t>State-Funded Compensation Changes</t>
  </si>
  <si>
    <t>State and local funds not yet allocated for use</t>
  </si>
  <si>
    <t>A</t>
  </si>
  <si>
    <t>B</t>
  </si>
  <si>
    <t>C</t>
  </si>
  <si>
    <t>D</t>
  </si>
  <si>
    <t>E</t>
  </si>
  <si>
    <t>G</t>
  </si>
  <si>
    <t>I</t>
  </si>
  <si>
    <t>J</t>
  </si>
  <si>
    <t>Q</t>
  </si>
  <si>
    <t>AM</t>
  </si>
  <si>
    <t>AQ=AP-AM</t>
  </si>
  <si>
    <t>AP=AN+AO</t>
  </si>
  <si>
    <t>BA</t>
  </si>
  <si>
    <t>BC</t>
  </si>
  <si>
    <t>BD</t>
  </si>
  <si>
    <t>BE=BC+BD</t>
  </si>
  <si>
    <t>calculated</t>
  </si>
  <si>
    <t>"ICR"</t>
  </si>
  <si>
    <t>"Misc Fees"</t>
  </si>
  <si>
    <t>SQL</t>
  </si>
  <si>
    <t>Calculate using position download + other values</t>
  </si>
  <si>
    <t>From Becka</t>
  </si>
  <si>
    <t>Seattle Academic Units</t>
  </si>
  <si>
    <t>College of Built Environments</t>
  </si>
  <si>
    <t>College of Arts &amp; Sciences</t>
  </si>
  <si>
    <t>Foster School of Business</t>
  </si>
  <si>
    <t>College of Education</t>
  </si>
  <si>
    <t>College of Engineering</t>
  </si>
  <si>
    <t>College of the Environment</t>
  </si>
  <si>
    <t>The Information School</t>
  </si>
  <si>
    <t>School of Law</t>
  </si>
  <si>
    <t>Evans School of Public Policy &amp; Governance</t>
  </si>
  <si>
    <t>School of Social Work</t>
  </si>
  <si>
    <t>School of Dentistry</t>
  </si>
  <si>
    <t>School of Medicine (Includes 303)</t>
  </si>
  <si>
    <t>School of Nursing</t>
  </si>
  <si>
    <t>School of Pharmacy</t>
  </si>
  <si>
    <t>School of Public Health</t>
  </si>
  <si>
    <t>Seattle Administrative Units</t>
  </si>
  <si>
    <t>Institutional Infrastructure</t>
  </si>
  <si>
    <t>President</t>
  </si>
  <si>
    <t>Attorney General</t>
  </si>
  <si>
    <t>Provost</t>
  </si>
  <si>
    <t>External Affairs</t>
  </si>
  <si>
    <t>Advancement</t>
  </si>
  <si>
    <t>Medical Centers Administration</t>
  </si>
  <si>
    <t>Instructional &amp; Student Support</t>
  </si>
  <si>
    <t>Office of Minority Affairs &amp; Diversity</t>
  </si>
  <si>
    <t>Student Life</t>
  </si>
  <si>
    <t>Continuum College</t>
  </si>
  <si>
    <t xml:space="preserve">Graduate School </t>
  </si>
  <si>
    <t>Undergraduate Academic Affairs</t>
  </si>
  <si>
    <t>Research &amp; Innovation</t>
  </si>
  <si>
    <t>Libraries</t>
  </si>
  <si>
    <t>Research</t>
  </si>
  <si>
    <t>CoMotion</t>
  </si>
  <si>
    <t>Health Sciences Administration</t>
  </si>
  <si>
    <t>Central Resources</t>
  </si>
  <si>
    <t>Central</t>
  </si>
  <si>
    <t>Debt Service &amp; Transfers</t>
  </si>
  <si>
    <t>Seattle Total</t>
  </si>
  <si>
    <t>UW Bothell</t>
  </si>
  <si>
    <t>UW Tacoma</t>
  </si>
  <si>
    <t>Bothell and Tacoma Total</t>
  </si>
  <si>
    <t>Permanent GOF/DOF Total</t>
  </si>
  <si>
    <t>Temporary Provisos</t>
  </si>
  <si>
    <t>Grand Total</t>
  </si>
  <si>
    <t>FOOTNOTES BY COLUMN: (continued on the following page)</t>
  </si>
  <si>
    <t>FY19 Base</t>
  </si>
  <si>
    <t>From True Up and Incremental Doc</t>
  </si>
  <si>
    <t>Source Document</t>
  </si>
  <si>
    <t>Calculation Type</t>
  </si>
  <si>
    <t>UG Revenue Share, by College/Campus X Backfill Inflation Allocation from State</t>
  </si>
  <si>
    <t>SQL Query</t>
  </si>
  <si>
    <t>Campus share of Budgeted GOF positions x Benefit Allocation from State</t>
  </si>
  <si>
    <t>Campus share of Budgeted GOF positions x Salary Allocation from State</t>
  </si>
  <si>
    <t>Benefit+Merit</t>
  </si>
  <si>
    <t>Incremental Change to Perm Provisos Allocated to Units</t>
  </si>
  <si>
    <t>Legislative Directives</t>
  </si>
  <si>
    <t>M&amp;O Allocation from State</t>
  </si>
  <si>
    <t>Provisos + Unallocated</t>
  </si>
  <si>
    <t>Central Support &amp; Returns, Supplemental Budget &amp; Other In Year Adjustments</t>
  </si>
  <si>
    <t>SQL Query - Perm GOF/DOF Budgets Excluding Budget Family DOF4 (STF)</t>
  </si>
  <si>
    <t>Centrally Funded Initiatives/Returns to Central</t>
  </si>
  <si>
    <t>Sum of Perm Allocations to(From) Units</t>
  </si>
  <si>
    <t>O</t>
  </si>
  <si>
    <t>D = C-B</t>
  </si>
  <si>
    <t>E = F-C</t>
  </si>
  <si>
    <t>F = B+D+E</t>
  </si>
  <si>
    <t>L</t>
  </si>
  <si>
    <t>R</t>
  </si>
  <si>
    <t>SQL Query - CF+Perm GOF/DOF Budgets Excluding Budget Family DOF4 (STF)</t>
  </si>
  <si>
    <t>F</t>
  </si>
  <si>
    <t>DS</t>
  </si>
  <si>
    <t>S</t>
  </si>
  <si>
    <t>T</t>
  </si>
  <si>
    <t>Central DOF Allocation for cumulative prior period funding gap</t>
  </si>
  <si>
    <t>FY19 Summer Quarter Distribution Base</t>
  </si>
  <si>
    <t>Summer Quarter</t>
  </si>
  <si>
    <t>H = I-G</t>
  </si>
  <si>
    <t>M</t>
  </si>
  <si>
    <t>B:  These numbers are carried over from the prior year's published ABB table, however the cumulative impact of the secondary revenue true up for UWB and UWT has been incorporated into this figure.</t>
  </si>
  <si>
    <t>J:  These numbers are carried over from the prior year's published ABB Table.</t>
  </si>
  <si>
    <t>K:  This column is the incremental change between the prior year's distribution and the current year's distribution.</t>
  </si>
  <si>
    <t>G: Base value reflects the impact of an agreement between the SoM, SoD and the Provost to incrementally address the permanent funding gap between ABB inception and SQ2017 over a period of time</t>
  </si>
  <si>
    <t>H: Allocations are based on projected incremental summer revenue, plus an agreement between the SoM, SoD and Provost to incrementally address the permanent funding gap between ABB inception and SQ2017 over a period of time</t>
  </si>
  <si>
    <t xml:space="preserve">R:  In this column, the "Central" line includes compensation and benefits funding that will be distributed as part of the September merit process. </t>
  </si>
  <si>
    <t>Incremental Increases to Offset Prior Period Funding Gap</t>
  </si>
  <si>
    <t>Prior Period Adjustments</t>
  </si>
  <si>
    <t xml:space="preserve"> CF GOF/DOF Budgets Excluding Budget Family DOF4 (STF)</t>
  </si>
  <si>
    <t>Medical Centers - State Appropriation</t>
  </si>
  <si>
    <t>FY19 Beginning Permanent GOF/DOF Budget</t>
  </si>
  <si>
    <t>Effect of FY19 ABB Table Allocations</t>
  </si>
  <si>
    <t>Check Cell - Match to ABB Table FY19 Ending</t>
  </si>
  <si>
    <t>SQL Query - All FY19 BGT Perm Revisions by User "BEGIN"</t>
  </si>
  <si>
    <t>FY2019 ABB Table Incremental Changes (All Categories)</t>
  </si>
  <si>
    <t>Check Cell to FY19 ABB Table</t>
  </si>
  <si>
    <t>YTD FY19 Perm Revisions, by user other than "Begin"</t>
  </si>
  <si>
    <t>FY19 Base Adjusted</t>
  </si>
  <si>
    <t>FY19 Actuals</t>
  </si>
  <si>
    <t>FY19 True-Up</t>
  </si>
  <si>
    <t>Projected FY20 Revenue</t>
  </si>
  <si>
    <t>Incremental FY20 Revenue</t>
  </si>
  <si>
    <t>FY20 Base</t>
  </si>
  <si>
    <t>Revised FY19 Base</t>
  </si>
  <si>
    <t>FY20 Projected Incremental Summer Tuition</t>
  </si>
  <si>
    <t>FY20 Total Increment</t>
  </si>
  <si>
    <t>Direct Copy from FY19 Table</t>
  </si>
  <si>
    <t>Incremental DOF Increase + Proj Summer Q19 Tuition</t>
  </si>
  <si>
    <t>FY19 Base + FY20 Total Increment</t>
  </si>
  <si>
    <t>Increment FY20</t>
  </si>
  <si>
    <t>FY19 Adj Base</t>
  </si>
  <si>
    <t>Accounts for rounding error applied in FY19 Table</t>
  </si>
  <si>
    <t>FY20 Supplement</t>
  </si>
  <si>
    <t>FY19 Base + Backfill + Mapping Changes + Comp Changes + Leg Directives + Centrally Funded Initatives</t>
  </si>
  <si>
    <t>FY19 ABB Allocation Table</t>
  </si>
  <si>
    <t>CTDB Perm FY20 Allocations</t>
  </si>
  <si>
    <t>FY19 Adjusted Base</t>
  </si>
  <si>
    <t>FY20 Summer Quarter Incremental Allocation</t>
  </si>
  <si>
    <t>FY20 Summer Quarter Distribution Base</t>
  </si>
  <si>
    <t>FY20 Total ABB Budget (P+C)</t>
  </si>
  <si>
    <t>"AY18 Allocation Table"</t>
  </si>
  <si>
    <t>CTDB Perm FY20 Allocations (PRF)</t>
  </si>
  <si>
    <t>E:  The calculation of the difference between the FY19 actuals and the FY20 Base (projected revenue).</t>
  </si>
  <si>
    <t>L:  Calculated as 35 percent of the ICR generated between April 2018 and March 2019.</t>
  </si>
  <si>
    <t>M:  These numbers are adjusted for incorrect rounding of figures that were applied in the prior year's published ABB Table. Units will receive additional allocations of permanent DOF in FY20 to address the variance between FY19 actual allocations and corrected FY19 amounts. Immaterial impact.</t>
  </si>
  <si>
    <t>P:  As noted, the FY19 Final Permanent GOF/DOF budget does not equal the FY19 total ABB Budget from last spring due to allocations made in the interim period.  Because of this, the Revised FY19 Supplement Base is calculated as the FY19 Final Permanent GOF/DOF budget less the FY19 adjusted tuition base, Summer Quarter base, ICR base, and Miscellaneous Fee base.</t>
  </si>
  <si>
    <t xml:space="preserve">U:  FY20 Supplement is equivalent to the adjusted prior year supplement, plus the adjustments shown in columns Q-T. </t>
  </si>
  <si>
    <t>U:  FY20 Total ABB budget includes all categories of the budget (that is, it is the sum of the ending balances of tuition, summer quarter, ICR, Misc. Fees and the supplement).</t>
  </si>
  <si>
    <t>"FY19 Allocation Table"</t>
  </si>
  <si>
    <t>FY 19 True Up</t>
  </si>
  <si>
    <t>C + D</t>
  </si>
  <si>
    <t>E + F</t>
  </si>
  <si>
    <t>State Foundational Support - Distribution for Compensation</t>
  </si>
  <si>
    <t>State Foundational Support - FY19 Fund Split Resolution</t>
  </si>
  <si>
    <t>Permanent Provisos</t>
  </si>
  <si>
    <t>State Foundational Support - Central Service Charges</t>
  </si>
  <si>
    <t>Central Services Funding</t>
  </si>
  <si>
    <t>M&amp;O Funding</t>
  </si>
  <si>
    <t>208</t>
  </si>
  <si>
    <t>209</t>
  </si>
  <si>
    <t>210</t>
  </si>
  <si>
    <t>UW IT</t>
  </si>
  <si>
    <t>UW Facilities</t>
  </si>
  <si>
    <t>UW Finance</t>
  </si>
  <si>
    <t>UW HR</t>
  </si>
  <si>
    <t>Centrally Funded Initiatives/ Returns to Central</t>
  </si>
  <si>
    <t>Q:  When the state decreased resident undergraduate tuition rates in 2015-16 and 2016-17, funds were provided to the University to "backfill" for this revenue loss. For FY20, the state has provided an inflationary adjustment for those backfill funds. The funds were split between the campuses on the basis of the percentage of total resident undergraduate operating fee revenue each campus generated. UW Seattle's portion of the funds were distributed to units under the ABB rules for distributing undergraduate operating fee revenue.</t>
  </si>
  <si>
    <t>Central Line: State-related Central Resources are to cover expenses from multiple units, even though they appear as a lump sum in the Central Resources line.  </t>
  </si>
  <si>
    <t>FOOTNOTES</t>
  </si>
  <si>
    <t>K = L - J</t>
  </si>
  <si>
    <t>N = O - M</t>
  </si>
  <si>
    <t>P = A - B - G - J - M</t>
  </si>
  <si>
    <t>U = P - Q - R - S - T</t>
  </si>
  <si>
    <t>V = F + I + L + O + U</t>
  </si>
  <si>
    <t>F:  The calculated sum of the FY19 Adjusted base, true-up allocations and the incremental allocation for FY20.</t>
  </si>
  <si>
    <t>G = E + F</t>
  </si>
  <si>
    <t>C = A + B</t>
  </si>
  <si>
    <t>O:  Miscellaneous fee figures represent 70% of revenue generated by such fees (net of any expenses posted to the budget), unless alternative agreements are in place. These amounts will be adjusted based on prior fiscal year end close data.</t>
  </si>
  <si>
    <t>FY19 Adj to Actual</t>
  </si>
  <si>
    <t xml:space="preserve">*Data for units affected by "205 Finance and Administration" reorganization is treated as if the reorganization pre-dates this table </t>
  </si>
  <si>
    <t>UW Facilities*</t>
  </si>
  <si>
    <t>UW Finance*</t>
  </si>
  <si>
    <t>UW HR*</t>
  </si>
  <si>
    <t>UW IT*</t>
  </si>
  <si>
    <t>President*</t>
  </si>
  <si>
    <t>Fixed Costs and Revolving Funds</t>
  </si>
  <si>
    <t>Central**</t>
  </si>
  <si>
    <t>** Formulaic distributions to Central are shown for purposes of providing a complete incremental allocation of formulaic ABB components and, therefore, should not be interpreted as representative of  the total resources redistributed from Central to the UW units over time.</t>
  </si>
  <si>
    <t>2019 (June) CF GOF/DOF Budget</t>
  </si>
  <si>
    <t>2019 (June) Permanent + CF GOF/DOF Budget</t>
  </si>
  <si>
    <t>2019 (June) Permanent GOF/DOF Budget</t>
  </si>
  <si>
    <t>200</t>
  </si>
  <si>
    <t>201</t>
  </si>
  <si>
    <t>202</t>
  </si>
  <si>
    <t>205</t>
  </si>
  <si>
    <t>206</t>
  </si>
  <si>
    <t>207</t>
  </si>
  <si>
    <t>212</t>
  </si>
  <si>
    <t>214</t>
  </si>
  <si>
    <t>215</t>
  </si>
  <si>
    <t>216</t>
  </si>
  <si>
    <t>217</t>
  </si>
  <si>
    <t>252</t>
  </si>
  <si>
    <t>254</t>
  </si>
  <si>
    <t>256</t>
  </si>
  <si>
    <t>258</t>
  </si>
  <si>
    <t>260</t>
  </si>
  <si>
    <t>263</t>
  </si>
  <si>
    <t>266</t>
  </si>
  <si>
    <t>267</t>
  </si>
  <si>
    <t>268</t>
  </si>
  <si>
    <t>270</t>
  </si>
  <si>
    <t>272</t>
  </si>
  <si>
    <t>282</t>
  </si>
  <si>
    <t>301</t>
  </si>
  <si>
    <t>302</t>
  </si>
  <si>
    <t>304</t>
  </si>
  <si>
    <t>306</t>
  </si>
  <si>
    <t>308</t>
  </si>
  <si>
    <t>310</t>
  </si>
  <si>
    <t>312</t>
  </si>
  <si>
    <t>400</t>
  </si>
  <si>
    <t>500</t>
  </si>
  <si>
    <t>600</t>
  </si>
  <si>
    <t>000</t>
  </si>
  <si>
    <t>255</t>
  </si>
  <si>
    <r>
      <t xml:space="preserve">Unit Adjustment Funding </t>
    </r>
    <r>
      <rPr>
        <i/>
        <sz val="10"/>
        <color theme="1"/>
        <rFont val="Calibri"/>
        <family val="2"/>
        <scheme val="minor"/>
      </rPr>
      <t>(Including FY20 Benefits)</t>
    </r>
  </si>
  <si>
    <r>
      <t xml:space="preserve">Provost Reinvestment Funds </t>
    </r>
    <r>
      <rPr>
        <i/>
        <sz val="10"/>
        <color theme="1"/>
        <rFont val="Calibri"/>
        <family val="2"/>
        <scheme val="minor"/>
      </rPr>
      <t>(Excluding 9/1 Merit Impacts)</t>
    </r>
  </si>
  <si>
    <t xml:space="preserve">A:  The GOF/DOF Permanent + Carryforward FY19  budget for the unit specified is as of June 2019, including existing provisos and fixed cost budgets the unit may have within its purview. The FY19 Final Permanent + Carryforward GOF/DOF budget does not equal the FY19 total ABB Budget from last spring due to allocations, budget shifts or organizational changes made during the interim period. This column is intended to reflect a "base" for incrementing off of to derive the FY2020 permanent budget makeup, rather than a true picture of available resources for a unit to expend in FY19 due to the inclusion of the carryforward component.  Please let OPB know if you would like a list of your unit's allocations for FY19. </t>
  </si>
  <si>
    <t>FY20 ABB Allocation Table - as of August 1, 2019</t>
  </si>
  <si>
    <t xml:space="preserve">C:  FY19 Actuals are based on calculated actuals as part of the ABB tuition model. FY19 estimated actual collections are calibrated to the fiscal year end based on May month-end collections. </t>
  </si>
  <si>
    <t xml:space="preserve">N:  The calculated difference between the FY20 base and FY19 adj base. </t>
  </si>
  <si>
    <t>S:  This column includes allocation of permanent provisos and unallocated (as of table publication date) state funding to the "Central" line.</t>
  </si>
  <si>
    <t>T:  This column includes the sum of permanent allocations to/from units as of June 30 2019. This column includes the following allocations  (1) permanent commitments of Provost Reinvestment Funds made during or prior to FY19 for FY20 as of June 30, 2019, (2) permanent commitments of Central Reserves made during or prior to FY19 for FY20 (3) permanent commitments of Provost Reinvestment Funds for fixed costs and revolving funds as of June 14, 2019 and (4)the carryforward component of FY19 commitments. This column does not include FY20 permanent commitments made for FY20 after June 30, 2019 or allocation of compensation changes or O&amp;M funding from the state (these figures are included in columns R and S).</t>
  </si>
  <si>
    <t xml:space="preserve">                          -  </t>
  </si>
  <si>
    <r>
      <t xml:space="preserve">Centrally Funded Initiatives/Returns to Central include </t>
    </r>
    <r>
      <rPr>
        <b/>
        <u/>
        <sz val="11"/>
        <color theme="1"/>
        <rFont val="Calibri"/>
        <family val="2"/>
        <scheme val="minor"/>
      </rPr>
      <t>draft</t>
    </r>
    <r>
      <rPr>
        <sz val="11"/>
        <color theme="1"/>
        <rFont val="Calibri"/>
        <family val="2"/>
        <scheme val="minor"/>
      </rPr>
      <t xml:space="preserve"> allocations for Fixed Costs and Provost Reinvestment Funds as of June 30th.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</si>
</sst>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6"/>
      <color theme="1"/>
      <name val="Cambria"/>
      <family val="1"/>
    </font>
    <font>
      <b/>
      <sz val="12"/>
      <color theme="1"/>
      <name val="Calibri"/>
      <family val="2"/>
      <scheme val="minor"/>
    </font>
    <font>
      <b/>
      <sz val="9"/>
      <color indexed="81"/>
      <name val="Tahoma"/>
      <family val="2"/>
    </font>
    <font>
      <sz val="9"/>
      <color indexed="81"/>
      <name val="Tahoma"/>
      <family val="2"/>
    </font>
    <font>
      <b/>
      <sz val="11"/>
      <color rgb="FFFF0000"/>
      <name val="Calibri"/>
      <family val="2"/>
      <scheme val="minor"/>
    </font>
    <font>
      <sz val="11"/>
      <color theme="1"/>
      <name val="Calibri"/>
      <family val="2"/>
    </font>
    <font>
      <i/>
      <sz val="10"/>
      <color theme="1"/>
      <name val="Calibri"/>
      <family val="2"/>
      <scheme val="minor"/>
    </font>
    <font>
      <sz val="11"/>
      <color theme="0"/>
      <name val="Calibri"/>
      <family val="2"/>
      <scheme val="minor"/>
    </font>
    <font>
      <b/>
      <u/>
      <sz val="11"/>
      <color theme="1"/>
      <name val="Calibri"/>
      <family val="2"/>
      <scheme val="minor"/>
    </font>
  </fonts>
  <fills count="17">
    <fill>
      <patternFill patternType="none"/>
    </fill>
    <fill>
      <patternFill patternType="gray125"/>
    </fill>
    <fill>
      <patternFill patternType="solid">
        <fgColor rgb="FFE4DBF5"/>
        <bgColor indexed="64"/>
      </patternFill>
    </fill>
    <fill>
      <patternFill patternType="solid">
        <fgColor rgb="FFD5C6F0"/>
        <bgColor indexed="64"/>
      </patternFill>
    </fill>
    <fill>
      <patternFill patternType="solid">
        <fgColor rgb="FFD8D9DA"/>
        <bgColor indexed="64"/>
      </patternFill>
    </fill>
    <fill>
      <patternFill patternType="solid">
        <fgColor rgb="FFF1E4C7"/>
        <bgColor indexed="64"/>
      </patternFill>
    </fill>
    <fill>
      <patternFill patternType="solid">
        <fgColor rgb="FFBABCBE"/>
        <bgColor indexed="64"/>
      </patternFill>
    </fill>
    <fill>
      <patternFill patternType="solid">
        <fgColor rgb="FFE8D3A2"/>
        <bgColor indexed="64"/>
      </patternFill>
    </fill>
    <fill>
      <patternFill patternType="solid">
        <fgColor rgb="FFBAA2E6"/>
        <bgColor indexed="64"/>
      </patternFill>
    </fill>
    <fill>
      <patternFill patternType="solid">
        <fgColor rgb="FFC2ADE9"/>
        <bgColor indexed="64"/>
      </patternFill>
    </fill>
    <fill>
      <patternFill patternType="solid">
        <fgColor rgb="FF8256D2"/>
        <bgColor indexed="64"/>
      </patternFill>
    </fill>
    <fill>
      <patternFill patternType="solid">
        <fgColor theme="0"/>
        <bgColor indexed="64"/>
      </patternFill>
    </fill>
    <fill>
      <patternFill patternType="solid">
        <fgColor rgb="FFFFFF00"/>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9" tint="0.79998168889431442"/>
        <bgColor indexed="64"/>
      </patternFill>
    </fill>
  </fills>
  <borders count="109">
    <border>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top/>
      <bottom style="medium">
        <color indexed="64"/>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medium">
        <color auto="1"/>
      </left>
      <right/>
      <top style="medium">
        <color indexed="64"/>
      </top>
      <bottom style="medium">
        <color indexed="64"/>
      </bottom>
      <diagonal/>
    </border>
    <border>
      <left style="thin">
        <color auto="1"/>
      </left>
      <right style="thick">
        <color auto="1"/>
      </right>
      <top/>
      <bottom style="thin">
        <color auto="1"/>
      </bottom>
      <diagonal/>
    </border>
    <border>
      <left style="thin">
        <color auto="1"/>
      </left>
      <right style="thick">
        <color auto="1"/>
      </right>
      <top style="thin">
        <color auto="1"/>
      </top>
      <bottom style="medium">
        <color auto="1"/>
      </bottom>
      <diagonal/>
    </border>
    <border>
      <left style="thin">
        <color auto="1"/>
      </left>
      <right style="thick">
        <color auto="1"/>
      </right>
      <top style="medium">
        <color auto="1"/>
      </top>
      <bottom style="medium">
        <color auto="1"/>
      </bottom>
      <diagonal/>
    </border>
    <border>
      <left style="medium">
        <color auto="1"/>
      </left>
      <right style="thick">
        <color auto="1"/>
      </right>
      <top style="hair">
        <color auto="1"/>
      </top>
      <bottom style="medium">
        <color auto="1"/>
      </bottom>
      <diagonal/>
    </border>
    <border>
      <left style="medium">
        <color auto="1"/>
      </left>
      <right style="thick">
        <color auto="1"/>
      </right>
      <top/>
      <bottom style="hair">
        <color auto="1"/>
      </bottom>
      <diagonal/>
    </border>
    <border>
      <left style="medium">
        <color auto="1"/>
      </left>
      <right style="thick">
        <color auto="1"/>
      </right>
      <top style="hair">
        <color auto="1"/>
      </top>
      <bottom style="hair">
        <color auto="1"/>
      </bottom>
      <diagonal/>
    </border>
    <border>
      <left style="medium">
        <color auto="1"/>
      </left>
      <right style="thick">
        <color auto="1"/>
      </right>
      <top style="medium">
        <color auto="1"/>
      </top>
      <bottom style="hair">
        <color auto="1"/>
      </bottom>
      <diagonal/>
    </border>
    <border>
      <left style="medium">
        <color auto="1"/>
      </left>
      <right style="thick">
        <color auto="1"/>
      </right>
      <top style="hair">
        <color auto="1"/>
      </top>
      <bottom/>
      <diagonal/>
    </border>
    <border>
      <left/>
      <right style="thick">
        <color auto="1"/>
      </right>
      <top style="medium">
        <color auto="1"/>
      </top>
      <bottom style="hair">
        <color auto="1"/>
      </bottom>
      <diagonal/>
    </border>
    <border>
      <left style="medium">
        <color auto="1"/>
      </left>
      <right style="thick">
        <color auto="1"/>
      </right>
      <top style="medium">
        <color auto="1"/>
      </top>
      <bottom/>
      <diagonal/>
    </border>
    <border>
      <left style="medium">
        <color auto="1"/>
      </left>
      <right style="thick">
        <color auto="1"/>
      </right>
      <top/>
      <bottom/>
      <diagonal/>
    </border>
    <border>
      <left style="medium">
        <color auto="1"/>
      </left>
      <right style="thick">
        <color auto="1"/>
      </right>
      <top style="medium">
        <color indexed="64"/>
      </top>
      <bottom style="medium">
        <color indexed="64"/>
      </bottom>
      <diagonal/>
    </border>
    <border>
      <left style="medium">
        <color auto="1"/>
      </left>
      <right/>
      <top/>
      <bottom style="medium">
        <color auto="1"/>
      </bottom>
      <diagonal/>
    </border>
    <border>
      <left/>
      <right/>
      <top style="thin">
        <color auto="1"/>
      </top>
      <bottom style="medium">
        <color auto="1"/>
      </bottom>
      <diagonal/>
    </border>
    <border>
      <left style="thin">
        <color auto="1"/>
      </left>
      <right/>
      <top style="medium">
        <color auto="1"/>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style="hair">
        <color auto="1"/>
      </top>
      <bottom style="medium">
        <color indexed="64"/>
      </bottom>
      <diagonal/>
    </border>
    <border>
      <left style="medium">
        <color auto="1"/>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medium">
        <color auto="1"/>
      </left>
      <right style="hair">
        <color auto="1"/>
      </right>
      <top style="medium">
        <color auto="1"/>
      </top>
      <bottom style="medium">
        <color indexed="64"/>
      </bottom>
      <diagonal/>
    </border>
    <border>
      <left style="hair">
        <color auto="1"/>
      </left>
      <right style="hair">
        <color auto="1"/>
      </right>
      <top style="medium">
        <color auto="1"/>
      </top>
      <bottom style="medium">
        <color indexed="64"/>
      </bottom>
      <diagonal/>
    </border>
    <border>
      <left style="hair">
        <color auto="1"/>
      </left>
      <right style="medium">
        <color auto="1"/>
      </right>
      <top style="medium">
        <color auto="1"/>
      </top>
      <bottom style="medium">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medium">
        <color indexed="64"/>
      </bottom>
      <diagonal/>
    </border>
    <border>
      <left/>
      <right style="hair">
        <color auto="1"/>
      </right>
      <top style="hair">
        <color auto="1"/>
      </top>
      <bottom/>
      <diagonal/>
    </border>
    <border>
      <left style="thin">
        <color auto="1"/>
      </left>
      <right style="medium">
        <color auto="1"/>
      </right>
      <top style="thin">
        <color auto="1"/>
      </top>
      <bottom/>
      <diagonal/>
    </border>
    <border>
      <left style="thin">
        <color auto="1"/>
      </left>
      <right style="medium">
        <color auto="1"/>
      </right>
      <top/>
      <bottom style="medium">
        <color auto="1"/>
      </bottom>
      <diagonal/>
    </border>
    <border>
      <left style="thin">
        <color auto="1"/>
      </left>
      <right style="medium">
        <color auto="1"/>
      </right>
      <top style="medium">
        <color auto="1"/>
      </top>
      <bottom/>
      <diagonal/>
    </border>
  </borders>
  <cellStyleXfs count="5">
    <xf numFmtId="0" fontId="0" fillId="0" borderId="0"/>
    <xf numFmtId="43" fontId="1" fillId="0" borderId="0" applyFont="0" applyFill="0" applyBorder="0" applyAlignment="0" applyProtection="0"/>
    <xf numFmtId="0" fontId="1" fillId="0" borderId="0"/>
    <xf numFmtId="0" fontId="14" fillId="0" borderId="0"/>
    <xf numFmtId="43" fontId="14" fillId="0" borderId="0" applyFont="0" applyFill="0" applyBorder="0" applyAlignment="0" applyProtection="0"/>
  </cellStyleXfs>
  <cellXfs count="384">
    <xf numFmtId="0" fontId="0" fillId="0" borderId="0" xfId="0"/>
    <xf numFmtId="0" fontId="0" fillId="0" borderId="0" xfId="0" applyAlignment="1">
      <alignment vertical="center"/>
    </xf>
    <xf numFmtId="0" fontId="0" fillId="0" borderId="0" xfId="0" applyFont="1"/>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164" fontId="8" fillId="3" borderId="10" xfId="1" applyNumberFormat="1" applyFont="1" applyFill="1" applyBorder="1" applyAlignment="1">
      <alignment horizontal="center" vertical="center" wrapText="1"/>
    </xf>
    <xf numFmtId="164" fontId="8" fillId="3" borderId="12" xfId="1" applyNumberFormat="1"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8" fillId="4" borderId="30" xfId="0" applyFont="1" applyFill="1" applyBorder="1" applyAlignment="1">
      <alignment horizontal="center" vertical="center"/>
    </xf>
    <xf numFmtId="0" fontId="8" fillId="4" borderId="28" xfId="0" applyFont="1" applyFill="1" applyBorder="1" applyAlignment="1">
      <alignment horizontal="center" vertical="center"/>
    </xf>
    <xf numFmtId="0" fontId="8" fillId="5" borderId="27" xfId="0" applyFont="1" applyFill="1" applyBorder="1" applyAlignment="1">
      <alignment horizontal="center" vertical="center"/>
    </xf>
    <xf numFmtId="0" fontId="8" fillId="5" borderId="31" xfId="0" applyFont="1" applyFill="1" applyBorder="1" applyAlignment="1">
      <alignment horizontal="center" vertical="center"/>
    </xf>
    <xf numFmtId="0" fontId="8" fillId="5" borderId="29" xfId="0" applyFont="1" applyFill="1" applyBorder="1" applyAlignment="1">
      <alignment horizontal="center" vertical="center"/>
    </xf>
    <xf numFmtId="0" fontId="8" fillId="6" borderId="27" xfId="0" applyFont="1" applyFill="1" applyBorder="1" applyAlignment="1">
      <alignment horizontal="center" vertical="center"/>
    </xf>
    <xf numFmtId="0" fontId="8" fillId="6" borderId="28" xfId="0" applyFont="1" applyFill="1" applyBorder="1" applyAlignment="1">
      <alignment horizontal="center" vertical="center"/>
    </xf>
    <xf numFmtId="0" fontId="8" fillId="6" borderId="29" xfId="0" applyFont="1" applyFill="1" applyBorder="1" applyAlignment="1">
      <alignment horizontal="center" vertical="center"/>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0" fontId="8" fillId="7" borderId="31" xfId="0" applyFont="1" applyFill="1" applyBorder="1" applyAlignment="1">
      <alignment horizontal="center" vertical="center"/>
    </xf>
    <xf numFmtId="0" fontId="8" fillId="7" borderId="29" xfId="0" applyFont="1" applyFill="1" applyBorder="1" applyAlignment="1">
      <alignment horizontal="center" vertical="center" wrapText="1"/>
    </xf>
    <xf numFmtId="0" fontId="8" fillId="8" borderId="32" xfId="0" applyFont="1" applyFill="1" applyBorder="1" applyAlignment="1">
      <alignment horizontal="center" vertical="center"/>
    </xf>
    <xf numFmtId="164" fontId="8" fillId="3" borderId="27" xfId="1" applyNumberFormat="1" applyFont="1" applyFill="1" applyBorder="1" applyAlignment="1">
      <alignment horizontal="center" vertical="center" wrapText="1"/>
    </xf>
    <xf numFmtId="164" fontId="8" fillId="3" borderId="28" xfId="1" applyNumberFormat="1" applyFont="1" applyFill="1" applyBorder="1" applyAlignment="1">
      <alignment horizontal="center" vertical="center" wrapText="1"/>
    </xf>
    <xf numFmtId="0" fontId="8" fillId="4" borderId="30"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5" borderId="27"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8" fillId="5" borderId="29"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8" borderId="32" xfId="0" applyFont="1" applyFill="1" applyBorder="1" applyAlignment="1">
      <alignment horizontal="center" vertical="center" wrapText="1"/>
    </xf>
    <xf numFmtId="0" fontId="8" fillId="2" borderId="33" xfId="0" applyFont="1" applyFill="1" applyBorder="1" applyAlignment="1">
      <alignment horizontal="center"/>
    </xf>
    <xf numFmtId="0" fontId="3" fillId="9" borderId="34" xfId="0" applyFont="1" applyFill="1" applyBorder="1" applyAlignment="1">
      <alignment vertical="center"/>
    </xf>
    <xf numFmtId="0" fontId="0" fillId="0" borderId="0" xfId="0" applyFill="1" applyAlignment="1">
      <alignment horizontal="center"/>
    </xf>
    <xf numFmtId="1" fontId="0" fillId="0" borderId="38" xfId="0" applyNumberFormat="1" applyBorder="1" applyAlignment="1">
      <alignment horizontal="center" vertical="center"/>
    </xf>
    <xf numFmtId="0" fontId="0" fillId="0" borderId="38" xfId="0" applyBorder="1" applyAlignment="1">
      <alignment horizontal="left" vertical="center"/>
    </xf>
    <xf numFmtId="164" fontId="0" fillId="0" borderId="38" xfId="1" applyNumberFormat="1" applyFont="1" applyBorder="1" applyAlignment="1">
      <alignment vertical="center"/>
    </xf>
    <xf numFmtId="1" fontId="0" fillId="0" borderId="42" xfId="0" applyNumberFormat="1" applyBorder="1" applyAlignment="1">
      <alignment horizontal="center" vertical="center"/>
    </xf>
    <xf numFmtId="0" fontId="0" fillId="0" borderId="42" xfId="0" applyBorder="1" applyAlignment="1">
      <alignment horizontal="left" vertical="center"/>
    </xf>
    <xf numFmtId="164" fontId="0" fillId="0" borderId="42" xfId="1" applyNumberFormat="1" applyFont="1" applyBorder="1" applyAlignment="1">
      <alignment vertical="center"/>
    </xf>
    <xf numFmtId="1" fontId="0" fillId="0" borderId="34" xfId="0" applyNumberFormat="1" applyBorder="1" applyAlignment="1">
      <alignment horizontal="center" vertical="center"/>
    </xf>
    <xf numFmtId="0" fontId="0" fillId="0" borderId="34" xfId="0" applyBorder="1" applyAlignment="1">
      <alignment horizontal="left" vertical="center"/>
    </xf>
    <xf numFmtId="164" fontId="0" fillId="0" borderId="34" xfId="1" applyNumberFormat="1" applyFont="1" applyBorder="1" applyAlignment="1">
      <alignment vertical="center"/>
    </xf>
    <xf numFmtId="1" fontId="8" fillId="2" borderId="17" xfId="0" applyNumberFormat="1" applyFont="1" applyFill="1" applyBorder="1" applyAlignment="1">
      <alignment horizontal="center" vertical="center"/>
    </xf>
    <xf numFmtId="0" fontId="0" fillId="0" borderId="0" xfId="0" applyFill="1" applyAlignment="1">
      <alignment horizontal="center" vertical="center"/>
    </xf>
    <xf numFmtId="1" fontId="8" fillId="2" borderId="33" xfId="0" applyNumberFormat="1" applyFont="1" applyFill="1" applyBorder="1" applyAlignment="1">
      <alignment horizontal="center" vertical="center"/>
    </xf>
    <xf numFmtId="0" fontId="3" fillId="2" borderId="33" xfId="0" applyFont="1" applyFill="1" applyBorder="1" applyAlignment="1">
      <alignment horizontal="left" vertical="center"/>
    </xf>
    <xf numFmtId="1" fontId="0" fillId="0" borderId="50" xfId="0" applyNumberFormat="1" applyBorder="1" applyAlignment="1">
      <alignment horizontal="center" vertical="center"/>
    </xf>
    <xf numFmtId="0" fontId="0" fillId="0" borderId="50" xfId="0" applyBorder="1" applyAlignment="1">
      <alignment horizontal="left" vertical="center"/>
    </xf>
    <xf numFmtId="164" fontId="0" fillId="0" borderId="50" xfId="1" applyNumberFormat="1" applyFont="1" applyBorder="1" applyAlignment="1">
      <alignment vertical="center"/>
    </xf>
    <xf numFmtId="1" fontId="0" fillId="2" borderId="54" xfId="0" applyNumberFormat="1" applyFill="1" applyBorder="1" applyAlignment="1">
      <alignment horizontal="center" vertical="center"/>
    </xf>
    <xf numFmtId="0" fontId="3" fillId="2" borderId="54" xfId="0" applyFont="1" applyFill="1" applyBorder="1" applyAlignment="1">
      <alignment horizontal="left" vertical="center"/>
    </xf>
    <xf numFmtId="164" fontId="3" fillId="2" borderId="54" xfId="1" applyNumberFormat="1" applyFont="1" applyFill="1" applyBorder="1" applyAlignment="1">
      <alignment vertical="center"/>
    </xf>
    <xf numFmtId="1" fontId="0" fillId="0" borderId="33" xfId="0" applyNumberFormat="1" applyBorder="1" applyAlignment="1">
      <alignment horizontal="center" vertical="center"/>
    </xf>
    <xf numFmtId="0" fontId="0" fillId="0" borderId="33" xfId="0" applyBorder="1" applyAlignment="1">
      <alignment horizontal="left" vertical="center"/>
    </xf>
    <xf numFmtId="164" fontId="0" fillId="0" borderId="33" xfId="1" applyNumberFormat="1" applyFont="1" applyBorder="1" applyAlignment="1">
      <alignment vertical="center"/>
    </xf>
    <xf numFmtId="1" fontId="0" fillId="2" borderId="56" xfId="0" applyNumberFormat="1" applyFill="1" applyBorder="1" applyAlignment="1">
      <alignment horizontal="center" vertical="center"/>
    </xf>
    <xf numFmtId="0" fontId="3" fillId="2" borderId="56" xfId="0" applyFont="1" applyFill="1" applyBorder="1" applyAlignment="1">
      <alignment horizontal="left" vertical="center"/>
    </xf>
    <xf numFmtId="0" fontId="0" fillId="0" borderId="42" xfId="0" applyFill="1" applyBorder="1" applyAlignment="1">
      <alignment horizontal="center" vertical="center"/>
    </xf>
    <xf numFmtId="0" fontId="0" fillId="0" borderId="42" xfId="0" applyFont="1" applyFill="1" applyBorder="1" applyAlignment="1">
      <alignment vertical="center"/>
    </xf>
    <xf numFmtId="0" fontId="0" fillId="0" borderId="0" xfId="0" applyFill="1" applyAlignment="1">
      <alignment vertical="center"/>
    </xf>
    <xf numFmtId="0" fontId="0" fillId="0" borderId="50" xfId="0" applyFill="1" applyBorder="1" applyAlignment="1">
      <alignment horizontal="center" vertical="center"/>
    </xf>
    <xf numFmtId="0" fontId="0" fillId="0" borderId="50" xfId="0" applyFont="1" applyFill="1" applyBorder="1" applyAlignment="1">
      <alignment vertical="center"/>
    </xf>
    <xf numFmtId="164" fontId="0" fillId="0" borderId="42" xfId="1" applyNumberFormat="1" applyFont="1" applyFill="1" applyBorder="1" applyAlignment="1">
      <alignment vertical="center"/>
    </xf>
    <xf numFmtId="0" fontId="0" fillId="9" borderId="23" xfId="0" applyFill="1" applyBorder="1" applyAlignment="1">
      <alignment horizontal="center" vertical="center"/>
    </xf>
    <xf numFmtId="0" fontId="0" fillId="0" borderId="60" xfId="0" applyFill="1" applyBorder="1" applyAlignment="1">
      <alignment horizontal="center" vertical="center"/>
    </xf>
    <xf numFmtId="0" fontId="0" fillId="0" borderId="38" xfId="0" applyFill="1" applyBorder="1" applyAlignment="1">
      <alignment vertical="center"/>
    </xf>
    <xf numFmtId="0" fontId="0" fillId="0" borderId="24" xfId="0" applyFill="1" applyBorder="1" applyAlignment="1">
      <alignment horizontal="center" vertical="center"/>
    </xf>
    <xf numFmtId="0" fontId="0" fillId="0" borderId="50" xfId="0" applyFill="1" applyBorder="1" applyAlignment="1">
      <alignment vertical="center"/>
    </xf>
    <xf numFmtId="0" fontId="0" fillId="0" borderId="23" xfId="0" applyFill="1" applyBorder="1" applyAlignment="1">
      <alignment horizontal="center" vertical="center"/>
    </xf>
    <xf numFmtId="0" fontId="3" fillId="2" borderId="34" xfId="0" applyFont="1" applyFill="1" applyBorder="1" applyAlignment="1">
      <alignment vertical="center"/>
    </xf>
    <xf numFmtId="0" fontId="2" fillId="0" borderId="61" xfId="0" applyFont="1" applyFill="1" applyBorder="1" applyAlignment="1">
      <alignment horizontal="center" vertical="center"/>
    </xf>
    <xf numFmtId="0" fontId="5" fillId="8" borderId="56" xfId="0" applyFont="1" applyFill="1" applyBorder="1" applyAlignment="1">
      <alignment vertical="center"/>
    </xf>
    <xf numFmtId="0" fontId="3" fillId="0" borderId="0" xfId="0" applyFont="1" applyAlignment="1">
      <alignment vertical="center"/>
    </xf>
    <xf numFmtId="0" fontId="5" fillId="0" borderId="61" xfId="0" applyFont="1" applyFill="1" applyBorder="1" applyAlignment="1">
      <alignment horizontal="center" vertical="center"/>
    </xf>
    <xf numFmtId="0" fontId="4" fillId="0" borderId="42" xfId="0" applyFont="1" applyFill="1" applyBorder="1" applyAlignment="1">
      <alignment vertical="center"/>
    </xf>
    <xf numFmtId="0" fontId="5" fillId="0" borderId="0" xfId="0" applyFont="1" applyAlignment="1">
      <alignment vertical="center"/>
    </xf>
    <xf numFmtId="0" fontId="2" fillId="0" borderId="62" xfId="0" applyFont="1" applyFill="1" applyBorder="1" applyAlignment="1">
      <alignment horizontal="center" vertical="center"/>
    </xf>
    <xf numFmtId="0" fontId="2" fillId="10" borderId="34"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164" fontId="2" fillId="0" borderId="0" xfId="1" applyNumberFormat="1" applyFont="1" applyFill="1" applyBorder="1" applyAlignment="1">
      <alignment vertical="center"/>
    </xf>
    <xf numFmtId="164" fontId="3" fillId="0" borderId="0" xfId="0" applyNumberFormat="1" applyFont="1" applyFill="1" applyAlignment="1">
      <alignment vertical="center"/>
    </xf>
    <xf numFmtId="0" fontId="3" fillId="0" borderId="0" xfId="0" applyFont="1" applyFill="1" applyAlignment="1">
      <alignment vertical="center"/>
    </xf>
    <xf numFmtId="0" fontId="5" fillId="0" borderId="0" xfId="0" applyFont="1" applyFill="1" applyBorder="1" applyAlignment="1">
      <alignment vertical="center"/>
    </xf>
    <xf numFmtId="0" fontId="4" fillId="0" borderId="0" xfId="0" applyFont="1" applyFill="1" applyBorder="1" applyAlignment="1">
      <alignment horizontal="center" vertical="center"/>
    </xf>
    <xf numFmtId="164" fontId="4" fillId="0" borderId="0" xfId="1" applyNumberFormat="1" applyFont="1" applyFill="1" applyBorder="1" applyAlignment="1">
      <alignment vertical="center"/>
    </xf>
    <xf numFmtId="164" fontId="4" fillId="0" borderId="0" xfId="0" applyNumberFormat="1" applyFont="1" applyFill="1" applyAlignment="1">
      <alignment vertical="center"/>
    </xf>
    <xf numFmtId="0" fontId="4" fillId="0" borderId="0" xfId="0" applyFont="1" applyFill="1" applyAlignment="1">
      <alignment vertical="center"/>
    </xf>
    <xf numFmtId="0" fontId="4" fillId="0" borderId="0" xfId="0" applyFont="1"/>
    <xf numFmtId="164" fontId="4" fillId="0" borderId="0" xfId="0" applyNumberFormat="1" applyFont="1"/>
    <xf numFmtId="0" fontId="7" fillId="0" borderId="0" xfId="0" applyFont="1" applyFill="1" applyBorder="1" applyAlignment="1">
      <alignment horizontal="left" vertical="center" wrapText="1"/>
    </xf>
    <xf numFmtId="0" fontId="5" fillId="0" borderId="0" xfId="0" applyFont="1" applyFill="1" applyBorder="1" applyAlignment="1">
      <alignment horizontal="left" vertical="top" wrapText="1"/>
    </xf>
    <xf numFmtId="3" fontId="4" fillId="0" borderId="0" xfId="0" applyNumberFormat="1" applyFont="1"/>
    <xf numFmtId="164" fontId="0" fillId="0" borderId="0" xfId="1" applyNumberFormat="1" applyFont="1" applyFill="1"/>
    <xf numFmtId="0" fontId="10" fillId="2" borderId="17" xfId="0" applyFont="1" applyFill="1" applyBorder="1" applyAlignment="1">
      <alignment vertical="center"/>
    </xf>
    <xf numFmtId="0" fontId="10" fillId="2" borderId="23" xfId="0" applyFont="1" applyFill="1" applyBorder="1" applyAlignment="1">
      <alignment vertical="center"/>
    </xf>
    <xf numFmtId="0" fontId="10" fillId="2" borderId="24" xfId="0" applyFont="1" applyFill="1" applyBorder="1" applyAlignment="1">
      <alignment vertical="center"/>
    </xf>
    <xf numFmtId="0" fontId="3" fillId="0" borderId="1" xfId="0" applyFont="1" applyBorder="1" applyAlignment="1">
      <alignment vertical="center" wrapText="1"/>
    </xf>
    <xf numFmtId="0" fontId="8" fillId="0" borderId="23" xfId="0" applyFont="1" applyBorder="1" applyAlignment="1">
      <alignment vertical="center" wrapText="1"/>
    </xf>
    <xf numFmtId="0" fontId="8" fillId="0" borderId="24" xfId="0" applyFont="1" applyBorder="1" applyAlignment="1">
      <alignment vertical="center" wrapText="1"/>
    </xf>
    <xf numFmtId="164" fontId="3" fillId="0" borderId="0" xfId="1" applyNumberFormat="1"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164" fontId="0" fillId="0" borderId="0" xfId="0" applyNumberFormat="1"/>
    <xf numFmtId="164" fontId="0" fillId="0" borderId="0" xfId="1" applyNumberFormat="1" applyFont="1"/>
    <xf numFmtId="0" fontId="8" fillId="4" borderId="8"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6" borderId="6" xfId="0" applyFont="1" applyFill="1" applyBorder="1" applyAlignment="1">
      <alignment horizontal="center" vertical="center" wrapText="1"/>
    </xf>
    <xf numFmtId="0" fontId="8" fillId="6" borderId="30" xfId="0" applyFont="1" applyFill="1" applyBorder="1" applyAlignment="1">
      <alignment horizontal="center" vertical="center" wrapText="1"/>
    </xf>
    <xf numFmtId="164" fontId="8" fillId="3" borderId="25" xfId="1" applyNumberFormat="1" applyFont="1" applyFill="1" applyBorder="1" applyAlignment="1">
      <alignment horizontal="center" vertical="center" wrapText="1"/>
    </xf>
    <xf numFmtId="164" fontId="8" fillId="3" borderId="31" xfId="1" applyNumberFormat="1" applyFont="1" applyFill="1" applyBorder="1" applyAlignment="1">
      <alignment horizontal="center" vertical="center" wrapText="1"/>
    </xf>
    <xf numFmtId="164" fontId="3" fillId="9" borderId="35" xfId="1" applyNumberFormat="1" applyFont="1" applyFill="1" applyBorder="1" applyAlignment="1">
      <alignment vertical="center"/>
    </xf>
    <xf numFmtId="164" fontId="3" fillId="9" borderId="36" xfId="1" applyNumberFormat="1" applyFont="1" applyFill="1" applyBorder="1" applyAlignment="1">
      <alignment vertical="center"/>
    </xf>
    <xf numFmtId="164" fontId="0" fillId="0" borderId="39" xfId="1" applyNumberFormat="1" applyFont="1" applyFill="1" applyBorder="1" applyAlignment="1">
      <alignment vertical="center"/>
    </xf>
    <xf numFmtId="164" fontId="0" fillId="0" borderId="40" xfId="1" applyNumberFormat="1" applyFont="1" applyFill="1" applyBorder="1" applyAlignment="1">
      <alignment vertical="center"/>
    </xf>
    <xf numFmtId="164" fontId="0" fillId="0" borderId="44" xfId="1" applyNumberFormat="1" applyFont="1" applyFill="1" applyBorder="1" applyAlignment="1">
      <alignment vertical="center"/>
    </xf>
    <xf numFmtId="164" fontId="0" fillId="0" borderId="43" xfId="1" applyNumberFormat="1" applyFont="1" applyFill="1" applyBorder="1" applyAlignment="1">
      <alignment vertical="center"/>
    </xf>
    <xf numFmtId="164" fontId="0" fillId="0" borderId="35" xfId="1" applyNumberFormat="1" applyFont="1" applyFill="1" applyBorder="1" applyAlignment="1">
      <alignment vertical="center"/>
    </xf>
    <xf numFmtId="164" fontId="0" fillId="0" borderId="36" xfId="1" applyNumberFormat="1" applyFont="1" applyFill="1" applyBorder="1" applyAlignment="1">
      <alignment vertical="center"/>
    </xf>
    <xf numFmtId="164" fontId="3" fillId="2" borderId="49" xfId="1" applyNumberFormat="1" applyFont="1" applyFill="1" applyBorder="1" applyAlignment="1">
      <alignment horizontal="center" vertical="center"/>
    </xf>
    <xf numFmtId="164" fontId="3" fillId="2" borderId="0" xfId="1" applyNumberFormat="1" applyFont="1" applyFill="1" applyBorder="1" applyAlignment="1">
      <alignment horizontal="center" vertical="center"/>
    </xf>
    <xf numFmtId="164" fontId="0" fillId="0" borderId="51" xfId="1" applyNumberFormat="1" applyFont="1" applyFill="1" applyBorder="1" applyAlignment="1">
      <alignment vertical="center"/>
    </xf>
    <xf numFmtId="164" fontId="0" fillId="0" borderId="52" xfId="1" applyNumberFormat="1" applyFont="1" applyFill="1" applyBorder="1" applyAlignment="1">
      <alignment vertical="center"/>
    </xf>
    <xf numFmtId="164" fontId="3" fillId="2" borderId="1" xfId="1" applyNumberFormat="1" applyFont="1" applyFill="1" applyBorder="1" applyAlignment="1">
      <alignment vertical="center"/>
    </xf>
    <xf numFmtId="164" fontId="3" fillId="2" borderId="2" xfId="1" applyNumberFormat="1" applyFont="1" applyFill="1" applyBorder="1" applyAlignment="1">
      <alignment vertical="center"/>
    </xf>
    <xf numFmtId="164" fontId="0" fillId="0" borderId="49" xfId="1" applyNumberFormat="1" applyFont="1" applyFill="1" applyBorder="1" applyAlignment="1">
      <alignment vertical="center"/>
    </xf>
    <xf numFmtId="164" fontId="0" fillId="0" borderId="0" xfId="1" applyNumberFormat="1" applyFont="1" applyFill="1" applyBorder="1" applyAlignment="1">
      <alignment vertical="center"/>
    </xf>
    <xf numFmtId="164" fontId="3" fillId="2" borderId="57" xfId="1" applyNumberFormat="1" applyFont="1" applyFill="1" applyBorder="1" applyAlignment="1">
      <alignment vertical="center"/>
    </xf>
    <xf numFmtId="164" fontId="3" fillId="2" borderId="58" xfId="1" applyNumberFormat="1" applyFont="1" applyFill="1" applyBorder="1" applyAlignment="1">
      <alignment vertical="center"/>
    </xf>
    <xf numFmtId="164" fontId="0" fillId="2" borderId="35" xfId="1" applyNumberFormat="1" applyFont="1" applyFill="1" applyBorder="1" applyAlignment="1">
      <alignment vertical="center"/>
    </xf>
    <xf numFmtId="164" fontId="0" fillId="2" borderId="36" xfId="1" applyNumberFormat="1" applyFont="1" applyFill="1" applyBorder="1" applyAlignment="1">
      <alignment vertical="center"/>
    </xf>
    <xf numFmtId="164" fontId="5" fillId="8" borderId="57" xfId="1" applyNumberFormat="1" applyFont="1" applyFill="1" applyBorder="1" applyAlignment="1">
      <alignment vertical="center"/>
    </xf>
    <xf numFmtId="164" fontId="5" fillId="8" borderId="58" xfId="1" applyNumberFormat="1" applyFont="1" applyFill="1" applyBorder="1" applyAlignment="1">
      <alignment vertical="center"/>
    </xf>
    <xf numFmtId="37" fontId="3" fillId="0" borderId="0" xfId="0" applyNumberFormat="1" applyFont="1" applyAlignment="1">
      <alignment vertical="center"/>
    </xf>
    <xf numFmtId="37" fontId="3" fillId="0" borderId="0" xfId="0" applyNumberFormat="1" applyFont="1" applyFill="1" applyAlignment="1">
      <alignment vertical="center"/>
    </xf>
    <xf numFmtId="43" fontId="0" fillId="0" borderId="0" xfId="1" applyFont="1" applyFill="1" applyAlignment="1">
      <alignment horizontal="center"/>
    </xf>
    <xf numFmtId="164" fontId="0" fillId="0" borderId="0" xfId="1" applyNumberFormat="1" applyFont="1" applyFill="1" applyAlignment="1">
      <alignment horizontal="center"/>
    </xf>
    <xf numFmtId="164" fontId="13" fillId="0" borderId="0" xfId="1" applyNumberFormat="1" applyFont="1" applyFill="1" applyBorder="1" applyAlignment="1">
      <alignment vertical="center"/>
    </xf>
    <xf numFmtId="0" fontId="8" fillId="4" borderId="13" xfId="0" applyFont="1" applyFill="1" applyBorder="1" applyAlignment="1">
      <alignment horizontal="center" vertical="center" wrapText="1"/>
    </xf>
    <xf numFmtId="0" fontId="8" fillId="4" borderId="29" xfId="0" applyFont="1" applyFill="1" applyBorder="1" applyAlignment="1">
      <alignment horizontal="center" vertical="center"/>
    </xf>
    <xf numFmtId="0" fontId="3" fillId="9" borderId="32" xfId="0" applyFont="1" applyFill="1" applyBorder="1" applyAlignment="1">
      <alignment vertical="center"/>
    </xf>
    <xf numFmtId="0" fontId="2" fillId="14" borderId="32" xfId="0" applyFont="1" applyFill="1" applyBorder="1" applyAlignment="1">
      <alignment vertical="center"/>
    </xf>
    <xf numFmtId="0" fontId="2" fillId="15" borderId="32" xfId="0" applyFont="1" applyFill="1" applyBorder="1" applyAlignment="1">
      <alignment vertical="center"/>
    </xf>
    <xf numFmtId="0" fontId="4" fillId="0" borderId="33" xfId="0" applyFont="1" applyFill="1" applyBorder="1" applyAlignment="1">
      <alignment vertical="center"/>
    </xf>
    <xf numFmtId="0" fontId="2" fillId="13" borderId="32" xfId="0" applyFont="1" applyFill="1" applyBorder="1" applyAlignment="1">
      <alignment vertical="center"/>
    </xf>
    <xf numFmtId="164" fontId="8" fillId="3" borderId="66" xfId="1" applyNumberFormat="1" applyFont="1" applyFill="1" applyBorder="1" applyAlignment="1">
      <alignment horizontal="center" vertical="center" wrapText="1"/>
    </xf>
    <xf numFmtId="164" fontId="8" fillId="3" borderId="67" xfId="1"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164" fontId="8" fillId="3" borderId="70" xfId="1" applyNumberFormat="1" applyFont="1" applyFill="1" applyBorder="1" applyAlignment="1">
      <alignment horizontal="center" vertical="center" wrapText="1"/>
    </xf>
    <xf numFmtId="164" fontId="8" fillId="3" borderId="71" xfId="1" applyNumberFormat="1" applyFont="1" applyFill="1" applyBorder="1" applyAlignment="1">
      <alignment horizontal="center" vertical="center"/>
    </xf>
    <xf numFmtId="164" fontId="8" fillId="3" borderId="71" xfId="1" applyNumberFormat="1" applyFont="1" applyFill="1" applyBorder="1" applyAlignment="1">
      <alignment horizontal="center" vertical="center" wrapText="1"/>
    </xf>
    <xf numFmtId="164" fontId="3" fillId="9" borderId="72" xfId="1" applyNumberFormat="1" applyFont="1" applyFill="1" applyBorder="1" applyAlignment="1">
      <alignment vertical="center"/>
    </xf>
    <xf numFmtId="164" fontId="3" fillId="2" borderId="75" xfId="1" applyNumberFormat="1" applyFont="1" applyFill="1" applyBorder="1" applyAlignment="1">
      <alignment horizontal="center" vertical="center"/>
    </xf>
    <xf numFmtId="164" fontId="3" fillId="9" borderId="80" xfId="1" applyNumberFormat="1" applyFont="1" applyFill="1" applyBorder="1" applyAlignment="1">
      <alignment vertical="center"/>
    </xf>
    <xf numFmtId="0" fontId="8" fillId="16" borderId="7" xfId="0" applyFont="1" applyFill="1" applyBorder="1" applyAlignment="1">
      <alignment horizontal="center" vertical="center" wrapText="1"/>
    </xf>
    <xf numFmtId="0" fontId="8" fillId="16" borderId="25" xfId="0" applyFont="1" applyFill="1" applyBorder="1" applyAlignment="1">
      <alignment horizontal="center" vertical="center" wrapText="1"/>
    </xf>
    <xf numFmtId="0" fontId="8" fillId="16" borderId="31" xfId="0" applyFont="1" applyFill="1" applyBorder="1" applyAlignment="1">
      <alignment horizontal="center" vertical="center"/>
    </xf>
    <xf numFmtId="0" fontId="8" fillId="16" borderId="31"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67"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16" borderId="64" xfId="0" applyFont="1" applyFill="1" applyBorder="1" applyAlignment="1">
      <alignment horizontal="center" vertical="center" wrapText="1"/>
    </xf>
    <xf numFmtId="0" fontId="8" fillId="16" borderId="82" xfId="0" applyFont="1" applyFill="1" applyBorder="1" applyAlignment="1">
      <alignment horizontal="center" vertical="center" wrapText="1"/>
    </xf>
    <xf numFmtId="0" fontId="8" fillId="16" borderId="47" xfId="0" applyFont="1" applyFill="1" applyBorder="1" applyAlignment="1">
      <alignment horizontal="center" vertical="center"/>
    </xf>
    <xf numFmtId="0" fontId="8" fillId="16" borderId="47"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7" borderId="64"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8" fillId="12" borderId="28" xfId="0" applyFont="1" applyFill="1" applyBorder="1" applyAlignment="1">
      <alignment horizontal="center" vertical="center" wrapText="1"/>
    </xf>
    <xf numFmtId="0" fontId="8" fillId="12" borderId="29" xfId="0" applyFont="1" applyFill="1" applyBorder="1" applyAlignment="1">
      <alignment horizontal="center" vertical="center" wrapText="1"/>
    </xf>
    <xf numFmtId="1" fontId="0" fillId="0" borderId="42" xfId="0" quotePrefix="1" applyNumberFormat="1" applyBorder="1" applyAlignment="1">
      <alignment horizontal="center" vertical="center"/>
    </xf>
    <xf numFmtId="164" fontId="0" fillId="9" borderId="37" xfId="1" applyNumberFormat="1" applyFont="1" applyFill="1" applyBorder="1" applyAlignment="1">
      <alignment vertical="center"/>
    </xf>
    <xf numFmtId="164" fontId="0" fillId="9" borderId="36" xfId="1" applyNumberFormat="1" applyFont="1" applyFill="1" applyBorder="1" applyAlignment="1">
      <alignment vertical="center"/>
    </xf>
    <xf numFmtId="164" fontId="0" fillId="0" borderId="41" xfId="1" applyNumberFormat="1" applyFont="1" applyBorder="1" applyAlignment="1">
      <alignment vertical="center"/>
    </xf>
    <xf numFmtId="164" fontId="0" fillId="0" borderId="40" xfId="1" applyNumberFormat="1" applyFont="1" applyBorder="1" applyAlignment="1">
      <alignment vertical="center"/>
    </xf>
    <xf numFmtId="164" fontId="0" fillId="0" borderId="58" xfId="1" applyNumberFormat="1" applyFont="1" applyFill="1" applyBorder="1" applyAlignment="1">
      <alignment vertical="center"/>
    </xf>
    <xf numFmtId="164" fontId="0" fillId="0" borderId="45" xfId="1" applyNumberFormat="1" applyFont="1" applyBorder="1" applyAlignment="1">
      <alignment vertical="center"/>
    </xf>
    <xf numFmtId="164" fontId="0" fillId="0" borderId="44" xfId="1" applyNumberFormat="1" applyFont="1" applyBorder="1" applyAlignment="1">
      <alignment vertical="center"/>
    </xf>
    <xf numFmtId="164" fontId="0" fillId="0" borderId="37" xfId="1" applyNumberFormat="1" applyFont="1" applyBorder="1" applyAlignment="1">
      <alignment vertical="center"/>
    </xf>
    <xf numFmtId="164" fontId="0" fillId="0" borderId="36" xfId="1" applyNumberFormat="1" applyFont="1" applyBorder="1" applyAlignment="1">
      <alignment vertical="center"/>
    </xf>
    <xf numFmtId="164" fontId="3" fillId="2" borderId="46" xfId="1" applyNumberFormat="1" applyFont="1" applyFill="1" applyBorder="1" applyAlignment="1">
      <alignment vertical="center"/>
    </xf>
    <xf numFmtId="164" fontId="3" fillId="2" borderId="0" xfId="1" applyNumberFormat="1" applyFont="1" applyFill="1" applyBorder="1" applyAlignment="1">
      <alignment vertical="center"/>
    </xf>
    <xf numFmtId="164" fontId="0" fillId="0" borderId="53" xfId="1" applyNumberFormat="1" applyFont="1" applyBorder="1" applyAlignment="1">
      <alignment vertical="center"/>
    </xf>
    <xf numFmtId="164" fontId="0" fillId="0" borderId="52" xfId="1" applyNumberFormat="1" applyFont="1" applyBorder="1" applyAlignment="1">
      <alignment vertical="center"/>
    </xf>
    <xf numFmtId="164" fontId="3" fillId="2" borderId="55" xfId="1" applyNumberFormat="1" applyFont="1" applyFill="1" applyBorder="1" applyAlignment="1">
      <alignment vertical="center"/>
    </xf>
    <xf numFmtId="164" fontId="0" fillId="0" borderId="46" xfId="1" applyNumberFormat="1" applyFont="1" applyBorder="1" applyAlignment="1">
      <alignment vertical="center"/>
    </xf>
    <xf numFmtId="164" fontId="0" fillId="0" borderId="0" xfId="1" applyNumberFormat="1" applyFont="1" applyBorder="1" applyAlignment="1">
      <alignment vertical="center"/>
    </xf>
    <xf numFmtId="164" fontId="3" fillId="2" borderId="59" xfId="1" applyNumberFormat="1" applyFont="1" applyFill="1" applyBorder="1" applyAlignment="1">
      <alignment vertical="center"/>
    </xf>
    <xf numFmtId="164" fontId="0" fillId="0" borderId="45" xfId="1" applyNumberFormat="1" applyFont="1" applyFill="1" applyBorder="1" applyAlignment="1">
      <alignment vertical="center"/>
    </xf>
    <xf numFmtId="164" fontId="0" fillId="0" borderId="53" xfId="1" applyNumberFormat="1" applyFont="1" applyFill="1" applyBorder="1" applyAlignment="1">
      <alignment vertical="center"/>
    </xf>
    <xf numFmtId="164" fontId="0" fillId="9" borderId="35" xfId="1" applyNumberFormat="1" applyFont="1" applyFill="1" applyBorder="1" applyAlignment="1">
      <alignment vertical="center"/>
    </xf>
    <xf numFmtId="164" fontId="0" fillId="0" borderId="41" xfId="1" applyNumberFormat="1" applyFont="1" applyFill="1" applyBorder="1" applyAlignment="1">
      <alignment vertical="center"/>
    </xf>
    <xf numFmtId="164" fontId="0" fillId="2" borderId="37" xfId="1" applyNumberFormat="1" applyFont="1" applyFill="1" applyBorder="1" applyAlignment="1">
      <alignment vertical="center"/>
    </xf>
    <xf numFmtId="164" fontId="5" fillId="8" borderId="59" xfId="1" applyNumberFormat="1" applyFont="1" applyFill="1" applyBorder="1" applyAlignment="1">
      <alignment vertical="center"/>
    </xf>
    <xf numFmtId="164" fontId="0" fillId="9" borderId="99" xfId="1" applyNumberFormat="1" applyFont="1" applyFill="1" applyBorder="1" applyAlignment="1">
      <alignment vertical="center"/>
    </xf>
    <xf numFmtId="164" fontId="0" fillId="9" borderId="100" xfId="1" applyNumberFormat="1" applyFont="1" applyFill="1" applyBorder="1" applyAlignment="1">
      <alignment vertical="center"/>
    </xf>
    <xf numFmtId="164" fontId="0" fillId="9" borderId="101" xfId="1" applyNumberFormat="1" applyFont="1" applyFill="1" applyBorder="1" applyAlignment="1">
      <alignment vertical="center"/>
    </xf>
    <xf numFmtId="164" fontId="0" fillId="0" borderId="90" xfId="1" applyNumberFormat="1" applyFont="1" applyBorder="1" applyAlignment="1">
      <alignment vertical="center"/>
    </xf>
    <xf numFmtId="164" fontId="0" fillId="0" borderId="102" xfId="1" applyNumberFormat="1" applyFont="1" applyBorder="1" applyAlignment="1">
      <alignment vertical="center"/>
    </xf>
    <xf numFmtId="164" fontId="0" fillId="0" borderId="91" xfId="1" applyNumberFormat="1" applyFont="1" applyBorder="1" applyAlignment="1">
      <alignment vertical="center"/>
    </xf>
    <xf numFmtId="164" fontId="0" fillId="0" borderId="92" xfId="1" applyNumberFormat="1" applyFont="1" applyBorder="1" applyAlignment="1">
      <alignment vertical="center"/>
    </xf>
    <xf numFmtId="164" fontId="0" fillId="0" borderId="84" xfId="1" applyNumberFormat="1" applyFont="1" applyBorder="1" applyAlignment="1">
      <alignment vertical="center"/>
    </xf>
    <xf numFmtId="164" fontId="0" fillId="0" borderId="103" xfId="1" applyNumberFormat="1" applyFont="1" applyBorder="1" applyAlignment="1">
      <alignment vertical="center"/>
    </xf>
    <xf numFmtId="164" fontId="0" fillId="0" borderId="85" xfId="1" applyNumberFormat="1" applyFont="1" applyBorder="1" applyAlignment="1">
      <alignment vertical="center"/>
    </xf>
    <xf numFmtId="164" fontId="0" fillId="0" borderId="86" xfId="1" applyNumberFormat="1" applyFont="1" applyBorder="1" applyAlignment="1">
      <alignment vertical="center"/>
    </xf>
    <xf numFmtId="164" fontId="0" fillId="0" borderId="93" xfId="1" applyNumberFormat="1" applyFont="1" applyBorder="1" applyAlignment="1">
      <alignment vertical="center"/>
    </xf>
    <xf numFmtId="164" fontId="0" fillId="0" borderId="104" xfId="1" applyNumberFormat="1" applyFont="1" applyBorder="1" applyAlignment="1">
      <alignment vertical="center"/>
    </xf>
    <xf numFmtId="164" fontId="0" fillId="0" borderId="94" xfId="1" applyNumberFormat="1" applyFont="1" applyBorder="1" applyAlignment="1">
      <alignment vertical="center"/>
    </xf>
    <xf numFmtId="164" fontId="0" fillId="0" borderId="95" xfId="1" applyNumberFormat="1" applyFont="1" applyBorder="1" applyAlignment="1">
      <alignment vertical="center"/>
    </xf>
    <xf numFmtId="164" fontId="0" fillId="9" borderId="96" xfId="1" applyNumberFormat="1" applyFont="1" applyFill="1" applyBorder="1" applyAlignment="1">
      <alignment vertical="center"/>
    </xf>
    <xf numFmtId="164" fontId="0" fillId="9" borderId="97" xfId="1" applyNumberFormat="1" applyFont="1" applyFill="1" applyBorder="1" applyAlignment="1">
      <alignment vertical="center"/>
    </xf>
    <xf numFmtId="164" fontId="0" fillId="9" borderId="98" xfId="1" applyNumberFormat="1" applyFont="1" applyFill="1" applyBorder="1" applyAlignment="1">
      <alignment vertical="center"/>
    </xf>
    <xf numFmtId="164" fontId="3" fillId="2" borderId="90" xfId="1" applyNumberFormat="1" applyFont="1" applyFill="1" applyBorder="1" applyAlignment="1">
      <alignment vertical="center"/>
    </xf>
    <xf numFmtId="164" fontId="3" fillId="2" borderId="91" xfId="1" applyNumberFormat="1" applyFont="1" applyFill="1" applyBorder="1" applyAlignment="1">
      <alignment vertical="center"/>
    </xf>
    <xf numFmtId="164" fontId="3" fillId="2" borderId="92" xfId="1" applyNumberFormat="1" applyFont="1" applyFill="1" applyBorder="1" applyAlignment="1">
      <alignment vertical="center"/>
    </xf>
    <xf numFmtId="164" fontId="0" fillId="0" borderId="84" xfId="1" applyNumberFormat="1" applyFont="1" applyFill="1" applyBorder="1" applyAlignment="1">
      <alignment vertical="center"/>
    </xf>
    <xf numFmtId="164" fontId="0" fillId="0" borderId="103" xfId="1" applyNumberFormat="1" applyFont="1" applyFill="1" applyBorder="1" applyAlignment="1">
      <alignment vertical="center"/>
    </xf>
    <xf numFmtId="164" fontId="0" fillId="0" borderId="85" xfId="1" applyNumberFormat="1" applyFont="1" applyFill="1" applyBorder="1" applyAlignment="1">
      <alignment vertical="center"/>
    </xf>
    <xf numFmtId="164" fontId="0" fillId="0" borderId="86" xfId="1" applyNumberFormat="1" applyFont="1" applyFill="1" applyBorder="1" applyAlignment="1">
      <alignment vertical="center"/>
    </xf>
    <xf numFmtId="164" fontId="0" fillId="9" borderId="93" xfId="1" applyNumberFormat="1" applyFont="1" applyFill="1" applyBorder="1" applyAlignment="1">
      <alignment vertical="center"/>
    </xf>
    <xf numFmtId="164" fontId="0" fillId="9" borderId="94" xfId="1" applyNumberFormat="1" applyFont="1" applyFill="1" applyBorder="1" applyAlignment="1">
      <alignment vertical="center"/>
    </xf>
    <xf numFmtId="164" fontId="0" fillId="9" borderId="95" xfId="1" applyNumberFormat="1" applyFont="1" applyFill="1" applyBorder="1" applyAlignment="1">
      <alignment vertical="center"/>
    </xf>
    <xf numFmtId="164" fontId="0" fillId="0" borderId="91" xfId="1" applyNumberFormat="1" applyFont="1" applyFill="1" applyBorder="1" applyAlignment="1">
      <alignment vertical="center"/>
    </xf>
    <xf numFmtId="164" fontId="0" fillId="0" borderId="92" xfId="1" applyNumberFormat="1" applyFont="1" applyFill="1" applyBorder="1" applyAlignment="1">
      <alignment vertical="center"/>
    </xf>
    <xf numFmtId="164" fontId="0" fillId="2" borderId="93" xfId="1" applyNumberFormat="1" applyFont="1" applyFill="1" applyBorder="1" applyAlignment="1">
      <alignment vertical="center"/>
    </xf>
    <xf numFmtId="164" fontId="0" fillId="2" borderId="94" xfId="1" applyNumberFormat="1" applyFont="1" applyFill="1" applyBorder="1" applyAlignment="1">
      <alignment vertical="center"/>
    </xf>
    <xf numFmtId="164" fontId="0" fillId="2" borderId="95" xfId="1" applyNumberFormat="1" applyFont="1" applyFill="1" applyBorder="1" applyAlignment="1">
      <alignment vertical="center"/>
    </xf>
    <xf numFmtId="164" fontId="5" fillId="8" borderId="90" xfId="1" applyNumberFormat="1" applyFont="1" applyFill="1" applyBorder="1" applyAlignment="1">
      <alignment vertical="center"/>
    </xf>
    <xf numFmtId="164" fontId="5" fillId="8" borderId="91" xfId="1" applyNumberFormat="1" applyFont="1" applyFill="1" applyBorder="1" applyAlignment="1">
      <alignment vertical="center"/>
    </xf>
    <xf numFmtId="164" fontId="5" fillId="8" borderId="92" xfId="1" applyNumberFormat="1" applyFont="1" applyFill="1" applyBorder="1" applyAlignment="1">
      <alignment vertical="center"/>
    </xf>
    <xf numFmtId="164" fontId="5" fillId="0" borderId="87" xfId="1" applyNumberFormat="1" applyFont="1" applyFill="1" applyBorder="1" applyAlignment="1">
      <alignment vertical="center"/>
    </xf>
    <xf numFmtId="164" fontId="5" fillId="0" borderId="105" xfId="1" applyNumberFormat="1" applyFont="1" applyFill="1" applyBorder="1" applyAlignment="1">
      <alignment vertical="center"/>
    </xf>
    <xf numFmtId="164" fontId="5" fillId="0" borderId="88" xfId="1" applyNumberFormat="1" applyFont="1" applyFill="1" applyBorder="1" applyAlignment="1">
      <alignment vertical="center"/>
    </xf>
    <xf numFmtId="164" fontId="4" fillId="0" borderId="89" xfId="1" applyNumberFormat="1" applyFont="1" applyFill="1" applyBorder="1" applyAlignment="1">
      <alignment vertical="center"/>
    </xf>
    <xf numFmtId="164" fontId="2" fillId="10" borderId="81" xfId="1" applyNumberFormat="1" applyFont="1" applyFill="1" applyBorder="1" applyAlignment="1">
      <alignment vertical="center"/>
    </xf>
    <xf numFmtId="164" fontId="2" fillId="10" borderId="16" xfId="1" applyNumberFormat="1" applyFont="1" applyFill="1" applyBorder="1" applyAlignment="1">
      <alignment vertical="center"/>
    </xf>
    <xf numFmtId="164" fontId="2" fillId="10" borderId="63" xfId="1" applyNumberFormat="1" applyFont="1" applyFill="1" applyBorder="1" applyAlignment="1">
      <alignment vertical="center"/>
    </xf>
    <xf numFmtId="164" fontId="3" fillId="9" borderId="37" xfId="1" applyNumberFormat="1" applyFont="1" applyFill="1" applyBorder="1" applyAlignment="1">
      <alignment vertical="center"/>
    </xf>
    <xf numFmtId="164" fontId="3" fillId="9" borderId="34" xfId="1" applyNumberFormat="1" applyFont="1" applyFill="1" applyBorder="1" applyAlignment="1">
      <alignment vertical="center"/>
    </xf>
    <xf numFmtId="164" fontId="0" fillId="0" borderId="73" xfId="1" applyNumberFormat="1" applyFont="1" applyFill="1" applyBorder="1" applyAlignment="1">
      <alignment vertical="center"/>
    </xf>
    <xf numFmtId="164" fontId="0" fillId="0" borderId="39" xfId="1" applyNumberFormat="1" applyFont="1" applyBorder="1" applyAlignment="1">
      <alignment vertical="center"/>
    </xf>
    <xf numFmtId="164" fontId="0" fillId="0" borderId="74" xfId="1" applyNumberFormat="1" applyFont="1" applyFill="1" applyBorder="1" applyAlignment="1">
      <alignment vertical="center"/>
    </xf>
    <xf numFmtId="164" fontId="0" fillId="0" borderId="43" xfId="1" applyNumberFormat="1" applyFont="1" applyBorder="1" applyAlignment="1">
      <alignment vertical="center"/>
    </xf>
    <xf numFmtId="164" fontId="0" fillId="0" borderId="72" xfId="1" applyNumberFormat="1" applyFont="1" applyFill="1" applyBorder="1" applyAlignment="1">
      <alignment vertical="center"/>
    </xf>
    <xf numFmtId="164" fontId="0" fillId="0" borderId="35" xfId="1" applyNumberFormat="1" applyFont="1" applyBorder="1" applyAlignment="1">
      <alignment vertical="center"/>
    </xf>
    <xf numFmtId="164" fontId="3" fillId="9" borderId="16" xfId="1" applyNumberFormat="1" applyFont="1" applyFill="1" applyBorder="1" applyAlignment="1">
      <alignment vertical="center"/>
    </xf>
    <xf numFmtId="164" fontId="3" fillId="9" borderId="63" xfId="1" applyNumberFormat="1" applyFont="1" applyFill="1" applyBorder="1" applyAlignment="1">
      <alignment vertical="center"/>
    </xf>
    <xf numFmtId="164" fontId="3" fillId="9" borderId="47" xfId="1" applyNumberFormat="1" applyFont="1" applyFill="1" applyBorder="1" applyAlignment="1">
      <alignment vertical="center"/>
    </xf>
    <xf numFmtId="164" fontId="3" fillId="9" borderId="48" xfId="1" applyNumberFormat="1" applyFont="1" applyFill="1" applyBorder="1" applyAlignment="1">
      <alignment vertical="center"/>
    </xf>
    <xf numFmtId="164" fontId="3" fillId="2" borderId="56" xfId="1" applyNumberFormat="1" applyFont="1" applyFill="1" applyBorder="1" applyAlignment="1">
      <alignment vertical="center"/>
    </xf>
    <xf numFmtId="164" fontId="0" fillId="0" borderId="76" xfId="1" applyNumberFormat="1" applyFont="1" applyFill="1" applyBorder="1" applyAlignment="1">
      <alignment vertical="center"/>
    </xf>
    <xf numFmtId="164" fontId="0" fillId="0" borderId="51" xfId="1" applyNumberFormat="1" applyFont="1" applyBorder="1" applyAlignment="1">
      <alignment vertical="center"/>
    </xf>
    <xf numFmtId="164" fontId="3" fillId="2" borderId="77" xfId="1" applyNumberFormat="1" applyFont="1" applyFill="1" applyBorder="1" applyAlignment="1">
      <alignment vertical="center"/>
    </xf>
    <xf numFmtId="164" fontId="3" fillId="2" borderId="78" xfId="1" applyNumberFormat="1" applyFont="1" applyFill="1" applyBorder="1" applyAlignment="1">
      <alignment vertical="center"/>
    </xf>
    <xf numFmtId="164" fontId="0" fillId="0" borderId="79" xfId="1" applyNumberFormat="1" applyFont="1" applyFill="1" applyBorder="1" applyAlignment="1">
      <alignment vertical="center"/>
    </xf>
    <xf numFmtId="164" fontId="0" fillId="0" borderId="49" xfId="1" applyNumberFormat="1" applyFont="1" applyBorder="1" applyAlignment="1">
      <alignment vertical="center"/>
    </xf>
    <xf numFmtId="164" fontId="3" fillId="9" borderId="68" xfId="1" applyNumberFormat="1" applyFont="1" applyFill="1" applyBorder="1" applyAlignment="1">
      <alignment vertical="center"/>
    </xf>
    <xf numFmtId="164" fontId="3" fillId="9" borderId="32" xfId="1" applyNumberFormat="1" applyFont="1" applyFill="1" applyBorder="1" applyAlignment="1">
      <alignment vertical="center"/>
    </xf>
    <xf numFmtId="164" fontId="0" fillId="0" borderId="50" xfId="1" applyNumberFormat="1" applyFont="1" applyFill="1" applyBorder="1" applyAlignment="1">
      <alignment vertical="center"/>
    </xf>
    <xf numFmtId="164" fontId="2" fillId="14" borderId="80" xfId="1" applyNumberFormat="1" applyFont="1" applyFill="1" applyBorder="1" applyAlignment="1">
      <alignment vertical="center"/>
    </xf>
    <xf numFmtId="164" fontId="2" fillId="14" borderId="47" xfId="1" applyNumberFormat="1" applyFont="1" applyFill="1" applyBorder="1" applyAlignment="1">
      <alignment vertical="center"/>
    </xf>
    <xf numFmtId="164" fontId="2" fillId="14" borderId="48" xfId="1" applyNumberFormat="1" applyFont="1" applyFill="1" applyBorder="1" applyAlignment="1">
      <alignment vertical="center"/>
    </xf>
    <xf numFmtId="164" fontId="2" fillId="14" borderId="68" xfId="1" applyNumberFormat="1" applyFont="1" applyFill="1" applyBorder="1" applyAlignment="1">
      <alignment vertical="center"/>
    </xf>
    <xf numFmtId="164" fontId="2" fillId="14" borderId="32" xfId="1" applyNumberFormat="1" applyFont="1" applyFill="1" applyBorder="1" applyAlignment="1">
      <alignment vertical="center"/>
    </xf>
    <xf numFmtId="164" fontId="0" fillId="0" borderId="38" xfId="1" applyNumberFormat="1" applyFont="1" applyFill="1" applyBorder="1" applyAlignment="1">
      <alignment vertical="center"/>
    </xf>
    <xf numFmtId="164" fontId="0" fillId="0" borderId="46" xfId="1" applyNumberFormat="1" applyFont="1" applyFill="1" applyBorder="1" applyAlignment="1">
      <alignment vertical="center"/>
    </xf>
    <xf numFmtId="164" fontId="2" fillId="15" borderId="80" xfId="1" applyNumberFormat="1" applyFont="1" applyFill="1" applyBorder="1" applyAlignment="1">
      <alignment vertical="center"/>
    </xf>
    <xf numFmtId="164" fontId="2" fillId="15" borderId="47" xfId="1" applyNumberFormat="1" applyFont="1" applyFill="1" applyBorder="1" applyAlignment="1">
      <alignment vertical="center"/>
    </xf>
    <xf numFmtId="164" fontId="2" fillId="15" borderId="48" xfId="1" applyNumberFormat="1" applyFont="1" applyFill="1" applyBorder="1" applyAlignment="1">
      <alignment vertical="center"/>
    </xf>
    <xf numFmtId="164" fontId="2" fillId="15" borderId="68" xfId="1" applyNumberFormat="1" applyFont="1" applyFill="1" applyBorder="1" applyAlignment="1">
      <alignment vertical="center"/>
    </xf>
    <xf numFmtId="164" fontId="5" fillId="0" borderId="80" xfId="1" applyNumberFormat="1" applyFont="1" applyFill="1" applyBorder="1" applyAlignment="1">
      <alignment vertical="center"/>
    </xf>
    <xf numFmtId="164" fontId="5" fillId="0" borderId="0" xfId="1" applyNumberFormat="1" applyFont="1" applyFill="1" applyBorder="1" applyAlignment="1">
      <alignment vertical="center"/>
    </xf>
    <xf numFmtId="164" fontId="5" fillId="0" borderId="46" xfId="1" applyNumberFormat="1" applyFont="1" applyFill="1" applyBorder="1" applyAlignment="1">
      <alignment vertical="center"/>
    </xf>
    <xf numFmtId="164" fontId="5" fillId="0" borderId="49" xfId="1" applyNumberFormat="1" applyFont="1" applyFill="1" applyBorder="1" applyAlignment="1">
      <alignment vertical="center"/>
    </xf>
    <xf numFmtId="164" fontId="4" fillId="0" borderId="46" xfId="1" applyNumberFormat="1" applyFont="1" applyFill="1" applyBorder="1" applyAlignment="1">
      <alignment vertical="center"/>
    </xf>
    <xf numFmtId="164" fontId="2" fillId="13" borderId="80" xfId="1" applyNumberFormat="1" applyFont="1" applyFill="1" applyBorder="1" applyAlignment="1">
      <alignment vertical="center"/>
    </xf>
    <xf numFmtId="164" fontId="2" fillId="13" borderId="47" xfId="1" applyNumberFormat="1" applyFont="1" applyFill="1" applyBorder="1" applyAlignment="1">
      <alignment vertical="center"/>
    </xf>
    <xf numFmtId="164" fontId="2" fillId="13" borderId="48" xfId="1" applyNumberFormat="1" applyFont="1" applyFill="1" applyBorder="1" applyAlignment="1">
      <alignment vertical="center"/>
    </xf>
    <xf numFmtId="164" fontId="2" fillId="13" borderId="68" xfId="1" applyNumberFormat="1" applyFont="1" applyFill="1" applyBorder="1" applyAlignment="1">
      <alignment vertical="center"/>
    </xf>
    <xf numFmtId="164" fontId="3" fillId="2" borderId="49" xfId="1" applyNumberFormat="1" applyFont="1" applyFill="1" applyBorder="1" applyAlignment="1">
      <alignment vertical="center"/>
    </xf>
    <xf numFmtId="164" fontId="5" fillId="0" borderId="43" xfId="1" applyNumberFormat="1" applyFont="1" applyFill="1" applyBorder="1" applyAlignment="1">
      <alignment vertical="center"/>
    </xf>
    <xf numFmtId="164" fontId="5" fillId="0" borderId="44" xfId="1" applyNumberFormat="1" applyFont="1" applyFill="1" applyBorder="1" applyAlignment="1">
      <alignment vertical="center"/>
    </xf>
    <xf numFmtId="164" fontId="5" fillId="0" borderId="45" xfId="1" applyNumberFormat="1" applyFont="1" applyFill="1" applyBorder="1" applyAlignment="1">
      <alignment vertical="center"/>
    </xf>
    <xf numFmtId="164" fontId="2" fillId="10" borderId="35" xfId="1" applyNumberFormat="1" applyFont="1" applyFill="1" applyBorder="1" applyAlignment="1">
      <alignment vertical="center"/>
    </xf>
    <xf numFmtId="164" fontId="2" fillId="10" borderId="36" xfId="1" applyNumberFormat="1" applyFont="1" applyFill="1" applyBorder="1" applyAlignment="1">
      <alignment vertical="center"/>
    </xf>
    <xf numFmtId="164" fontId="2" fillId="10" borderId="37" xfId="1" applyNumberFormat="1" applyFont="1" applyFill="1" applyBorder="1" applyAlignment="1">
      <alignment vertical="center"/>
    </xf>
    <xf numFmtId="164" fontId="0" fillId="9" borderId="48" xfId="1" applyNumberFormat="1" applyFont="1" applyFill="1" applyBorder="1" applyAlignment="1">
      <alignment vertical="center"/>
    </xf>
    <xf numFmtId="164" fontId="0" fillId="9" borderId="16" xfId="1" applyNumberFormat="1" applyFont="1" applyFill="1" applyBorder="1" applyAlignment="1">
      <alignment vertical="center"/>
    </xf>
    <xf numFmtId="164" fontId="4" fillId="0" borderId="44" xfId="1" applyNumberFormat="1" applyFont="1" applyFill="1" applyBorder="1" applyAlignment="1">
      <alignment vertical="center"/>
    </xf>
    <xf numFmtId="164" fontId="4" fillId="0" borderId="45" xfId="1" applyNumberFormat="1" applyFont="1" applyFill="1" applyBorder="1" applyAlignment="1">
      <alignment vertical="center"/>
    </xf>
    <xf numFmtId="0" fontId="8" fillId="16" borderId="8" xfId="0" applyFont="1" applyFill="1" applyBorder="1" applyAlignment="1">
      <alignment horizontal="center" vertical="center" wrapText="1"/>
    </xf>
    <xf numFmtId="0" fontId="3" fillId="0" borderId="0" xfId="0" applyFont="1"/>
    <xf numFmtId="0" fontId="8" fillId="16" borderId="12" xfId="0" applyFont="1" applyFill="1" applyBorder="1" applyAlignment="1">
      <alignment horizontal="center" vertical="center" wrapText="1"/>
    </xf>
    <xf numFmtId="0" fontId="8" fillId="12" borderId="47" xfId="0" applyFont="1" applyFill="1" applyBorder="1" applyAlignment="1">
      <alignment horizontal="center" vertical="center" wrapText="1"/>
    </xf>
    <xf numFmtId="0" fontId="6" fillId="0" borderId="0" xfId="0" applyFont="1"/>
    <xf numFmtId="0" fontId="0" fillId="0" borderId="0" xfId="0" applyAlignment="1">
      <alignment vertical="top"/>
    </xf>
    <xf numFmtId="0" fontId="8" fillId="7" borderId="107" xfId="0" applyFont="1" applyFill="1" applyBorder="1" applyAlignment="1">
      <alignment horizontal="center" vertical="center" wrapText="1"/>
    </xf>
    <xf numFmtId="0" fontId="8" fillId="7" borderId="106" xfId="0" applyFont="1" applyFill="1" applyBorder="1" applyAlignment="1">
      <alignment horizontal="center" vertical="center" wrapText="1"/>
    </xf>
    <xf numFmtId="0" fontId="8" fillId="7" borderId="108" xfId="0" applyFont="1" applyFill="1" applyBorder="1" applyAlignment="1">
      <alignment horizontal="center" vertical="center" wrapText="1"/>
    </xf>
    <xf numFmtId="164" fontId="0" fillId="9" borderId="63" xfId="1" applyNumberFormat="1" applyFont="1" applyFill="1" applyBorder="1" applyAlignment="1">
      <alignment vertical="center"/>
    </xf>
    <xf numFmtId="0" fontId="16" fillId="0" borderId="0" xfId="0" applyFont="1"/>
    <xf numFmtId="0" fontId="7" fillId="0" borderId="0" xfId="0" applyFont="1" applyFill="1" applyBorder="1" applyAlignment="1">
      <alignment horizontal="left" vertical="center" wrapText="1"/>
    </xf>
    <xf numFmtId="0" fontId="8" fillId="12" borderId="7" xfId="0" applyFont="1" applyFill="1" applyBorder="1" applyAlignment="1">
      <alignment horizontal="center" vertical="center" wrapText="1"/>
    </xf>
    <xf numFmtId="49" fontId="6" fillId="11" borderId="0" xfId="2" applyNumberFormat="1" applyFont="1" applyFill="1" applyBorder="1" applyAlignment="1">
      <alignment vertical="center" wrapText="1"/>
    </xf>
    <xf numFmtId="0" fontId="7" fillId="0" borderId="0" xfId="0" applyFont="1" applyFill="1" applyBorder="1" applyAlignment="1">
      <alignment horizontal="left" vertical="center" wrapText="1"/>
    </xf>
    <xf numFmtId="0" fontId="9" fillId="0" borderId="16" xfId="0" applyFont="1" applyBorder="1" applyAlignment="1">
      <alignment horizontal="center" vertical="top"/>
    </xf>
    <xf numFmtId="0" fontId="3" fillId="0" borderId="1"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6" xfId="0" applyFont="1" applyBorder="1" applyAlignment="1">
      <alignment horizontal="center" vertical="center" wrapText="1"/>
    </xf>
    <xf numFmtId="0" fontId="10" fillId="2" borderId="17"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26" xfId="0" applyFont="1" applyFill="1" applyBorder="1" applyAlignment="1">
      <alignment horizontal="center" vertical="center"/>
    </xf>
    <xf numFmtId="164" fontId="8" fillId="3" borderId="83" xfId="1" applyNumberFormat="1" applyFont="1" applyFill="1" applyBorder="1" applyAlignment="1">
      <alignment horizontal="center" vertical="center" wrapText="1"/>
    </xf>
    <xf numFmtId="164" fontId="8" fillId="3" borderId="69" xfId="1" applyNumberFormat="1" applyFont="1" applyFill="1" applyBorder="1" applyAlignment="1">
      <alignment horizontal="center" vertical="center" wrapText="1"/>
    </xf>
    <xf numFmtId="0" fontId="10" fillId="5" borderId="21" xfId="0" applyFont="1" applyFill="1" applyBorder="1" applyAlignment="1">
      <alignment horizontal="center"/>
    </xf>
    <xf numFmtId="0" fontId="10" fillId="5" borderId="3" xfId="0" applyFont="1" applyFill="1" applyBorder="1" applyAlignment="1">
      <alignment horizontal="center"/>
    </xf>
    <xf numFmtId="0" fontId="10" fillId="5" borderId="4" xfId="0" applyFont="1" applyFill="1" applyBorder="1" applyAlignment="1">
      <alignment horizontal="center"/>
    </xf>
    <xf numFmtId="0" fontId="10" fillId="6" borderId="18" xfId="0" applyFont="1" applyFill="1" applyBorder="1" applyAlignment="1">
      <alignment horizontal="center"/>
    </xf>
    <xf numFmtId="0" fontId="10" fillId="6" borderId="19" xfId="0" applyFont="1" applyFill="1" applyBorder="1" applyAlignment="1">
      <alignment horizontal="center"/>
    </xf>
    <xf numFmtId="0" fontId="10" fillId="6" borderId="20" xfId="0" applyFont="1" applyFill="1" applyBorder="1" applyAlignment="1">
      <alignment horizontal="center"/>
    </xf>
    <xf numFmtId="0" fontId="10" fillId="7" borderId="18" xfId="0" applyFont="1" applyFill="1" applyBorder="1" applyAlignment="1">
      <alignment horizontal="center"/>
    </xf>
    <xf numFmtId="0" fontId="10" fillId="7" borderId="19" xfId="0" applyFont="1" applyFill="1" applyBorder="1" applyAlignment="1">
      <alignment horizontal="center"/>
    </xf>
    <xf numFmtId="0" fontId="10" fillId="7" borderId="22" xfId="0" applyFont="1" applyFill="1" applyBorder="1" applyAlignment="1">
      <alignment horizontal="center"/>
    </xf>
    <xf numFmtId="0" fontId="10" fillId="7" borderId="20" xfId="0" applyFont="1" applyFill="1" applyBorder="1" applyAlignment="1">
      <alignment horizontal="center"/>
    </xf>
    <xf numFmtId="0" fontId="8" fillId="8" borderId="17" xfId="0" applyFont="1" applyFill="1" applyBorder="1" applyAlignment="1">
      <alignment horizontal="center" vertical="center" wrapText="1"/>
    </xf>
    <xf numFmtId="0" fontId="8" fillId="8" borderId="23" xfId="0" applyFont="1" applyFill="1" applyBorder="1" applyAlignment="1">
      <alignment horizontal="center" vertical="center" wrapText="1"/>
    </xf>
    <xf numFmtId="0" fontId="10" fillId="4" borderId="68" xfId="0" applyFont="1" applyFill="1" applyBorder="1" applyAlignment="1">
      <alignment horizontal="center"/>
    </xf>
    <xf numFmtId="0" fontId="10" fillId="4" borderId="47" xfId="0" applyFont="1" applyFill="1" applyBorder="1" applyAlignment="1">
      <alignment horizontal="center"/>
    </xf>
    <xf numFmtId="0" fontId="10" fillId="4" borderId="48" xfId="0" applyFont="1" applyFill="1" applyBorder="1" applyAlignment="1">
      <alignment horizontal="center"/>
    </xf>
    <xf numFmtId="0" fontId="10" fillId="16" borderId="21" xfId="0" applyFont="1" applyFill="1" applyBorder="1" applyAlignment="1">
      <alignment horizontal="center"/>
    </xf>
    <xf numFmtId="0" fontId="10" fillId="16" borderId="3" xfId="0" applyFont="1" applyFill="1" applyBorder="1" applyAlignment="1">
      <alignment horizontal="center"/>
    </xf>
    <xf numFmtId="0" fontId="10" fillId="16" borderId="4" xfId="0" applyFont="1" applyFill="1" applyBorder="1" applyAlignment="1">
      <alignment horizontal="center"/>
    </xf>
    <xf numFmtId="0" fontId="5" fillId="0" borderId="0" xfId="0" applyFont="1" applyFill="1" applyBorder="1" applyAlignment="1">
      <alignment vertical="center"/>
    </xf>
    <xf numFmtId="164" fontId="8" fillId="3" borderId="66" xfId="1" applyNumberFormat="1" applyFont="1" applyFill="1" applyBorder="1" applyAlignment="1">
      <alignment horizontal="center" vertical="center" wrapText="1"/>
    </xf>
    <xf numFmtId="164" fontId="8" fillId="3" borderId="67" xfId="1" applyNumberFormat="1" applyFont="1" applyFill="1" applyBorder="1" applyAlignment="1">
      <alignment horizontal="center" vertical="center" wrapText="1"/>
    </xf>
    <xf numFmtId="164" fontId="8" fillId="3" borderId="18" xfId="1" applyNumberFormat="1" applyFont="1" applyFill="1" applyBorder="1" applyAlignment="1">
      <alignment horizontal="center" vertical="center" wrapText="1"/>
    </xf>
    <xf numFmtId="164" fontId="8" fillId="3" borderId="5" xfId="1" applyNumberFormat="1" applyFont="1" applyFill="1" applyBorder="1" applyAlignment="1">
      <alignment horizontal="center" vertical="center" wrapText="1"/>
    </xf>
    <xf numFmtId="164" fontId="8" fillId="3" borderId="19" xfId="1" applyNumberFormat="1" applyFont="1" applyFill="1" applyBorder="1" applyAlignment="1">
      <alignment horizontal="center" vertical="center" wrapText="1"/>
    </xf>
    <xf numFmtId="164" fontId="8" fillId="3" borderId="9" xfId="1" applyNumberFormat="1" applyFont="1" applyFill="1" applyBorder="1" applyAlignment="1">
      <alignment horizontal="center" vertical="center" wrapText="1"/>
    </xf>
    <xf numFmtId="0" fontId="10" fillId="4" borderId="21" xfId="0" applyFont="1" applyFill="1" applyBorder="1" applyAlignment="1">
      <alignment horizontal="center"/>
    </xf>
    <xf numFmtId="0" fontId="10" fillId="4" borderId="3" xfId="0" applyFont="1" applyFill="1" applyBorder="1" applyAlignment="1">
      <alignment horizontal="center"/>
    </xf>
    <xf numFmtId="0" fontId="10" fillId="4" borderId="4" xfId="0" applyFont="1" applyFill="1" applyBorder="1" applyAlignment="1">
      <alignment horizontal="center"/>
    </xf>
    <xf numFmtId="0" fontId="10" fillId="2" borderId="54" xfId="0" applyFont="1" applyFill="1" applyBorder="1" applyAlignment="1">
      <alignment horizontal="center" vertical="center"/>
    </xf>
    <xf numFmtId="0" fontId="10" fillId="2" borderId="60" xfId="0" applyFont="1" applyFill="1" applyBorder="1" applyAlignment="1">
      <alignment horizontal="center" vertical="center"/>
    </xf>
    <xf numFmtId="0" fontId="3" fillId="0" borderId="54" xfId="0" applyFont="1" applyBorder="1" applyAlignment="1">
      <alignment horizontal="center" vertical="center" wrapText="1"/>
    </xf>
    <xf numFmtId="0" fontId="3" fillId="0" borderId="60" xfId="0" applyFont="1" applyBorder="1" applyAlignment="1">
      <alignment horizontal="center" vertical="center" wrapText="1"/>
    </xf>
    <xf numFmtId="0" fontId="10" fillId="7" borderId="21" xfId="0" applyFont="1" applyFill="1" applyBorder="1" applyAlignment="1">
      <alignment horizontal="center"/>
    </xf>
    <xf numFmtId="0" fontId="10" fillId="7" borderId="3" xfId="0" applyFont="1" applyFill="1" applyBorder="1" applyAlignment="1">
      <alignment horizontal="center"/>
    </xf>
    <xf numFmtId="0" fontId="10" fillId="7" borderId="4" xfId="0" applyFont="1" applyFill="1" applyBorder="1" applyAlignment="1">
      <alignment horizontal="center"/>
    </xf>
    <xf numFmtId="0" fontId="10" fillId="6" borderId="65" xfId="0" applyFont="1" applyFill="1" applyBorder="1" applyAlignment="1">
      <alignment horizontal="center"/>
    </xf>
    <xf numFmtId="0" fontId="0" fillId="0" borderId="0" xfId="0" applyAlignment="1">
      <alignment horizontal="left" vertical="top" wrapText="1"/>
    </xf>
  </cellXfs>
  <cellStyles count="5">
    <cellStyle name="Comma" xfId="1" builtinId="3"/>
    <cellStyle name="Comma 2" xfId="4"/>
    <cellStyle name="Normal" xfId="0" builtinId="0"/>
    <cellStyle name="Normal 11" xfId="2"/>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row r="1">
          <cell r="A1" t="str">
            <v>UNIT</v>
          </cell>
          <cell r="B1" t="str">
            <v>UNIT NAME</v>
          </cell>
          <cell r="C1" t="str">
            <v>P-GOF</v>
          </cell>
          <cell r="D1" t="str">
            <v>T-GOF</v>
          </cell>
          <cell r="E1" t="str">
            <v>A-GOF</v>
          </cell>
          <cell r="F1" t="str">
            <v>P-DOF-TOT</v>
          </cell>
          <cell r="G1" t="str">
            <v>T-DOF-TOT</v>
          </cell>
          <cell r="H1" t="str">
            <v>ACT-DOF-TOT</v>
          </cell>
          <cell r="J1" t="str">
            <v>P-DOF-LFA</v>
          </cell>
          <cell r="K1" t="str">
            <v>P-DOF-RSA</v>
          </cell>
          <cell r="L1" t="str">
            <v>T-DOF-LFA</v>
          </cell>
          <cell r="M1" t="str">
            <v>T-DOF-RSA</v>
          </cell>
          <cell r="N1" t="str">
            <v>A-DOF-LFA</v>
          </cell>
          <cell r="O1" t="str">
            <v>A-DOF-RSA</v>
          </cell>
        </row>
        <row r="2">
          <cell r="A2" t="str">
            <v>200</v>
          </cell>
          <cell r="B2" t="str">
            <v xml:space="preserve">PRESIDENT                     </v>
          </cell>
          <cell r="C2">
            <v>1852448</v>
          </cell>
          <cell r="D2">
            <v>0</v>
          </cell>
          <cell r="E2">
            <v>1976103</v>
          </cell>
          <cell r="F2">
            <v>535621</v>
          </cell>
          <cell r="G2">
            <v>0</v>
          </cell>
          <cell r="H2">
            <v>982655</v>
          </cell>
          <cell r="J2">
            <v>535621</v>
          </cell>
          <cell r="K2">
            <v>0</v>
          </cell>
          <cell r="L2">
            <v>0</v>
          </cell>
          <cell r="M2">
            <v>0</v>
          </cell>
          <cell r="N2">
            <v>982655</v>
          </cell>
          <cell r="O2">
            <v>0</v>
          </cell>
        </row>
        <row r="3">
          <cell r="A3" t="str">
            <v>201</v>
          </cell>
          <cell r="B3" t="str">
            <v xml:space="preserve">ATTORNEY GENERAL              </v>
          </cell>
          <cell r="C3">
            <v>1615446</v>
          </cell>
          <cell r="D3">
            <v>0</v>
          </cell>
          <cell r="E3">
            <v>2197008</v>
          </cell>
          <cell r="F3">
            <v>633167</v>
          </cell>
          <cell r="G3">
            <v>9194</v>
          </cell>
          <cell r="H3">
            <v>214619</v>
          </cell>
          <cell r="J3">
            <v>633167</v>
          </cell>
          <cell r="K3">
            <v>0</v>
          </cell>
          <cell r="L3">
            <v>9194</v>
          </cell>
          <cell r="M3">
            <v>0</v>
          </cell>
          <cell r="N3">
            <v>214619</v>
          </cell>
          <cell r="O3">
            <v>0</v>
          </cell>
        </row>
        <row r="4">
          <cell r="A4" t="str">
            <v>202</v>
          </cell>
          <cell r="B4" t="str">
            <v xml:space="preserve">PROVOST                       </v>
          </cell>
          <cell r="C4">
            <v>2062484</v>
          </cell>
          <cell r="D4">
            <v>229025</v>
          </cell>
          <cell r="E4">
            <v>2385307</v>
          </cell>
          <cell r="F4">
            <v>2163957</v>
          </cell>
          <cell r="G4">
            <v>1177122</v>
          </cell>
          <cell r="H4">
            <v>8396140</v>
          </cell>
          <cell r="J4">
            <v>2163957</v>
          </cell>
          <cell r="K4">
            <v>0</v>
          </cell>
          <cell r="L4">
            <v>1177122</v>
          </cell>
          <cell r="M4">
            <v>0</v>
          </cell>
          <cell r="N4">
            <v>8396140</v>
          </cell>
          <cell r="O4">
            <v>0</v>
          </cell>
        </row>
        <row r="5">
          <cell r="A5" t="str">
            <v>203</v>
          </cell>
          <cell r="B5" t="str">
            <v xml:space="preserve">PLANNING &amp; BUDGETING          </v>
          </cell>
          <cell r="C5">
            <v>1283730</v>
          </cell>
          <cell r="D5">
            <v>0</v>
          </cell>
          <cell r="E5">
            <v>1118361</v>
          </cell>
          <cell r="F5">
            <v>907484</v>
          </cell>
          <cell r="G5">
            <v>288574</v>
          </cell>
          <cell r="H5">
            <v>1309003</v>
          </cell>
          <cell r="J5">
            <v>907484</v>
          </cell>
          <cell r="K5">
            <v>0</v>
          </cell>
          <cell r="L5">
            <v>288574</v>
          </cell>
          <cell r="M5">
            <v>0</v>
          </cell>
          <cell r="N5">
            <v>1309003</v>
          </cell>
          <cell r="O5">
            <v>0</v>
          </cell>
        </row>
        <row r="6">
          <cell r="A6" t="str">
            <v>206</v>
          </cell>
          <cell r="B6" t="str">
            <v xml:space="preserve">VP MINORITY AFFAIRS           </v>
          </cell>
          <cell r="C6">
            <v>3034184</v>
          </cell>
          <cell r="D6">
            <v>0</v>
          </cell>
          <cell r="E6">
            <v>2822156</v>
          </cell>
          <cell r="F6">
            <v>773960</v>
          </cell>
          <cell r="G6">
            <v>1941923</v>
          </cell>
          <cell r="H6">
            <v>1463313</v>
          </cell>
          <cell r="J6">
            <v>611870</v>
          </cell>
          <cell r="K6">
            <v>162090</v>
          </cell>
          <cell r="L6">
            <v>1922510</v>
          </cell>
          <cell r="M6">
            <v>19413</v>
          </cell>
          <cell r="N6">
            <v>1383948</v>
          </cell>
          <cell r="O6">
            <v>79365</v>
          </cell>
        </row>
        <row r="7">
          <cell r="A7" t="str">
            <v>207</v>
          </cell>
          <cell r="B7" t="str">
            <v xml:space="preserve">DEAN OF LIBRARIES             </v>
          </cell>
          <cell r="C7">
            <v>19749155</v>
          </cell>
          <cell r="D7">
            <v>21000</v>
          </cell>
          <cell r="E7">
            <v>23469776</v>
          </cell>
          <cell r="F7">
            <v>7627646</v>
          </cell>
          <cell r="G7">
            <v>1238793</v>
          </cell>
          <cell r="H7">
            <v>3035017</v>
          </cell>
          <cell r="J7">
            <v>7622407</v>
          </cell>
          <cell r="K7">
            <v>5239</v>
          </cell>
          <cell r="L7">
            <v>1228760</v>
          </cell>
          <cell r="M7">
            <v>10033</v>
          </cell>
          <cell r="N7">
            <v>3020299</v>
          </cell>
          <cell r="O7">
            <v>14718</v>
          </cell>
        </row>
        <row r="8">
          <cell r="A8" t="str">
            <v>208</v>
          </cell>
          <cell r="B8" t="str">
            <v xml:space="preserve">EXECUTIVE VICE PRESDNT        </v>
          </cell>
          <cell r="C8">
            <v>58684785</v>
          </cell>
          <cell r="D8">
            <v>-32056</v>
          </cell>
          <cell r="E8">
            <v>62483971</v>
          </cell>
          <cell r="F8">
            <v>47707853</v>
          </cell>
          <cell r="G8">
            <v>12447102</v>
          </cell>
          <cell r="H8">
            <v>40388544</v>
          </cell>
          <cell r="J8">
            <v>47707853</v>
          </cell>
          <cell r="K8">
            <v>0</v>
          </cell>
          <cell r="L8">
            <v>12447102</v>
          </cell>
          <cell r="M8">
            <v>0</v>
          </cell>
          <cell r="N8">
            <v>40388544</v>
          </cell>
          <cell r="O8">
            <v>0</v>
          </cell>
        </row>
        <row r="9">
          <cell r="A9" t="str">
            <v>210</v>
          </cell>
          <cell r="B9" t="str">
            <v xml:space="preserve">COMPUTING &amp; COMMUNICAT        </v>
          </cell>
          <cell r="C9">
            <v>20903894</v>
          </cell>
          <cell r="D9">
            <v>1442220</v>
          </cell>
          <cell r="E9">
            <v>21459092</v>
          </cell>
          <cell r="F9">
            <v>10433756</v>
          </cell>
          <cell r="G9">
            <v>715700</v>
          </cell>
          <cell r="H9">
            <v>11403401</v>
          </cell>
          <cell r="J9">
            <v>10433756</v>
          </cell>
          <cell r="K9">
            <v>0</v>
          </cell>
          <cell r="L9">
            <v>715700</v>
          </cell>
          <cell r="M9">
            <v>0</v>
          </cell>
          <cell r="N9">
            <v>11403401</v>
          </cell>
          <cell r="O9">
            <v>0</v>
          </cell>
        </row>
        <row r="10">
          <cell r="A10" t="str">
            <v>212</v>
          </cell>
          <cell r="B10" t="str">
            <v xml:space="preserve">VP STUDENT LIFE               </v>
          </cell>
          <cell r="C10">
            <v>6699509</v>
          </cell>
          <cell r="D10">
            <v>488500</v>
          </cell>
          <cell r="E10">
            <v>6713984</v>
          </cell>
          <cell r="F10">
            <v>2709406</v>
          </cell>
          <cell r="G10">
            <v>340247</v>
          </cell>
          <cell r="H10">
            <v>2795492</v>
          </cell>
          <cell r="J10">
            <v>2709406</v>
          </cell>
          <cell r="K10">
            <v>0</v>
          </cell>
          <cell r="L10">
            <v>340247</v>
          </cell>
          <cell r="M10">
            <v>0</v>
          </cell>
          <cell r="N10">
            <v>2795492</v>
          </cell>
          <cell r="O10">
            <v>0</v>
          </cell>
        </row>
        <row r="11">
          <cell r="A11" t="str">
            <v>214</v>
          </cell>
          <cell r="B11" t="str">
            <v xml:space="preserve">EXTERNAL AFFAIRS              </v>
          </cell>
          <cell r="C11">
            <v>1825865</v>
          </cell>
          <cell r="D11">
            <v>33562</v>
          </cell>
          <cell r="E11">
            <v>1616997</v>
          </cell>
          <cell r="F11">
            <v>1466001</v>
          </cell>
          <cell r="G11">
            <v>679720</v>
          </cell>
          <cell r="H11">
            <v>1523412</v>
          </cell>
          <cell r="J11">
            <v>1466001</v>
          </cell>
          <cell r="K11">
            <v>0</v>
          </cell>
          <cell r="L11">
            <v>679720</v>
          </cell>
          <cell r="M11">
            <v>0</v>
          </cell>
          <cell r="N11">
            <v>1523412</v>
          </cell>
          <cell r="O11">
            <v>0</v>
          </cell>
        </row>
        <row r="12">
          <cell r="A12" t="str">
            <v>215</v>
          </cell>
          <cell r="B12" t="str">
            <v xml:space="preserve">VP FOR DEVELOPMENT            </v>
          </cell>
          <cell r="C12">
            <v>167469</v>
          </cell>
          <cell r="D12">
            <v>0</v>
          </cell>
          <cell r="E12">
            <v>158980</v>
          </cell>
          <cell r="F12">
            <v>4231993</v>
          </cell>
          <cell r="G12">
            <v>186359</v>
          </cell>
          <cell r="H12">
            <v>4056392</v>
          </cell>
          <cell r="J12">
            <v>4231993</v>
          </cell>
          <cell r="K12">
            <v>0</v>
          </cell>
          <cell r="L12">
            <v>186359</v>
          </cell>
          <cell r="M12">
            <v>0</v>
          </cell>
          <cell r="N12">
            <v>4056392</v>
          </cell>
          <cell r="O12">
            <v>0</v>
          </cell>
        </row>
        <row r="13">
          <cell r="A13" t="str">
            <v>216</v>
          </cell>
          <cell r="B13" t="str">
            <v xml:space="preserve">VICE PROVOST-RESEARCH         </v>
          </cell>
          <cell r="C13">
            <v>0</v>
          </cell>
          <cell r="D13">
            <v>0</v>
          </cell>
          <cell r="E13">
            <v>0</v>
          </cell>
          <cell r="F13">
            <v>7033417</v>
          </cell>
          <cell r="G13">
            <v>2609568</v>
          </cell>
          <cell r="H13">
            <v>7720325</v>
          </cell>
          <cell r="J13">
            <v>5695898</v>
          </cell>
          <cell r="K13">
            <v>1337519</v>
          </cell>
          <cell r="L13">
            <v>2463697</v>
          </cell>
          <cell r="M13">
            <v>145871</v>
          </cell>
          <cell r="N13">
            <v>6625765</v>
          </cell>
          <cell r="O13">
            <v>1094560</v>
          </cell>
        </row>
        <row r="14">
          <cell r="A14" t="str">
            <v>217</v>
          </cell>
          <cell r="B14" t="str">
            <v xml:space="preserve">OFFICE OF IP &amp; TT             </v>
          </cell>
          <cell r="C14">
            <v>0</v>
          </cell>
          <cell r="D14">
            <v>0</v>
          </cell>
          <cell r="E14">
            <v>0</v>
          </cell>
          <cell r="F14">
            <v>672377</v>
          </cell>
          <cell r="G14">
            <v>127163</v>
          </cell>
          <cell r="H14">
            <v>617568</v>
          </cell>
          <cell r="J14">
            <v>672377</v>
          </cell>
          <cell r="K14">
            <v>0</v>
          </cell>
          <cell r="L14">
            <v>127163</v>
          </cell>
          <cell r="M14">
            <v>0</v>
          </cell>
          <cell r="N14">
            <v>617568</v>
          </cell>
          <cell r="O14">
            <v>0</v>
          </cell>
        </row>
        <row r="15">
          <cell r="A15" t="str">
            <v>252</v>
          </cell>
          <cell r="B15" t="str">
            <v xml:space="preserve">COLL ARCH &amp; URBAN             </v>
          </cell>
          <cell r="C15">
            <v>5658693</v>
          </cell>
          <cell r="D15">
            <v>436744</v>
          </cell>
          <cell r="E15">
            <v>5822896</v>
          </cell>
          <cell r="F15">
            <v>164444</v>
          </cell>
          <cell r="G15">
            <v>1343338</v>
          </cell>
          <cell r="H15">
            <v>387955</v>
          </cell>
          <cell r="J15">
            <v>29153</v>
          </cell>
          <cell r="K15">
            <v>135291</v>
          </cell>
          <cell r="L15">
            <v>1248442</v>
          </cell>
          <cell r="M15">
            <v>94896</v>
          </cell>
          <cell r="N15">
            <v>330728</v>
          </cell>
          <cell r="O15">
            <v>57227</v>
          </cell>
        </row>
        <row r="16">
          <cell r="A16" t="str">
            <v>254</v>
          </cell>
          <cell r="B16" t="str">
            <v xml:space="preserve">COLL ARTS &amp; SCIENCES          </v>
          </cell>
          <cell r="C16">
            <v>101316442</v>
          </cell>
          <cell r="D16">
            <v>3610506</v>
          </cell>
          <cell r="E16">
            <v>103301920</v>
          </cell>
          <cell r="F16">
            <v>6285903</v>
          </cell>
          <cell r="G16">
            <v>22567749</v>
          </cell>
          <cell r="H16">
            <v>9608729</v>
          </cell>
          <cell r="J16">
            <v>62075</v>
          </cell>
          <cell r="K16">
            <v>6223828</v>
          </cell>
          <cell r="L16">
            <v>16305567</v>
          </cell>
          <cell r="M16">
            <v>6262182</v>
          </cell>
          <cell r="N16">
            <v>3875091</v>
          </cell>
          <cell r="O16">
            <v>5733638</v>
          </cell>
        </row>
        <row r="17">
          <cell r="A17" t="str">
            <v>255</v>
          </cell>
          <cell r="B17" t="str">
            <v xml:space="preserve">EDUCATIONAL OUTREACH          </v>
          </cell>
          <cell r="C17">
            <v>328355</v>
          </cell>
          <cell r="D17">
            <v>0</v>
          </cell>
          <cell r="E17">
            <v>300745</v>
          </cell>
          <cell r="F17">
            <v>1439735</v>
          </cell>
          <cell r="G17">
            <v>346850</v>
          </cell>
          <cell r="H17">
            <v>1713860</v>
          </cell>
          <cell r="J17">
            <v>1439735</v>
          </cell>
          <cell r="K17">
            <v>0</v>
          </cell>
          <cell r="L17">
            <v>119317</v>
          </cell>
          <cell r="M17">
            <v>227533</v>
          </cell>
          <cell r="N17">
            <v>1486327</v>
          </cell>
          <cell r="O17">
            <v>227533</v>
          </cell>
        </row>
        <row r="18">
          <cell r="A18" t="str">
            <v>256</v>
          </cell>
          <cell r="B18" t="str">
            <v xml:space="preserve">BUSINESS SCHOOL               </v>
          </cell>
          <cell r="C18">
            <v>17113128</v>
          </cell>
          <cell r="D18">
            <v>88704</v>
          </cell>
          <cell r="E18">
            <v>16947887</v>
          </cell>
          <cell r="F18">
            <v>22024</v>
          </cell>
          <cell r="G18">
            <v>1613321</v>
          </cell>
          <cell r="H18">
            <v>18126</v>
          </cell>
          <cell r="J18">
            <v>14243</v>
          </cell>
          <cell r="K18">
            <v>7781</v>
          </cell>
          <cell r="L18">
            <v>1569050</v>
          </cell>
          <cell r="M18">
            <v>44271</v>
          </cell>
          <cell r="N18">
            <v>18126</v>
          </cell>
          <cell r="O18">
            <v>0</v>
          </cell>
        </row>
        <row r="19">
          <cell r="A19" t="str">
            <v>258</v>
          </cell>
          <cell r="B19" t="str">
            <v xml:space="preserve">COLLEGE OF EDUCATION          </v>
          </cell>
          <cell r="C19">
            <v>7526004</v>
          </cell>
          <cell r="D19">
            <v>17707</v>
          </cell>
          <cell r="E19">
            <v>7326137</v>
          </cell>
          <cell r="F19">
            <v>1260180</v>
          </cell>
          <cell r="G19">
            <v>2275584</v>
          </cell>
          <cell r="H19">
            <v>1746397</v>
          </cell>
          <cell r="J19">
            <v>678980</v>
          </cell>
          <cell r="K19">
            <v>581200</v>
          </cell>
          <cell r="L19">
            <v>1062619</v>
          </cell>
          <cell r="M19">
            <v>1212965</v>
          </cell>
          <cell r="N19">
            <v>1075055</v>
          </cell>
          <cell r="O19">
            <v>671342</v>
          </cell>
        </row>
        <row r="20">
          <cell r="A20" t="str">
            <v>259</v>
          </cell>
          <cell r="B20" t="str">
            <v xml:space="preserve">VP EDUCATNL PRTNERSHPS        </v>
          </cell>
          <cell r="C20">
            <v>1947737</v>
          </cell>
          <cell r="D20">
            <v>0</v>
          </cell>
          <cell r="E20">
            <v>2160095</v>
          </cell>
          <cell r="F20">
            <v>353186</v>
          </cell>
          <cell r="G20">
            <v>95180</v>
          </cell>
          <cell r="H20">
            <v>219772</v>
          </cell>
          <cell r="J20">
            <v>326420</v>
          </cell>
          <cell r="K20">
            <v>26766</v>
          </cell>
          <cell r="L20">
            <v>72049</v>
          </cell>
          <cell r="M20">
            <v>23131</v>
          </cell>
          <cell r="N20">
            <v>219772</v>
          </cell>
          <cell r="O20">
            <v>0</v>
          </cell>
        </row>
        <row r="21">
          <cell r="A21" t="str">
            <v>260</v>
          </cell>
          <cell r="B21" t="str">
            <v xml:space="preserve">COLLEGE OF ENGINEERING        </v>
          </cell>
          <cell r="C21">
            <v>33019922</v>
          </cell>
          <cell r="D21">
            <v>673600</v>
          </cell>
          <cell r="E21">
            <v>32829109</v>
          </cell>
          <cell r="F21">
            <v>6657127</v>
          </cell>
          <cell r="G21">
            <v>16185132</v>
          </cell>
          <cell r="H21">
            <v>7789362</v>
          </cell>
          <cell r="J21">
            <v>1395474</v>
          </cell>
          <cell r="K21">
            <v>5261653</v>
          </cell>
          <cell r="L21">
            <v>10089976</v>
          </cell>
          <cell r="M21">
            <v>6095156</v>
          </cell>
          <cell r="N21">
            <v>3446694</v>
          </cell>
          <cell r="O21">
            <v>4342668</v>
          </cell>
        </row>
        <row r="22">
          <cell r="A22" t="str">
            <v>262</v>
          </cell>
          <cell r="B22" t="str">
            <v xml:space="preserve">COLL OCEAN/FISHERY SCI        </v>
          </cell>
          <cell r="C22">
            <v>6925723</v>
          </cell>
          <cell r="D22">
            <v>758884</v>
          </cell>
          <cell r="E22">
            <v>6999659</v>
          </cell>
          <cell r="F22">
            <v>4775677</v>
          </cell>
          <cell r="G22">
            <v>7380292</v>
          </cell>
          <cell r="H22">
            <v>6588145</v>
          </cell>
          <cell r="J22">
            <v>1534454</v>
          </cell>
          <cell r="K22">
            <v>3241223</v>
          </cell>
          <cell r="L22">
            <v>2797844</v>
          </cell>
          <cell r="M22">
            <v>4582448</v>
          </cell>
          <cell r="N22">
            <v>2940204</v>
          </cell>
          <cell r="O22">
            <v>3647941</v>
          </cell>
        </row>
        <row r="23">
          <cell r="A23" t="str">
            <v>264</v>
          </cell>
          <cell r="B23" t="str">
            <v xml:space="preserve">COLL/FOREST RESOURCES         </v>
          </cell>
          <cell r="C23">
            <v>5699421</v>
          </cell>
          <cell r="D23">
            <v>24000</v>
          </cell>
          <cell r="E23">
            <v>5532184</v>
          </cell>
          <cell r="F23">
            <v>473341</v>
          </cell>
          <cell r="G23">
            <v>1741873</v>
          </cell>
          <cell r="H23">
            <v>984134</v>
          </cell>
          <cell r="J23">
            <v>75774</v>
          </cell>
          <cell r="K23">
            <v>397567</v>
          </cell>
          <cell r="L23">
            <v>665182</v>
          </cell>
          <cell r="M23">
            <v>1076691</v>
          </cell>
          <cell r="N23">
            <v>494489</v>
          </cell>
          <cell r="O23">
            <v>489645</v>
          </cell>
        </row>
        <row r="24">
          <cell r="A24" t="str">
            <v>266</v>
          </cell>
          <cell r="B24" t="str">
            <v xml:space="preserve">DEAN-GRADUATE SCHOOL          </v>
          </cell>
          <cell r="C24">
            <v>4257968</v>
          </cell>
          <cell r="D24">
            <v>555068</v>
          </cell>
          <cell r="E24">
            <v>4672771</v>
          </cell>
          <cell r="F24">
            <v>1498695</v>
          </cell>
          <cell r="G24">
            <v>906708</v>
          </cell>
          <cell r="H24">
            <v>2162890</v>
          </cell>
          <cell r="J24">
            <v>1178695</v>
          </cell>
          <cell r="K24">
            <v>320000</v>
          </cell>
          <cell r="L24">
            <v>789208</v>
          </cell>
          <cell r="M24">
            <v>117500</v>
          </cell>
          <cell r="N24">
            <v>1699354</v>
          </cell>
          <cell r="O24">
            <v>463536</v>
          </cell>
        </row>
        <row r="25">
          <cell r="A25" t="str">
            <v>267</v>
          </cell>
          <cell r="B25" t="str">
            <v xml:space="preserve">THE INFORMATION SCHOOL        </v>
          </cell>
          <cell r="C25">
            <v>2944654</v>
          </cell>
          <cell r="D25">
            <v>82939</v>
          </cell>
          <cell r="E25">
            <v>2829540</v>
          </cell>
          <cell r="F25">
            <v>487460</v>
          </cell>
          <cell r="G25">
            <v>730053</v>
          </cell>
          <cell r="H25">
            <v>759830</v>
          </cell>
          <cell r="J25">
            <v>384942</v>
          </cell>
          <cell r="K25">
            <v>102518</v>
          </cell>
          <cell r="L25">
            <v>730053</v>
          </cell>
          <cell r="M25">
            <v>0</v>
          </cell>
          <cell r="N25">
            <v>643363</v>
          </cell>
          <cell r="O25">
            <v>116467</v>
          </cell>
        </row>
        <row r="26">
          <cell r="A26" t="str">
            <v>268</v>
          </cell>
          <cell r="B26" t="str">
            <v xml:space="preserve">SCHOOL OF LAW                 </v>
          </cell>
          <cell r="C26">
            <v>11409742</v>
          </cell>
          <cell r="D26">
            <v>165066</v>
          </cell>
          <cell r="E26">
            <v>11372684</v>
          </cell>
          <cell r="F26">
            <v>70009</v>
          </cell>
          <cell r="G26">
            <v>1247571</v>
          </cell>
          <cell r="H26">
            <v>399085</v>
          </cell>
          <cell r="J26">
            <v>62328</v>
          </cell>
          <cell r="K26">
            <v>7681</v>
          </cell>
          <cell r="L26">
            <v>1246349</v>
          </cell>
          <cell r="M26">
            <v>1222</v>
          </cell>
          <cell r="N26">
            <v>399085</v>
          </cell>
          <cell r="O26">
            <v>0</v>
          </cell>
        </row>
        <row r="27">
          <cell r="A27" t="str">
            <v>270</v>
          </cell>
          <cell r="B27" t="str">
            <v xml:space="preserve">EVANS SCH OF PUBLIC AF        </v>
          </cell>
          <cell r="C27">
            <v>2740889</v>
          </cell>
          <cell r="D27">
            <v>188205</v>
          </cell>
          <cell r="E27">
            <v>3175931</v>
          </cell>
          <cell r="F27">
            <v>309652</v>
          </cell>
          <cell r="G27">
            <v>770588</v>
          </cell>
          <cell r="H27">
            <v>955971</v>
          </cell>
          <cell r="J27">
            <v>60050</v>
          </cell>
          <cell r="K27">
            <v>249602</v>
          </cell>
          <cell r="L27">
            <v>737980</v>
          </cell>
          <cell r="M27">
            <v>32608</v>
          </cell>
          <cell r="N27">
            <v>818483</v>
          </cell>
          <cell r="O27">
            <v>137488</v>
          </cell>
        </row>
        <row r="28">
          <cell r="A28" t="str">
            <v>272</v>
          </cell>
          <cell r="B28" t="str">
            <v xml:space="preserve">SCHOOL OF SOCIAL WORK         </v>
          </cell>
          <cell r="C28">
            <v>3905971</v>
          </cell>
          <cell r="D28">
            <v>336738</v>
          </cell>
          <cell r="E28">
            <v>4193977</v>
          </cell>
          <cell r="F28">
            <v>1866589</v>
          </cell>
          <cell r="G28">
            <v>628692</v>
          </cell>
          <cell r="H28">
            <v>1664954</v>
          </cell>
          <cell r="J28">
            <v>251666</v>
          </cell>
          <cell r="K28">
            <v>1614923</v>
          </cell>
          <cell r="L28">
            <v>371227</v>
          </cell>
          <cell r="M28">
            <v>257465</v>
          </cell>
          <cell r="N28">
            <v>402197</v>
          </cell>
          <cell r="O28">
            <v>1262757</v>
          </cell>
        </row>
        <row r="29">
          <cell r="A29" t="str">
            <v>282</v>
          </cell>
          <cell r="B29" t="str">
            <v xml:space="preserve">UNDERGRAD EDUCATION           </v>
          </cell>
          <cell r="C29">
            <v>5237413</v>
          </cell>
          <cell r="D29">
            <v>-438803</v>
          </cell>
          <cell r="E29">
            <v>4672914</v>
          </cell>
          <cell r="F29">
            <v>584224</v>
          </cell>
          <cell r="G29">
            <v>2446732</v>
          </cell>
          <cell r="H29">
            <v>1412841</v>
          </cell>
          <cell r="J29">
            <v>579298</v>
          </cell>
          <cell r="K29">
            <v>4926</v>
          </cell>
          <cell r="L29">
            <v>2379289</v>
          </cell>
          <cell r="M29">
            <v>67443</v>
          </cell>
          <cell r="N29">
            <v>1385103</v>
          </cell>
          <cell r="O29">
            <v>27738</v>
          </cell>
        </row>
        <row r="30">
          <cell r="A30" t="str">
            <v>301</v>
          </cell>
          <cell r="B30" t="str">
            <v xml:space="preserve">HEALTH SCIENCES ADMIN         </v>
          </cell>
          <cell r="C30">
            <v>1797766</v>
          </cell>
          <cell r="D30">
            <v>3000</v>
          </cell>
          <cell r="E30">
            <v>1778723</v>
          </cell>
          <cell r="F30">
            <v>9197865</v>
          </cell>
          <cell r="G30">
            <v>3479754</v>
          </cell>
          <cell r="H30">
            <v>9638452</v>
          </cell>
          <cell r="J30">
            <v>7007430</v>
          </cell>
          <cell r="K30">
            <v>2190435</v>
          </cell>
          <cell r="L30">
            <v>1740163</v>
          </cell>
          <cell r="M30">
            <v>1739591</v>
          </cell>
          <cell r="N30">
            <v>8227883</v>
          </cell>
          <cell r="O30">
            <v>1410569</v>
          </cell>
        </row>
        <row r="31">
          <cell r="A31" t="str">
            <v>302</v>
          </cell>
          <cell r="B31" t="str">
            <v xml:space="preserve">SCHOOL OF DENTISTRY           </v>
          </cell>
          <cell r="C31">
            <v>9910777</v>
          </cell>
          <cell r="D31">
            <v>24000</v>
          </cell>
          <cell r="E31">
            <v>9455967</v>
          </cell>
          <cell r="F31">
            <v>1185027</v>
          </cell>
          <cell r="G31">
            <v>1716909</v>
          </cell>
          <cell r="H31">
            <v>2121667</v>
          </cell>
          <cell r="J31">
            <v>390135</v>
          </cell>
          <cell r="K31">
            <v>794892</v>
          </cell>
          <cell r="L31">
            <v>784536</v>
          </cell>
          <cell r="M31">
            <v>932373</v>
          </cell>
          <cell r="N31">
            <v>1331373</v>
          </cell>
          <cell r="O31">
            <v>790294</v>
          </cell>
        </row>
        <row r="32">
          <cell r="A32" t="str">
            <v>303</v>
          </cell>
          <cell r="B32" t="str">
            <v xml:space="preserve">VP-MEDICAL AFFAIRS            </v>
          </cell>
          <cell r="C32">
            <v>293894</v>
          </cell>
          <cell r="D32">
            <v>0</v>
          </cell>
          <cell r="E32">
            <v>297894</v>
          </cell>
          <cell r="F32">
            <v>452187</v>
          </cell>
          <cell r="G32">
            <v>400000</v>
          </cell>
          <cell r="H32">
            <v>652192</v>
          </cell>
          <cell r="J32">
            <v>452187</v>
          </cell>
          <cell r="K32">
            <v>0</v>
          </cell>
          <cell r="L32">
            <v>400000</v>
          </cell>
          <cell r="M32">
            <v>0</v>
          </cell>
          <cell r="N32">
            <v>652192</v>
          </cell>
          <cell r="O32">
            <v>0</v>
          </cell>
        </row>
        <row r="33">
          <cell r="A33" t="str">
            <v>304</v>
          </cell>
          <cell r="B33" t="str">
            <v xml:space="preserve">SCHOOL OF MEDICINE            </v>
          </cell>
          <cell r="C33">
            <v>44212554</v>
          </cell>
          <cell r="D33">
            <v>3056331</v>
          </cell>
          <cell r="E33">
            <v>42565006</v>
          </cell>
          <cell r="F33">
            <v>33303278</v>
          </cell>
          <cell r="G33">
            <v>28465866</v>
          </cell>
          <cell r="H33">
            <v>43476782</v>
          </cell>
          <cell r="J33">
            <v>347345</v>
          </cell>
          <cell r="K33">
            <v>32955933</v>
          </cell>
          <cell r="L33">
            <v>13935113</v>
          </cell>
          <cell r="M33">
            <v>14530753</v>
          </cell>
          <cell r="N33">
            <v>11492753</v>
          </cell>
          <cell r="O33">
            <v>31984029</v>
          </cell>
        </row>
        <row r="34">
          <cell r="A34" t="str">
            <v>306</v>
          </cell>
          <cell r="B34" t="str">
            <v xml:space="preserve">SCHOOL OF NURSING             </v>
          </cell>
          <cell r="C34">
            <v>7227171</v>
          </cell>
          <cell r="D34">
            <v>50752</v>
          </cell>
          <cell r="E34">
            <v>7408504</v>
          </cell>
          <cell r="F34">
            <v>1808531</v>
          </cell>
          <cell r="G34">
            <v>2779084</v>
          </cell>
          <cell r="H34">
            <v>2366780</v>
          </cell>
          <cell r="J34">
            <v>362101</v>
          </cell>
          <cell r="K34">
            <v>1446430</v>
          </cell>
          <cell r="L34">
            <v>1019078</v>
          </cell>
          <cell r="M34">
            <v>1760006</v>
          </cell>
          <cell r="N34">
            <v>678245</v>
          </cell>
          <cell r="O34">
            <v>1688535</v>
          </cell>
        </row>
        <row r="35">
          <cell r="A35" t="str">
            <v>308</v>
          </cell>
          <cell r="B35" t="str">
            <v xml:space="preserve">SCHOOL OF PHARMACY            </v>
          </cell>
          <cell r="C35">
            <v>5114802</v>
          </cell>
          <cell r="D35">
            <v>64920</v>
          </cell>
          <cell r="E35">
            <v>4804650</v>
          </cell>
          <cell r="F35">
            <v>865455</v>
          </cell>
          <cell r="G35">
            <v>2847458</v>
          </cell>
          <cell r="H35">
            <v>537619</v>
          </cell>
          <cell r="J35">
            <v>95299</v>
          </cell>
          <cell r="K35">
            <v>770156</v>
          </cell>
          <cell r="L35">
            <v>1404838</v>
          </cell>
          <cell r="M35">
            <v>1442620</v>
          </cell>
          <cell r="N35">
            <v>188067</v>
          </cell>
          <cell r="O35">
            <v>349552</v>
          </cell>
        </row>
        <row r="36">
          <cell r="A36" t="str">
            <v>310</v>
          </cell>
          <cell r="B36" t="str">
            <v xml:space="preserve">SCH PUB HLTH/COMM MED         </v>
          </cell>
          <cell r="C36">
            <v>5874643</v>
          </cell>
          <cell r="D36">
            <v>45915</v>
          </cell>
          <cell r="E36">
            <v>6958783</v>
          </cell>
          <cell r="F36">
            <v>4953612</v>
          </cell>
          <cell r="G36">
            <v>11505129</v>
          </cell>
          <cell r="H36">
            <v>4320970</v>
          </cell>
          <cell r="J36">
            <v>12917</v>
          </cell>
          <cell r="K36">
            <v>4940695</v>
          </cell>
          <cell r="L36">
            <v>2055668</v>
          </cell>
          <cell r="M36">
            <v>9449461</v>
          </cell>
          <cell r="N36">
            <v>771955</v>
          </cell>
          <cell r="O36">
            <v>3549015</v>
          </cell>
        </row>
        <row r="37">
          <cell r="A37" t="str">
            <v>312</v>
          </cell>
          <cell r="B37" t="str">
            <v xml:space="preserve">MEDICAL CENTERS               </v>
          </cell>
          <cell r="C37">
            <v>15907437</v>
          </cell>
          <cell r="D37">
            <v>0</v>
          </cell>
          <cell r="E37">
            <v>0</v>
          </cell>
          <cell r="F37">
            <v>0</v>
          </cell>
          <cell r="G37">
            <v>0</v>
          </cell>
          <cell r="H37">
            <v>0</v>
          </cell>
          <cell r="J37">
            <v>0</v>
          </cell>
          <cell r="K37">
            <v>0</v>
          </cell>
          <cell r="L37">
            <v>0</v>
          </cell>
          <cell r="M37">
            <v>0</v>
          </cell>
          <cell r="N37">
            <v>0</v>
          </cell>
          <cell r="O37">
            <v>0</v>
          </cell>
        </row>
        <row r="38">
          <cell r="A38" t="str">
            <v>500</v>
          </cell>
          <cell r="B38" t="str">
            <v>BOTHELL CAMPUS</v>
          </cell>
          <cell r="C38">
            <v>19825390</v>
          </cell>
          <cell r="D38">
            <v>137888</v>
          </cell>
          <cell r="E38">
            <v>20003383</v>
          </cell>
          <cell r="F38">
            <v>0</v>
          </cell>
          <cell r="G38">
            <v>3928682</v>
          </cell>
          <cell r="H38">
            <v>1148689</v>
          </cell>
          <cell r="J38">
            <v>0</v>
          </cell>
          <cell r="K38">
            <v>0</v>
          </cell>
          <cell r="L38">
            <v>3274897</v>
          </cell>
          <cell r="M38">
            <v>653785</v>
          </cell>
          <cell r="N38">
            <v>1064933</v>
          </cell>
          <cell r="O38">
            <v>83756</v>
          </cell>
        </row>
        <row r="39">
          <cell r="A39" t="str">
            <v>600</v>
          </cell>
          <cell r="B39" t="str">
            <v>TACOMA CAMPUS</v>
          </cell>
          <cell r="C39">
            <v>25957207</v>
          </cell>
          <cell r="D39">
            <v>903565</v>
          </cell>
          <cell r="E39">
            <v>25373580</v>
          </cell>
          <cell r="F39">
            <v>6276</v>
          </cell>
          <cell r="G39">
            <v>734163</v>
          </cell>
          <cell r="H39">
            <v>915891</v>
          </cell>
          <cell r="J39">
            <v>6276</v>
          </cell>
          <cell r="K39">
            <v>0</v>
          </cell>
          <cell r="L39">
            <v>734163</v>
          </cell>
          <cell r="M39">
            <v>0</v>
          </cell>
          <cell r="N39">
            <v>915891</v>
          </cell>
          <cell r="O39">
            <v>0</v>
          </cell>
        </row>
        <row r="40">
          <cell r="A40" t="str">
            <v>Grand Total</v>
          </cell>
          <cell r="C40">
            <v>464032672</v>
          </cell>
          <cell r="D40">
            <v>12967980</v>
          </cell>
          <cell r="E40">
            <v>457186674</v>
          </cell>
          <cell r="F40">
            <v>164917115</v>
          </cell>
          <cell r="G40">
            <v>137898173</v>
          </cell>
          <cell r="H40">
            <v>185496974</v>
          </cell>
          <cell r="J40">
            <v>102138767</v>
          </cell>
          <cell r="K40">
            <v>62778348</v>
          </cell>
          <cell r="L40">
            <v>87118756</v>
          </cell>
          <cell r="M40">
            <v>50779417</v>
          </cell>
          <cell r="N40">
            <v>127274601</v>
          </cell>
          <cell r="O40">
            <v>58222373</v>
          </cell>
        </row>
      </sheetData>
      <sheetData sheetId="3">
        <row r="1">
          <cell r="C1" t="str">
            <v>DOF-LFA</v>
          </cell>
          <cell r="D1" t="str">
            <v>DOF-UIF</v>
          </cell>
          <cell r="E1" t="str">
            <v>DOF-RCR</v>
          </cell>
          <cell r="F1" t="str">
            <v>TOTAL DOF</v>
          </cell>
        </row>
        <row r="2">
          <cell r="A2" t="str">
            <v>Unit</v>
          </cell>
          <cell r="B2" t="str">
            <v>Unit Name</v>
          </cell>
          <cell r="C2" t="str">
            <v>CLAIMED</v>
          </cell>
          <cell r="D2" t="str">
            <v>CLAIMED</v>
          </cell>
          <cell r="E2" t="str">
            <v>CLAIMED</v>
          </cell>
          <cell r="F2" t="str">
            <v>CLAIMED</v>
          </cell>
        </row>
        <row r="3">
          <cell r="A3" t="str">
            <v>200</v>
          </cell>
          <cell r="B3" t="str">
            <v xml:space="preserve">PRESIDENT                     </v>
          </cell>
          <cell r="C3">
            <v>0</v>
          </cell>
          <cell r="D3">
            <v>0</v>
          </cell>
          <cell r="E3">
            <v>0</v>
          </cell>
          <cell r="F3">
            <v>0</v>
          </cell>
        </row>
        <row r="4">
          <cell r="A4" t="str">
            <v>201</v>
          </cell>
          <cell r="B4" t="str">
            <v xml:space="preserve">ATTORNEY GENERAL              </v>
          </cell>
          <cell r="C4">
            <v>0</v>
          </cell>
          <cell r="D4">
            <v>0</v>
          </cell>
          <cell r="E4">
            <v>0</v>
          </cell>
          <cell r="F4">
            <v>0</v>
          </cell>
        </row>
        <row r="5">
          <cell r="A5" t="str">
            <v>202</v>
          </cell>
          <cell r="B5" t="str">
            <v xml:space="preserve">PROVOST                       </v>
          </cell>
          <cell r="C5">
            <v>630096</v>
          </cell>
          <cell r="D5">
            <v>0</v>
          </cell>
          <cell r="E5">
            <v>0</v>
          </cell>
          <cell r="F5">
            <v>630096</v>
          </cell>
        </row>
        <row r="6">
          <cell r="A6" t="str">
            <v>203</v>
          </cell>
          <cell r="B6" t="str">
            <v xml:space="preserve">PLANNING &amp; BUDGETING          </v>
          </cell>
          <cell r="C6">
            <v>282582</v>
          </cell>
          <cell r="D6">
            <v>0</v>
          </cell>
          <cell r="E6">
            <v>0</v>
          </cell>
          <cell r="F6">
            <v>282582</v>
          </cell>
        </row>
        <row r="7">
          <cell r="A7" t="str">
            <v>206</v>
          </cell>
          <cell r="B7" t="str">
            <v>MINORITY AFFAIRS</v>
          </cell>
          <cell r="C7">
            <v>958373</v>
          </cell>
          <cell r="D7">
            <v>0</v>
          </cell>
          <cell r="E7">
            <v>19413</v>
          </cell>
          <cell r="F7">
            <v>977786</v>
          </cell>
        </row>
        <row r="8">
          <cell r="A8" t="str">
            <v>207</v>
          </cell>
          <cell r="B8" t="str">
            <v>LIBRARIES</v>
          </cell>
          <cell r="C8">
            <v>1060096</v>
          </cell>
          <cell r="D8">
            <v>0</v>
          </cell>
          <cell r="E8">
            <v>10033</v>
          </cell>
          <cell r="F8">
            <v>1070129</v>
          </cell>
        </row>
        <row r="9">
          <cell r="A9" t="str">
            <v>208</v>
          </cell>
          <cell r="B9" t="str">
            <v xml:space="preserve">EXECUTIVE VICE PRESDNT        </v>
          </cell>
          <cell r="C9">
            <v>8801706</v>
          </cell>
          <cell r="D9">
            <v>863316</v>
          </cell>
          <cell r="E9">
            <v>0</v>
          </cell>
          <cell r="F9">
            <v>9665022</v>
          </cell>
        </row>
        <row r="10">
          <cell r="A10" t="str">
            <v>210</v>
          </cell>
          <cell r="B10" t="str">
            <v xml:space="preserve">COMPUTING &amp; COMMUNICATIONS    </v>
          </cell>
          <cell r="C10">
            <v>0</v>
          </cell>
          <cell r="D10">
            <v>0</v>
          </cell>
          <cell r="E10">
            <v>0</v>
          </cell>
          <cell r="F10">
            <v>0</v>
          </cell>
        </row>
        <row r="11">
          <cell r="A11" t="str">
            <v>212</v>
          </cell>
          <cell r="B11" t="str">
            <v>STUDENT AFFAIRS</v>
          </cell>
          <cell r="C11">
            <v>194592</v>
          </cell>
          <cell r="D11">
            <v>0</v>
          </cell>
          <cell r="E11">
            <v>0</v>
          </cell>
          <cell r="F11">
            <v>194592</v>
          </cell>
        </row>
        <row r="12">
          <cell r="A12" t="str">
            <v>214</v>
          </cell>
          <cell r="B12" t="str">
            <v xml:space="preserve">EXTERNAL AFFAIRS              </v>
          </cell>
          <cell r="C12">
            <v>661625</v>
          </cell>
          <cell r="D12">
            <v>0</v>
          </cell>
          <cell r="E12">
            <v>0</v>
          </cell>
          <cell r="F12">
            <v>661625</v>
          </cell>
        </row>
        <row r="13">
          <cell r="A13" t="str">
            <v>215</v>
          </cell>
          <cell r="B13" t="str">
            <v>DEVELOPMENT</v>
          </cell>
          <cell r="C13">
            <v>36380</v>
          </cell>
          <cell r="D13">
            <v>0</v>
          </cell>
          <cell r="E13">
            <v>0</v>
          </cell>
          <cell r="F13">
            <v>36380</v>
          </cell>
        </row>
        <row r="14">
          <cell r="A14" t="str">
            <v>216</v>
          </cell>
          <cell r="B14" t="str">
            <v>RESEARCH</v>
          </cell>
          <cell r="C14">
            <v>992030</v>
          </cell>
          <cell r="D14">
            <v>0</v>
          </cell>
          <cell r="E14">
            <v>455720</v>
          </cell>
          <cell r="F14">
            <v>1447750</v>
          </cell>
        </row>
        <row r="15">
          <cell r="A15" t="str">
            <v>217</v>
          </cell>
          <cell r="B15" t="str">
            <v>TECHNOLOGY TRANSFER</v>
          </cell>
          <cell r="C15">
            <v>127163</v>
          </cell>
          <cell r="D15">
            <v>0</v>
          </cell>
          <cell r="E15">
            <v>0</v>
          </cell>
          <cell r="F15">
            <v>127163</v>
          </cell>
        </row>
        <row r="16">
          <cell r="A16" t="str">
            <v>252</v>
          </cell>
          <cell r="B16" t="str">
            <v>ARCHITECTURE &amp; URBAN PLANNING</v>
          </cell>
          <cell r="C16">
            <v>1032114</v>
          </cell>
          <cell r="D16">
            <v>0</v>
          </cell>
          <cell r="E16">
            <v>92642</v>
          </cell>
          <cell r="F16">
            <v>1124756</v>
          </cell>
        </row>
        <row r="17">
          <cell r="A17" t="str">
            <v>254</v>
          </cell>
          <cell r="B17" t="str">
            <v>ARTS &amp; SCIENCES</v>
          </cell>
          <cell r="C17">
            <v>11422245</v>
          </cell>
          <cell r="D17">
            <v>816432</v>
          </cell>
          <cell r="E17">
            <v>6452941</v>
          </cell>
          <cell r="F17">
            <v>18691618</v>
          </cell>
        </row>
        <row r="18">
          <cell r="A18" t="str">
            <v>255</v>
          </cell>
          <cell r="B18" t="str">
            <v xml:space="preserve">EDUCATIONAL OUTREACH          </v>
          </cell>
          <cell r="C18">
            <v>127830</v>
          </cell>
          <cell r="D18">
            <v>0</v>
          </cell>
          <cell r="E18">
            <v>208451</v>
          </cell>
          <cell r="F18">
            <v>336281</v>
          </cell>
        </row>
        <row r="19">
          <cell r="A19" t="str">
            <v>256</v>
          </cell>
          <cell r="B19" t="str">
            <v xml:space="preserve">BUSINESS SCHOOL            </v>
          </cell>
          <cell r="C19">
            <v>471939</v>
          </cell>
          <cell r="D19">
            <v>0</v>
          </cell>
          <cell r="E19">
            <v>44271</v>
          </cell>
          <cell r="F19">
            <v>516210</v>
          </cell>
        </row>
        <row r="20">
          <cell r="A20" t="str">
            <v>258</v>
          </cell>
          <cell r="B20" t="str">
            <v xml:space="preserve">EDUCATION  </v>
          </cell>
          <cell r="C20">
            <v>933985</v>
          </cell>
          <cell r="D20">
            <v>0</v>
          </cell>
          <cell r="E20">
            <v>1197931</v>
          </cell>
          <cell r="F20">
            <v>2131916</v>
          </cell>
        </row>
        <row r="21">
          <cell r="A21" t="str">
            <v>259</v>
          </cell>
          <cell r="B21" t="str">
            <v>EDUCATIONAL PARTNERSHIPS</v>
          </cell>
          <cell r="C21">
            <v>30669</v>
          </cell>
          <cell r="D21">
            <v>6668</v>
          </cell>
          <cell r="E21">
            <v>23131</v>
          </cell>
          <cell r="F21">
            <v>60468</v>
          </cell>
        </row>
        <row r="22">
          <cell r="A22" t="str">
            <v>260</v>
          </cell>
          <cell r="B22" t="str">
            <v>ENGINEERING</v>
          </cell>
          <cell r="C22">
            <v>5847205</v>
          </cell>
          <cell r="D22">
            <v>183826</v>
          </cell>
          <cell r="E22">
            <v>6027006</v>
          </cell>
          <cell r="F22">
            <v>12058037</v>
          </cell>
        </row>
        <row r="23">
          <cell r="A23" t="str">
            <v>262</v>
          </cell>
          <cell r="B23" t="str">
            <v>OCEAN &amp; FISHERY SCIENCES</v>
          </cell>
          <cell r="C23">
            <v>1318737</v>
          </cell>
          <cell r="D23">
            <v>80860</v>
          </cell>
          <cell r="E23">
            <v>4461294</v>
          </cell>
          <cell r="F23">
            <v>5860891</v>
          </cell>
        </row>
        <row r="24">
          <cell r="A24" t="str">
            <v>264</v>
          </cell>
          <cell r="B24" t="str">
            <v>FOREST RESOURCES</v>
          </cell>
          <cell r="C24">
            <v>344517</v>
          </cell>
          <cell r="D24">
            <v>0</v>
          </cell>
          <cell r="E24">
            <v>1076691</v>
          </cell>
          <cell r="F24">
            <v>1421208</v>
          </cell>
        </row>
        <row r="25">
          <cell r="A25" t="str">
            <v>266</v>
          </cell>
          <cell r="B25" t="str">
            <v>GRADUATE SCHOOL</v>
          </cell>
          <cell r="C25">
            <v>427748</v>
          </cell>
          <cell r="D25">
            <v>0</v>
          </cell>
          <cell r="E25">
            <v>0</v>
          </cell>
          <cell r="F25">
            <v>427748</v>
          </cell>
        </row>
        <row r="26">
          <cell r="A26" t="str">
            <v>267</v>
          </cell>
          <cell r="B26" t="str">
            <v>INFORMATION SCHOOL</v>
          </cell>
          <cell r="C26">
            <v>43423</v>
          </cell>
          <cell r="D26">
            <v>77571</v>
          </cell>
          <cell r="E26">
            <v>0</v>
          </cell>
          <cell r="F26">
            <v>120994</v>
          </cell>
        </row>
        <row r="27">
          <cell r="A27" t="str">
            <v>268</v>
          </cell>
          <cell r="B27" t="str">
            <v>LAW</v>
          </cell>
          <cell r="C27">
            <v>1243847</v>
          </cell>
          <cell r="D27">
            <v>0</v>
          </cell>
          <cell r="E27">
            <v>1222</v>
          </cell>
          <cell r="F27">
            <v>1245069</v>
          </cell>
        </row>
        <row r="28">
          <cell r="A28" t="str">
            <v>270</v>
          </cell>
          <cell r="B28" t="str">
            <v xml:space="preserve">EVANS SCHOOL OF PUBLIC AFFAIRS       </v>
          </cell>
          <cell r="C28">
            <v>281959</v>
          </cell>
          <cell r="D28">
            <v>0</v>
          </cell>
          <cell r="E28">
            <v>32608</v>
          </cell>
          <cell r="F28">
            <v>314567</v>
          </cell>
        </row>
        <row r="29">
          <cell r="A29" t="str">
            <v>272</v>
          </cell>
          <cell r="B29" t="str">
            <v>SOCIAL WORK</v>
          </cell>
          <cell r="C29">
            <v>0</v>
          </cell>
          <cell r="D29">
            <v>0</v>
          </cell>
          <cell r="E29">
            <v>349121</v>
          </cell>
          <cell r="F29">
            <v>349121</v>
          </cell>
        </row>
        <row r="30">
          <cell r="A30" t="str">
            <v>282</v>
          </cell>
          <cell r="B30" t="str">
            <v xml:space="preserve">UNDERGRAD EDUCATION           </v>
          </cell>
          <cell r="C30">
            <v>1287449</v>
          </cell>
          <cell r="D30">
            <v>0</v>
          </cell>
          <cell r="E30">
            <v>32443</v>
          </cell>
          <cell r="F30">
            <v>1319892</v>
          </cell>
        </row>
        <row r="31">
          <cell r="A31" t="str">
            <v>301</v>
          </cell>
          <cell r="B31" t="str">
            <v xml:space="preserve">HEALTH SCIENCES ADMINISTRATION        </v>
          </cell>
          <cell r="C31">
            <v>891450</v>
          </cell>
          <cell r="D31">
            <v>0</v>
          </cell>
          <cell r="E31">
            <v>1863101</v>
          </cell>
          <cell r="F31">
            <v>2754551</v>
          </cell>
        </row>
        <row r="32">
          <cell r="A32" t="str">
            <v>302</v>
          </cell>
          <cell r="B32" t="str">
            <v>DENTISTRY</v>
          </cell>
          <cell r="C32">
            <v>594591</v>
          </cell>
          <cell r="D32">
            <v>0</v>
          </cell>
          <cell r="E32">
            <v>931463</v>
          </cell>
          <cell r="F32">
            <v>1526054</v>
          </cell>
        </row>
        <row r="33">
          <cell r="A33" t="str">
            <v>303</v>
          </cell>
          <cell r="B33" t="str">
            <v>MEDICAL AFFAIRS</v>
          </cell>
          <cell r="C33">
            <v>0</v>
          </cell>
          <cell r="D33">
            <v>0</v>
          </cell>
          <cell r="E33">
            <v>0</v>
          </cell>
          <cell r="F33">
            <v>0</v>
          </cell>
        </row>
        <row r="34">
          <cell r="A34" t="str">
            <v>304</v>
          </cell>
          <cell r="B34" t="str">
            <v>MEDICINE</v>
          </cell>
          <cell r="C34">
            <v>1711896</v>
          </cell>
          <cell r="D34">
            <v>0</v>
          </cell>
          <cell r="E34">
            <v>14191351</v>
          </cell>
          <cell r="F34">
            <v>15903247</v>
          </cell>
        </row>
        <row r="35">
          <cell r="A35" t="str">
            <v>306</v>
          </cell>
          <cell r="B35" t="str">
            <v>NURSING</v>
          </cell>
          <cell r="C35">
            <v>759551</v>
          </cell>
          <cell r="D35">
            <v>0</v>
          </cell>
          <cell r="E35">
            <v>1808939</v>
          </cell>
          <cell r="F35">
            <v>2568490</v>
          </cell>
        </row>
        <row r="36">
          <cell r="A36" t="str">
            <v>308</v>
          </cell>
          <cell r="B36" t="str">
            <v>PHARMACY</v>
          </cell>
          <cell r="C36">
            <v>1071934</v>
          </cell>
          <cell r="D36">
            <v>0</v>
          </cell>
          <cell r="E36">
            <v>1447003</v>
          </cell>
          <cell r="F36">
            <v>2518937</v>
          </cell>
        </row>
        <row r="37">
          <cell r="A37" t="str">
            <v>310</v>
          </cell>
          <cell r="B37" t="str">
            <v>PUBLIC HEALTH</v>
          </cell>
          <cell r="C37">
            <v>1169533</v>
          </cell>
          <cell r="D37">
            <v>15931</v>
          </cell>
          <cell r="E37">
            <v>9405401</v>
          </cell>
          <cell r="F37">
            <v>10590865</v>
          </cell>
        </row>
        <row r="38">
          <cell r="A38" t="str">
            <v>500</v>
          </cell>
          <cell r="B38" t="str">
            <v>UW BOTHELL</v>
          </cell>
          <cell r="C38">
            <v>328945</v>
          </cell>
          <cell r="D38">
            <v>0</v>
          </cell>
          <cell r="E38">
            <v>0</v>
          </cell>
          <cell r="F38">
            <v>328945</v>
          </cell>
        </row>
        <row r="39">
          <cell r="A39" t="str">
            <v>600</v>
          </cell>
          <cell r="B39" t="str">
            <v>UW TACOMA</v>
          </cell>
          <cell r="C39">
            <v>734163</v>
          </cell>
          <cell r="D39">
            <v>0</v>
          </cell>
          <cell r="E39">
            <v>0</v>
          </cell>
          <cell r="F39">
            <v>734163</v>
          </cell>
        </row>
        <row r="40">
          <cell r="B40" t="str">
            <v>TOTALS</v>
          </cell>
          <cell r="C40">
            <v>45820373</v>
          </cell>
          <cell r="D40">
            <v>2044604</v>
          </cell>
          <cell r="E40">
            <v>50132176</v>
          </cell>
          <cell r="F40">
            <v>97997153</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AJ79"/>
  <sheetViews>
    <sheetView tabSelected="1" zoomScale="85" zoomScaleNormal="85" workbookViewId="0">
      <pane xSplit="2" ySplit="6" topLeftCell="C7" activePane="bottomRight" state="frozen"/>
      <selection activeCell="E21" sqref="E21"/>
      <selection pane="topRight" activeCell="E21" sqref="E21"/>
      <selection pane="bottomLeft" activeCell="E21" sqref="E21"/>
      <selection pane="bottomRight" activeCell="D40" sqref="D40"/>
    </sheetView>
  </sheetViews>
  <sheetFormatPr defaultColWidth="19.42578125" defaultRowHeight="15" outlineLevelRow="1" outlineLevelCol="1" x14ac:dyDescent="0.25"/>
  <cols>
    <col min="1" max="1" width="8" hidden="1" customWidth="1" outlineLevel="1"/>
    <col min="2" max="2" width="43" customWidth="1" collapsed="1"/>
    <col min="3" max="3" width="14.85546875" style="123" customWidth="1"/>
    <col min="4" max="8" width="14.85546875" customWidth="1"/>
    <col min="9" max="11" width="13.28515625" customWidth="1"/>
    <col min="12" max="14" width="14.85546875" customWidth="1"/>
    <col min="15" max="17" width="13.28515625" customWidth="1"/>
    <col min="18" max="19" width="14.85546875" customWidth="1"/>
    <col min="20" max="23" width="14.85546875" hidden="1" customWidth="1" outlineLevel="1"/>
    <col min="24" max="24" width="14.85546875" customWidth="1" collapsed="1"/>
    <col min="25" max="29" width="14.85546875" hidden="1" customWidth="1" outlineLevel="1"/>
    <col min="30" max="30" width="14.85546875" customWidth="1" collapsed="1"/>
    <col min="31" max="32" width="14.85546875" customWidth="1"/>
    <col min="33" max="33" width="16.5703125" customWidth="1"/>
  </cols>
  <sheetData>
    <row r="1" spans="1:36" ht="24.75" customHeight="1" thickBot="1" x14ac:dyDescent="0.3">
      <c r="B1" s="336" t="s">
        <v>242</v>
      </c>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row>
    <row r="2" spans="1:36" ht="15" customHeight="1" thickBot="1" x14ac:dyDescent="0.3">
      <c r="A2" s="337" t="s">
        <v>0</v>
      </c>
      <c r="B2" s="341" t="s">
        <v>1</v>
      </c>
      <c r="C2" s="345" t="s">
        <v>202</v>
      </c>
      <c r="D2" s="359" t="s">
        <v>2</v>
      </c>
      <c r="E2" s="360"/>
      <c r="F2" s="360"/>
      <c r="G2" s="360"/>
      <c r="H2" s="361"/>
      <c r="I2" s="362" t="s">
        <v>110</v>
      </c>
      <c r="J2" s="363"/>
      <c r="K2" s="364"/>
      <c r="L2" s="347" t="s">
        <v>3</v>
      </c>
      <c r="M2" s="348"/>
      <c r="N2" s="349"/>
      <c r="O2" s="350" t="s">
        <v>4</v>
      </c>
      <c r="P2" s="351"/>
      <c r="Q2" s="352"/>
      <c r="R2" s="353" t="s">
        <v>5</v>
      </c>
      <c r="S2" s="354"/>
      <c r="T2" s="354"/>
      <c r="U2" s="354"/>
      <c r="V2" s="354"/>
      <c r="W2" s="354"/>
      <c r="X2" s="354"/>
      <c r="Y2" s="355"/>
      <c r="Z2" s="355"/>
      <c r="AA2" s="355"/>
      <c r="AB2" s="355"/>
      <c r="AC2" s="355"/>
      <c r="AD2" s="355"/>
      <c r="AE2" s="355"/>
      <c r="AF2" s="356"/>
      <c r="AG2" s="357" t="s">
        <v>152</v>
      </c>
    </row>
    <row r="3" spans="1:36" s="17" customFormat="1" ht="63.75" x14ac:dyDescent="0.25">
      <c r="A3" s="338"/>
      <c r="B3" s="342"/>
      <c r="C3" s="346"/>
      <c r="D3" s="189" t="s">
        <v>149</v>
      </c>
      <c r="E3" s="189" t="s">
        <v>131</v>
      </c>
      <c r="F3" s="190" t="s">
        <v>132</v>
      </c>
      <c r="G3" s="190" t="s">
        <v>134</v>
      </c>
      <c r="H3" s="191" t="s">
        <v>135</v>
      </c>
      <c r="I3" s="192" t="s">
        <v>109</v>
      </c>
      <c r="J3" s="185" t="s">
        <v>150</v>
      </c>
      <c r="K3" s="321" t="s">
        <v>151</v>
      </c>
      <c r="L3" s="6" t="s">
        <v>80</v>
      </c>
      <c r="M3" s="7" t="s">
        <v>142</v>
      </c>
      <c r="N3" s="8" t="s">
        <v>135</v>
      </c>
      <c r="O3" s="9" t="s">
        <v>143</v>
      </c>
      <c r="P3" s="10" t="s">
        <v>6</v>
      </c>
      <c r="Q3" s="11" t="s">
        <v>135</v>
      </c>
      <c r="R3" s="12" t="s">
        <v>136</v>
      </c>
      <c r="S3" s="13" t="s">
        <v>7</v>
      </c>
      <c r="T3" s="13" t="s">
        <v>8</v>
      </c>
      <c r="U3" s="13" t="s">
        <v>9</v>
      </c>
      <c r="V3" s="13" t="s">
        <v>165</v>
      </c>
      <c r="W3" s="13" t="s">
        <v>166</v>
      </c>
      <c r="X3" s="13" t="s">
        <v>10</v>
      </c>
      <c r="Y3" s="14" t="s">
        <v>167</v>
      </c>
      <c r="Z3" s="14" t="s">
        <v>168</v>
      </c>
      <c r="AA3" s="14" t="s">
        <v>169</v>
      </c>
      <c r="AB3" s="14" t="s">
        <v>170</v>
      </c>
      <c r="AC3" s="14" t="s">
        <v>11</v>
      </c>
      <c r="AD3" s="14" t="s">
        <v>90</v>
      </c>
      <c r="AE3" s="14" t="s">
        <v>178</v>
      </c>
      <c r="AF3" s="15" t="s">
        <v>145</v>
      </c>
      <c r="AG3" s="358"/>
      <c r="AH3" s="16"/>
      <c r="AI3" s="16"/>
      <c r="AJ3" s="16"/>
    </row>
    <row r="4" spans="1:36" s="17" customFormat="1" ht="23.25" customHeight="1" thickBot="1" x14ac:dyDescent="0.3">
      <c r="A4" s="339"/>
      <c r="B4" s="343"/>
      <c r="C4" s="179" t="s">
        <v>12</v>
      </c>
      <c r="D4" s="20" t="s">
        <v>13</v>
      </c>
      <c r="E4" s="20" t="s">
        <v>14</v>
      </c>
      <c r="F4" s="21" t="s">
        <v>98</v>
      </c>
      <c r="G4" s="21" t="s">
        <v>99</v>
      </c>
      <c r="H4" s="169" t="s">
        <v>100</v>
      </c>
      <c r="I4" s="186" t="s">
        <v>17</v>
      </c>
      <c r="J4" s="323" t="s">
        <v>111</v>
      </c>
      <c r="K4" s="193" t="s">
        <v>18</v>
      </c>
      <c r="L4" s="22" t="s">
        <v>19</v>
      </c>
      <c r="M4" s="23" t="s">
        <v>182</v>
      </c>
      <c r="N4" s="24" t="s">
        <v>101</v>
      </c>
      <c r="O4" s="25" t="s">
        <v>112</v>
      </c>
      <c r="P4" s="26" t="s">
        <v>183</v>
      </c>
      <c r="Q4" s="27" t="s">
        <v>97</v>
      </c>
      <c r="R4" s="28" t="s">
        <v>184</v>
      </c>
      <c r="S4" s="29" t="s">
        <v>20</v>
      </c>
      <c r="T4" s="29"/>
      <c r="U4" s="29"/>
      <c r="V4" s="29"/>
      <c r="W4" s="29"/>
      <c r="X4" s="29" t="s">
        <v>102</v>
      </c>
      <c r="Y4" s="30"/>
      <c r="Z4" s="30"/>
      <c r="AA4" s="30"/>
      <c r="AB4" s="30"/>
      <c r="AC4" s="30"/>
      <c r="AD4" s="30" t="s">
        <v>106</v>
      </c>
      <c r="AE4" s="30" t="s">
        <v>107</v>
      </c>
      <c r="AF4" s="31" t="s">
        <v>185</v>
      </c>
      <c r="AG4" s="32" t="s">
        <v>186</v>
      </c>
      <c r="AH4" s="16"/>
      <c r="AI4" s="16"/>
      <c r="AJ4" s="16"/>
    </row>
    <row r="5" spans="1:36" s="17" customFormat="1" ht="15.75" hidden="1" outlineLevel="1" thickBot="1" x14ac:dyDescent="0.3">
      <c r="A5" s="339"/>
      <c r="B5" s="343"/>
      <c r="C5" s="180"/>
      <c r="D5" s="33"/>
      <c r="E5" s="33"/>
      <c r="F5" s="34"/>
      <c r="G5" s="34"/>
      <c r="H5" s="170"/>
      <c r="I5" s="187"/>
      <c r="J5" s="194"/>
      <c r="K5" s="194"/>
      <c r="L5" s="35" t="s">
        <v>21</v>
      </c>
      <c r="M5" s="36" t="s">
        <v>22</v>
      </c>
      <c r="N5" s="37" t="s">
        <v>23</v>
      </c>
      <c r="O5" s="38"/>
      <c r="P5" s="39"/>
      <c r="Q5" s="40"/>
      <c r="R5" s="41"/>
      <c r="S5" s="42" t="s">
        <v>24</v>
      </c>
      <c r="T5" s="42" t="s">
        <v>25</v>
      </c>
      <c r="U5" s="42" t="s">
        <v>26</v>
      </c>
      <c r="V5" s="42"/>
      <c r="W5" s="42"/>
      <c r="X5" s="42" t="s">
        <v>27</v>
      </c>
      <c r="Y5" s="43"/>
      <c r="Z5" s="43"/>
      <c r="AA5" s="43"/>
      <c r="AB5" s="43"/>
      <c r="AC5" s="43"/>
      <c r="AD5" s="43"/>
      <c r="AE5" s="43"/>
      <c r="AF5" s="44"/>
      <c r="AG5" s="45"/>
      <c r="AH5" s="16"/>
      <c r="AI5" s="16"/>
      <c r="AJ5" s="16"/>
    </row>
    <row r="6" spans="1:36" s="16" customFormat="1" ht="51.75" hidden="1" outlineLevel="1" thickBot="1" x14ac:dyDescent="0.3">
      <c r="A6" s="340"/>
      <c r="B6" s="344"/>
      <c r="C6" s="181"/>
      <c r="D6" s="48"/>
      <c r="E6" s="48" t="s">
        <v>81</v>
      </c>
      <c r="F6" s="49" t="s">
        <v>28</v>
      </c>
      <c r="G6" s="49" t="s">
        <v>28</v>
      </c>
      <c r="H6" s="136" t="s">
        <v>28</v>
      </c>
      <c r="I6" s="188"/>
      <c r="J6" s="195"/>
      <c r="K6" s="195"/>
      <c r="L6" s="50" t="s">
        <v>153</v>
      </c>
      <c r="M6" s="51" t="s">
        <v>28</v>
      </c>
      <c r="N6" s="52" t="s">
        <v>29</v>
      </c>
      <c r="O6" s="53"/>
      <c r="P6" s="54" t="s">
        <v>28</v>
      </c>
      <c r="Q6" s="55" t="s">
        <v>30</v>
      </c>
      <c r="R6" s="56" t="s">
        <v>28</v>
      </c>
      <c r="S6" s="57" t="s">
        <v>31</v>
      </c>
      <c r="T6" s="57" t="s">
        <v>32</v>
      </c>
      <c r="U6" s="57" t="s">
        <v>32</v>
      </c>
      <c r="V6" s="57"/>
      <c r="W6" s="57"/>
      <c r="X6" s="57" t="s">
        <v>28</v>
      </c>
      <c r="Y6" s="58" t="s">
        <v>33</v>
      </c>
      <c r="Z6" s="58"/>
      <c r="AA6" s="58"/>
      <c r="AB6" s="58"/>
      <c r="AC6" s="58" t="s">
        <v>33</v>
      </c>
      <c r="AD6" s="58" t="s">
        <v>28</v>
      </c>
      <c r="AE6" s="58" t="s">
        <v>154</v>
      </c>
      <c r="AF6" s="44" t="s">
        <v>28</v>
      </c>
      <c r="AG6" s="59" t="s">
        <v>28</v>
      </c>
    </row>
    <row r="7" spans="1:36" s="62" customFormat="1" ht="18" customHeight="1" collapsed="1" thickBot="1" x14ac:dyDescent="0.3">
      <c r="A7" s="60"/>
      <c r="B7" s="61" t="s">
        <v>34</v>
      </c>
      <c r="C7" s="182">
        <f t="shared" ref="C7:AG7" si="0">SUM(C8:C22)</f>
        <v>703163863</v>
      </c>
      <c r="D7" s="143">
        <f t="shared" si="0"/>
        <v>382427230</v>
      </c>
      <c r="E7" s="143">
        <f t="shared" si="0"/>
        <v>398149603</v>
      </c>
      <c r="F7" s="143">
        <f t="shared" si="0"/>
        <v>15722372</v>
      </c>
      <c r="G7" s="143">
        <f t="shared" si="0"/>
        <v>3193894</v>
      </c>
      <c r="H7" s="268">
        <f t="shared" si="0"/>
        <v>401343499</v>
      </c>
      <c r="I7" s="143">
        <f t="shared" si="0"/>
        <v>1837037</v>
      </c>
      <c r="J7" s="143">
        <f t="shared" si="0"/>
        <v>1996721.752174231</v>
      </c>
      <c r="K7" s="143">
        <f t="shared" si="0"/>
        <v>3833758.7521742312</v>
      </c>
      <c r="L7" s="142">
        <f t="shared" si="0"/>
        <v>86911539</v>
      </c>
      <c r="M7" s="143">
        <f t="shared" si="0"/>
        <v>859104.50250015082</v>
      </c>
      <c r="N7" s="268">
        <f t="shared" si="0"/>
        <v>87770643.502500132</v>
      </c>
      <c r="O7" s="142">
        <f t="shared" si="0"/>
        <v>291877</v>
      </c>
      <c r="P7" s="143">
        <f t="shared" si="0"/>
        <v>-34031</v>
      </c>
      <c r="Q7" s="268">
        <f t="shared" si="0"/>
        <v>257846</v>
      </c>
      <c r="R7" s="142">
        <f t="shared" si="0"/>
        <v>231696180</v>
      </c>
      <c r="S7" s="143">
        <f t="shared" si="0"/>
        <v>593645.66956246796</v>
      </c>
      <c r="T7" s="143">
        <f t="shared" si="0"/>
        <v>0</v>
      </c>
      <c r="U7" s="143">
        <f t="shared" si="0"/>
        <v>0</v>
      </c>
      <c r="V7" s="143">
        <f t="shared" si="0"/>
        <v>0</v>
      </c>
      <c r="W7" s="143">
        <f t="shared" si="0"/>
        <v>0</v>
      </c>
      <c r="X7" s="143">
        <f t="shared" si="0"/>
        <v>0</v>
      </c>
      <c r="Y7" s="143">
        <f t="shared" si="0"/>
        <v>5402500</v>
      </c>
      <c r="Z7" s="143">
        <f t="shared" si="0"/>
        <v>0</v>
      </c>
      <c r="AA7" s="143">
        <f t="shared" si="0"/>
        <v>0</v>
      </c>
      <c r="AB7" s="143">
        <f t="shared" si="0"/>
        <v>0</v>
      </c>
      <c r="AC7" s="143">
        <f t="shared" si="0"/>
        <v>0</v>
      </c>
      <c r="AD7" s="143">
        <f t="shared" si="0"/>
        <v>5402500</v>
      </c>
      <c r="AE7" s="143">
        <f t="shared" si="0"/>
        <v>4325816.6160000004</v>
      </c>
      <c r="AF7" s="268">
        <f t="shared" si="0"/>
        <v>242018142.28556252</v>
      </c>
      <c r="AG7" s="269">
        <f t="shared" si="0"/>
        <v>735223889.54023707</v>
      </c>
      <c r="AH7" s="166"/>
    </row>
    <row r="8" spans="1:36" s="1" customFormat="1" ht="18" customHeight="1" x14ac:dyDescent="0.25">
      <c r="A8" s="63">
        <v>252</v>
      </c>
      <c r="B8" s="64" t="s">
        <v>35</v>
      </c>
      <c r="C8" s="270">
        <v>13430313</v>
      </c>
      <c r="D8" s="205">
        <v>11094096</v>
      </c>
      <c r="E8" s="205">
        <v>11573436</v>
      </c>
      <c r="F8" s="205">
        <v>479340</v>
      </c>
      <c r="G8" s="205">
        <v>-26752</v>
      </c>
      <c r="H8" s="204">
        <v>11546684</v>
      </c>
      <c r="I8" s="205">
        <v>0</v>
      </c>
      <c r="J8" s="205">
        <v>0</v>
      </c>
      <c r="K8" s="205">
        <f t="shared" ref="K8:K22" si="1">+I8+J8</f>
        <v>0</v>
      </c>
      <c r="L8" s="271">
        <v>121968</v>
      </c>
      <c r="M8" s="205">
        <f>N8-L8</f>
        <v>-12472.519500000009</v>
      </c>
      <c r="N8" s="204">
        <v>109495.48049999999</v>
      </c>
      <c r="O8" s="271">
        <v>0</v>
      </c>
      <c r="P8" s="205">
        <f>+Q8-O8</f>
        <v>0</v>
      </c>
      <c r="Q8" s="204">
        <v>0</v>
      </c>
      <c r="R8" s="271">
        <f t="shared" ref="R8:R22" si="2">+C8-D8-I8-L8-O8</f>
        <v>2214249</v>
      </c>
      <c r="S8" s="205">
        <v>14381.530077997701</v>
      </c>
      <c r="T8" s="205">
        <v>0</v>
      </c>
      <c r="U8" s="205">
        <v>0</v>
      </c>
      <c r="V8" s="205">
        <v>0</v>
      </c>
      <c r="W8" s="205">
        <v>0</v>
      </c>
      <c r="X8" s="205">
        <f t="shared" ref="X8:X22" si="3">SUM(T8:W8)</f>
        <v>0</v>
      </c>
      <c r="Y8" s="205">
        <v>450000</v>
      </c>
      <c r="Z8" s="205">
        <v>0</v>
      </c>
      <c r="AA8" s="205">
        <v>0</v>
      </c>
      <c r="AB8" s="205">
        <v>0</v>
      </c>
      <c r="AC8" s="205">
        <v>0</v>
      </c>
      <c r="AD8" s="205">
        <f t="shared" ref="AD8:AD22" si="4">SUM(Y8:AC8)</f>
        <v>450000</v>
      </c>
      <c r="AE8" s="205">
        <v>81931</v>
      </c>
      <c r="AF8" s="204">
        <f>+R8+S8+X8+AD8+AE8</f>
        <v>2760561.5300779976</v>
      </c>
      <c r="AG8" s="65">
        <f t="shared" ref="AG8:AG22" si="5">+H8+K8+N8+Q8+AF8</f>
        <v>14416741.010577997</v>
      </c>
      <c r="AH8" s="166"/>
    </row>
    <row r="9" spans="1:36" s="1" customFormat="1" ht="18" customHeight="1" x14ac:dyDescent="0.25">
      <c r="A9" s="66">
        <v>254</v>
      </c>
      <c r="B9" s="67" t="s">
        <v>36</v>
      </c>
      <c r="C9" s="272">
        <v>207028731</v>
      </c>
      <c r="D9" s="208">
        <v>182770968</v>
      </c>
      <c r="E9" s="208">
        <v>189673801</v>
      </c>
      <c r="F9" s="208">
        <v>6902833</v>
      </c>
      <c r="G9" s="208">
        <v>1144991</v>
      </c>
      <c r="H9" s="207">
        <v>190818793</v>
      </c>
      <c r="I9" s="208">
        <v>0</v>
      </c>
      <c r="J9" s="208">
        <v>0</v>
      </c>
      <c r="K9" s="208">
        <f t="shared" si="1"/>
        <v>0</v>
      </c>
      <c r="L9" s="273">
        <v>7394147</v>
      </c>
      <c r="M9" s="208">
        <f t="shared" ref="M9:M22" si="6">N9-L9</f>
        <v>386018.1409999989</v>
      </c>
      <c r="N9" s="207">
        <v>7780165.1409999989</v>
      </c>
      <c r="O9" s="273">
        <v>0</v>
      </c>
      <c r="P9" s="208">
        <f t="shared" ref="P9:P22" si="7">+Q9-O9</f>
        <v>0</v>
      </c>
      <c r="Q9" s="207">
        <v>0</v>
      </c>
      <c r="R9" s="273">
        <f t="shared" si="2"/>
        <v>16863616</v>
      </c>
      <c r="S9" s="205">
        <v>370862.35837398702</v>
      </c>
      <c r="T9" s="208">
        <v>0</v>
      </c>
      <c r="U9" s="208">
        <v>0</v>
      </c>
      <c r="V9" s="208">
        <v>0</v>
      </c>
      <c r="W9" s="208">
        <v>0</v>
      </c>
      <c r="X9" s="208">
        <f t="shared" si="3"/>
        <v>0</v>
      </c>
      <c r="Y9" s="208">
        <v>300000</v>
      </c>
      <c r="Z9" s="205">
        <v>0</v>
      </c>
      <c r="AA9" s="205">
        <v>0</v>
      </c>
      <c r="AB9" s="205">
        <v>0</v>
      </c>
      <c r="AC9" s="205">
        <v>0</v>
      </c>
      <c r="AD9" s="205">
        <f t="shared" si="4"/>
        <v>300000</v>
      </c>
      <c r="AE9" s="205">
        <v>1019658</v>
      </c>
      <c r="AF9" s="204">
        <f t="shared" ref="AF9:AF22" si="8">+R9+S9+X9+AD9+AE9</f>
        <v>18554136.358373988</v>
      </c>
      <c r="AG9" s="68">
        <f t="shared" si="5"/>
        <v>217153094.499374</v>
      </c>
      <c r="AH9" s="166"/>
    </row>
    <row r="10" spans="1:36" s="1" customFormat="1" ht="18" customHeight="1" x14ac:dyDescent="0.25">
      <c r="A10" s="66">
        <v>256</v>
      </c>
      <c r="B10" s="67" t="s">
        <v>37</v>
      </c>
      <c r="C10" s="272">
        <v>34054237</v>
      </c>
      <c r="D10" s="208">
        <v>24906705</v>
      </c>
      <c r="E10" s="208">
        <v>26038803</v>
      </c>
      <c r="F10" s="208">
        <v>1132098</v>
      </c>
      <c r="G10" s="208">
        <v>602395</v>
      </c>
      <c r="H10" s="207">
        <v>26641198</v>
      </c>
      <c r="I10" s="208">
        <v>0</v>
      </c>
      <c r="J10" s="208">
        <v>0</v>
      </c>
      <c r="K10" s="208">
        <f t="shared" si="1"/>
        <v>0</v>
      </c>
      <c r="L10" s="273">
        <v>47859</v>
      </c>
      <c r="M10" s="208">
        <f t="shared" si="6"/>
        <v>-14311.815000000002</v>
      </c>
      <c r="N10" s="207">
        <v>33547.184999999998</v>
      </c>
      <c r="O10" s="273">
        <v>0</v>
      </c>
      <c r="P10" s="208">
        <f t="shared" si="7"/>
        <v>0</v>
      </c>
      <c r="Q10" s="207">
        <v>0</v>
      </c>
      <c r="R10" s="273">
        <f t="shared" si="2"/>
        <v>9099673</v>
      </c>
      <c r="S10" s="205">
        <v>37768.970532116102</v>
      </c>
      <c r="T10" s="208">
        <v>0</v>
      </c>
      <c r="U10" s="208">
        <v>0</v>
      </c>
      <c r="V10" s="208">
        <v>0</v>
      </c>
      <c r="W10" s="208">
        <v>0</v>
      </c>
      <c r="X10" s="208">
        <f t="shared" si="3"/>
        <v>0</v>
      </c>
      <c r="Y10" s="208">
        <v>0</v>
      </c>
      <c r="Z10" s="205">
        <v>0</v>
      </c>
      <c r="AA10" s="205">
        <v>0</v>
      </c>
      <c r="AB10" s="205">
        <v>0</v>
      </c>
      <c r="AC10" s="205">
        <v>0</v>
      </c>
      <c r="AD10" s="205">
        <f t="shared" si="4"/>
        <v>0</v>
      </c>
      <c r="AE10" s="205">
        <v>294402.57199999999</v>
      </c>
      <c r="AF10" s="204">
        <f t="shared" si="8"/>
        <v>9431844.5425321162</v>
      </c>
      <c r="AG10" s="68">
        <f t="shared" si="5"/>
        <v>36106589.727532119</v>
      </c>
      <c r="AH10" s="166"/>
    </row>
    <row r="11" spans="1:36" s="1" customFormat="1" ht="18" customHeight="1" x14ac:dyDescent="0.25">
      <c r="A11" s="66">
        <v>258</v>
      </c>
      <c r="B11" s="67" t="s">
        <v>38</v>
      </c>
      <c r="C11" s="272">
        <v>18359390</v>
      </c>
      <c r="D11" s="208">
        <v>10601479</v>
      </c>
      <c r="E11" s="208">
        <v>11842770</v>
      </c>
      <c r="F11" s="208">
        <v>1241291</v>
      </c>
      <c r="G11" s="208">
        <v>107691</v>
      </c>
      <c r="H11" s="207">
        <v>11950461</v>
      </c>
      <c r="I11" s="208">
        <v>0</v>
      </c>
      <c r="J11" s="208">
        <v>0</v>
      </c>
      <c r="K11" s="208">
        <f t="shared" si="1"/>
        <v>0</v>
      </c>
      <c r="L11" s="273">
        <v>1251890</v>
      </c>
      <c r="M11" s="208">
        <f t="shared" si="6"/>
        <v>-18765.684499999974</v>
      </c>
      <c r="N11" s="207">
        <v>1233124.3155</v>
      </c>
      <c r="O11" s="273">
        <v>0</v>
      </c>
      <c r="P11" s="208">
        <f t="shared" si="7"/>
        <v>0</v>
      </c>
      <c r="Q11" s="207">
        <v>0</v>
      </c>
      <c r="R11" s="273">
        <f t="shared" si="2"/>
        <v>6506021</v>
      </c>
      <c r="S11" s="205">
        <v>15347.2439512412</v>
      </c>
      <c r="T11" s="208">
        <v>0</v>
      </c>
      <c r="U11" s="208">
        <v>0</v>
      </c>
      <c r="V11" s="208">
        <v>0</v>
      </c>
      <c r="W11" s="208">
        <v>0</v>
      </c>
      <c r="X11" s="208">
        <f t="shared" si="3"/>
        <v>0</v>
      </c>
      <c r="Y11" s="208">
        <v>0</v>
      </c>
      <c r="Z11" s="205">
        <v>0</v>
      </c>
      <c r="AA11" s="205">
        <v>0</v>
      </c>
      <c r="AB11" s="205">
        <v>0</v>
      </c>
      <c r="AC11" s="205">
        <v>0</v>
      </c>
      <c r="AD11" s="205">
        <f t="shared" si="4"/>
        <v>0</v>
      </c>
      <c r="AE11" s="205">
        <v>101688</v>
      </c>
      <c r="AF11" s="204">
        <f t="shared" si="8"/>
        <v>6623056.2439512415</v>
      </c>
      <c r="AG11" s="68">
        <f t="shared" si="5"/>
        <v>19806641.559451241</v>
      </c>
      <c r="AH11" s="166"/>
    </row>
    <row r="12" spans="1:36" s="1" customFormat="1" ht="18" customHeight="1" x14ac:dyDescent="0.25">
      <c r="A12" s="66">
        <v>260</v>
      </c>
      <c r="B12" s="67" t="s">
        <v>39</v>
      </c>
      <c r="C12" s="272">
        <v>99483663</v>
      </c>
      <c r="D12" s="208">
        <v>41947663</v>
      </c>
      <c r="E12" s="208">
        <v>45760347</v>
      </c>
      <c r="F12" s="208">
        <v>3812684</v>
      </c>
      <c r="G12" s="208">
        <v>441539</v>
      </c>
      <c r="H12" s="207">
        <v>46201886</v>
      </c>
      <c r="I12" s="208">
        <v>0</v>
      </c>
      <c r="J12" s="208">
        <v>0</v>
      </c>
      <c r="K12" s="208">
        <f t="shared" si="1"/>
        <v>0</v>
      </c>
      <c r="L12" s="273">
        <v>9510651</v>
      </c>
      <c r="M12" s="208">
        <f t="shared" si="6"/>
        <v>989122.38550000824</v>
      </c>
      <c r="N12" s="207">
        <v>10499773.385500008</v>
      </c>
      <c r="O12" s="273">
        <v>0</v>
      </c>
      <c r="P12" s="208">
        <f t="shared" si="7"/>
        <v>0</v>
      </c>
      <c r="Q12" s="207">
        <v>0</v>
      </c>
      <c r="R12" s="273">
        <f t="shared" si="2"/>
        <v>48025349</v>
      </c>
      <c r="S12" s="205">
        <v>65283.174119433803</v>
      </c>
      <c r="T12" s="208">
        <v>0</v>
      </c>
      <c r="U12" s="208">
        <v>0</v>
      </c>
      <c r="V12" s="208">
        <v>0</v>
      </c>
      <c r="W12" s="208">
        <v>0</v>
      </c>
      <c r="X12" s="208">
        <f t="shared" si="3"/>
        <v>0</v>
      </c>
      <c r="Y12" s="208">
        <v>2521000</v>
      </c>
      <c r="Z12" s="205">
        <v>0</v>
      </c>
      <c r="AA12" s="205">
        <v>0</v>
      </c>
      <c r="AB12" s="205">
        <v>0</v>
      </c>
      <c r="AC12" s="205">
        <v>0</v>
      </c>
      <c r="AD12" s="205">
        <f t="shared" si="4"/>
        <v>2521000</v>
      </c>
      <c r="AE12" s="205">
        <v>1165248.044</v>
      </c>
      <c r="AF12" s="204">
        <f t="shared" si="8"/>
        <v>51776880.218119435</v>
      </c>
      <c r="AG12" s="68">
        <f t="shared" si="5"/>
        <v>108478539.60361944</v>
      </c>
      <c r="AH12" s="166"/>
    </row>
    <row r="13" spans="1:36" s="1" customFormat="1" ht="18" customHeight="1" x14ac:dyDescent="0.25">
      <c r="A13" s="66">
        <v>263</v>
      </c>
      <c r="B13" s="67" t="s">
        <v>40</v>
      </c>
      <c r="C13" s="272">
        <v>47353905</v>
      </c>
      <c r="D13" s="208">
        <v>18418844</v>
      </c>
      <c r="E13" s="208">
        <v>18025358</v>
      </c>
      <c r="F13" s="208">
        <v>-393486</v>
      </c>
      <c r="G13" s="208">
        <v>105147</v>
      </c>
      <c r="H13" s="207">
        <v>18130505</v>
      </c>
      <c r="I13" s="208">
        <v>0</v>
      </c>
      <c r="J13" s="208">
        <v>0</v>
      </c>
      <c r="K13" s="208">
        <f t="shared" si="1"/>
        <v>0</v>
      </c>
      <c r="L13" s="273">
        <v>5746693</v>
      </c>
      <c r="M13" s="208">
        <f t="shared" si="6"/>
        <v>-3735.5105000017211</v>
      </c>
      <c r="N13" s="207">
        <v>5742957.4894999983</v>
      </c>
      <c r="O13" s="273">
        <v>0</v>
      </c>
      <c r="P13" s="146">
        <f t="shared" si="7"/>
        <v>0</v>
      </c>
      <c r="Q13" s="219">
        <v>0</v>
      </c>
      <c r="R13" s="273">
        <f t="shared" si="2"/>
        <v>23188368</v>
      </c>
      <c r="S13" s="205">
        <v>31308.543197954201</v>
      </c>
      <c r="T13" s="208">
        <v>0</v>
      </c>
      <c r="U13" s="208">
        <v>0</v>
      </c>
      <c r="V13" s="208">
        <v>0</v>
      </c>
      <c r="W13" s="208">
        <v>0</v>
      </c>
      <c r="X13" s="146">
        <f t="shared" si="3"/>
        <v>0</v>
      </c>
      <c r="Y13" s="146">
        <v>377000</v>
      </c>
      <c r="Z13" s="145">
        <v>0</v>
      </c>
      <c r="AA13" s="145">
        <v>0</v>
      </c>
      <c r="AB13" s="145">
        <v>0</v>
      </c>
      <c r="AC13" s="145">
        <v>0</v>
      </c>
      <c r="AD13" s="145">
        <f t="shared" si="4"/>
        <v>377000</v>
      </c>
      <c r="AE13" s="145">
        <v>357542</v>
      </c>
      <c r="AF13" s="204">
        <f t="shared" si="8"/>
        <v>23954218.543197956</v>
      </c>
      <c r="AG13" s="68">
        <f t="shared" si="5"/>
        <v>47827681.032697953</v>
      </c>
      <c r="AH13" s="166"/>
    </row>
    <row r="14" spans="1:36" s="1" customFormat="1" ht="18" customHeight="1" x14ac:dyDescent="0.25">
      <c r="A14" s="66">
        <v>267</v>
      </c>
      <c r="B14" s="67" t="s">
        <v>41</v>
      </c>
      <c r="C14" s="272">
        <v>9815323</v>
      </c>
      <c r="D14" s="208">
        <v>7093699</v>
      </c>
      <c r="E14" s="208">
        <v>7575431</v>
      </c>
      <c r="F14" s="208">
        <v>481732</v>
      </c>
      <c r="G14" s="208">
        <v>44433</v>
      </c>
      <c r="H14" s="207">
        <v>7619864</v>
      </c>
      <c r="I14" s="208">
        <v>0</v>
      </c>
      <c r="J14" s="208">
        <v>0</v>
      </c>
      <c r="K14" s="208">
        <f t="shared" si="1"/>
        <v>0</v>
      </c>
      <c r="L14" s="273">
        <v>369190</v>
      </c>
      <c r="M14" s="208">
        <f t="shared" si="6"/>
        <v>-94538.220500000112</v>
      </c>
      <c r="N14" s="207">
        <v>274651.77949999989</v>
      </c>
      <c r="O14" s="273">
        <v>0</v>
      </c>
      <c r="P14" s="146">
        <f t="shared" si="7"/>
        <v>0</v>
      </c>
      <c r="Q14" s="219">
        <v>0</v>
      </c>
      <c r="R14" s="273">
        <f t="shared" si="2"/>
        <v>2352434</v>
      </c>
      <c r="S14" s="205">
        <v>13513.439737221999</v>
      </c>
      <c r="T14" s="208">
        <v>0</v>
      </c>
      <c r="U14" s="208">
        <v>0</v>
      </c>
      <c r="V14" s="208">
        <v>0</v>
      </c>
      <c r="W14" s="208">
        <v>0</v>
      </c>
      <c r="X14" s="146">
        <f t="shared" si="3"/>
        <v>0</v>
      </c>
      <c r="Y14" s="146">
        <v>0</v>
      </c>
      <c r="Z14" s="145">
        <v>0</v>
      </c>
      <c r="AA14" s="145">
        <v>0</v>
      </c>
      <c r="AB14" s="145">
        <v>0</v>
      </c>
      <c r="AC14" s="145">
        <v>0</v>
      </c>
      <c r="AD14" s="145">
        <f t="shared" si="4"/>
        <v>0</v>
      </c>
      <c r="AE14" s="145">
        <v>45888</v>
      </c>
      <c r="AF14" s="204">
        <f t="shared" si="8"/>
        <v>2411835.4397372222</v>
      </c>
      <c r="AG14" s="68">
        <f t="shared" si="5"/>
        <v>10306351.219237223</v>
      </c>
      <c r="AH14" s="166"/>
    </row>
    <row r="15" spans="1:36" s="1" customFormat="1" ht="18" customHeight="1" x14ac:dyDescent="0.25">
      <c r="A15" s="66">
        <v>268</v>
      </c>
      <c r="B15" s="67" t="s">
        <v>42</v>
      </c>
      <c r="C15" s="272">
        <v>16508623</v>
      </c>
      <c r="D15" s="208">
        <v>11540698</v>
      </c>
      <c r="E15" s="208">
        <v>11471189</v>
      </c>
      <c r="F15" s="208">
        <v>-69509</v>
      </c>
      <c r="G15" s="208">
        <v>-217090</v>
      </c>
      <c r="H15" s="207">
        <v>11254100</v>
      </c>
      <c r="I15" s="208">
        <v>0</v>
      </c>
      <c r="J15" s="208">
        <v>0</v>
      </c>
      <c r="K15" s="208">
        <f t="shared" si="1"/>
        <v>0</v>
      </c>
      <c r="L15" s="273">
        <v>188319</v>
      </c>
      <c r="M15" s="208">
        <f t="shared" si="6"/>
        <v>-59023.207500000019</v>
      </c>
      <c r="N15" s="207">
        <v>129295.79249999998</v>
      </c>
      <c r="O15" s="273">
        <v>82717</v>
      </c>
      <c r="P15" s="146">
        <f t="shared" si="7"/>
        <v>-15109</v>
      </c>
      <c r="Q15" s="219">
        <v>67608</v>
      </c>
      <c r="R15" s="273">
        <f t="shared" si="2"/>
        <v>4696889</v>
      </c>
      <c r="S15" s="205">
        <v>292.52560212020001</v>
      </c>
      <c r="T15" s="208">
        <v>0</v>
      </c>
      <c r="U15" s="208">
        <v>0</v>
      </c>
      <c r="V15" s="208">
        <v>0</v>
      </c>
      <c r="W15" s="208">
        <v>0</v>
      </c>
      <c r="X15" s="146">
        <f t="shared" si="3"/>
        <v>0</v>
      </c>
      <c r="Y15" s="146">
        <v>0</v>
      </c>
      <c r="Z15" s="145">
        <v>0</v>
      </c>
      <c r="AA15" s="145">
        <v>0</v>
      </c>
      <c r="AB15" s="145">
        <v>0</v>
      </c>
      <c r="AC15" s="145">
        <v>0</v>
      </c>
      <c r="AD15" s="145">
        <f t="shared" si="4"/>
        <v>0</v>
      </c>
      <c r="AE15" s="145">
        <v>88722</v>
      </c>
      <c r="AF15" s="204">
        <f t="shared" si="8"/>
        <v>4785903.52560212</v>
      </c>
      <c r="AG15" s="68">
        <f t="shared" si="5"/>
        <v>16236907.318102121</v>
      </c>
      <c r="AH15" s="166"/>
    </row>
    <row r="16" spans="1:36" s="1" customFormat="1" ht="18" customHeight="1" x14ac:dyDescent="0.25">
      <c r="A16" s="66">
        <v>270</v>
      </c>
      <c r="B16" s="67" t="s">
        <v>43</v>
      </c>
      <c r="C16" s="272">
        <v>7268436</v>
      </c>
      <c r="D16" s="208">
        <v>5297192</v>
      </c>
      <c r="E16" s="208">
        <v>5520961</v>
      </c>
      <c r="F16" s="208">
        <v>223768</v>
      </c>
      <c r="G16" s="208">
        <v>71034</v>
      </c>
      <c r="H16" s="207">
        <v>5591995</v>
      </c>
      <c r="I16" s="208">
        <v>0</v>
      </c>
      <c r="J16" s="208">
        <v>0</v>
      </c>
      <c r="K16" s="208">
        <f t="shared" si="1"/>
        <v>0</v>
      </c>
      <c r="L16" s="273">
        <v>264951</v>
      </c>
      <c r="M16" s="208">
        <f t="shared" si="6"/>
        <v>-50562.661500000017</v>
      </c>
      <c r="N16" s="207">
        <v>214388.33849999998</v>
      </c>
      <c r="O16" s="273">
        <v>0</v>
      </c>
      <c r="P16" s="146">
        <f t="shared" si="7"/>
        <v>0</v>
      </c>
      <c r="Q16" s="219">
        <v>0</v>
      </c>
      <c r="R16" s="273">
        <f t="shared" si="2"/>
        <v>1706293</v>
      </c>
      <c r="S16" s="205">
        <v>390.49406955760003</v>
      </c>
      <c r="T16" s="208">
        <v>0</v>
      </c>
      <c r="U16" s="208">
        <v>0</v>
      </c>
      <c r="V16" s="208">
        <v>0</v>
      </c>
      <c r="W16" s="208">
        <v>0</v>
      </c>
      <c r="X16" s="146">
        <f t="shared" si="3"/>
        <v>0</v>
      </c>
      <c r="Y16" s="146">
        <v>0</v>
      </c>
      <c r="Z16" s="145">
        <v>0</v>
      </c>
      <c r="AA16" s="145">
        <v>0</v>
      </c>
      <c r="AB16" s="145">
        <v>0</v>
      </c>
      <c r="AC16" s="145">
        <v>0</v>
      </c>
      <c r="AD16" s="145">
        <f t="shared" si="4"/>
        <v>0</v>
      </c>
      <c r="AE16" s="145">
        <v>52018</v>
      </c>
      <c r="AF16" s="204">
        <f t="shared" si="8"/>
        <v>1758701.4940695576</v>
      </c>
      <c r="AG16" s="68">
        <f t="shared" si="5"/>
        <v>7565084.8325695572</v>
      </c>
      <c r="AH16" s="166"/>
    </row>
    <row r="17" spans="1:34" s="1" customFormat="1" ht="18" customHeight="1" x14ac:dyDescent="0.25">
      <c r="A17" s="66">
        <v>272</v>
      </c>
      <c r="B17" s="67" t="s">
        <v>44</v>
      </c>
      <c r="C17" s="272">
        <v>10060172</v>
      </c>
      <c r="D17" s="208">
        <v>5128115</v>
      </c>
      <c r="E17" s="208">
        <v>4977748</v>
      </c>
      <c r="F17" s="208">
        <v>-150367</v>
      </c>
      <c r="G17" s="208">
        <v>230037</v>
      </c>
      <c r="H17" s="207">
        <v>5207785</v>
      </c>
      <c r="I17" s="208">
        <v>0</v>
      </c>
      <c r="J17" s="208">
        <v>0</v>
      </c>
      <c r="K17" s="208">
        <f t="shared" si="1"/>
        <v>0</v>
      </c>
      <c r="L17" s="273">
        <v>740580</v>
      </c>
      <c r="M17" s="208">
        <f t="shared" si="6"/>
        <v>29838.715499999817</v>
      </c>
      <c r="N17" s="207">
        <v>770418.71549999982</v>
      </c>
      <c r="O17" s="273">
        <v>0</v>
      </c>
      <c r="P17" s="146">
        <f t="shared" si="7"/>
        <v>0</v>
      </c>
      <c r="Q17" s="219">
        <v>0</v>
      </c>
      <c r="R17" s="273">
        <f t="shared" si="2"/>
        <v>4191477</v>
      </c>
      <c r="S17" s="205">
        <v>2098.0430979675998</v>
      </c>
      <c r="T17" s="208">
        <v>0</v>
      </c>
      <c r="U17" s="208">
        <v>0</v>
      </c>
      <c r="V17" s="208">
        <v>0</v>
      </c>
      <c r="W17" s="208">
        <v>0</v>
      </c>
      <c r="X17" s="146">
        <f t="shared" si="3"/>
        <v>0</v>
      </c>
      <c r="Y17" s="146">
        <v>610000</v>
      </c>
      <c r="Z17" s="145">
        <v>0</v>
      </c>
      <c r="AA17" s="145">
        <v>0</v>
      </c>
      <c r="AB17" s="145">
        <v>0</v>
      </c>
      <c r="AC17" s="145">
        <v>0</v>
      </c>
      <c r="AD17" s="145">
        <f t="shared" si="4"/>
        <v>610000</v>
      </c>
      <c r="AE17" s="145">
        <v>51566</v>
      </c>
      <c r="AF17" s="204">
        <f t="shared" si="8"/>
        <v>4855141.0430979673</v>
      </c>
      <c r="AG17" s="68">
        <f t="shared" si="5"/>
        <v>10833344.758597966</v>
      </c>
      <c r="AH17" s="166"/>
    </row>
    <row r="18" spans="1:34" s="1" customFormat="1" ht="18" customHeight="1" x14ac:dyDescent="0.25">
      <c r="A18" s="66">
        <v>302</v>
      </c>
      <c r="B18" s="67" t="s">
        <v>45</v>
      </c>
      <c r="C18" s="272">
        <v>19174246</v>
      </c>
      <c r="D18" s="208">
        <v>7733851</v>
      </c>
      <c r="E18" s="208">
        <v>7961060</v>
      </c>
      <c r="F18" s="208">
        <v>227209</v>
      </c>
      <c r="G18" s="208">
        <v>-99695</v>
      </c>
      <c r="H18" s="207">
        <v>7861365</v>
      </c>
      <c r="I18" s="208">
        <v>721642</v>
      </c>
      <c r="J18" s="208">
        <v>595642</v>
      </c>
      <c r="K18" s="208">
        <f t="shared" si="1"/>
        <v>1317284</v>
      </c>
      <c r="L18" s="273">
        <v>270611</v>
      </c>
      <c r="M18" s="208">
        <f t="shared" si="6"/>
        <v>-15626.424000000028</v>
      </c>
      <c r="N18" s="207">
        <v>254984.57599999997</v>
      </c>
      <c r="O18" s="273">
        <v>147127</v>
      </c>
      <c r="P18" s="146">
        <f t="shared" si="7"/>
        <v>-20307</v>
      </c>
      <c r="Q18" s="219">
        <v>126820</v>
      </c>
      <c r="R18" s="273">
        <f t="shared" si="2"/>
        <v>10301015</v>
      </c>
      <c r="S18" s="205">
        <v>72.441470277199997</v>
      </c>
      <c r="T18" s="208">
        <v>0</v>
      </c>
      <c r="U18" s="208">
        <v>0</v>
      </c>
      <c r="V18" s="208">
        <v>0</v>
      </c>
      <c r="W18" s="208">
        <v>0</v>
      </c>
      <c r="X18" s="146">
        <f t="shared" si="3"/>
        <v>0</v>
      </c>
      <c r="Y18" s="146">
        <v>250000</v>
      </c>
      <c r="Z18" s="145">
        <v>0</v>
      </c>
      <c r="AA18" s="145">
        <v>0</v>
      </c>
      <c r="AB18" s="145">
        <v>0</v>
      </c>
      <c r="AC18" s="145">
        <v>0</v>
      </c>
      <c r="AD18" s="145">
        <f t="shared" si="4"/>
        <v>250000</v>
      </c>
      <c r="AE18" s="145">
        <v>69697</v>
      </c>
      <c r="AF18" s="204">
        <f t="shared" si="8"/>
        <v>10620784.441470277</v>
      </c>
      <c r="AG18" s="68">
        <f t="shared" si="5"/>
        <v>20181238.017470278</v>
      </c>
      <c r="AH18" s="166"/>
    </row>
    <row r="19" spans="1:34" s="1" customFormat="1" ht="18" customHeight="1" x14ac:dyDescent="0.25">
      <c r="A19" s="66">
        <v>304</v>
      </c>
      <c r="B19" s="67" t="s">
        <v>46</v>
      </c>
      <c r="C19" s="272">
        <v>168512204</v>
      </c>
      <c r="D19" s="208">
        <v>30892520</v>
      </c>
      <c r="E19" s="208">
        <v>31548274</v>
      </c>
      <c r="F19" s="208">
        <v>655753</v>
      </c>
      <c r="G19" s="208">
        <v>393548</v>
      </c>
      <c r="H19" s="207">
        <v>31941822</v>
      </c>
      <c r="I19" s="208">
        <v>1115395</v>
      </c>
      <c r="J19" s="208">
        <v>1401079.752174231</v>
      </c>
      <c r="K19" s="208">
        <f t="shared" si="1"/>
        <v>2516474.7521742312</v>
      </c>
      <c r="L19" s="273">
        <v>50923983</v>
      </c>
      <c r="M19" s="208">
        <f t="shared" si="6"/>
        <v>-269802.52799984813</v>
      </c>
      <c r="N19" s="207">
        <v>50654180.472000152</v>
      </c>
      <c r="O19" s="273">
        <v>49239</v>
      </c>
      <c r="P19" s="146">
        <f t="shared" si="7"/>
        <v>3151</v>
      </c>
      <c r="Q19" s="219">
        <v>52390</v>
      </c>
      <c r="R19" s="273">
        <f t="shared" si="2"/>
        <v>85531067</v>
      </c>
      <c r="S19" s="205">
        <v>18277.618870117502</v>
      </c>
      <c r="T19" s="208">
        <v>0</v>
      </c>
      <c r="U19" s="208">
        <v>0</v>
      </c>
      <c r="V19" s="208">
        <v>0</v>
      </c>
      <c r="W19" s="208">
        <v>0</v>
      </c>
      <c r="X19" s="146">
        <f t="shared" si="3"/>
        <v>0</v>
      </c>
      <c r="Y19" s="146">
        <v>1196000</v>
      </c>
      <c r="Z19" s="145">
        <v>0</v>
      </c>
      <c r="AA19" s="145">
        <v>0</v>
      </c>
      <c r="AB19" s="145">
        <v>0</v>
      </c>
      <c r="AC19" s="145">
        <v>0</v>
      </c>
      <c r="AD19" s="145">
        <f t="shared" si="4"/>
        <v>1196000</v>
      </c>
      <c r="AE19" s="145">
        <v>782406</v>
      </c>
      <c r="AF19" s="204">
        <f t="shared" si="8"/>
        <v>87527750.618870124</v>
      </c>
      <c r="AG19" s="68">
        <f t="shared" si="5"/>
        <v>172692617.84304452</v>
      </c>
      <c r="AH19" s="166"/>
    </row>
    <row r="20" spans="1:34" s="1" customFormat="1" ht="18" customHeight="1" x14ac:dyDescent="0.25">
      <c r="A20" s="66">
        <v>306</v>
      </c>
      <c r="B20" s="67" t="s">
        <v>47</v>
      </c>
      <c r="C20" s="272">
        <v>13690219</v>
      </c>
      <c r="D20" s="208">
        <v>4831015</v>
      </c>
      <c r="E20" s="208">
        <v>4689938</v>
      </c>
      <c r="F20" s="208">
        <v>-141077</v>
      </c>
      <c r="G20" s="208">
        <v>39044</v>
      </c>
      <c r="H20" s="207">
        <v>4728982</v>
      </c>
      <c r="I20" s="208">
        <v>0</v>
      </c>
      <c r="J20" s="208">
        <v>0</v>
      </c>
      <c r="K20" s="208">
        <f t="shared" si="1"/>
        <v>0</v>
      </c>
      <c r="L20" s="273">
        <v>947660</v>
      </c>
      <c r="M20" s="208">
        <f t="shared" si="6"/>
        <v>-82770.590000000317</v>
      </c>
      <c r="N20" s="207">
        <v>864889.40999999968</v>
      </c>
      <c r="O20" s="273">
        <v>0</v>
      </c>
      <c r="P20" s="208">
        <f t="shared" si="7"/>
        <v>0</v>
      </c>
      <c r="Q20" s="207">
        <v>0</v>
      </c>
      <c r="R20" s="273">
        <f t="shared" si="2"/>
        <v>7911544</v>
      </c>
      <c r="S20" s="205">
        <v>6223.0607480373001</v>
      </c>
      <c r="T20" s="208">
        <v>0</v>
      </c>
      <c r="U20" s="208">
        <v>0</v>
      </c>
      <c r="V20" s="208">
        <v>0</v>
      </c>
      <c r="W20" s="208">
        <v>0</v>
      </c>
      <c r="X20" s="146">
        <f t="shared" si="3"/>
        <v>0</v>
      </c>
      <c r="Y20" s="146">
        <v>-450000</v>
      </c>
      <c r="Z20" s="145">
        <v>0</v>
      </c>
      <c r="AA20" s="145">
        <v>0</v>
      </c>
      <c r="AB20" s="145">
        <v>0</v>
      </c>
      <c r="AC20" s="145">
        <v>0</v>
      </c>
      <c r="AD20" s="145">
        <f t="shared" si="4"/>
        <v>-450000</v>
      </c>
      <c r="AE20" s="145">
        <v>77306</v>
      </c>
      <c r="AF20" s="204">
        <f t="shared" si="8"/>
        <v>7545073.060748037</v>
      </c>
      <c r="AG20" s="68">
        <f t="shared" si="5"/>
        <v>13138944.470748037</v>
      </c>
      <c r="AH20" s="166"/>
    </row>
    <row r="21" spans="1:34" s="1" customFormat="1" ht="18" customHeight="1" x14ac:dyDescent="0.25">
      <c r="A21" s="66">
        <v>308</v>
      </c>
      <c r="B21" s="67" t="s">
        <v>48</v>
      </c>
      <c r="C21" s="272">
        <v>13763430</v>
      </c>
      <c r="D21" s="208">
        <v>7362381</v>
      </c>
      <c r="E21" s="208">
        <v>7963169</v>
      </c>
      <c r="F21" s="208">
        <v>600789</v>
      </c>
      <c r="G21" s="208">
        <v>234670</v>
      </c>
      <c r="H21" s="207">
        <v>8197839</v>
      </c>
      <c r="I21" s="208">
        <v>0</v>
      </c>
      <c r="J21" s="208">
        <v>0</v>
      </c>
      <c r="K21" s="208">
        <f t="shared" si="1"/>
        <v>0</v>
      </c>
      <c r="L21" s="273">
        <v>2463207</v>
      </c>
      <c r="M21" s="208">
        <f t="shared" si="6"/>
        <v>-414660.42650000053</v>
      </c>
      <c r="N21" s="207">
        <v>2048546.5734999995</v>
      </c>
      <c r="O21" s="273">
        <v>12794</v>
      </c>
      <c r="P21" s="208">
        <f t="shared" si="7"/>
        <v>-1766</v>
      </c>
      <c r="Q21" s="207">
        <v>11028</v>
      </c>
      <c r="R21" s="273">
        <f t="shared" si="2"/>
        <v>3925048</v>
      </c>
      <c r="S21" s="205">
        <v>302.87437497209999</v>
      </c>
      <c r="T21" s="208">
        <v>0</v>
      </c>
      <c r="U21" s="208">
        <v>0</v>
      </c>
      <c r="V21" s="208">
        <v>0</v>
      </c>
      <c r="W21" s="208">
        <v>0</v>
      </c>
      <c r="X21" s="146">
        <f t="shared" si="3"/>
        <v>0</v>
      </c>
      <c r="Y21" s="146">
        <v>0</v>
      </c>
      <c r="Z21" s="145">
        <v>0</v>
      </c>
      <c r="AA21" s="145">
        <v>0</v>
      </c>
      <c r="AB21" s="145">
        <v>0</v>
      </c>
      <c r="AC21" s="145">
        <v>0</v>
      </c>
      <c r="AD21" s="145">
        <f t="shared" si="4"/>
        <v>0</v>
      </c>
      <c r="AE21" s="145">
        <v>71542</v>
      </c>
      <c r="AF21" s="204">
        <f t="shared" si="8"/>
        <v>3996892.8743749722</v>
      </c>
      <c r="AG21" s="68">
        <f t="shared" si="5"/>
        <v>14254306.447874973</v>
      </c>
      <c r="AH21" s="166"/>
    </row>
    <row r="22" spans="1:34" s="1" customFormat="1" ht="18" customHeight="1" thickBot="1" x14ac:dyDescent="0.3">
      <c r="A22" s="69">
        <v>310</v>
      </c>
      <c r="B22" s="70" t="s">
        <v>49</v>
      </c>
      <c r="C22" s="274">
        <v>24660971</v>
      </c>
      <c r="D22" s="210">
        <v>12808004</v>
      </c>
      <c r="E22" s="210">
        <v>13527318</v>
      </c>
      <c r="F22" s="210">
        <v>719314</v>
      </c>
      <c r="G22" s="210">
        <v>122902</v>
      </c>
      <c r="H22" s="209">
        <v>13650220</v>
      </c>
      <c r="I22" s="210">
        <v>0</v>
      </c>
      <c r="J22" s="210">
        <v>0</v>
      </c>
      <c r="K22" s="210">
        <f t="shared" si="1"/>
        <v>0</v>
      </c>
      <c r="L22" s="275">
        <v>6669830</v>
      </c>
      <c r="M22" s="210">
        <f t="shared" si="6"/>
        <v>490394.84799999464</v>
      </c>
      <c r="N22" s="209">
        <v>7160224.8479999946</v>
      </c>
      <c r="O22" s="275">
        <v>0</v>
      </c>
      <c r="P22" s="210">
        <f t="shared" si="7"/>
        <v>0</v>
      </c>
      <c r="Q22" s="209">
        <v>0</v>
      </c>
      <c r="R22" s="275">
        <f t="shared" si="2"/>
        <v>5183137</v>
      </c>
      <c r="S22" s="210">
        <v>17523.351339466401</v>
      </c>
      <c r="T22" s="210">
        <v>0</v>
      </c>
      <c r="U22" s="210">
        <v>0</v>
      </c>
      <c r="V22" s="210">
        <v>0</v>
      </c>
      <c r="W22" s="210">
        <v>0</v>
      </c>
      <c r="X22" s="149">
        <f t="shared" si="3"/>
        <v>0</v>
      </c>
      <c r="Y22" s="149">
        <v>148500</v>
      </c>
      <c r="Z22" s="149">
        <v>0</v>
      </c>
      <c r="AA22" s="149">
        <v>0</v>
      </c>
      <c r="AB22" s="149">
        <v>0</v>
      </c>
      <c r="AC22" s="149">
        <v>0</v>
      </c>
      <c r="AD22" s="115">
        <f t="shared" si="4"/>
        <v>148500</v>
      </c>
      <c r="AE22" s="157">
        <v>66202</v>
      </c>
      <c r="AF22" s="204">
        <f t="shared" si="8"/>
        <v>5415362.3513394659</v>
      </c>
      <c r="AG22" s="71">
        <f t="shared" si="5"/>
        <v>26225807.199339461</v>
      </c>
      <c r="AH22" s="166"/>
    </row>
    <row r="23" spans="1:34" s="73" customFormat="1" ht="18" customHeight="1" thickBot="1" x14ac:dyDescent="0.3">
      <c r="A23" s="72"/>
      <c r="B23" s="61" t="s">
        <v>50</v>
      </c>
      <c r="C23" s="182">
        <f t="shared" ref="C23:AG23" si="9">+C24+C35+C41</f>
        <v>411605930</v>
      </c>
      <c r="D23" s="276">
        <f t="shared" si="9"/>
        <v>5114058</v>
      </c>
      <c r="E23" s="276">
        <f t="shared" si="9"/>
        <v>5538136</v>
      </c>
      <c r="F23" s="276">
        <f t="shared" si="9"/>
        <v>424079</v>
      </c>
      <c r="G23" s="276">
        <f t="shared" si="9"/>
        <v>38284</v>
      </c>
      <c r="H23" s="277">
        <f t="shared" si="9"/>
        <v>5576421</v>
      </c>
      <c r="I23" s="276">
        <f t="shared" si="9"/>
        <v>0</v>
      </c>
      <c r="J23" s="276">
        <f t="shared" si="9"/>
        <v>0</v>
      </c>
      <c r="K23" s="276">
        <f t="shared" si="9"/>
        <v>0</v>
      </c>
      <c r="L23" s="142">
        <f t="shared" si="9"/>
        <v>5126386</v>
      </c>
      <c r="M23" s="143">
        <f t="shared" si="9"/>
        <v>-116800.19000000137</v>
      </c>
      <c r="N23" s="268">
        <f t="shared" si="9"/>
        <v>5009585.8099999987</v>
      </c>
      <c r="O23" s="142">
        <f t="shared" si="9"/>
        <v>5935117</v>
      </c>
      <c r="P23" s="143">
        <f t="shared" si="9"/>
        <v>-329023</v>
      </c>
      <c r="Q23" s="268">
        <f t="shared" si="9"/>
        <v>5606094</v>
      </c>
      <c r="R23" s="142">
        <f t="shared" si="9"/>
        <v>395430369</v>
      </c>
      <c r="S23" s="143">
        <f t="shared" si="9"/>
        <v>9492.9378654273987</v>
      </c>
      <c r="T23" s="143">
        <f t="shared" si="9"/>
        <v>0</v>
      </c>
      <c r="U23" s="143">
        <f t="shared" si="9"/>
        <v>0</v>
      </c>
      <c r="V23" s="143">
        <f t="shared" si="9"/>
        <v>0</v>
      </c>
      <c r="W23" s="143">
        <f t="shared" si="9"/>
        <v>0</v>
      </c>
      <c r="X23" s="143">
        <f t="shared" si="9"/>
        <v>0</v>
      </c>
      <c r="Y23" s="143">
        <f t="shared" si="9"/>
        <v>10350</v>
      </c>
      <c r="Z23" s="143">
        <f t="shared" si="9"/>
        <v>0</v>
      </c>
      <c r="AA23" s="143">
        <f t="shared" si="9"/>
        <v>0</v>
      </c>
      <c r="AB23" s="143">
        <f t="shared" si="9"/>
        <v>727000</v>
      </c>
      <c r="AC23" s="276">
        <f t="shared" si="9"/>
        <v>0</v>
      </c>
      <c r="AD23" s="278">
        <f t="shared" si="9"/>
        <v>737350</v>
      </c>
      <c r="AE23" s="278">
        <f>+AE24+AE35+AE41</f>
        <v>13215785.237</v>
      </c>
      <c r="AF23" s="279">
        <f t="shared" si="9"/>
        <v>409392997.17486542</v>
      </c>
      <c r="AG23" s="269">
        <f t="shared" si="9"/>
        <v>425585097.98486543</v>
      </c>
      <c r="AH23" s="166"/>
    </row>
    <row r="24" spans="1:34" s="73" customFormat="1" ht="18" customHeight="1" x14ac:dyDescent="0.25">
      <c r="A24" s="74"/>
      <c r="B24" s="86" t="s">
        <v>51</v>
      </c>
      <c r="C24" s="183">
        <f t="shared" ref="C24:AG24" si="10">SUM(C25:C34)</f>
        <v>280261069</v>
      </c>
      <c r="D24" s="212">
        <f t="shared" si="10"/>
        <v>375785</v>
      </c>
      <c r="E24" s="212">
        <f t="shared" si="10"/>
        <v>369055</v>
      </c>
      <c r="F24" s="212">
        <f t="shared" si="10"/>
        <v>-6730</v>
      </c>
      <c r="G24" s="212">
        <f t="shared" si="10"/>
        <v>2162</v>
      </c>
      <c r="H24" s="211">
        <f t="shared" si="10"/>
        <v>371218</v>
      </c>
      <c r="I24" s="212">
        <f t="shared" si="10"/>
        <v>0</v>
      </c>
      <c r="J24" s="212">
        <f t="shared" si="10"/>
        <v>0</v>
      </c>
      <c r="K24" s="212">
        <f t="shared" si="10"/>
        <v>0</v>
      </c>
      <c r="L24" s="158">
        <f t="shared" si="10"/>
        <v>25106</v>
      </c>
      <c r="M24" s="159">
        <f t="shared" si="10"/>
        <v>-20179.68</v>
      </c>
      <c r="N24" s="218">
        <f t="shared" si="10"/>
        <v>4926.32</v>
      </c>
      <c r="O24" s="158">
        <f t="shared" si="10"/>
        <v>2958336</v>
      </c>
      <c r="P24" s="159">
        <f t="shared" si="10"/>
        <v>-218239</v>
      </c>
      <c r="Q24" s="218">
        <f t="shared" si="10"/>
        <v>2740097</v>
      </c>
      <c r="R24" s="158">
        <f t="shared" si="10"/>
        <v>276901842</v>
      </c>
      <c r="S24" s="159">
        <f t="shared" si="10"/>
        <v>990.3784425092</v>
      </c>
      <c r="T24" s="159">
        <f t="shared" si="10"/>
        <v>0</v>
      </c>
      <c r="U24" s="159">
        <f t="shared" si="10"/>
        <v>0</v>
      </c>
      <c r="V24" s="159">
        <f t="shared" si="10"/>
        <v>0</v>
      </c>
      <c r="W24" s="159">
        <f t="shared" si="10"/>
        <v>0</v>
      </c>
      <c r="X24" s="159">
        <f t="shared" si="10"/>
        <v>0</v>
      </c>
      <c r="Y24" s="159">
        <f t="shared" si="10"/>
        <v>0</v>
      </c>
      <c r="Z24" s="159">
        <f t="shared" si="10"/>
        <v>0</v>
      </c>
      <c r="AA24" s="159">
        <f t="shared" si="10"/>
        <v>0</v>
      </c>
      <c r="AB24" s="159">
        <f t="shared" si="10"/>
        <v>727000</v>
      </c>
      <c r="AC24" s="159">
        <f t="shared" si="10"/>
        <v>0</v>
      </c>
      <c r="AD24" s="159">
        <f t="shared" si="10"/>
        <v>727000</v>
      </c>
      <c r="AE24" s="159">
        <f t="shared" si="10"/>
        <v>9310332.1040000003</v>
      </c>
      <c r="AF24" s="218">
        <f t="shared" si="10"/>
        <v>286940164.4824425</v>
      </c>
      <c r="AG24" s="280">
        <f t="shared" si="10"/>
        <v>290056405.80244249</v>
      </c>
      <c r="AH24" s="166"/>
    </row>
    <row r="25" spans="1:34" s="1" customFormat="1" ht="18" customHeight="1" x14ac:dyDescent="0.25">
      <c r="A25" s="63">
        <v>200</v>
      </c>
      <c r="B25" s="64" t="s">
        <v>197</v>
      </c>
      <c r="C25" s="270">
        <v>6213415</v>
      </c>
      <c r="D25" s="208">
        <v>0</v>
      </c>
      <c r="E25" s="208">
        <v>0</v>
      </c>
      <c r="F25" s="208" t="s">
        <v>247</v>
      </c>
      <c r="G25" s="208">
        <v>0</v>
      </c>
      <c r="H25" s="207">
        <v>0</v>
      </c>
      <c r="I25" s="273">
        <v>0</v>
      </c>
      <c r="J25" s="208">
        <v>0</v>
      </c>
      <c r="K25" s="207">
        <f>+I25+J25</f>
        <v>0</v>
      </c>
      <c r="L25" s="271">
        <v>0</v>
      </c>
      <c r="M25" s="205">
        <f t="shared" ref="M25:M34" si="11">N25-L25</f>
        <v>0</v>
      </c>
      <c r="N25" s="204">
        <v>0</v>
      </c>
      <c r="O25" s="271">
        <v>0</v>
      </c>
      <c r="P25" s="205">
        <f>+Q25-O25</f>
        <v>0</v>
      </c>
      <c r="Q25" s="204">
        <v>0</v>
      </c>
      <c r="R25" s="271">
        <f t="shared" ref="R25:R34" si="12">+C25-D25-I25-L25-O25</f>
        <v>6213415</v>
      </c>
      <c r="S25" s="205">
        <v>0</v>
      </c>
      <c r="T25" s="205">
        <v>0</v>
      </c>
      <c r="U25" s="205">
        <v>0</v>
      </c>
      <c r="V25" s="205">
        <v>0</v>
      </c>
      <c r="W25" s="205">
        <v>0</v>
      </c>
      <c r="X25" s="205">
        <f>SUM(T25:W25)</f>
        <v>0</v>
      </c>
      <c r="Y25" s="205">
        <v>0</v>
      </c>
      <c r="Z25" s="205">
        <v>0</v>
      </c>
      <c r="AA25" s="205">
        <v>0</v>
      </c>
      <c r="AB25" s="205">
        <v>0</v>
      </c>
      <c r="AC25" s="205">
        <v>0</v>
      </c>
      <c r="AD25" s="205">
        <f>SUM(Y25:AC25)</f>
        <v>0</v>
      </c>
      <c r="AE25" s="205">
        <v>329308</v>
      </c>
      <c r="AF25" s="204">
        <f>+R25+S25+X25+AD25+AE25</f>
        <v>6542723</v>
      </c>
      <c r="AG25" s="65">
        <f t="shared" ref="AG25:AG34" si="13">+H25+K25+N25+Q25+AF25</f>
        <v>6542723</v>
      </c>
      <c r="AH25" s="166"/>
    </row>
    <row r="26" spans="1:34" s="1" customFormat="1" ht="18" customHeight="1" x14ac:dyDescent="0.25">
      <c r="A26" s="66">
        <v>201</v>
      </c>
      <c r="B26" s="67" t="s">
        <v>53</v>
      </c>
      <c r="C26" s="272">
        <v>4678150</v>
      </c>
      <c r="D26" s="208">
        <v>0</v>
      </c>
      <c r="E26" s="208">
        <v>0</v>
      </c>
      <c r="F26" s="208" t="s">
        <v>247</v>
      </c>
      <c r="G26" s="208">
        <v>0</v>
      </c>
      <c r="H26" s="207">
        <v>0</v>
      </c>
      <c r="I26" s="208">
        <v>0</v>
      </c>
      <c r="J26" s="208">
        <v>0</v>
      </c>
      <c r="K26" s="208">
        <f>+I26+J26</f>
        <v>0</v>
      </c>
      <c r="L26" s="273">
        <v>0</v>
      </c>
      <c r="M26" s="208">
        <f t="shared" si="11"/>
        <v>0</v>
      </c>
      <c r="N26" s="207">
        <v>0</v>
      </c>
      <c r="O26" s="273">
        <v>0</v>
      </c>
      <c r="P26" s="146">
        <f>+Q26-O26</f>
        <v>0</v>
      </c>
      <c r="Q26" s="219">
        <v>0</v>
      </c>
      <c r="R26" s="273">
        <f t="shared" si="12"/>
        <v>4678150</v>
      </c>
      <c r="S26" s="208">
        <v>0</v>
      </c>
      <c r="T26" s="208">
        <v>0</v>
      </c>
      <c r="U26" s="205">
        <v>0</v>
      </c>
      <c r="V26" s="205">
        <v>0</v>
      </c>
      <c r="W26" s="205">
        <v>0</v>
      </c>
      <c r="X26" s="208">
        <f>SUM(T26:W26)</f>
        <v>0</v>
      </c>
      <c r="Y26" s="208">
        <v>0</v>
      </c>
      <c r="Z26" s="208">
        <v>0</v>
      </c>
      <c r="AA26" s="208">
        <v>0</v>
      </c>
      <c r="AB26" s="208">
        <v>0</v>
      </c>
      <c r="AC26" s="208">
        <v>0</v>
      </c>
      <c r="AD26" s="208">
        <f>SUM(Y26:AC26)</f>
        <v>0</v>
      </c>
      <c r="AE26" s="205">
        <v>405000</v>
      </c>
      <c r="AF26" s="204">
        <f>+R26+S26+X26+AD26+AE26</f>
        <v>5083150</v>
      </c>
      <c r="AG26" s="68">
        <f t="shared" si="13"/>
        <v>5083150</v>
      </c>
      <c r="AH26" s="166"/>
    </row>
    <row r="27" spans="1:34" s="1" customFormat="1" ht="18" customHeight="1" x14ac:dyDescent="0.25">
      <c r="A27" s="66">
        <v>202</v>
      </c>
      <c r="B27" s="67" t="s">
        <v>54</v>
      </c>
      <c r="C27" s="272">
        <v>39119173</v>
      </c>
      <c r="D27" s="208">
        <v>375785</v>
      </c>
      <c r="E27" s="208">
        <v>369055</v>
      </c>
      <c r="F27" s="208">
        <v>-6730</v>
      </c>
      <c r="G27" s="208">
        <v>2162</v>
      </c>
      <c r="H27" s="207">
        <v>371218</v>
      </c>
      <c r="I27" s="208">
        <v>0</v>
      </c>
      <c r="J27" s="208">
        <v>0</v>
      </c>
      <c r="K27" s="208">
        <f>+I27+J27</f>
        <v>0</v>
      </c>
      <c r="L27" s="273">
        <v>2751</v>
      </c>
      <c r="M27" s="208">
        <f t="shared" si="11"/>
        <v>-141.32999999999993</v>
      </c>
      <c r="N27" s="207">
        <v>2609.67</v>
      </c>
      <c r="O27" s="273">
        <v>2593444</v>
      </c>
      <c r="P27" s="146">
        <f>+Q27-O27</f>
        <v>-140421</v>
      </c>
      <c r="Q27" s="219">
        <v>2453023</v>
      </c>
      <c r="R27" s="273">
        <f t="shared" si="12"/>
        <v>36147193</v>
      </c>
      <c r="S27" s="208">
        <v>990.3784425092</v>
      </c>
      <c r="T27" s="208">
        <v>0</v>
      </c>
      <c r="U27" s="205">
        <v>0</v>
      </c>
      <c r="V27" s="205">
        <v>0</v>
      </c>
      <c r="W27" s="205">
        <v>0</v>
      </c>
      <c r="X27" s="208">
        <f>SUM(T27:W27)</f>
        <v>0</v>
      </c>
      <c r="Y27" s="208">
        <v>0</v>
      </c>
      <c r="Z27" s="208">
        <v>0</v>
      </c>
      <c r="AA27" s="208">
        <v>0</v>
      </c>
      <c r="AB27" s="208">
        <v>0</v>
      </c>
      <c r="AC27" s="208">
        <v>0</v>
      </c>
      <c r="AD27" s="208">
        <f>SUM(Y27:AC27)</f>
        <v>0</v>
      </c>
      <c r="AE27" s="205">
        <v>70252</v>
      </c>
      <c r="AF27" s="204">
        <f>+R27+S27+X27+AD27+AE27</f>
        <v>36218435.378442511</v>
      </c>
      <c r="AG27" s="68">
        <f t="shared" si="13"/>
        <v>39045286.048442513</v>
      </c>
      <c r="AH27" s="166"/>
    </row>
    <row r="28" spans="1:34" s="1" customFormat="1" ht="18" customHeight="1" x14ac:dyDescent="0.25">
      <c r="A28" s="66">
        <v>205</v>
      </c>
      <c r="B28" s="67" t="s">
        <v>193</v>
      </c>
      <c r="C28" s="272">
        <v>102846996</v>
      </c>
      <c r="D28" s="208">
        <v>0</v>
      </c>
      <c r="E28" s="208">
        <v>0</v>
      </c>
      <c r="F28" s="208" t="s">
        <v>247</v>
      </c>
      <c r="G28" s="208">
        <v>0</v>
      </c>
      <c r="H28" s="207">
        <v>0</v>
      </c>
      <c r="I28" s="208">
        <v>0</v>
      </c>
      <c r="J28" s="208">
        <v>0</v>
      </c>
      <c r="K28" s="208">
        <f>+I28+J28</f>
        <v>0</v>
      </c>
      <c r="L28" s="273">
        <v>0</v>
      </c>
      <c r="M28" s="208">
        <f t="shared" si="11"/>
        <v>0</v>
      </c>
      <c r="N28" s="207">
        <v>0</v>
      </c>
      <c r="O28" s="273">
        <v>0</v>
      </c>
      <c r="P28" s="146">
        <f>+Q28-O28</f>
        <v>0</v>
      </c>
      <c r="Q28" s="219">
        <v>0</v>
      </c>
      <c r="R28" s="273">
        <f t="shared" si="12"/>
        <v>102846996</v>
      </c>
      <c r="S28" s="208">
        <v>0</v>
      </c>
      <c r="T28" s="208">
        <v>0</v>
      </c>
      <c r="U28" s="205">
        <v>0</v>
      </c>
      <c r="V28" s="205">
        <v>0</v>
      </c>
      <c r="W28" s="205">
        <v>0</v>
      </c>
      <c r="X28" s="208">
        <f>SUM(T28:W28)</f>
        <v>0</v>
      </c>
      <c r="Y28" s="208">
        <v>0</v>
      </c>
      <c r="Z28" s="208">
        <v>0</v>
      </c>
      <c r="AA28" s="208">
        <v>0</v>
      </c>
      <c r="AB28" s="208">
        <v>727000</v>
      </c>
      <c r="AC28" s="208">
        <v>0</v>
      </c>
      <c r="AD28" s="208">
        <f>SUM(Y28:AC28)</f>
        <v>727000</v>
      </c>
      <c r="AE28" s="205">
        <v>3251966.3640000001</v>
      </c>
      <c r="AF28" s="204">
        <f>+R28+S28+X28+AD28+AE28</f>
        <v>106825962.36399999</v>
      </c>
      <c r="AG28" s="68">
        <f t="shared" si="13"/>
        <v>106825962.36399999</v>
      </c>
      <c r="AH28" s="166"/>
    </row>
    <row r="29" spans="1:34" s="1" customFormat="1" ht="18" customHeight="1" x14ac:dyDescent="0.25">
      <c r="A29" s="201">
        <v>208</v>
      </c>
      <c r="B29" s="67" t="s">
        <v>194</v>
      </c>
      <c r="C29" s="272">
        <v>32296042</v>
      </c>
      <c r="D29" s="208">
        <v>0</v>
      </c>
      <c r="E29" s="208">
        <v>0</v>
      </c>
      <c r="F29" s="208">
        <v>0</v>
      </c>
      <c r="G29" s="208">
        <v>0</v>
      </c>
      <c r="H29" s="207">
        <v>0</v>
      </c>
      <c r="I29" s="208">
        <v>0</v>
      </c>
      <c r="J29" s="208">
        <v>0</v>
      </c>
      <c r="K29" s="208">
        <f t="shared" ref="K29:K31" si="14">+I29+J29</f>
        <v>0</v>
      </c>
      <c r="L29" s="273">
        <v>0</v>
      </c>
      <c r="M29" s="208">
        <f t="shared" si="11"/>
        <v>0</v>
      </c>
      <c r="N29" s="207">
        <v>0</v>
      </c>
      <c r="O29" s="273">
        <v>364892</v>
      </c>
      <c r="P29" s="146">
        <f t="shared" ref="P29:P31" si="15">+Q29-O29</f>
        <v>-77818</v>
      </c>
      <c r="Q29" s="219">
        <v>287074</v>
      </c>
      <c r="R29" s="273">
        <f t="shared" si="12"/>
        <v>31931150</v>
      </c>
      <c r="S29" s="208">
        <v>0</v>
      </c>
      <c r="T29" s="208">
        <v>0</v>
      </c>
      <c r="U29" s="205">
        <v>0</v>
      </c>
      <c r="V29" s="205">
        <v>0</v>
      </c>
      <c r="W29" s="205">
        <v>0</v>
      </c>
      <c r="X29" s="208">
        <f t="shared" ref="X29:X31" si="16">SUM(T29:W29)</f>
        <v>0</v>
      </c>
      <c r="Y29" s="208"/>
      <c r="Z29" s="208">
        <v>0</v>
      </c>
      <c r="AA29" s="208">
        <v>0</v>
      </c>
      <c r="AB29" s="208">
        <v>0</v>
      </c>
      <c r="AC29" s="208">
        <v>0</v>
      </c>
      <c r="AD29" s="208"/>
      <c r="AE29" s="205">
        <v>2463472.0120000001</v>
      </c>
      <c r="AF29" s="204">
        <f t="shared" ref="AF29:AF31" si="17">+R29+S29+X29+AD29+AE29</f>
        <v>34394622.012000002</v>
      </c>
      <c r="AG29" s="68">
        <f t="shared" si="13"/>
        <v>34681696.012000002</v>
      </c>
      <c r="AH29" s="166"/>
    </row>
    <row r="30" spans="1:34" s="1" customFormat="1" ht="18" customHeight="1" x14ac:dyDescent="0.25">
      <c r="A30" s="201">
        <v>209</v>
      </c>
      <c r="B30" s="67" t="s">
        <v>195</v>
      </c>
      <c r="C30" s="272">
        <v>12469350</v>
      </c>
      <c r="D30" s="208">
        <v>0</v>
      </c>
      <c r="E30" s="208">
        <v>0</v>
      </c>
      <c r="F30" s="208">
        <v>0</v>
      </c>
      <c r="G30" s="208">
        <v>0</v>
      </c>
      <c r="H30" s="207">
        <v>0</v>
      </c>
      <c r="I30" s="208">
        <v>0</v>
      </c>
      <c r="J30" s="208">
        <v>0</v>
      </c>
      <c r="K30" s="208">
        <f t="shared" si="14"/>
        <v>0</v>
      </c>
      <c r="L30" s="273">
        <v>0</v>
      </c>
      <c r="M30" s="208">
        <f t="shared" si="11"/>
        <v>0</v>
      </c>
      <c r="N30" s="207">
        <v>0</v>
      </c>
      <c r="O30" s="273">
        <v>0</v>
      </c>
      <c r="P30" s="146">
        <f t="shared" si="15"/>
        <v>0</v>
      </c>
      <c r="Q30" s="219">
        <v>0</v>
      </c>
      <c r="R30" s="273">
        <f t="shared" si="12"/>
        <v>12469350</v>
      </c>
      <c r="S30" s="208">
        <v>0</v>
      </c>
      <c r="T30" s="208">
        <v>0</v>
      </c>
      <c r="U30" s="205">
        <v>0</v>
      </c>
      <c r="V30" s="205">
        <v>0</v>
      </c>
      <c r="W30" s="205">
        <v>0</v>
      </c>
      <c r="X30" s="208">
        <f t="shared" si="16"/>
        <v>0</v>
      </c>
      <c r="Y30" s="208"/>
      <c r="Z30" s="208">
        <v>0</v>
      </c>
      <c r="AA30" s="208">
        <v>0</v>
      </c>
      <c r="AB30" s="208">
        <v>0</v>
      </c>
      <c r="AC30" s="208">
        <v>0</v>
      </c>
      <c r="AD30" s="208"/>
      <c r="AE30" s="205">
        <v>740217.36400000006</v>
      </c>
      <c r="AF30" s="204">
        <f t="shared" si="17"/>
        <v>13209567.364</v>
      </c>
      <c r="AG30" s="68">
        <f t="shared" si="13"/>
        <v>13209567.364</v>
      </c>
      <c r="AH30" s="166"/>
    </row>
    <row r="31" spans="1:34" s="1" customFormat="1" ht="18" customHeight="1" x14ac:dyDescent="0.25">
      <c r="A31" s="201">
        <v>210</v>
      </c>
      <c r="B31" s="67" t="s">
        <v>196</v>
      </c>
      <c r="C31" s="272">
        <v>49088839</v>
      </c>
      <c r="D31" s="208">
        <v>0</v>
      </c>
      <c r="E31" s="208">
        <v>0</v>
      </c>
      <c r="F31" s="208">
        <v>0</v>
      </c>
      <c r="G31" s="208">
        <v>0</v>
      </c>
      <c r="H31" s="207">
        <v>0</v>
      </c>
      <c r="I31" s="208">
        <v>0</v>
      </c>
      <c r="J31" s="208">
        <v>0</v>
      </c>
      <c r="K31" s="208">
        <f t="shared" si="14"/>
        <v>0</v>
      </c>
      <c r="L31" s="273">
        <v>22355</v>
      </c>
      <c r="M31" s="208">
        <f t="shared" si="11"/>
        <v>-20038.349999999999</v>
      </c>
      <c r="N31" s="207">
        <v>2316.6499999999996</v>
      </c>
      <c r="O31" s="273">
        <v>0</v>
      </c>
      <c r="P31" s="146">
        <f t="shared" si="15"/>
        <v>0</v>
      </c>
      <c r="Q31" s="219">
        <v>0</v>
      </c>
      <c r="R31" s="273">
        <f t="shared" si="12"/>
        <v>49066484</v>
      </c>
      <c r="S31" s="208">
        <v>0</v>
      </c>
      <c r="T31" s="208">
        <v>0</v>
      </c>
      <c r="U31" s="205">
        <v>0</v>
      </c>
      <c r="V31" s="205">
        <v>0</v>
      </c>
      <c r="W31" s="205">
        <v>0</v>
      </c>
      <c r="X31" s="208">
        <f t="shared" si="16"/>
        <v>0</v>
      </c>
      <c r="Y31" s="208"/>
      <c r="Z31" s="208">
        <v>0</v>
      </c>
      <c r="AA31" s="208">
        <v>0</v>
      </c>
      <c r="AB31" s="208">
        <v>0</v>
      </c>
      <c r="AC31" s="208">
        <v>0</v>
      </c>
      <c r="AD31" s="208"/>
      <c r="AE31" s="205">
        <v>1025000</v>
      </c>
      <c r="AF31" s="204">
        <f t="shared" si="17"/>
        <v>50091484</v>
      </c>
      <c r="AG31" s="68">
        <f t="shared" si="13"/>
        <v>50093800.649999999</v>
      </c>
      <c r="AH31" s="166"/>
    </row>
    <row r="32" spans="1:34" s="1" customFormat="1" ht="18" customHeight="1" x14ac:dyDescent="0.25">
      <c r="A32" s="66">
        <v>214</v>
      </c>
      <c r="B32" s="67" t="s">
        <v>55</v>
      </c>
      <c r="C32" s="272">
        <v>2774946</v>
      </c>
      <c r="D32" s="208">
        <v>0</v>
      </c>
      <c r="E32" s="208">
        <v>0</v>
      </c>
      <c r="F32" s="208" t="s">
        <v>247</v>
      </c>
      <c r="G32" s="208">
        <v>0</v>
      </c>
      <c r="H32" s="207">
        <v>0</v>
      </c>
      <c r="I32" s="208">
        <v>0</v>
      </c>
      <c r="J32" s="208">
        <v>0</v>
      </c>
      <c r="K32" s="208">
        <f>+I32+J32</f>
        <v>0</v>
      </c>
      <c r="L32" s="273">
        <v>0</v>
      </c>
      <c r="M32" s="208">
        <f t="shared" si="11"/>
        <v>0</v>
      </c>
      <c r="N32" s="207">
        <v>0</v>
      </c>
      <c r="O32" s="273">
        <v>0</v>
      </c>
      <c r="P32" s="146">
        <f>+Q32-O32</f>
        <v>0</v>
      </c>
      <c r="Q32" s="219">
        <v>0</v>
      </c>
      <c r="R32" s="273">
        <f t="shared" si="12"/>
        <v>2774946</v>
      </c>
      <c r="S32" s="208">
        <v>0</v>
      </c>
      <c r="T32" s="208">
        <v>0</v>
      </c>
      <c r="U32" s="205">
        <v>0</v>
      </c>
      <c r="V32" s="205">
        <v>0</v>
      </c>
      <c r="W32" s="205">
        <v>0</v>
      </c>
      <c r="X32" s="208">
        <f>SUM(T32:W32)</f>
        <v>0</v>
      </c>
      <c r="Y32" s="208">
        <v>0</v>
      </c>
      <c r="Z32" s="208">
        <v>0</v>
      </c>
      <c r="AA32" s="208">
        <v>0</v>
      </c>
      <c r="AB32" s="208">
        <v>0</v>
      </c>
      <c r="AC32" s="208">
        <v>0</v>
      </c>
      <c r="AD32" s="208">
        <f>SUM(Y32:AC32)</f>
        <v>0</v>
      </c>
      <c r="AE32" s="205">
        <v>490503</v>
      </c>
      <c r="AF32" s="204">
        <f>+R32+S32+X32+AD32+AE32</f>
        <v>3265449</v>
      </c>
      <c r="AG32" s="68">
        <f t="shared" si="13"/>
        <v>3265449</v>
      </c>
      <c r="AH32" s="166"/>
    </row>
    <row r="33" spans="1:34" s="1" customFormat="1" ht="18" customHeight="1" x14ac:dyDescent="0.25">
      <c r="A33" s="76">
        <v>215</v>
      </c>
      <c r="B33" s="77" t="s">
        <v>56</v>
      </c>
      <c r="C33" s="281">
        <v>17389192</v>
      </c>
      <c r="D33" s="208">
        <v>0</v>
      </c>
      <c r="E33" s="208">
        <v>0</v>
      </c>
      <c r="F33" s="208" t="s">
        <v>247</v>
      </c>
      <c r="G33" s="208">
        <v>0</v>
      </c>
      <c r="H33" s="207">
        <v>0</v>
      </c>
      <c r="I33" s="208">
        <v>0</v>
      </c>
      <c r="J33" s="214">
        <v>0</v>
      </c>
      <c r="K33" s="214">
        <f>+I33+J33</f>
        <v>0</v>
      </c>
      <c r="L33" s="282">
        <v>0</v>
      </c>
      <c r="M33" s="214">
        <f t="shared" si="11"/>
        <v>0</v>
      </c>
      <c r="N33" s="213">
        <v>0</v>
      </c>
      <c r="O33" s="273">
        <v>0</v>
      </c>
      <c r="P33" s="146">
        <f>+Q33-O33</f>
        <v>0</v>
      </c>
      <c r="Q33" s="220">
        <v>0</v>
      </c>
      <c r="R33" s="282">
        <f t="shared" si="12"/>
        <v>17389192</v>
      </c>
      <c r="S33" s="214">
        <v>0</v>
      </c>
      <c r="T33" s="214">
        <v>0</v>
      </c>
      <c r="U33" s="205">
        <v>0</v>
      </c>
      <c r="V33" s="217">
        <v>0</v>
      </c>
      <c r="W33" s="217">
        <v>0</v>
      </c>
      <c r="X33" s="214">
        <f>SUM(T33:W33)</f>
        <v>0</v>
      </c>
      <c r="Y33" s="214">
        <v>0</v>
      </c>
      <c r="Z33" s="214">
        <v>0</v>
      </c>
      <c r="AA33" s="214">
        <v>0</v>
      </c>
      <c r="AB33" s="214">
        <v>0</v>
      </c>
      <c r="AC33" s="214">
        <v>0</v>
      </c>
      <c r="AD33" s="208">
        <f>SUM(Y33:AC33)</f>
        <v>0</v>
      </c>
      <c r="AE33" s="205">
        <v>534613.36400000006</v>
      </c>
      <c r="AF33" s="204">
        <f>+R33+S33+X33+AD33+AE33</f>
        <v>17923805.364</v>
      </c>
      <c r="AG33" s="78">
        <f t="shared" si="13"/>
        <v>17923805.364</v>
      </c>
      <c r="AH33" s="166"/>
    </row>
    <row r="34" spans="1:34" s="1" customFormat="1" ht="18" customHeight="1" thickBot="1" x14ac:dyDescent="0.3">
      <c r="A34" s="66">
        <v>312</v>
      </c>
      <c r="B34" s="67" t="s">
        <v>122</v>
      </c>
      <c r="C34" s="272">
        <v>13384966</v>
      </c>
      <c r="D34" s="208">
        <v>0</v>
      </c>
      <c r="E34" s="208">
        <v>0</v>
      </c>
      <c r="F34" s="208" t="s">
        <v>247</v>
      </c>
      <c r="G34" s="208">
        <v>0</v>
      </c>
      <c r="H34" s="207">
        <v>0</v>
      </c>
      <c r="I34" s="208">
        <v>0</v>
      </c>
      <c r="J34" s="208">
        <v>0</v>
      </c>
      <c r="K34" s="208">
        <f>+I34+J34</f>
        <v>0</v>
      </c>
      <c r="L34" s="273">
        <v>0</v>
      </c>
      <c r="M34" s="208">
        <f t="shared" si="11"/>
        <v>0</v>
      </c>
      <c r="N34" s="207">
        <v>0</v>
      </c>
      <c r="O34" s="273">
        <v>0</v>
      </c>
      <c r="P34" s="146">
        <f>+Q34-O34</f>
        <v>0</v>
      </c>
      <c r="Q34" s="219">
        <v>0</v>
      </c>
      <c r="R34" s="273">
        <f t="shared" si="12"/>
        <v>13384966</v>
      </c>
      <c r="S34" s="208">
        <v>0</v>
      </c>
      <c r="T34" s="208">
        <v>0</v>
      </c>
      <c r="U34" s="205">
        <v>0</v>
      </c>
      <c r="V34" s="205">
        <v>0</v>
      </c>
      <c r="W34" s="205">
        <v>0</v>
      </c>
      <c r="X34" s="208">
        <f>SUM(T34:W34)</f>
        <v>0</v>
      </c>
      <c r="Y34" s="208">
        <v>0</v>
      </c>
      <c r="Z34" s="208">
        <v>0</v>
      </c>
      <c r="AA34" s="208">
        <v>0</v>
      </c>
      <c r="AB34" s="208">
        <v>0</v>
      </c>
      <c r="AC34" s="208">
        <v>0</v>
      </c>
      <c r="AD34" s="208">
        <f>SUM(Y34:AC34)</f>
        <v>0</v>
      </c>
      <c r="AE34" s="205">
        <v>0</v>
      </c>
      <c r="AF34" s="204">
        <f>+R34+S34+X34+AD34+AE34</f>
        <v>13384966</v>
      </c>
      <c r="AG34" s="68">
        <f t="shared" si="13"/>
        <v>13384966</v>
      </c>
      <c r="AH34" s="166"/>
    </row>
    <row r="35" spans="1:34" s="1" customFormat="1" ht="18" customHeight="1" x14ac:dyDescent="0.25">
      <c r="A35" s="79"/>
      <c r="B35" s="86" t="s">
        <v>58</v>
      </c>
      <c r="C35" s="283">
        <f t="shared" ref="C35:AG35" si="18">SUM(C36:C40)</f>
        <v>46173659</v>
      </c>
      <c r="D35" s="155">
        <f t="shared" si="18"/>
        <v>4738273</v>
      </c>
      <c r="E35" s="155">
        <f t="shared" si="18"/>
        <v>5169081</v>
      </c>
      <c r="F35" s="155">
        <f t="shared" si="18"/>
        <v>430809</v>
      </c>
      <c r="G35" s="155">
        <f t="shared" si="18"/>
        <v>36122</v>
      </c>
      <c r="H35" s="215">
        <f t="shared" si="18"/>
        <v>5205203</v>
      </c>
      <c r="I35" s="155">
        <f t="shared" si="18"/>
        <v>0</v>
      </c>
      <c r="J35" s="155">
        <f t="shared" si="18"/>
        <v>0</v>
      </c>
      <c r="K35" s="155">
        <f t="shared" si="18"/>
        <v>0</v>
      </c>
      <c r="L35" s="158">
        <f t="shared" si="18"/>
        <v>211400</v>
      </c>
      <c r="M35" s="159">
        <f t="shared" si="18"/>
        <v>42918.589999999967</v>
      </c>
      <c r="N35" s="218">
        <f t="shared" si="18"/>
        <v>254318.58999999994</v>
      </c>
      <c r="O35" s="158">
        <f t="shared" si="18"/>
        <v>2934305</v>
      </c>
      <c r="P35" s="159">
        <f t="shared" si="18"/>
        <v>-95045</v>
      </c>
      <c r="Q35" s="218">
        <f t="shared" si="18"/>
        <v>2839260</v>
      </c>
      <c r="R35" s="158">
        <f t="shared" si="18"/>
        <v>38289681</v>
      </c>
      <c r="S35" s="159">
        <f t="shared" si="18"/>
        <v>8502.5594229181988</v>
      </c>
      <c r="T35" s="159">
        <f t="shared" si="18"/>
        <v>0</v>
      </c>
      <c r="U35" s="159">
        <f t="shared" si="18"/>
        <v>0</v>
      </c>
      <c r="V35" s="159">
        <f t="shared" si="18"/>
        <v>0</v>
      </c>
      <c r="W35" s="159">
        <f t="shared" si="18"/>
        <v>0</v>
      </c>
      <c r="X35" s="159">
        <f t="shared" si="18"/>
        <v>0</v>
      </c>
      <c r="Y35" s="159">
        <f t="shared" si="18"/>
        <v>1350</v>
      </c>
      <c r="Z35" s="159">
        <f t="shared" si="18"/>
        <v>0</v>
      </c>
      <c r="AA35" s="159">
        <f t="shared" si="18"/>
        <v>0</v>
      </c>
      <c r="AB35" s="159">
        <f t="shared" si="18"/>
        <v>0</v>
      </c>
      <c r="AC35" s="159">
        <f t="shared" si="18"/>
        <v>0</v>
      </c>
      <c r="AD35" s="159">
        <f t="shared" si="18"/>
        <v>1350</v>
      </c>
      <c r="AE35" s="159">
        <f t="shared" si="18"/>
        <v>2858931</v>
      </c>
      <c r="AF35" s="218">
        <f t="shared" si="18"/>
        <v>41158464.559422918</v>
      </c>
      <c r="AG35" s="280">
        <f t="shared" si="18"/>
        <v>49457246.149422914</v>
      </c>
      <c r="AH35" s="166"/>
    </row>
    <row r="36" spans="1:34" s="1" customFormat="1" ht="18" customHeight="1" x14ac:dyDescent="0.25">
      <c r="A36" s="63">
        <v>206</v>
      </c>
      <c r="B36" s="64" t="s">
        <v>59</v>
      </c>
      <c r="C36" s="270">
        <v>8710347</v>
      </c>
      <c r="D36" s="208">
        <v>0</v>
      </c>
      <c r="E36" s="208">
        <v>0</v>
      </c>
      <c r="F36" s="208" t="s">
        <v>247</v>
      </c>
      <c r="G36" s="208">
        <v>0</v>
      </c>
      <c r="H36" s="207">
        <v>0</v>
      </c>
      <c r="I36" s="208">
        <v>0</v>
      </c>
      <c r="J36" s="205">
        <v>0</v>
      </c>
      <c r="K36" s="205">
        <f>+I36+J36</f>
        <v>0</v>
      </c>
      <c r="L36" s="271">
        <v>140368</v>
      </c>
      <c r="M36" s="205">
        <f t="shared" ref="M36:M40" si="19">N36-L36</f>
        <v>30382.709999999963</v>
      </c>
      <c r="N36" s="204">
        <v>170750.70999999996</v>
      </c>
      <c r="O36" s="271">
        <v>0</v>
      </c>
      <c r="P36" s="205">
        <f>+Q36-O36</f>
        <v>0</v>
      </c>
      <c r="Q36" s="204">
        <v>0</v>
      </c>
      <c r="R36" s="271">
        <f>+C36-D36-I36-L36-O36</f>
        <v>8569979</v>
      </c>
      <c r="S36" s="205">
        <v>0</v>
      </c>
      <c r="T36" s="205">
        <v>0</v>
      </c>
      <c r="U36" s="205">
        <v>0</v>
      </c>
      <c r="V36" s="205">
        <v>0</v>
      </c>
      <c r="W36" s="205">
        <v>0</v>
      </c>
      <c r="X36" s="205">
        <f>SUM(T36:W36)</f>
        <v>0</v>
      </c>
      <c r="Y36" s="205">
        <v>0</v>
      </c>
      <c r="Z36" s="205">
        <v>0</v>
      </c>
      <c r="AA36" s="205">
        <v>0</v>
      </c>
      <c r="AB36" s="205">
        <v>0</v>
      </c>
      <c r="AC36" s="205">
        <v>0</v>
      </c>
      <c r="AD36" s="205">
        <f>SUM(Y36:AC36)</f>
        <v>0</v>
      </c>
      <c r="AE36" s="205">
        <v>120665</v>
      </c>
      <c r="AF36" s="204">
        <f>+R36+S36+X36+AD36+AE36</f>
        <v>8690644</v>
      </c>
      <c r="AG36" s="65">
        <f>+H36+K36+N36+Q36+AF36</f>
        <v>8861394.7100000009</v>
      </c>
      <c r="AH36" s="166"/>
    </row>
    <row r="37" spans="1:34" s="1" customFormat="1" ht="18" customHeight="1" x14ac:dyDescent="0.25">
      <c r="A37" s="66">
        <v>212</v>
      </c>
      <c r="B37" s="67" t="s">
        <v>60</v>
      </c>
      <c r="C37" s="272">
        <v>17209439</v>
      </c>
      <c r="D37" s="208">
        <v>0</v>
      </c>
      <c r="E37" s="208">
        <v>0</v>
      </c>
      <c r="F37" s="208" t="s">
        <v>247</v>
      </c>
      <c r="G37" s="208">
        <v>0</v>
      </c>
      <c r="H37" s="207">
        <v>0</v>
      </c>
      <c r="I37" s="208">
        <v>0</v>
      </c>
      <c r="J37" s="208">
        <v>0</v>
      </c>
      <c r="K37" s="208">
        <f>+I37+J37</f>
        <v>0</v>
      </c>
      <c r="L37" s="273">
        <v>3486</v>
      </c>
      <c r="M37" s="208">
        <f t="shared" si="19"/>
        <v>-1236.2000000000003</v>
      </c>
      <c r="N37" s="207">
        <v>2249.7999999999997</v>
      </c>
      <c r="O37" s="273">
        <v>751055</v>
      </c>
      <c r="P37" s="208">
        <f>+Q37-O37</f>
        <v>-3314</v>
      </c>
      <c r="Q37" s="207">
        <v>747741</v>
      </c>
      <c r="R37" s="273">
        <f>+C37-D37-I37-L37-O37</f>
        <v>16454898</v>
      </c>
      <c r="S37" s="208">
        <v>0</v>
      </c>
      <c r="T37" s="208">
        <v>0</v>
      </c>
      <c r="U37" s="205">
        <v>0</v>
      </c>
      <c r="V37" s="205">
        <v>0</v>
      </c>
      <c r="W37" s="205">
        <v>0</v>
      </c>
      <c r="X37" s="208">
        <f>SUM(T37:W37)</f>
        <v>0</v>
      </c>
      <c r="Y37" s="208">
        <v>1350</v>
      </c>
      <c r="Z37" s="208">
        <v>0</v>
      </c>
      <c r="AA37" s="208">
        <v>0</v>
      </c>
      <c r="AB37" s="208">
        <v>0</v>
      </c>
      <c r="AC37" s="208">
        <v>0</v>
      </c>
      <c r="AD37" s="208">
        <f>SUM(Y37:AC37)</f>
        <v>1350</v>
      </c>
      <c r="AE37" s="205">
        <v>401084</v>
      </c>
      <c r="AF37" s="204">
        <f>+R37+S37+X37+AD37+AE37</f>
        <v>16857332</v>
      </c>
      <c r="AG37" s="68">
        <f>+H37+K37+N37+Q37+AF37</f>
        <v>17607322.800000001</v>
      </c>
      <c r="AH37" s="166"/>
    </row>
    <row r="38" spans="1:34" s="1" customFormat="1" ht="18" customHeight="1" x14ac:dyDescent="0.25">
      <c r="A38" s="76">
        <v>255</v>
      </c>
      <c r="B38" s="77" t="s">
        <v>61</v>
      </c>
      <c r="C38" s="281">
        <v>1215038</v>
      </c>
      <c r="D38" s="208">
        <v>0</v>
      </c>
      <c r="E38" s="208">
        <v>0</v>
      </c>
      <c r="F38" s="208">
        <v>0</v>
      </c>
      <c r="G38" s="208">
        <v>0</v>
      </c>
      <c r="H38" s="207">
        <v>0</v>
      </c>
      <c r="I38" s="208">
        <v>0</v>
      </c>
      <c r="J38" s="214">
        <v>0</v>
      </c>
      <c r="K38" s="214">
        <f>+I38+J38</f>
        <v>0</v>
      </c>
      <c r="L38" s="282">
        <v>2920</v>
      </c>
      <c r="M38" s="214">
        <f t="shared" si="19"/>
        <v>-2920</v>
      </c>
      <c r="N38" s="213">
        <v>0</v>
      </c>
      <c r="O38" s="282">
        <v>0</v>
      </c>
      <c r="P38" s="214">
        <f>+Q38-O38</f>
        <v>0</v>
      </c>
      <c r="Q38" s="213">
        <v>0</v>
      </c>
      <c r="R38" s="282">
        <f>+C38-D38-I38-L38-O38</f>
        <v>1212118</v>
      </c>
      <c r="S38" s="214">
        <v>0</v>
      </c>
      <c r="T38" s="214">
        <v>0</v>
      </c>
      <c r="U38" s="205">
        <v>0</v>
      </c>
      <c r="V38" s="217">
        <v>0</v>
      </c>
      <c r="W38" s="217">
        <v>0</v>
      </c>
      <c r="X38" s="214">
        <f>SUM(T38:W38)</f>
        <v>0</v>
      </c>
      <c r="Y38" s="214">
        <v>0</v>
      </c>
      <c r="Z38" s="214">
        <v>0</v>
      </c>
      <c r="AA38" s="214">
        <v>0</v>
      </c>
      <c r="AB38" s="214">
        <v>0</v>
      </c>
      <c r="AC38" s="214">
        <v>0</v>
      </c>
      <c r="AD38" s="208">
        <f>SUM(Y38:AC38)</f>
        <v>0</v>
      </c>
      <c r="AE38" s="205">
        <v>-632813</v>
      </c>
      <c r="AF38" s="204">
        <f>+R38+S38+X38+AD38+AE38</f>
        <v>579305</v>
      </c>
      <c r="AG38" s="78">
        <f>+H38+K38+N38+Q38+AF38</f>
        <v>579305</v>
      </c>
      <c r="AH38" s="166"/>
    </row>
    <row r="39" spans="1:34" s="1" customFormat="1" ht="18" customHeight="1" x14ac:dyDescent="0.25">
      <c r="A39" s="76">
        <v>266</v>
      </c>
      <c r="B39" s="77" t="s">
        <v>62</v>
      </c>
      <c r="C39" s="281">
        <v>10683135</v>
      </c>
      <c r="D39" s="208">
        <v>1716976</v>
      </c>
      <c r="E39" s="208">
        <v>1883132</v>
      </c>
      <c r="F39" s="208">
        <v>166156</v>
      </c>
      <c r="G39" s="208">
        <v>16864</v>
      </c>
      <c r="H39" s="207">
        <v>1899996</v>
      </c>
      <c r="I39" s="208">
        <v>0</v>
      </c>
      <c r="J39" s="214">
        <v>0</v>
      </c>
      <c r="K39" s="214">
        <f>+I39+J39</f>
        <v>0</v>
      </c>
      <c r="L39" s="282">
        <v>36368</v>
      </c>
      <c r="M39" s="214">
        <f t="shared" si="19"/>
        <v>766.93000000000029</v>
      </c>
      <c r="N39" s="213">
        <v>37134.93</v>
      </c>
      <c r="O39" s="282">
        <v>2183250</v>
      </c>
      <c r="P39" s="214">
        <f>+Q39-O39</f>
        <v>-91731</v>
      </c>
      <c r="Q39" s="213">
        <v>2091519</v>
      </c>
      <c r="R39" s="282">
        <f>+C39-D39-I39-L39-O39</f>
        <v>6746541</v>
      </c>
      <c r="S39" s="214">
        <v>171.0998679674</v>
      </c>
      <c r="T39" s="214">
        <v>0</v>
      </c>
      <c r="U39" s="205">
        <v>0</v>
      </c>
      <c r="V39" s="217">
        <v>0</v>
      </c>
      <c r="W39" s="217">
        <v>0</v>
      </c>
      <c r="X39" s="214">
        <f>SUM(T39:W39)</f>
        <v>0</v>
      </c>
      <c r="Y39" s="214">
        <v>0</v>
      </c>
      <c r="Z39" s="214">
        <v>0</v>
      </c>
      <c r="AA39" s="214">
        <v>0</v>
      </c>
      <c r="AB39" s="214">
        <v>0</v>
      </c>
      <c r="AC39" s="214">
        <v>0</v>
      </c>
      <c r="AD39" s="208">
        <f>SUM(Y39:AC39)</f>
        <v>0</v>
      </c>
      <c r="AE39" s="205">
        <v>2969995</v>
      </c>
      <c r="AF39" s="204">
        <f>+R39+S39+X39+AD39+AE39</f>
        <v>9716707.099867966</v>
      </c>
      <c r="AG39" s="78">
        <f>+H39+K39+N39+Q39+AF39</f>
        <v>13745357.029867966</v>
      </c>
      <c r="AH39" s="166"/>
    </row>
    <row r="40" spans="1:34" s="1" customFormat="1" ht="18" customHeight="1" thickBot="1" x14ac:dyDescent="0.3">
      <c r="A40" s="66">
        <v>282</v>
      </c>
      <c r="B40" s="67" t="s">
        <v>63</v>
      </c>
      <c r="C40" s="272">
        <v>8355700</v>
      </c>
      <c r="D40" s="208">
        <v>3021297</v>
      </c>
      <c r="E40" s="208">
        <v>3285949</v>
      </c>
      <c r="F40" s="208">
        <v>264653</v>
      </c>
      <c r="G40" s="208">
        <v>19258</v>
      </c>
      <c r="H40" s="207">
        <v>3305207</v>
      </c>
      <c r="I40" s="208">
        <v>0</v>
      </c>
      <c r="J40" s="208">
        <v>0</v>
      </c>
      <c r="K40" s="208">
        <f>+I40+J40</f>
        <v>0</v>
      </c>
      <c r="L40" s="273">
        <v>28258</v>
      </c>
      <c r="M40" s="208">
        <f t="shared" si="19"/>
        <v>15925.150000000001</v>
      </c>
      <c r="N40" s="207">
        <v>44183.15</v>
      </c>
      <c r="O40" s="273">
        <v>0</v>
      </c>
      <c r="P40" s="208">
        <f>+Q40-O40</f>
        <v>0</v>
      </c>
      <c r="Q40" s="207">
        <v>0</v>
      </c>
      <c r="R40" s="273">
        <f>+C40-D40-I40-L40-O40</f>
        <v>5306145</v>
      </c>
      <c r="S40" s="208">
        <v>8331.4595549507994</v>
      </c>
      <c r="T40" s="208">
        <v>0</v>
      </c>
      <c r="U40" s="205">
        <v>0</v>
      </c>
      <c r="V40" s="205">
        <v>0</v>
      </c>
      <c r="W40" s="205">
        <v>0</v>
      </c>
      <c r="X40" s="208">
        <f>SUM(T40:W40)</f>
        <v>0</v>
      </c>
      <c r="Y40" s="208">
        <v>0</v>
      </c>
      <c r="Z40" s="208">
        <v>0</v>
      </c>
      <c r="AA40" s="208">
        <v>0</v>
      </c>
      <c r="AB40" s="208">
        <v>0</v>
      </c>
      <c r="AC40" s="208">
        <v>0</v>
      </c>
      <c r="AD40" s="208">
        <f>SUM(Y40:AC40)</f>
        <v>0</v>
      </c>
      <c r="AE40" s="205">
        <v>0</v>
      </c>
      <c r="AF40" s="204">
        <f>+R40+S40+X40+AD40+AE40</f>
        <v>5314476.4595549507</v>
      </c>
      <c r="AG40" s="68">
        <f>+H40+K40+N40+Q40+AF40</f>
        <v>8663866.6095549501</v>
      </c>
      <c r="AH40" s="166"/>
    </row>
    <row r="41" spans="1:34" s="1" customFormat="1" ht="18" customHeight="1" x14ac:dyDescent="0.25">
      <c r="A41" s="79"/>
      <c r="B41" s="80" t="s">
        <v>64</v>
      </c>
      <c r="C41" s="284">
        <f t="shared" ref="C41:AG41" si="20">SUM(C42:C45)</f>
        <v>85171202</v>
      </c>
      <c r="D41" s="155">
        <f t="shared" si="20"/>
        <v>0</v>
      </c>
      <c r="E41" s="155">
        <f t="shared" si="20"/>
        <v>0</v>
      </c>
      <c r="F41" s="155">
        <f t="shared" si="20"/>
        <v>0</v>
      </c>
      <c r="G41" s="155">
        <f t="shared" si="20"/>
        <v>0</v>
      </c>
      <c r="H41" s="215">
        <f t="shared" si="20"/>
        <v>0</v>
      </c>
      <c r="I41" s="155">
        <f t="shared" si="20"/>
        <v>0</v>
      </c>
      <c r="J41" s="155">
        <f t="shared" si="20"/>
        <v>0</v>
      </c>
      <c r="K41" s="155">
        <f t="shared" si="20"/>
        <v>0</v>
      </c>
      <c r="L41" s="154">
        <f t="shared" si="20"/>
        <v>4889880</v>
      </c>
      <c r="M41" s="155">
        <f t="shared" si="20"/>
        <v>-139539.10000000134</v>
      </c>
      <c r="N41" s="215">
        <f t="shared" si="20"/>
        <v>4750340.8999999985</v>
      </c>
      <c r="O41" s="154">
        <f t="shared" si="20"/>
        <v>42476</v>
      </c>
      <c r="P41" s="155">
        <f t="shared" si="20"/>
        <v>-15739</v>
      </c>
      <c r="Q41" s="215">
        <f t="shared" si="20"/>
        <v>26737</v>
      </c>
      <c r="R41" s="154">
        <f t="shared" si="20"/>
        <v>80238846</v>
      </c>
      <c r="S41" s="155">
        <f t="shared" si="20"/>
        <v>0</v>
      </c>
      <c r="T41" s="155">
        <f t="shared" si="20"/>
        <v>0</v>
      </c>
      <c r="U41" s="155">
        <f t="shared" si="20"/>
        <v>0</v>
      </c>
      <c r="V41" s="155">
        <f t="shared" si="20"/>
        <v>0</v>
      </c>
      <c r="W41" s="155">
        <f t="shared" si="20"/>
        <v>0</v>
      </c>
      <c r="X41" s="155">
        <f t="shared" si="20"/>
        <v>0</v>
      </c>
      <c r="Y41" s="155">
        <f t="shared" si="20"/>
        <v>9000</v>
      </c>
      <c r="Z41" s="155">
        <f t="shared" si="20"/>
        <v>0</v>
      </c>
      <c r="AA41" s="155">
        <f t="shared" si="20"/>
        <v>0</v>
      </c>
      <c r="AB41" s="155">
        <f t="shared" si="20"/>
        <v>0</v>
      </c>
      <c r="AC41" s="155">
        <f t="shared" si="20"/>
        <v>0</v>
      </c>
      <c r="AD41" s="155">
        <f t="shared" si="20"/>
        <v>9000</v>
      </c>
      <c r="AE41" s="155">
        <f t="shared" si="20"/>
        <v>1046522.133</v>
      </c>
      <c r="AF41" s="215">
        <f t="shared" si="20"/>
        <v>81294368.133000001</v>
      </c>
      <c r="AG41" s="81">
        <f t="shared" si="20"/>
        <v>86071446.032999992</v>
      </c>
      <c r="AH41" s="166"/>
    </row>
    <row r="42" spans="1:34" s="1" customFormat="1" ht="18" customHeight="1" x14ac:dyDescent="0.25">
      <c r="A42" s="66">
        <v>207</v>
      </c>
      <c r="B42" s="67" t="s">
        <v>65</v>
      </c>
      <c r="C42" s="272">
        <v>41657884</v>
      </c>
      <c r="D42" s="208">
        <v>0</v>
      </c>
      <c r="E42" s="208">
        <v>0</v>
      </c>
      <c r="F42" s="208" t="s">
        <v>247</v>
      </c>
      <c r="G42" s="208">
        <v>0</v>
      </c>
      <c r="H42" s="207">
        <v>0</v>
      </c>
      <c r="I42" s="208">
        <v>0</v>
      </c>
      <c r="J42" s="208">
        <v>0</v>
      </c>
      <c r="K42" s="208">
        <f>+I42+J42</f>
        <v>0</v>
      </c>
      <c r="L42" s="273">
        <v>143037</v>
      </c>
      <c r="M42" s="208">
        <f t="shared" ref="M42:M45" si="21">N42-L42</f>
        <v>20758.340000000026</v>
      </c>
      <c r="N42" s="207">
        <v>163795.34000000003</v>
      </c>
      <c r="O42" s="147">
        <v>42476</v>
      </c>
      <c r="P42" s="146">
        <f>+Q42-O42</f>
        <v>-15739</v>
      </c>
      <c r="Q42" s="219">
        <v>26737</v>
      </c>
      <c r="R42" s="273">
        <f>+C42-D42-I42-L42-O42</f>
        <v>41472371</v>
      </c>
      <c r="S42" s="208">
        <v>0</v>
      </c>
      <c r="T42" s="208">
        <v>0</v>
      </c>
      <c r="U42" s="205">
        <v>0</v>
      </c>
      <c r="V42" s="205">
        <v>0</v>
      </c>
      <c r="W42" s="205">
        <v>0</v>
      </c>
      <c r="X42" s="208">
        <f>SUM(T42:W42)</f>
        <v>0</v>
      </c>
      <c r="Y42" s="208">
        <v>0</v>
      </c>
      <c r="Z42" s="208">
        <v>0</v>
      </c>
      <c r="AA42" s="208">
        <v>0</v>
      </c>
      <c r="AB42" s="208">
        <v>0</v>
      </c>
      <c r="AC42" s="208">
        <v>0</v>
      </c>
      <c r="AD42" s="208">
        <f>SUM(Y42:AC42)</f>
        <v>0</v>
      </c>
      <c r="AE42" s="208">
        <v>110000</v>
      </c>
      <c r="AF42" s="207">
        <f>+R42+S42+X42+AD42+AE42</f>
        <v>41582371</v>
      </c>
      <c r="AG42" s="68">
        <f>+H42+K42+N42+Q42+AF42</f>
        <v>41772903.340000004</v>
      </c>
      <c r="AH42" s="166"/>
    </row>
    <row r="43" spans="1:34" s="1" customFormat="1" ht="18" customHeight="1" x14ac:dyDescent="0.25">
      <c r="A43" s="63">
        <v>216</v>
      </c>
      <c r="B43" s="64" t="s">
        <v>66</v>
      </c>
      <c r="C43" s="270">
        <v>24874904</v>
      </c>
      <c r="D43" s="208">
        <v>0</v>
      </c>
      <c r="E43" s="208">
        <v>0</v>
      </c>
      <c r="F43" s="208" t="s">
        <v>247</v>
      </c>
      <c r="G43" s="208">
        <v>0</v>
      </c>
      <c r="H43" s="207">
        <v>0</v>
      </c>
      <c r="I43" s="208">
        <v>0</v>
      </c>
      <c r="J43" s="205">
        <v>0</v>
      </c>
      <c r="K43" s="205">
        <f>+I43+J43</f>
        <v>0</v>
      </c>
      <c r="L43" s="271">
        <v>2590390</v>
      </c>
      <c r="M43" s="205">
        <f t="shared" si="21"/>
        <v>-95589.729999999516</v>
      </c>
      <c r="N43" s="207">
        <v>2494800.2700000005</v>
      </c>
      <c r="O43" s="144">
        <v>0</v>
      </c>
      <c r="P43" s="145">
        <f>+Q43-O43</f>
        <v>0</v>
      </c>
      <c r="Q43" s="222">
        <v>0</v>
      </c>
      <c r="R43" s="271">
        <f>+C43-D43-I43-L43-O43</f>
        <v>22284514</v>
      </c>
      <c r="S43" s="205">
        <v>0</v>
      </c>
      <c r="T43" s="205">
        <v>0</v>
      </c>
      <c r="U43" s="205">
        <v>0</v>
      </c>
      <c r="V43" s="205">
        <v>0</v>
      </c>
      <c r="W43" s="205">
        <v>0</v>
      </c>
      <c r="X43" s="205">
        <f>SUM(T43:W43)</f>
        <v>0</v>
      </c>
      <c r="Y43" s="205">
        <v>0</v>
      </c>
      <c r="Z43" s="205">
        <v>0</v>
      </c>
      <c r="AA43" s="205">
        <v>0</v>
      </c>
      <c r="AB43" s="205">
        <v>0</v>
      </c>
      <c r="AC43" s="205">
        <v>0</v>
      </c>
      <c r="AD43" s="205">
        <f>SUM(Y43:AC43)</f>
        <v>0</v>
      </c>
      <c r="AE43" s="205">
        <v>450000</v>
      </c>
      <c r="AF43" s="207">
        <f>+R43+S43+X43+AD43+AE43</f>
        <v>22734514</v>
      </c>
      <c r="AG43" s="65">
        <f>+H43+K43+N43+Q43+AF43</f>
        <v>25229314.27</v>
      </c>
      <c r="AH43" s="166"/>
    </row>
    <row r="44" spans="1:34" s="1" customFormat="1" ht="18" customHeight="1" x14ac:dyDescent="0.25">
      <c r="A44" s="63">
        <v>217</v>
      </c>
      <c r="B44" s="64" t="s">
        <v>67</v>
      </c>
      <c r="C44" s="270">
        <v>1717242</v>
      </c>
      <c r="D44" s="208">
        <v>0</v>
      </c>
      <c r="E44" s="208">
        <v>0</v>
      </c>
      <c r="F44" s="208" t="s">
        <v>247</v>
      </c>
      <c r="G44" s="208">
        <v>0</v>
      </c>
      <c r="H44" s="207">
        <v>0</v>
      </c>
      <c r="I44" s="208">
        <v>0</v>
      </c>
      <c r="J44" s="205">
        <v>0</v>
      </c>
      <c r="K44" s="205">
        <f>+I44+J44</f>
        <v>0</v>
      </c>
      <c r="L44" s="271">
        <v>1755</v>
      </c>
      <c r="M44" s="205">
        <f t="shared" si="21"/>
        <v>5103.78</v>
      </c>
      <c r="N44" s="204">
        <v>6858.78</v>
      </c>
      <c r="O44" s="271">
        <v>0</v>
      </c>
      <c r="P44" s="205">
        <f>+Q44-O44</f>
        <v>0</v>
      </c>
      <c r="Q44" s="204">
        <v>0</v>
      </c>
      <c r="R44" s="271">
        <f>+C44-D44-I44-L44-O44</f>
        <v>1715487</v>
      </c>
      <c r="S44" s="205">
        <v>0</v>
      </c>
      <c r="T44" s="205">
        <v>0</v>
      </c>
      <c r="U44" s="205">
        <v>0</v>
      </c>
      <c r="V44" s="205">
        <v>0</v>
      </c>
      <c r="W44" s="205">
        <v>0</v>
      </c>
      <c r="X44" s="205">
        <f>SUM(T44:W44)</f>
        <v>0</v>
      </c>
      <c r="Y44" s="205">
        <v>0</v>
      </c>
      <c r="Z44" s="205">
        <v>0</v>
      </c>
      <c r="AA44" s="205">
        <v>0</v>
      </c>
      <c r="AB44" s="205">
        <v>0</v>
      </c>
      <c r="AC44" s="205">
        <v>0</v>
      </c>
      <c r="AD44" s="205">
        <f>SUM(Y44:AC44)</f>
        <v>0</v>
      </c>
      <c r="AE44" s="205">
        <v>23022.133000000002</v>
      </c>
      <c r="AF44" s="207">
        <f>+R44+S44+X44+AD44+AE44</f>
        <v>1738509.1329999999</v>
      </c>
      <c r="AG44" s="65">
        <f>+H44+K44+N44+Q44+AF44</f>
        <v>1745367.9129999999</v>
      </c>
      <c r="AH44" s="166"/>
    </row>
    <row r="45" spans="1:34" s="1" customFormat="1" ht="18" customHeight="1" thickBot="1" x14ac:dyDescent="0.3">
      <c r="A45" s="82">
        <v>301</v>
      </c>
      <c r="B45" s="83" t="s">
        <v>68</v>
      </c>
      <c r="C45" s="285">
        <v>16921172</v>
      </c>
      <c r="D45" s="214">
        <v>0</v>
      </c>
      <c r="E45" s="214">
        <v>0</v>
      </c>
      <c r="F45" s="214" t="s">
        <v>247</v>
      </c>
      <c r="G45" s="214">
        <v>0</v>
      </c>
      <c r="H45" s="213">
        <v>0</v>
      </c>
      <c r="I45" s="214">
        <v>0</v>
      </c>
      <c r="J45" s="217">
        <v>0</v>
      </c>
      <c r="K45" s="217">
        <f>+I45+J45</f>
        <v>0</v>
      </c>
      <c r="L45" s="286">
        <v>2154698</v>
      </c>
      <c r="M45" s="217">
        <f t="shared" si="21"/>
        <v>-69811.490000001853</v>
      </c>
      <c r="N45" s="216">
        <v>2084886.5099999981</v>
      </c>
      <c r="O45" s="286">
        <v>0</v>
      </c>
      <c r="P45" s="217">
        <f>+Q45-O45</f>
        <v>0</v>
      </c>
      <c r="Q45" s="216">
        <v>0</v>
      </c>
      <c r="R45" s="286">
        <f>+C45-D45-I45-L45-O45</f>
        <v>14766474</v>
      </c>
      <c r="S45" s="217">
        <v>0</v>
      </c>
      <c r="T45" s="217">
        <v>0</v>
      </c>
      <c r="U45" s="217">
        <v>0</v>
      </c>
      <c r="V45" s="217">
        <v>0</v>
      </c>
      <c r="W45" s="217">
        <v>0</v>
      </c>
      <c r="X45" s="157">
        <f>SUM(T45:W45)</f>
        <v>0</v>
      </c>
      <c r="Y45" s="157">
        <v>9000</v>
      </c>
      <c r="Z45" s="157">
        <v>0</v>
      </c>
      <c r="AA45" s="157">
        <v>0</v>
      </c>
      <c r="AB45" s="157">
        <v>0</v>
      </c>
      <c r="AC45" s="157">
        <v>0</v>
      </c>
      <c r="AD45" s="157">
        <f>SUM(Y45:AC45)</f>
        <v>9000</v>
      </c>
      <c r="AE45" s="157">
        <v>463500</v>
      </c>
      <c r="AF45" s="213">
        <f>+R45+S45+X45+AD45+AE45</f>
        <v>15238974</v>
      </c>
      <c r="AG45" s="84">
        <f>+H45+K45+N45+Q45+AF45</f>
        <v>17323860.509999998</v>
      </c>
      <c r="AH45" s="166"/>
    </row>
    <row r="46" spans="1:34" s="1" customFormat="1" ht="18" customHeight="1" thickBot="1" x14ac:dyDescent="0.3">
      <c r="A46" s="85"/>
      <c r="B46" s="171" t="s">
        <v>69</v>
      </c>
      <c r="C46" s="184">
        <f t="shared" ref="C46:AG46" si="22">SUM(C47:C48)</f>
        <v>156177241.60666668</v>
      </c>
      <c r="D46" s="278">
        <f t="shared" si="22"/>
        <v>12108487</v>
      </c>
      <c r="E46" s="278">
        <f t="shared" si="22"/>
        <v>19028396</v>
      </c>
      <c r="F46" s="278">
        <f t="shared" si="22"/>
        <v>6919909</v>
      </c>
      <c r="G46" s="278">
        <f t="shared" si="22"/>
        <v>1385220</v>
      </c>
      <c r="H46" s="279">
        <f t="shared" si="22"/>
        <v>20413616</v>
      </c>
      <c r="I46" s="278">
        <f t="shared" si="22"/>
        <v>-1837037</v>
      </c>
      <c r="J46" s="278">
        <f t="shared" si="22"/>
        <v>-1996721.752174231</v>
      </c>
      <c r="K46" s="278">
        <f t="shared" si="22"/>
        <v>-3833758.7521742312</v>
      </c>
      <c r="L46" s="287">
        <f t="shared" si="22"/>
        <v>0</v>
      </c>
      <c r="M46" s="278">
        <f t="shared" si="22"/>
        <v>0</v>
      </c>
      <c r="N46" s="279">
        <f t="shared" si="22"/>
        <v>0</v>
      </c>
      <c r="O46" s="287">
        <f t="shared" si="22"/>
        <v>0</v>
      </c>
      <c r="P46" s="278">
        <f t="shared" si="22"/>
        <v>0</v>
      </c>
      <c r="Q46" s="279">
        <f t="shared" si="22"/>
        <v>0</v>
      </c>
      <c r="R46" s="287">
        <f t="shared" si="22"/>
        <v>145905791.60666668</v>
      </c>
      <c r="S46" s="278">
        <f t="shared" si="22"/>
        <v>258487.97456025699</v>
      </c>
      <c r="T46" s="278">
        <f t="shared" si="22"/>
        <v>647597.92293841532</v>
      </c>
      <c r="U46" s="278">
        <f t="shared" si="22"/>
        <v>3236938.0298527121</v>
      </c>
      <c r="V46" s="278">
        <f t="shared" si="22"/>
        <v>649458.42137460131</v>
      </c>
      <c r="W46" s="278">
        <f t="shared" si="22"/>
        <v>6000000</v>
      </c>
      <c r="X46" s="278">
        <f t="shared" si="22"/>
        <v>10533994.374165729</v>
      </c>
      <c r="Y46" s="278">
        <f t="shared" si="22"/>
        <v>0</v>
      </c>
      <c r="Z46" s="278">
        <f t="shared" si="22"/>
        <v>2382000</v>
      </c>
      <c r="AA46" s="278">
        <f t="shared" si="22"/>
        <v>1272000</v>
      </c>
      <c r="AB46" s="278">
        <f t="shared" si="22"/>
        <v>0</v>
      </c>
      <c r="AC46" s="278">
        <f t="shared" si="22"/>
        <v>926000</v>
      </c>
      <c r="AD46" s="278">
        <f t="shared" si="22"/>
        <v>4580000</v>
      </c>
      <c r="AE46" s="278">
        <f t="shared" si="22"/>
        <v>1847331</v>
      </c>
      <c r="AF46" s="279">
        <f t="shared" si="22"/>
        <v>163125604.95539266</v>
      </c>
      <c r="AG46" s="288">
        <f t="shared" si="22"/>
        <v>179705462.20321846</v>
      </c>
      <c r="AH46" s="166"/>
    </row>
    <row r="47" spans="1:34" s="89" customFormat="1" ht="18" customHeight="1" x14ac:dyDescent="0.25">
      <c r="A47" s="87">
        <v>400</v>
      </c>
      <c r="B47" s="88" t="s">
        <v>199</v>
      </c>
      <c r="C47" s="272">
        <v>72970582</v>
      </c>
      <c r="D47" s="208">
        <v>12108487</v>
      </c>
      <c r="E47" s="208">
        <v>19028396</v>
      </c>
      <c r="F47" s="208">
        <v>6919909</v>
      </c>
      <c r="G47" s="208">
        <v>1385220</v>
      </c>
      <c r="H47" s="207">
        <v>20413616</v>
      </c>
      <c r="I47" s="208">
        <v>-1837037</v>
      </c>
      <c r="J47" s="208">
        <v>-1996721.752174231</v>
      </c>
      <c r="K47" s="208">
        <f>+I47+J47</f>
        <v>-3833758.7521742312</v>
      </c>
      <c r="L47" s="147">
        <v>0</v>
      </c>
      <c r="M47" s="146">
        <f t="shared" ref="M47:M48" si="23">N47-L47</f>
        <v>0</v>
      </c>
      <c r="N47" s="219">
        <v>0</v>
      </c>
      <c r="O47" s="147">
        <v>0</v>
      </c>
      <c r="P47" s="145">
        <f>+Q47-O47</f>
        <v>0</v>
      </c>
      <c r="Q47" s="219">
        <v>0</v>
      </c>
      <c r="R47" s="147">
        <f>+C47-D47-I47-L47-O47</f>
        <v>62699132</v>
      </c>
      <c r="S47" s="146">
        <v>258487.97456025699</v>
      </c>
      <c r="T47" s="146">
        <v>647597.92293841532</v>
      </c>
      <c r="U47" s="146">
        <v>3236938.0298527121</v>
      </c>
      <c r="V47" s="146">
        <v>649458.42137460131</v>
      </c>
      <c r="W47" s="146">
        <v>6000000</v>
      </c>
      <c r="X47" s="146">
        <f>SUM(T47:W47)</f>
        <v>10533994.374165729</v>
      </c>
      <c r="Y47" s="146">
        <v>0</v>
      </c>
      <c r="Z47" s="146">
        <v>2382000</v>
      </c>
      <c r="AA47" s="146">
        <v>1272000</v>
      </c>
      <c r="AB47" s="146">
        <v>0</v>
      </c>
      <c r="AC47" s="146">
        <v>926000</v>
      </c>
      <c r="AD47" s="146">
        <f>SUM(Y47:AC47)</f>
        <v>4580000</v>
      </c>
      <c r="AE47" s="146">
        <v>1847331</v>
      </c>
      <c r="AF47" s="219">
        <f>+R47+S47+X47+AD47+AE47</f>
        <v>79918945.348725975</v>
      </c>
      <c r="AG47" s="92">
        <f>+H47+K47+N47+Q47+AF47</f>
        <v>96498802.596551746</v>
      </c>
      <c r="AH47" s="166"/>
    </row>
    <row r="48" spans="1:34" s="89" customFormat="1" ht="18" customHeight="1" thickBot="1" x14ac:dyDescent="0.3">
      <c r="A48" s="90" t="s">
        <v>105</v>
      </c>
      <c r="B48" s="91" t="s">
        <v>71</v>
      </c>
      <c r="C48" s="281">
        <v>83206659.606666699</v>
      </c>
      <c r="D48" s="214">
        <v>0</v>
      </c>
      <c r="E48" s="214">
        <v>0</v>
      </c>
      <c r="F48" s="214">
        <v>0</v>
      </c>
      <c r="G48" s="214">
        <v>0</v>
      </c>
      <c r="H48" s="213">
        <v>0</v>
      </c>
      <c r="I48" s="214">
        <v>0</v>
      </c>
      <c r="J48" s="214">
        <v>0</v>
      </c>
      <c r="K48" s="214">
        <f>+I48+J48</f>
        <v>0</v>
      </c>
      <c r="L48" s="152">
        <v>0</v>
      </c>
      <c r="M48" s="153">
        <f t="shared" si="23"/>
        <v>0</v>
      </c>
      <c r="N48" s="220">
        <v>0</v>
      </c>
      <c r="O48" s="152">
        <v>0</v>
      </c>
      <c r="P48" s="153">
        <f>+Q48-O48</f>
        <v>0</v>
      </c>
      <c r="Q48" s="220">
        <v>0</v>
      </c>
      <c r="R48" s="152">
        <f>+C48-D48-I48-L48-O48</f>
        <v>83206659.606666699</v>
      </c>
      <c r="S48" s="153"/>
      <c r="T48" s="153">
        <v>0</v>
      </c>
      <c r="U48" s="153"/>
      <c r="V48" s="153">
        <v>0</v>
      </c>
      <c r="W48" s="153">
        <v>0</v>
      </c>
      <c r="X48" s="153">
        <f>SUM(T48:W48)</f>
        <v>0</v>
      </c>
      <c r="Y48" s="153">
        <v>0</v>
      </c>
      <c r="Z48" s="153">
        <v>0</v>
      </c>
      <c r="AA48" s="153">
        <v>0</v>
      </c>
      <c r="AB48" s="153">
        <v>0</v>
      </c>
      <c r="AC48" s="153">
        <v>0</v>
      </c>
      <c r="AD48" s="153">
        <f>SUM(Y48:AC48)</f>
        <v>0</v>
      </c>
      <c r="AE48" s="153">
        <v>0</v>
      </c>
      <c r="AF48" s="220">
        <f>+R48+S48+X48+AD48+AE48</f>
        <v>83206659.606666699</v>
      </c>
      <c r="AG48" s="289">
        <f>+H48+K48+N48+Q48+AF48</f>
        <v>83206659.606666699</v>
      </c>
      <c r="AH48" s="166"/>
    </row>
    <row r="49" spans="1:35" s="1" customFormat="1" ht="18" customHeight="1" thickBot="1" x14ac:dyDescent="0.3">
      <c r="A49" s="93"/>
      <c r="B49" s="172" t="s">
        <v>72</v>
      </c>
      <c r="C49" s="290">
        <f t="shared" ref="C49:AG49" si="24">+C46+C23+C7</f>
        <v>1270947034.6066666</v>
      </c>
      <c r="D49" s="291">
        <f t="shared" si="24"/>
        <v>399649775</v>
      </c>
      <c r="E49" s="291">
        <f t="shared" si="24"/>
        <v>422716135</v>
      </c>
      <c r="F49" s="291">
        <f t="shared" si="24"/>
        <v>23066360</v>
      </c>
      <c r="G49" s="291">
        <f t="shared" si="24"/>
        <v>4617398</v>
      </c>
      <c r="H49" s="292">
        <f t="shared" si="24"/>
        <v>427333536</v>
      </c>
      <c r="I49" s="291">
        <f t="shared" si="24"/>
        <v>0</v>
      </c>
      <c r="J49" s="291">
        <f t="shared" si="24"/>
        <v>0</v>
      </c>
      <c r="K49" s="291">
        <f t="shared" si="24"/>
        <v>0</v>
      </c>
      <c r="L49" s="293">
        <f t="shared" si="24"/>
        <v>92037925</v>
      </c>
      <c r="M49" s="291">
        <f t="shared" si="24"/>
        <v>742304.31250014948</v>
      </c>
      <c r="N49" s="292">
        <f t="shared" si="24"/>
        <v>92780229.312500134</v>
      </c>
      <c r="O49" s="293">
        <f t="shared" si="24"/>
        <v>6226994</v>
      </c>
      <c r="P49" s="291">
        <f t="shared" si="24"/>
        <v>-363054</v>
      </c>
      <c r="Q49" s="292">
        <f t="shared" si="24"/>
        <v>5863940</v>
      </c>
      <c r="R49" s="293">
        <f t="shared" si="24"/>
        <v>773032340.60666668</v>
      </c>
      <c r="S49" s="291">
        <f t="shared" si="24"/>
        <v>861626.58198815235</v>
      </c>
      <c r="T49" s="291">
        <f t="shared" si="24"/>
        <v>647597.92293841532</v>
      </c>
      <c r="U49" s="291">
        <f t="shared" si="24"/>
        <v>3236938.0298527121</v>
      </c>
      <c r="V49" s="291">
        <f t="shared" si="24"/>
        <v>649458.42137460131</v>
      </c>
      <c r="W49" s="291">
        <f t="shared" si="24"/>
        <v>6000000</v>
      </c>
      <c r="X49" s="291">
        <f t="shared" si="24"/>
        <v>10533994.374165729</v>
      </c>
      <c r="Y49" s="291">
        <f t="shared" si="24"/>
        <v>5412850</v>
      </c>
      <c r="Z49" s="291">
        <f t="shared" si="24"/>
        <v>2382000</v>
      </c>
      <c r="AA49" s="291">
        <f t="shared" si="24"/>
        <v>1272000</v>
      </c>
      <c r="AB49" s="291">
        <f t="shared" si="24"/>
        <v>727000</v>
      </c>
      <c r="AC49" s="291">
        <f t="shared" si="24"/>
        <v>926000</v>
      </c>
      <c r="AD49" s="291">
        <f t="shared" si="24"/>
        <v>10719850</v>
      </c>
      <c r="AE49" s="291">
        <f t="shared" si="24"/>
        <v>19388932.853</v>
      </c>
      <c r="AF49" s="292">
        <f t="shared" si="24"/>
        <v>814536744.4158206</v>
      </c>
      <c r="AG49" s="294">
        <f t="shared" si="24"/>
        <v>1340514449.7283211</v>
      </c>
      <c r="AH49" s="166"/>
    </row>
    <row r="50" spans="1:35" s="1" customFormat="1" ht="18" customHeight="1" x14ac:dyDescent="0.25">
      <c r="A50" s="94">
        <v>500</v>
      </c>
      <c r="B50" s="95" t="s">
        <v>73</v>
      </c>
      <c r="C50" s="270">
        <v>79990906</v>
      </c>
      <c r="D50" s="208">
        <v>58079298</v>
      </c>
      <c r="E50" s="208">
        <v>56492566</v>
      </c>
      <c r="F50" s="208">
        <v>-1586732</v>
      </c>
      <c r="G50" s="208">
        <v>1174623</v>
      </c>
      <c r="H50" s="207">
        <v>57667189</v>
      </c>
      <c r="I50" s="208">
        <v>0</v>
      </c>
      <c r="J50" s="205">
        <v>0</v>
      </c>
      <c r="K50" s="205">
        <f>+I50+J50</f>
        <v>0</v>
      </c>
      <c r="L50" s="144">
        <v>0</v>
      </c>
      <c r="M50" s="145">
        <f t="shared" ref="M50:M51" si="25">N50-L50</f>
        <v>0</v>
      </c>
      <c r="N50" s="222">
        <v>0</v>
      </c>
      <c r="O50" s="144">
        <v>0</v>
      </c>
      <c r="P50" s="145">
        <f>+Q50-O50</f>
        <v>0</v>
      </c>
      <c r="Q50" s="222">
        <v>0</v>
      </c>
      <c r="R50" s="144">
        <f>+C50-D50-I50-L50-O50</f>
        <v>21911608</v>
      </c>
      <c r="S50" s="145">
        <v>198736.79347070699</v>
      </c>
      <c r="T50" s="145">
        <v>52429.378876471586</v>
      </c>
      <c r="U50" s="145">
        <v>302575.57328828768</v>
      </c>
      <c r="V50" s="145">
        <v>283368.1897174794</v>
      </c>
      <c r="W50" s="145">
        <v>0</v>
      </c>
      <c r="X50" s="145">
        <f>SUM(T50:W50)</f>
        <v>638373.14188223868</v>
      </c>
      <c r="Y50" s="145">
        <v>172194</v>
      </c>
      <c r="Z50" s="145">
        <v>0</v>
      </c>
      <c r="AA50" s="145">
        <v>0</v>
      </c>
      <c r="AB50" s="145">
        <v>0</v>
      </c>
      <c r="AC50" s="145">
        <v>0</v>
      </c>
      <c r="AD50" s="145">
        <f>SUM(Y50:AC50)</f>
        <v>172194</v>
      </c>
      <c r="AE50" s="145">
        <v>0</v>
      </c>
      <c r="AF50" s="222">
        <f>+R50+S50+X50+AD50+AE50</f>
        <v>22920911.935352944</v>
      </c>
      <c r="AG50" s="295">
        <f>+H50+K50+N50+Q50+AF50</f>
        <v>80588100.935352951</v>
      </c>
      <c r="AH50" s="166"/>
    </row>
    <row r="51" spans="1:35" s="1" customFormat="1" ht="18" customHeight="1" thickBot="1" x14ac:dyDescent="0.3">
      <c r="A51" s="96">
        <v>600</v>
      </c>
      <c r="B51" s="97" t="s">
        <v>74</v>
      </c>
      <c r="C51" s="281">
        <v>71323320</v>
      </c>
      <c r="D51" s="214">
        <v>46572091</v>
      </c>
      <c r="E51" s="214">
        <v>46598895</v>
      </c>
      <c r="F51" s="214">
        <v>26804</v>
      </c>
      <c r="G51" s="214">
        <v>1256977</v>
      </c>
      <c r="H51" s="213">
        <v>47855872</v>
      </c>
      <c r="I51" s="214">
        <v>0</v>
      </c>
      <c r="J51" s="214">
        <v>0</v>
      </c>
      <c r="K51" s="214">
        <f>+I51+J51</f>
        <v>0</v>
      </c>
      <c r="L51" s="152">
        <v>0</v>
      </c>
      <c r="M51" s="153">
        <f t="shared" si="25"/>
        <v>0</v>
      </c>
      <c r="N51" s="220">
        <v>0</v>
      </c>
      <c r="O51" s="152">
        <v>0</v>
      </c>
      <c r="P51" s="153">
        <f>+Q51-O51</f>
        <v>0</v>
      </c>
      <c r="Q51" s="220">
        <v>0</v>
      </c>
      <c r="R51" s="144">
        <f>+C51-D51-I51-L51-O51</f>
        <v>24751229</v>
      </c>
      <c r="S51" s="153">
        <v>172636.624661765</v>
      </c>
      <c r="T51" s="153">
        <v>49972.698185113069</v>
      </c>
      <c r="U51" s="153">
        <v>288486.39685899997</v>
      </c>
      <c r="V51" s="153">
        <v>270173.38890791929</v>
      </c>
      <c r="W51" s="153">
        <v>0</v>
      </c>
      <c r="X51" s="153">
        <f>SUM(T51:W51)</f>
        <v>608632.4839520324</v>
      </c>
      <c r="Y51" s="153">
        <v>178456</v>
      </c>
      <c r="Z51" s="153">
        <v>0</v>
      </c>
      <c r="AA51" s="153">
        <v>0</v>
      </c>
      <c r="AB51" s="153">
        <v>0</v>
      </c>
      <c r="AC51" s="153">
        <v>0</v>
      </c>
      <c r="AD51" s="153">
        <f>SUM(Y51:AC51)</f>
        <v>178456</v>
      </c>
      <c r="AE51" s="157">
        <v>0</v>
      </c>
      <c r="AF51" s="296">
        <f>+R51+S51+X51+AD51+AE51</f>
        <v>25710954.108613797</v>
      </c>
      <c r="AG51" s="289">
        <f>+H51+K51+N51+Q51+AF51</f>
        <v>73566826.108613789</v>
      </c>
      <c r="AH51" s="166"/>
    </row>
    <row r="52" spans="1:35" s="1" customFormat="1" ht="18" customHeight="1" thickBot="1" x14ac:dyDescent="0.3">
      <c r="A52" s="98"/>
      <c r="B52" s="172" t="s">
        <v>75</v>
      </c>
      <c r="C52" s="290">
        <f t="shared" ref="C52:AG52" si="26">SUM(C50:C51)</f>
        <v>151314226</v>
      </c>
      <c r="D52" s="291">
        <f t="shared" si="26"/>
        <v>104651389</v>
      </c>
      <c r="E52" s="291">
        <f t="shared" si="26"/>
        <v>103091461</v>
      </c>
      <c r="F52" s="291">
        <f t="shared" si="26"/>
        <v>-1559928</v>
      </c>
      <c r="G52" s="291">
        <f t="shared" si="26"/>
        <v>2431600</v>
      </c>
      <c r="H52" s="292">
        <f t="shared" si="26"/>
        <v>105523061</v>
      </c>
      <c r="I52" s="291">
        <f t="shared" si="26"/>
        <v>0</v>
      </c>
      <c r="J52" s="291">
        <f t="shared" si="26"/>
        <v>0</v>
      </c>
      <c r="K52" s="291">
        <f t="shared" si="26"/>
        <v>0</v>
      </c>
      <c r="L52" s="293">
        <f t="shared" si="26"/>
        <v>0</v>
      </c>
      <c r="M52" s="291">
        <f t="shared" si="26"/>
        <v>0</v>
      </c>
      <c r="N52" s="292">
        <f t="shared" si="26"/>
        <v>0</v>
      </c>
      <c r="O52" s="293">
        <f t="shared" si="26"/>
        <v>0</v>
      </c>
      <c r="P52" s="291">
        <f t="shared" si="26"/>
        <v>0</v>
      </c>
      <c r="Q52" s="292">
        <f t="shared" si="26"/>
        <v>0</v>
      </c>
      <c r="R52" s="293">
        <f t="shared" si="26"/>
        <v>46662837</v>
      </c>
      <c r="S52" s="291">
        <f t="shared" si="26"/>
        <v>371373.41813247197</v>
      </c>
      <c r="T52" s="291">
        <f t="shared" si="26"/>
        <v>102402.07706158466</v>
      </c>
      <c r="U52" s="291">
        <f t="shared" si="26"/>
        <v>591061.97014728771</v>
      </c>
      <c r="V52" s="291">
        <f t="shared" si="26"/>
        <v>553541.57862539869</v>
      </c>
      <c r="W52" s="291">
        <f t="shared" si="26"/>
        <v>0</v>
      </c>
      <c r="X52" s="291">
        <f t="shared" si="26"/>
        <v>1247005.6258342711</v>
      </c>
      <c r="Y52" s="291">
        <f t="shared" si="26"/>
        <v>350650</v>
      </c>
      <c r="Z52" s="291">
        <f t="shared" si="26"/>
        <v>0</v>
      </c>
      <c r="AA52" s="291">
        <f t="shared" si="26"/>
        <v>0</v>
      </c>
      <c r="AB52" s="291">
        <f t="shared" si="26"/>
        <v>0</v>
      </c>
      <c r="AC52" s="291">
        <f t="shared" si="26"/>
        <v>0</v>
      </c>
      <c r="AD52" s="291">
        <f t="shared" si="26"/>
        <v>350650</v>
      </c>
      <c r="AE52" s="291">
        <f t="shared" si="26"/>
        <v>0</v>
      </c>
      <c r="AF52" s="292">
        <f t="shared" si="26"/>
        <v>48631866.04396674</v>
      </c>
      <c r="AG52" s="294">
        <f t="shared" si="26"/>
        <v>154154927.04396674</v>
      </c>
      <c r="AH52" s="166"/>
    </row>
    <row r="53" spans="1:35" s="102" customFormat="1" ht="18" customHeight="1" thickBot="1" x14ac:dyDescent="0.3">
      <c r="A53" s="100"/>
      <c r="B53" s="173" t="s">
        <v>76</v>
      </c>
      <c r="C53" s="297">
        <f t="shared" ref="C53:AG53" si="27">+C49+C52</f>
        <v>1422261260.6066666</v>
      </c>
      <c r="D53" s="298">
        <f t="shared" si="27"/>
        <v>504301164</v>
      </c>
      <c r="E53" s="298">
        <f t="shared" si="27"/>
        <v>525807596</v>
      </c>
      <c r="F53" s="298">
        <f t="shared" si="27"/>
        <v>21506432</v>
      </c>
      <c r="G53" s="298">
        <f t="shared" si="27"/>
        <v>7048998</v>
      </c>
      <c r="H53" s="299">
        <f t="shared" si="27"/>
        <v>532856597</v>
      </c>
      <c r="I53" s="298">
        <f t="shared" si="27"/>
        <v>0</v>
      </c>
      <c r="J53" s="298">
        <f t="shared" si="27"/>
        <v>0</v>
      </c>
      <c r="K53" s="298">
        <f t="shared" si="27"/>
        <v>0</v>
      </c>
      <c r="L53" s="300">
        <f t="shared" si="27"/>
        <v>92037925</v>
      </c>
      <c r="M53" s="298">
        <f t="shared" si="27"/>
        <v>742304.31250014948</v>
      </c>
      <c r="N53" s="299">
        <f t="shared" si="27"/>
        <v>92780229.312500134</v>
      </c>
      <c r="O53" s="300">
        <f t="shared" si="27"/>
        <v>6226994</v>
      </c>
      <c r="P53" s="298">
        <f t="shared" si="27"/>
        <v>-363054</v>
      </c>
      <c r="Q53" s="299">
        <f t="shared" si="27"/>
        <v>5863940</v>
      </c>
      <c r="R53" s="300">
        <f t="shared" si="27"/>
        <v>819695177.60666668</v>
      </c>
      <c r="S53" s="298">
        <f t="shared" si="27"/>
        <v>1233000.0001206244</v>
      </c>
      <c r="T53" s="298">
        <f t="shared" si="27"/>
        <v>750000</v>
      </c>
      <c r="U53" s="298">
        <f t="shared" si="27"/>
        <v>3828000</v>
      </c>
      <c r="V53" s="298">
        <f t="shared" si="27"/>
        <v>1203000</v>
      </c>
      <c r="W53" s="298">
        <f t="shared" si="27"/>
        <v>6000000</v>
      </c>
      <c r="X53" s="298">
        <f t="shared" si="27"/>
        <v>11781000</v>
      </c>
      <c r="Y53" s="298">
        <f t="shared" si="27"/>
        <v>5763500</v>
      </c>
      <c r="Z53" s="298">
        <f t="shared" si="27"/>
        <v>2382000</v>
      </c>
      <c r="AA53" s="298">
        <f t="shared" si="27"/>
        <v>1272000</v>
      </c>
      <c r="AB53" s="298">
        <f t="shared" si="27"/>
        <v>727000</v>
      </c>
      <c r="AC53" s="298">
        <f t="shared" si="27"/>
        <v>926000</v>
      </c>
      <c r="AD53" s="298">
        <f t="shared" si="27"/>
        <v>11070500</v>
      </c>
      <c r="AE53" s="298">
        <f t="shared" si="27"/>
        <v>19388932.853</v>
      </c>
      <c r="AF53" s="299">
        <f t="shared" si="27"/>
        <v>863168610.45978737</v>
      </c>
      <c r="AG53" s="299">
        <f t="shared" si="27"/>
        <v>1494669376.7722878</v>
      </c>
      <c r="AH53" s="166"/>
      <c r="AI53" s="164"/>
    </row>
    <row r="54" spans="1:35" s="105" customFormat="1" ht="18" customHeight="1" thickBot="1" x14ac:dyDescent="0.3">
      <c r="A54" s="103"/>
      <c r="B54" s="174" t="s">
        <v>77</v>
      </c>
      <c r="C54" s="301"/>
      <c r="D54" s="302"/>
      <c r="E54" s="302"/>
      <c r="F54" s="302"/>
      <c r="G54" s="302"/>
      <c r="H54" s="303"/>
      <c r="I54" s="302"/>
      <c r="J54" s="302"/>
      <c r="K54" s="302"/>
      <c r="L54" s="304"/>
      <c r="M54" s="302"/>
      <c r="N54" s="303"/>
      <c r="O54" s="304"/>
      <c r="P54" s="302"/>
      <c r="Q54" s="303"/>
      <c r="R54" s="304"/>
      <c r="S54" s="302"/>
      <c r="T54" s="302"/>
      <c r="U54" s="302"/>
      <c r="V54" s="302"/>
      <c r="W54" s="302"/>
      <c r="X54" s="302"/>
      <c r="Y54" s="302"/>
      <c r="Z54" s="302"/>
      <c r="AA54" s="302"/>
      <c r="AB54" s="302"/>
      <c r="AC54" s="302"/>
      <c r="AD54" s="115"/>
      <c r="AE54" s="115"/>
      <c r="AF54" s="305"/>
      <c r="AG54" s="305"/>
      <c r="AH54" s="166"/>
    </row>
    <row r="55" spans="1:35" s="102" customFormat="1" ht="18" customHeight="1" thickBot="1" x14ac:dyDescent="0.3">
      <c r="A55" s="106"/>
      <c r="B55" s="175" t="s">
        <v>78</v>
      </c>
      <c r="C55" s="306">
        <f t="shared" ref="C55:AG55" si="28">+C53+C54</f>
        <v>1422261260.6066666</v>
      </c>
      <c r="D55" s="307">
        <f t="shared" si="28"/>
        <v>504301164</v>
      </c>
      <c r="E55" s="307">
        <f t="shared" si="28"/>
        <v>525807596</v>
      </c>
      <c r="F55" s="307">
        <f t="shared" si="28"/>
        <v>21506432</v>
      </c>
      <c r="G55" s="307">
        <f t="shared" si="28"/>
        <v>7048998</v>
      </c>
      <c r="H55" s="308">
        <f t="shared" si="28"/>
        <v>532856597</v>
      </c>
      <c r="I55" s="307">
        <f t="shared" si="28"/>
        <v>0</v>
      </c>
      <c r="J55" s="307">
        <f t="shared" si="28"/>
        <v>0</v>
      </c>
      <c r="K55" s="307">
        <f t="shared" si="28"/>
        <v>0</v>
      </c>
      <c r="L55" s="309">
        <f t="shared" si="28"/>
        <v>92037925</v>
      </c>
      <c r="M55" s="307">
        <f t="shared" si="28"/>
        <v>742304.31250014948</v>
      </c>
      <c r="N55" s="308">
        <f t="shared" si="28"/>
        <v>92780229.312500134</v>
      </c>
      <c r="O55" s="309">
        <f t="shared" si="28"/>
        <v>6226994</v>
      </c>
      <c r="P55" s="307">
        <f t="shared" si="28"/>
        <v>-363054</v>
      </c>
      <c r="Q55" s="308">
        <f t="shared" si="28"/>
        <v>5863940</v>
      </c>
      <c r="R55" s="309">
        <f>+R53+R54</f>
        <v>819695177.60666668</v>
      </c>
      <c r="S55" s="307">
        <f t="shared" si="28"/>
        <v>1233000.0001206244</v>
      </c>
      <c r="T55" s="307">
        <f t="shared" si="28"/>
        <v>750000</v>
      </c>
      <c r="U55" s="307">
        <f t="shared" si="28"/>
        <v>3828000</v>
      </c>
      <c r="V55" s="307">
        <f t="shared" si="28"/>
        <v>1203000</v>
      </c>
      <c r="W55" s="307">
        <f t="shared" si="28"/>
        <v>6000000</v>
      </c>
      <c r="X55" s="307">
        <f t="shared" si="28"/>
        <v>11781000</v>
      </c>
      <c r="Y55" s="307">
        <f t="shared" si="28"/>
        <v>5763500</v>
      </c>
      <c r="Z55" s="307">
        <f t="shared" si="28"/>
        <v>2382000</v>
      </c>
      <c r="AA55" s="307">
        <f t="shared" si="28"/>
        <v>1272000</v>
      </c>
      <c r="AB55" s="307">
        <f t="shared" si="28"/>
        <v>727000</v>
      </c>
      <c r="AC55" s="307">
        <f t="shared" si="28"/>
        <v>926000</v>
      </c>
      <c r="AD55" s="307">
        <f t="shared" si="28"/>
        <v>11070500</v>
      </c>
      <c r="AE55" s="307">
        <f t="shared" si="28"/>
        <v>19388932.853</v>
      </c>
      <c r="AF55" s="308">
        <f t="shared" si="28"/>
        <v>863168610.45978737</v>
      </c>
      <c r="AG55" s="308">
        <f t="shared" si="28"/>
        <v>1494669376.7722878</v>
      </c>
      <c r="AH55" s="167"/>
      <c r="AI55" s="164"/>
    </row>
    <row r="56" spans="1:35" s="112" customFormat="1" ht="14.25" customHeight="1" x14ac:dyDescent="0.25">
      <c r="A56" s="108"/>
      <c r="B56" s="109"/>
      <c r="C56" s="130"/>
      <c r="D56" s="110"/>
      <c r="E56" s="130"/>
      <c r="F56" s="110"/>
      <c r="G56" s="130"/>
      <c r="H56" s="130"/>
      <c r="I56" s="130"/>
      <c r="J56" s="130"/>
      <c r="K56" s="130"/>
      <c r="L56" s="110"/>
      <c r="M56" s="110"/>
      <c r="N56" s="130"/>
      <c r="O56" s="110"/>
      <c r="P56" s="110"/>
      <c r="Q56" s="130"/>
      <c r="R56" s="110"/>
      <c r="S56" s="130"/>
      <c r="T56" s="110"/>
      <c r="U56" s="110"/>
      <c r="V56" s="110"/>
      <c r="W56" s="110"/>
      <c r="X56" s="110"/>
      <c r="Y56" s="110"/>
      <c r="Z56" s="110"/>
      <c r="AA56" s="110"/>
      <c r="AB56" s="110"/>
      <c r="AC56" s="110"/>
      <c r="AD56" s="130"/>
      <c r="AE56" s="130"/>
      <c r="AF56" s="130"/>
      <c r="AG56" s="110"/>
      <c r="AH56" s="111"/>
      <c r="AI56" s="165"/>
    </row>
    <row r="57" spans="1:35" s="112" customFormat="1" ht="19.5" customHeight="1" x14ac:dyDescent="0.25">
      <c r="A57" s="108"/>
      <c r="B57" s="365" t="s">
        <v>79</v>
      </c>
      <c r="C57" s="365"/>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30"/>
      <c r="AE57" s="130"/>
      <c r="AF57" s="110"/>
      <c r="AG57" s="130"/>
      <c r="AH57" s="111"/>
      <c r="AI57" s="165"/>
    </row>
    <row r="58" spans="1:35" s="117" customFormat="1" ht="33.75" customHeight="1" x14ac:dyDescent="0.25">
      <c r="A58" s="114"/>
      <c r="B58" s="335" t="s">
        <v>241</v>
      </c>
      <c r="C58" s="335"/>
      <c r="D58" s="335"/>
      <c r="E58" s="335"/>
      <c r="F58" s="335"/>
      <c r="G58" s="335"/>
      <c r="H58" s="335"/>
      <c r="I58" s="335"/>
      <c r="J58" s="335"/>
      <c r="K58" s="335"/>
      <c r="L58" s="335"/>
      <c r="M58" s="335"/>
      <c r="N58" s="335"/>
      <c r="O58" s="335"/>
      <c r="P58" s="335"/>
      <c r="Q58" s="335"/>
      <c r="R58" s="335"/>
      <c r="S58" s="335"/>
      <c r="T58" s="335"/>
      <c r="U58" s="335"/>
      <c r="V58" s="335"/>
      <c r="W58" s="335"/>
      <c r="X58" s="335"/>
      <c r="Y58" s="335"/>
      <c r="Z58" s="335"/>
      <c r="AA58" s="335"/>
      <c r="AB58" s="335"/>
      <c r="AC58" s="335"/>
      <c r="AD58" s="335"/>
      <c r="AE58" s="335"/>
      <c r="AF58" s="335"/>
      <c r="AG58" s="335"/>
      <c r="AH58" s="116"/>
    </row>
    <row r="59" spans="1:35" s="117" customFormat="1" ht="20.25" customHeight="1" x14ac:dyDescent="0.25">
      <c r="A59" s="114"/>
      <c r="B59" s="335" t="s">
        <v>113</v>
      </c>
      <c r="C59" s="335"/>
      <c r="D59" s="335"/>
      <c r="E59" s="335"/>
      <c r="F59" s="335"/>
      <c r="G59" s="335"/>
      <c r="H59" s="335"/>
      <c r="I59" s="335"/>
      <c r="J59" s="335"/>
      <c r="K59" s="335"/>
      <c r="L59" s="335"/>
      <c r="M59" s="335"/>
      <c r="N59" s="335"/>
      <c r="O59" s="335"/>
      <c r="P59" s="335"/>
      <c r="Q59" s="335"/>
      <c r="R59" s="335"/>
      <c r="S59" s="335"/>
      <c r="T59" s="335"/>
      <c r="U59" s="335"/>
      <c r="V59" s="335"/>
      <c r="W59" s="335"/>
      <c r="X59" s="335"/>
      <c r="Y59" s="335"/>
      <c r="Z59" s="335"/>
      <c r="AA59" s="335"/>
      <c r="AB59" s="335"/>
      <c r="AC59" s="335"/>
      <c r="AD59" s="335"/>
      <c r="AE59" s="335"/>
      <c r="AF59" s="335"/>
      <c r="AG59" s="335"/>
      <c r="AH59" s="116"/>
    </row>
    <row r="60" spans="1:35" s="117" customFormat="1" ht="20.25" customHeight="1" x14ac:dyDescent="0.25">
      <c r="A60" s="114"/>
      <c r="B60" s="335" t="s">
        <v>243</v>
      </c>
      <c r="C60" s="335"/>
      <c r="D60" s="335"/>
      <c r="E60" s="335"/>
      <c r="F60" s="33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c r="AD60" s="335"/>
      <c r="AE60" s="335"/>
      <c r="AF60" s="335"/>
      <c r="AG60" s="335"/>
      <c r="AH60" s="116"/>
    </row>
    <row r="61" spans="1:35" s="117" customFormat="1" ht="20.25" customHeight="1" x14ac:dyDescent="0.25">
      <c r="A61" s="114"/>
      <c r="B61" s="335" t="s">
        <v>155</v>
      </c>
      <c r="C61" s="335"/>
      <c r="D61" s="335"/>
      <c r="E61" s="335"/>
      <c r="F61" s="335"/>
      <c r="G61" s="335"/>
      <c r="H61" s="335"/>
      <c r="I61" s="335"/>
      <c r="J61" s="335"/>
      <c r="K61" s="335"/>
      <c r="L61" s="335"/>
      <c r="M61" s="335"/>
      <c r="N61" s="335"/>
      <c r="O61" s="335"/>
      <c r="P61" s="335"/>
      <c r="Q61" s="335"/>
      <c r="R61" s="335"/>
      <c r="S61" s="335"/>
      <c r="T61" s="335"/>
      <c r="U61" s="335"/>
      <c r="V61" s="335"/>
      <c r="W61" s="335"/>
      <c r="X61" s="335"/>
      <c r="Y61" s="335"/>
      <c r="Z61" s="335"/>
      <c r="AA61" s="335"/>
      <c r="AB61" s="335"/>
      <c r="AC61" s="335"/>
      <c r="AD61" s="335"/>
      <c r="AE61" s="335"/>
      <c r="AF61" s="335"/>
      <c r="AG61" s="335"/>
      <c r="AH61" s="116"/>
    </row>
    <row r="62" spans="1:35" s="117" customFormat="1" ht="20.25" customHeight="1" x14ac:dyDescent="0.25">
      <c r="A62" s="114"/>
      <c r="B62" s="335" t="s">
        <v>187</v>
      </c>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5"/>
      <c r="AC62" s="335"/>
      <c r="AD62" s="335"/>
      <c r="AE62" s="335"/>
      <c r="AF62" s="335"/>
      <c r="AG62" s="335"/>
      <c r="AH62" s="116"/>
    </row>
    <row r="63" spans="1:35" s="117" customFormat="1" ht="20.25" customHeight="1" x14ac:dyDescent="0.25">
      <c r="A63" s="114"/>
      <c r="B63" s="335" t="s">
        <v>116</v>
      </c>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5"/>
      <c r="AC63" s="335"/>
      <c r="AD63" s="335"/>
      <c r="AE63" s="335"/>
      <c r="AF63" s="335"/>
      <c r="AG63" s="335"/>
      <c r="AH63" s="116"/>
    </row>
    <row r="64" spans="1:35" s="117" customFormat="1" ht="20.25" customHeight="1" x14ac:dyDescent="0.25">
      <c r="A64" s="114"/>
      <c r="B64" s="335" t="s">
        <v>117</v>
      </c>
      <c r="C64" s="335"/>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116"/>
    </row>
    <row r="65" spans="1:34" s="117" customFormat="1" ht="20.25" customHeight="1" x14ac:dyDescent="0.25">
      <c r="A65" s="114"/>
      <c r="B65" s="335" t="s">
        <v>114</v>
      </c>
      <c r="C65" s="335"/>
      <c r="D65" s="335"/>
      <c r="E65" s="335"/>
      <c r="F65" s="335"/>
      <c r="G65" s="335"/>
      <c r="H65" s="335"/>
      <c r="I65" s="335"/>
      <c r="J65" s="335"/>
      <c r="K65" s="335"/>
      <c r="L65" s="335"/>
      <c r="M65" s="335"/>
      <c r="N65" s="335"/>
      <c r="O65" s="335"/>
      <c r="P65" s="335"/>
      <c r="Q65" s="335"/>
      <c r="R65" s="335"/>
      <c r="S65" s="335"/>
      <c r="T65" s="335"/>
      <c r="U65" s="335"/>
      <c r="V65" s="335"/>
      <c r="W65" s="335"/>
      <c r="X65" s="335"/>
      <c r="Y65" s="335"/>
      <c r="Z65" s="335"/>
      <c r="AA65" s="335"/>
      <c r="AB65" s="335"/>
      <c r="AC65" s="335"/>
      <c r="AD65" s="335"/>
      <c r="AE65" s="335"/>
      <c r="AF65" s="335"/>
      <c r="AG65" s="335"/>
      <c r="AH65" s="116"/>
    </row>
    <row r="66" spans="1:34" s="117" customFormat="1" ht="20.25" customHeight="1" x14ac:dyDescent="0.25">
      <c r="A66" s="114"/>
      <c r="B66" s="335" t="s">
        <v>115</v>
      </c>
      <c r="C66" s="335"/>
      <c r="D66" s="335"/>
      <c r="E66" s="335"/>
      <c r="F66" s="335"/>
      <c r="G66" s="335"/>
      <c r="H66" s="335"/>
      <c r="I66" s="335"/>
      <c r="J66" s="335"/>
      <c r="K66" s="335"/>
      <c r="L66" s="335"/>
      <c r="M66" s="335"/>
      <c r="N66" s="335"/>
      <c r="O66" s="335"/>
      <c r="P66" s="335"/>
      <c r="Q66" s="335"/>
      <c r="R66" s="335"/>
      <c r="S66" s="335"/>
      <c r="T66" s="335"/>
      <c r="U66" s="335"/>
      <c r="V66" s="335"/>
      <c r="W66" s="335"/>
      <c r="X66" s="335"/>
      <c r="Y66" s="335"/>
      <c r="Z66" s="335"/>
      <c r="AA66" s="335"/>
      <c r="AB66" s="335"/>
      <c r="AC66" s="335"/>
      <c r="AD66" s="335"/>
      <c r="AE66" s="335"/>
      <c r="AF66" s="335"/>
      <c r="AG66" s="335"/>
      <c r="AH66" s="116"/>
    </row>
    <row r="67" spans="1:34" s="117" customFormat="1" ht="20.25" customHeight="1" x14ac:dyDescent="0.25">
      <c r="A67" s="114"/>
      <c r="B67" s="335" t="s">
        <v>156</v>
      </c>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5"/>
      <c r="AC67" s="335"/>
      <c r="AD67" s="335"/>
      <c r="AE67" s="335"/>
      <c r="AF67" s="335"/>
      <c r="AG67" s="335"/>
      <c r="AH67" s="116"/>
    </row>
    <row r="68" spans="1:34" s="117" customFormat="1" ht="20.25" customHeight="1" x14ac:dyDescent="0.25">
      <c r="A68" s="114"/>
      <c r="B68" s="335" t="s">
        <v>157</v>
      </c>
      <c r="C68" s="335"/>
      <c r="D68" s="335"/>
      <c r="E68" s="335"/>
      <c r="F68" s="335"/>
      <c r="G68" s="335"/>
      <c r="H68" s="335"/>
      <c r="I68" s="335"/>
      <c r="J68" s="335"/>
      <c r="K68" s="335"/>
      <c r="L68" s="335"/>
      <c r="M68" s="335"/>
      <c r="N68" s="335"/>
      <c r="O68" s="335"/>
      <c r="P68" s="335"/>
      <c r="Q68" s="335"/>
      <c r="R68" s="335"/>
      <c r="S68" s="335"/>
      <c r="T68" s="335"/>
      <c r="U68" s="335"/>
      <c r="V68" s="335"/>
      <c r="W68" s="335"/>
      <c r="X68" s="335"/>
      <c r="Y68" s="335"/>
      <c r="Z68" s="335"/>
      <c r="AA68" s="335"/>
      <c r="AB68" s="335"/>
      <c r="AC68" s="335"/>
      <c r="AD68" s="335"/>
      <c r="AE68" s="335"/>
      <c r="AF68" s="335"/>
      <c r="AG68" s="335"/>
      <c r="AH68" s="116"/>
    </row>
    <row r="69" spans="1:34" s="117" customFormat="1" ht="20.25" customHeight="1" x14ac:dyDescent="0.25">
      <c r="A69" s="114"/>
      <c r="B69" s="335" t="s">
        <v>244</v>
      </c>
      <c r="C69" s="335"/>
      <c r="D69" s="335"/>
      <c r="E69" s="335"/>
      <c r="F69" s="335"/>
      <c r="G69" s="335"/>
      <c r="H69" s="335"/>
      <c r="I69" s="335"/>
      <c r="J69" s="335"/>
      <c r="K69" s="335"/>
      <c r="L69" s="335"/>
      <c r="M69" s="335"/>
      <c r="N69" s="335"/>
      <c r="O69" s="335"/>
      <c r="P69" s="335"/>
      <c r="Q69" s="335"/>
      <c r="R69" s="335"/>
      <c r="S69" s="335"/>
      <c r="T69" s="335"/>
      <c r="U69" s="335"/>
      <c r="V69" s="335"/>
      <c r="W69" s="335"/>
      <c r="X69" s="335"/>
      <c r="Y69" s="335"/>
      <c r="Z69" s="335"/>
      <c r="AA69" s="335"/>
      <c r="AB69" s="335"/>
      <c r="AC69" s="335"/>
      <c r="AD69" s="335"/>
      <c r="AE69" s="335"/>
      <c r="AF69" s="335"/>
      <c r="AG69" s="335"/>
      <c r="AH69" s="116"/>
    </row>
    <row r="70" spans="1:34" s="117" customFormat="1" ht="20.25" customHeight="1" x14ac:dyDescent="0.25">
      <c r="A70" s="114"/>
      <c r="B70" s="335" t="s">
        <v>190</v>
      </c>
      <c r="C70" s="335"/>
      <c r="D70" s="335"/>
      <c r="E70" s="335"/>
      <c r="F70" s="335"/>
      <c r="G70" s="335"/>
      <c r="H70" s="335"/>
      <c r="I70" s="335"/>
      <c r="J70" s="335"/>
      <c r="K70" s="335"/>
      <c r="L70" s="335"/>
      <c r="M70" s="335"/>
      <c r="N70" s="335"/>
      <c r="O70" s="335"/>
      <c r="P70" s="335"/>
      <c r="Q70" s="335"/>
      <c r="R70" s="335"/>
      <c r="S70" s="335"/>
      <c r="T70" s="335"/>
      <c r="U70" s="335"/>
      <c r="V70" s="335"/>
      <c r="W70" s="335"/>
      <c r="X70" s="335"/>
      <c r="Y70" s="335"/>
      <c r="Z70" s="335"/>
      <c r="AA70" s="335"/>
      <c r="AB70" s="335"/>
      <c r="AC70" s="335"/>
      <c r="AD70" s="335"/>
      <c r="AE70" s="335"/>
      <c r="AF70" s="335"/>
      <c r="AG70" s="335"/>
      <c r="AH70" s="116"/>
    </row>
    <row r="71" spans="1:34" s="117" customFormat="1" ht="20.25" customHeight="1" x14ac:dyDescent="0.25">
      <c r="A71" s="114"/>
      <c r="B71" s="335" t="s">
        <v>158</v>
      </c>
      <c r="C71" s="335"/>
      <c r="D71" s="335"/>
      <c r="E71" s="335"/>
      <c r="F71" s="335"/>
      <c r="G71" s="335"/>
      <c r="H71" s="335"/>
      <c r="I71" s="335"/>
      <c r="J71" s="335"/>
      <c r="K71" s="335"/>
      <c r="L71" s="335"/>
      <c r="M71" s="335"/>
      <c r="N71" s="335"/>
      <c r="O71" s="335"/>
      <c r="P71" s="335"/>
      <c r="Q71" s="335"/>
      <c r="R71" s="335"/>
      <c r="S71" s="335"/>
      <c r="T71" s="335"/>
      <c r="U71" s="335"/>
      <c r="V71" s="335"/>
      <c r="W71" s="335"/>
      <c r="X71" s="335"/>
      <c r="Y71" s="335"/>
      <c r="Z71" s="335"/>
      <c r="AA71" s="335"/>
      <c r="AB71" s="335"/>
      <c r="AC71" s="335"/>
      <c r="AD71" s="335"/>
      <c r="AE71" s="335"/>
      <c r="AF71" s="335"/>
      <c r="AG71" s="335"/>
      <c r="AH71" s="116"/>
    </row>
    <row r="72" spans="1:34" s="118" customFormat="1" ht="33" customHeight="1" x14ac:dyDescent="0.25">
      <c r="B72" s="335" t="s">
        <v>179</v>
      </c>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119"/>
    </row>
    <row r="73" spans="1:34" s="118" customFormat="1" ht="20.25" customHeight="1" x14ac:dyDescent="0.25">
      <c r="B73" s="335" t="s">
        <v>118</v>
      </c>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5"/>
      <c r="AC73" s="335"/>
      <c r="AD73" s="335"/>
      <c r="AE73" s="335"/>
      <c r="AF73" s="335"/>
      <c r="AG73" s="335"/>
      <c r="AH73" s="119"/>
    </row>
    <row r="74" spans="1:34" s="118" customFormat="1" ht="20.25" customHeight="1" x14ac:dyDescent="0.25">
      <c r="B74" s="335" t="s">
        <v>245</v>
      </c>
      <c r="C74" s="335"/>
      <c r="D74" s="335"/>
      <c r="E74" s="335"/>
      <c r="F74" s="335"/>
      <c r="G74" s="335"/>
      <c r="H74" s="335"/>
      <c r="I74" s="335"/>
      <c r="J74" s="335"/>
      <c r="K74" s="335"/>
      <c r="L74" s="335"/>
      <c r="M74" s="335"/>
      <c r="N74" s="335"/>
      <c r="O74" s="335"/>
      <c r="P74" s="335"/>
      <c r="Q74" s="335"/>
      <c r="R74" s="335"/>
      <c r="S74" s="335"/>
      <c r="T74" s="335"/>
      <c r="U74" s="335"/>
      <c r="V74" s="335"/>
      <c r="W74" s="335"/>
      <c r="X74" s="335"/>
      <c r="Y74" s="335"/>
      <c r="Z74" s="335"/>
      <c r="AA74" s="335"/>
      <c r="AB74" s="335"/>
      <c r="AC74" s="335"/>
      <c r="AD74" s="335"/>
      <c r="AE74" s="335"/>
      <c r="AF74" s="335"/>
      <c r="AG74" s="335"/>
      <c r="AH74" s="119"/>
    </row>
    <row r="75" spans="1:34" s="118" customFormat="1" ht="28.5" customHeight="1" x14ac:dyDescent="0.25">
      <c r="B75" s="335" t="s">
        <v>246</v>
      </c>
      <c r="C75" s="335"/>
      <c r="D75" s="335"/>
      <c r="E75" s="335"/>
      <c r="F75" s="335"/>
      <c r="G75" s="335"/>
      <c r="H75" s="335"/>
      <c r="I75" s="335"/>
      <c r="J75" s="335"/>
      <c r="K75" s="335"/>
      <c r="L75" s="335"/>
      <c r="M75" s="335"/>
      <c r="N75" s="335"/>
      <c r="O75" s="335"/>
      <c r="P75" s="335"/>
      <c r="Q75" s="335"/>
      <c r="R75" s="335"/>
      <c r="S75" s="335"/>
      <c r="T75" s="335"/>
      <c r="U75" s="335"/>
      <c r="V75" s="335"/>
      <c r="W75" s="335"/>
      <c r="X75" s="335"/>
      <c r="Y75" s="335"/>
      <c r="Z75" s="335"/>
      <c r="AA75" s="335"/>
      <c r="AB75" s="335"/>
      <c r="AC75" s="335"/>
      <c r="AD75" s="335"/>
      <c r="AE75" s="335"/>
      <c r="AF75" s="335"/>
      <c r="AG75" s="335"/>
      <c r="AH75" s="119"/>
    </row>
    <row r="76" spans="1:34" s="118" customFormat="1" ht="20.25" customHeight="1" x14ac:dyDescent="0.25">
      <c r="B76" s="334" t="s">
        <v>159</v>
      </c>
      <c r="C76" s="334"/>
      <c r="D76" s="334"/>
      <c r="E76" s="334"/>
      <c r="F76" s="334"/>
      <c r="G76" s="334"/>
      <c r="H76" s="334"/>
      <c r="I76" s="334"/>
      <c r="J76" s="334"/>
      <c r="K76" s="334"/>
      <c r="L76" s="334"/>
      <c r="M76" s="334"/>
      <c r="N76" s="334"/>
      <c r="O76" s="332"/>
      <c r="P76" s="332"/>
      <c r="Q76" s="332"/>
      <c r="R76" s="332"/>
      <c r="S76" s="332"/>
      <c r="T76" s="332"/>
      <c r="U76" s="332"/>
      <c r="V76" s="332"/>
      <c r="W76" s="332"/>
      <c r="X76" s="332"/>
      <c r="Y76" s="332"/>
      <c r="Z76" s="332"/>
      <c r="AA76" s="332"/>
      <c r="AB76" s="332"/>
      <c r="AC76" s="332"/>
      <c r="AD76" s="332"/>
      <c r="AE76" s="332"/>
      <c r="AF76" s="332"/>
      <c r="AG76" s="332"/>
      <c r="AH76" s="119"/>
    </row>
    <row r="77" spans="1:34" s="118" customFormat="1" ht="20.25" customHeight="1" x14ac:dyDescent="0.25">
      <c r="B77" s="334" t="s">
        <v>160</v>
      </c>
      <c r="C77" s="334"/>
      <c r="D77" s="334"/>
      <c r="E77" s="334"/>
      <c r="F77" s="334"/>
      <c r="G77" s="334"/>
      <c r="H77" s="334"/>
      <c r="I77" s="334"/>
      <c r="J77" s="334"/>
      <c r="K77" s="334"/>
      <c r="L77" s="334"/>
      <c r="M77" s="334"/>
      <c r="N77" s="334"/>
      <c r="O77" s="332"/>
      <c r="P77" s="332"/>
      <c r="Q77" s="332"/>
      <c r="R77" s="332"/>
      <c r="S77" s="332"/>
      <c r="T77" s="332"/>
      <c r="U77" s="332"/>
      <c r="V77" s="332"/>
      <c r="W77" s="332"/>
      <c r="X77" s="332"/>
      <c r="Y77" s="332"/>
      <c r="Z77" s="332"/>
      <c r="AA77" s="332"/>
      <c r="AB77" s="332"/>
      <c r="AC77" s="332"/>
      <c r="AD77" s="332"/>
      <c r="AE77" s="332"/>
      <c r="AF77" s="332"/>
      <c r="AG77" s="332"/>
      <c r="AH77" s="119"/>
    </row>
    <row r="78" spans="1:34" s="118" customFormat="1" ht="16.5" customHeight="1" x14ac:dyDescent="0.25">
      <c r="B78" s="335" t="s">
        <v>192</v>
      </c>
      <c r="C78" s="335"/>
      <c r="D78" s="335"/>
      <c r="E78" s="335"/>
      <c r="F78" s="335"/>
      <c r="G78" s="335"/>
      <c r="H78" s="335"/>
      <c r="I78" s="335"/>
      <c r="J78" s="335"/>
      <c r="K78" s="335"/>
      <c r="L78" s="335"/>
      <c r="M78" s="335"/>
      <c r="N78" s="335"/>
      <c r="O78" s="335"/>
      <c r="P78" s="335"/>
      <c r="Q78" s="335"/>
      <c r="R78" s="335"/>
      <c r="S78" s="335"/>
      <c r="T78" s="335"/>
      <c r="U78" s="335"/>
      <c r="V78" s="335"/>
      <c r="W78" s="335"/>
      <c r="X78" s="335"/>
      <c r="Y78" s="335"/>
      <c r="Z78" s="335"/>
      <c r="AA78" s="335"/>
      <c r="AB78" s="335"/>
      <c r="AC78" s="335"/>
      <c r="AD78" s="335"/>
      <c r="AE78" s="335"/>
      <c r="AF78" s="335"/>
      <c r="AG78" s="335"/>
      <c r="AH78" s="119"/>
    </row>
    <row r="79" spans="1:34" x14ac:dyDescent="0.25">
      <c r="B79" s="325" t="s">
        <v>200</v>
      </c>
    </row>
  </sheetData>
  <mergeCells count="32">
    <mergeCell ref="B75:AG75"/>
    <mergeCell ref="B60:AG60"/>
    <mergeCell ref="B64:AG64"/>
    <mergeCell ref="B73:AG73"/>
    <mergeCell ref="B74:AG74"/>
    <mergeCell ref="B63:AG63"/>
    <mergeCell ref="B61:AG61"/>
    <mergeCell ref="B67:AG67"/>
    <mergeCell ref="B70:AG70"/>
    <mergeCell ref="B72:AG72"/>
    <mergeCell ref="B68:AG68"/>
    <mergeCell ref="B69:AG69"/>
    <mergeCell ref="B71:AG71"/>
    <mergeCell ref="B65:AG65"/>
    <mergeCell ref="B58:AG58"/>
    <mergeCell ref="B59:AG59"/>
    <mergeCell ref="B76:N76"/>
    <mergeCell ref="B78:AG78"/>
    <mergeCell ref="B1:AG1"/>
    <mergeCell ref="A2:A6"/>
    <mergeCell ref="B2:B6"/>
    <mergeCell ref="C2:C3"/>
    <mergeCell ref="L2:N2"/>
    <mergeCell ref="O2:Q2"/>
    <mergeCell ref="R2:AF2"/>
    <mergeCell ref="AG2:AG3"/>
    <mergeCell ref="D2:H2"/>
    <mergeCell ref="I2:K2"/>
    <mergeCell ref="B57:C57"/>
    <mergeCell ref="B77:N77"/>
    <mergeCell ref="B62:AG62"/>
    <mergeCell ref="B66:AG66"/>
  </mergeCells>
  <printOptions horizontalCentered="1"/>
  <pageMargins left="0.2" right="0.2" top="0.25" bottom="0.25" header="0" footer="0"/>
  <pageSetup paperSize="17"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pageSetUpPr fitToPage="1"/>
  </sheetPr>
  <dimension ref="A1:I61"/>
  <sheetViews>
    <sheetView zoomScaleNormal="100" workbookViewId="0">
      <pane xSplit="2" ySplit="6" topLeftCell="C7" activePane="bottomRight" state="frozen"/>
      <selection pane="topRight" activeCell="C1" sqref="C1"/>
      <selection pane="bottomLeft" activeCell="A7" sqref="A7"/>
      <selection pane="bottomRight" activeCell="D13" sqref="D13"/>
    </sheetView>
  </sheetViews>
  <sheetFormatPr defaultRowHeight="15" outlineLevelCol="1" x14ac:dyDescent="0.25"/>
  <cols>
    <col min="1" max="1" width="12.140625" hidden="1" customWidth="1" outlineLevel="1"/>
    <col min="2" max="2" width="44.28515625" bestFit="1" customWidth="1" collapsed="1"/>
    <col min="3" max="5" width="15.42578125" style="123" customWidth="1" outlineLevel="1"/>
    <col min="6" max="6" width="21.140625" style="123" customWidth="1" outlineLevel="1"/>
    <col min="7" max="7" width="19.5703125" style="123" customWidth="1" outlineLevel="1"/>
    <col min="8" max="8" width="21.5703125" customWidth="1" outlineLevel="1"/>
    <col min="9" max="9" width="20.140625" style="134" customWidth="1"/>
  </cols>
  <sheetData>
    <row r="1" spans="1:9" ht="15.75" thickBot="1" x14ac:dyDescent="0.3">
      <c r="C1"/>
      <c r="D1"/>
      <c r="E1"/>
      <c r="F1"/>
      <c r="G1"/>
    </row>
    <row r="2" spans="1:9" ht="15" customHeight="1" x14ac:dyDescent="0.25">
      <c r="A2" s="337" t="s">
        <v>0</v>
      </c>
      <c r="B2" s="341" t="s">
        <v>1</v>
      </c>
      <c r="C2" s="368" t="s">
        <v>123</v>
      </c>
      <c r="D2" s="370" t="s">
        <v>124</v>
      </c>
      <c r="E2" s="176"/>
      <c r="F2" s="366" t="s">
        <v>93</v>
      </c>
      <c r="G2" s="366" t="s">
        <v>203</v>
      </c>
      <c r="H2" s="366" t="s">
        <v>201</v>
      </c>
      <c r="I2" s="366" t="s">
        <v>202</v>
      </c>
    </row>
    <row r="3" spans="1:9" ht="38.25" customHeight="1" thickBot="1" x14ac:dyDescent="0.3">
      <c r="A3" s="338"/>
      <c r="B3" s="342"/>
      <c r="C3" s="369"/>
      <c r="D3" s="371"/>
      <c r="E3" s="177" t="s">
        <v>125</v>
      </c>
      <c r="F3" s="367"/>
      <c r="G3" s="367"/>
      <c r="H3" s="367"/>
      <c r="I3" s="367"/>
    </row>
    <row r="4" spans="1:9" ht="15.75" hidden="1" thickBot="1" x14ac:dyDescent="0.3">
      <c r="A4" s="339"/>
      <c r="B4" s="343"/>
      <c r="C4" s="18"/>
      <c r="D4" s="19"/>
      <c r="E4" s="140"/>
      <c r="F4" s="140"/>
      <c r="G4" s="140"/>
      <c r="H4" s="140"/>
      <c r="I4" s="140"/>
    </row>
    <row r="5" spans="1:9" ht="51.75" hidden="1" thickBot="1" x14ac:dyDescent="0.3">
      <c r="A5" s="339"/>
      <c r="B5" s="343"/>
      <c r="C5" s="46" t="s">
        <v>126</v>
      </c>
      <c r="D5" s="47" t="s">
        <v>127</v>
      </c>
      <c r="E5" s="141" t="s">
        <v>128</v>
      </c>
      <c r="F5" s="141" t="s">
        <v>129</v>
      </c>
      <c r="G5" s="141" t="s">
        <v>94</v>
      </c>
      <c r="H5" s="141" t="s">
        <v>121</v>
      </c>
      <c r="I5" s="141" t="s">
        <v>103</v>
      </c>
    </row>
    <row r="6" spans="1:9" ht="15.75" thickBot="1" x14ac:dyDescent="0.3">
      <c r="A6" s="340"/>
      <c r="B6" s="344"/>
      <c r="C6" s="46" t="s">
        <v>12</v>
      </c>
      <c r="D6" s="47" t="s">
        <v>13</v>
      </c>
      <c r="E6" s="141" t="s">
        <v>189</v>
      </c>
      <c r="F6" s="141" t="s">
        <v>15</v>
      </c>
      <c r="G6" s="141" t="s">
        <v>16</v>
      </c>
      <c r="H6" s="141" t="s">
        <v>104</v>
      </c>
      <c r="I6" s="141" t="s">
        <v>188</v>
      </c>
    </row>
    <row r="7" spans="1:9" ht="15.75" thickBot="1" x14ac:dyDescent="0.3">
      <c r="A7" s="60"/>
      <c r="B7" s="61" t="s">
        <v>34</v>
      </c>
      <c r="C7" s="142">
        <v>666398320</v>
      </c>
      <c r="D7" s="143">
        <v>36253521.343122773</v>
      </c>
      <c r="E7" s="143">
        <v>702651841.34312296</v>
      </c>
      <c r="F7" s="143">
        <v>512021.65687723458</v>
      </c>
      <c r="G7" s="143">
        <v>702965228</v>
      </c>
      <c r="H7" s="143">
        <v>198635</v>
      </c>
      <c r="I7" s="143">
        <v>703163863</v>
      </c>
    </row>
    <row r="8" spans="1:9" x14ac:dyDescent="0.25">
      <c r="A8" s="63">
        <v>252</v>
      </c>
      <c r="B8" s="64" t="s">
        <v>35</v>
      </c>
      <c r="C8" s="144">
        <v>11819160</v>
      </c>
      <c r="D8" s="145">
        <v>1438467.0292493699</v>
      </c>
      <c r="E8" s="145">
        <v>13257627.02924937</v>
      </c>
      <c r="F8" s="146">
        <v>172685.9707506299</v>
      </c>
      <c r="G8" s="146">
        <v>13263466</v>
      </c>
      <c r="H8" s="146">
        <v>166847</v>
      </c>
      <c r="I8" s="146">
        <v>13430313</v>
      </c>
    </row>
    <row r="9" spans="1:9" x14ac:dyDescent="0.25">
      <c r="A9" s="66">
        <v>254</v>
      </c>
      <c r="B9" s="67" t="s">
        <v>36</v>
      </c>
      <c r="C9" s="147">
        <v>196298575</v>
      </c>
      <c r="D9" s="146">
        <v>10772589.362311486</v>
      </c>
      <c r="E9" s="146">
        <v>207071164.36231148</v>
      </c>
      <c r="F9" s="146">
        <v>-42433.36231148243</v>
      </c>
      <c r="G9" s="146">
        <v>207027555</v>
      </c>
      <c r="H9" s="146">
        <v>1176</v>
      </c>
      <c r="I9" s="146">
        <v>207028731</v>
      </c>
    </row>
    <row r="10" spans="1:9" x14ac:dyDescent="0.25">
      <c r="A10" s="66">
        <v>256</v>
      </c>
      <c r="B10" s="67" t="s">
        <v>37</v>
      </c>
      <c r="C10" s="147">
        <v>33502709</v>
      </c>
      <c r="D10" s="146">
        <v>537547.69354596129</v>
      </c>
      <c r="E10" s="146">
        <v>34040256.69354596</v>
      </c>
      <c r="F10" s="146">
        <v>13980.30645404011</v>
      </c>
      <c r="G10" s="146">
        <v>34052646</v>
      </c>
      <c r="H10" s="146">
        <v>1591</v>
      </c>
      <c r="I10" s="146">
        <v>34054237</v>
      </c>
    </row>
    <row r="11" spans="1:9" x14ac:dyDescent="0.25">
      <c r="A11" s="66">
        <v>258</v>
      </c>
      <c r="B11" s="67" t="s">
        <v>38</v>
      </c>
      <c r="C11" s="147">
        <v>17137621</v>
      </c>
      <c r="D11" s="146">
        <v>1213626.8932701624</v>
      </c>
      <c r="E11" s="146">
        <v>18351247.893270161</v>
      </c>
      <c r="F11" s="146">
        <v>8142.1067298389971</v>
      </c>
      <c r="G11" s="146">
        <v>18358472</v>
      </c>
      <c r="H11" s="146">
        <v>918</v>
      </c>
      <c r="I11" s="146">
        <v>18359390</v>
      </c>
    </row>
    <row r="12" spans="1:9" x14ac:dyDescent="0.25">
      <c r="A12" s="66">
        <v>260</v>
      </c>
      <c r="B12" s="67" t="s">
        <v>39</v>
      </c>
      <c r="C12" s="147">
        <v>92146405</v>
      </c>
      <c r="D12" s="146">
        <v>7325117.8190935552</v>
      </c>
      <c r="E12" s="146">
        <v>99471522.819093555</v>
      </c>
      <c r="F12" s="146">
        <v>12140.180906444788</v>
      </c>
      <c r="G12" s="146">
        <v>99482291</v>
      </c>
      <c r="H12" s="146">
        <v>1372</v>
      </c>
      <c r="I12" s="146">
        <v>99483663</v>
      </c>
    </row>
    <row r="13" spans="1:9" x14ac:dyDescent="0.25">
      <c r="A13" s="66">
        <v>263</v>
      </c>
      <c r="B13" s="67" t="s">
        <v>40</v>
      </c>
      <c r="C13" s="147">
        <v>46398511</v>
      </c>
      <c r="D13" s="146">
        <v>1027065.3371964702</v>
      </c>
      <c r="E13" s="146">
        <v>47425576.337196469</v>
      </c>
      <c r="F13" s="146">
        <v>-71671.337196469307</v>
      </c>
      <c r="G13" s="146">
        <v>47352613</v>
      </c>
      <c r="H13" s="146">
        <v>1292</v>
      </c>
      <c r="I13" s="146">
        <v>47353905</v>
      </c>
    </row>
    <row r="14" spans="1:9" x14ac:dyDescent="0.25">
      <c r="A14" s="66">
        <v>267</v>
      </c>
      <c r="B14" s="67" t="s">
        <v>41</v>
      </c>
      <c r="C14" s="147">
        <v>8437737</v>
      </c>
      <c r="D14" s="146">
        <v>1359488.8138163176</v>
      </c>
      <c r="E14" s="146">
        <v>9797225.8138163183</v>
      </c>
      <c r="F14" s="146">
        <v>18097.186183681712</v>
      </c>
      <c r="G14" s="146">
        <v>9814264</v>
      </c>
      <c r="H14" s="146">
        <v>1059</v>
      </c>
      <c r="I14" s="146">
        <v>9815323</v>
      </c>
    </row>
    <row r="15" spans="1:9" x14ac:dyDescent="0.25">
      <c r="A15" s="66">
        <v>268</v>
      </c>
      <c r="B15" s="67" t="s">
        <v>42</v>
      </c>
      <c r="C15" s="147">
        <v>15959415</v>
      </c>
      <c r="D15" s="146">
        <v>545679.36177450686</v>
      </c>
      <c r="E15" s="146">
        <v>16505094.361774506</v>
      </c>
      <c r="F15" s="146">
        <v>3528.6382254939526</v>
      </c>
      <c r="G15" s="146">
        <v>16508623</v>
      </c>
      <c r="H15" s="146">
        <v>0</v>
      </c>
      <c r="I15" s="146">
        <v>16508623</v>
      </c>
    </row>
    <row r="16" spans="1:9" x14ac:dyDescent="0.25">
      <c r="A16" s="66">
        <v>270</v>
      </c>
      <c r="B16" s="67" t="s">
        <v>43</v>
      </c>
      <c r="C16" s="147">
        <v>6943181</v>
      </c>
      <c r="D16" s="146">
        <v>316592.98335353442</v>
      </c>
      <c r="E16" s="146">
        <v>7259773.9833535347</v>
      </c>
      <c r="F16" s="146">
        <v>8662.0166464652866</v>
      </c>
      <c r="G16" s="146">
        <v>7267311</v>
      </c>
      <c r="H16" s="146">
        <v>1125</v>
      </c>
      <c r="I16" s="146">
        <v>7268436</v>
      </c>
    </row>
    <row r="17" spans="1:9" x14ac:dyDescent="0.25">
      <c r="A17" s="66">
        <v>272</v>
      </c>
      <c r="B17" s="67" t="s">
        <v>44</v>
      </c>
      <c r="C17" s="147">
        <v>9532693</v>
      </c>
      <c r="D17" s="146">
        <v>517707.89744150644</v>
      </c>
      <c r="E17" s="146">
        <v>10050400.897441506</v>
      </c>
      <c r="F17" s="146">
        <v>9771.1025584936142</v>
      </c>
      <c r="G17" s="146">
        <v>10059067</v>
      </c>
      <c r="H17" s="146">
        <v>1105</v>
      </c>
      <c r="I17" s="146">
        <v>10060172</v>
      </c>
    </row>
    <row r="18" spans="1:9" x14ac:dyDescent="0.25">
      <c r="A18" s="66">
        <v>302</v>
      </c>
      <c r="B18" s="67" t="s">
        <v>45</v>
      </c>
      <c r="C18" s="147">
        <v>18294830</v>
      </c>
      <c r="D18" s="146">
        <v>501139.34325449134</v>
      </c>
      <c r="E18" s="146">
        <v>18795969.343254492</v>
      </c>
      <c r="F18" s="146">
        <v>378276.65674550831</v>
      </c>
      <c r="G18" s="146">
        <v>19142721</v>
      </c>
      <c r="H18" s="146">
        <v>31525</v>
      </c>
      <c r="I18" s="146">
        <v>19174246</v>
      </c>
    </row>
    <row r="19" spans="1:9" x14ac:dyDescent="0.25">
      <c r="A19" s="66">
        <v>304</v>
      </c>
      <c r="B19" s="67" t="s">
        <v>46</v>
      </c>
      <c r="C19" s="147">
        <v>161490771</v>
      </c>
      <c r="D19" s="146">
        <v>7010886.8092804532</v>
      </c>
      <c r="E19" s="146">
        <v>168501657.80928046</v>
      </c>
      <c r="F19" s="146">
        <v>10546.190719544888</v>
      </c>
      <c r="G19" s="146">
        <v>168510966</v>
      </c>
      <c r="H19" s="146">
        <v>1238</v>
      </c>
      <c r="I19" s="146">
        <v>168512204</v>
      </c>
    </row>
    <row r="20" spans="1:9" x14ac:dyDescent="0.25">
      <c r="A20" s="66">
        <v>306</v>
      </c>
      <c r="B20" s="67" t="s">
        <v>47</v>
      </c>
      <c r="C20" s="147">
        <v>13242331</v>
      </c>
      <c r="D20" s="146">
        <v>435893.44646796182</v>
      </c>
      <c r="E20" s="146">
        <v>13678224.446467962</v>
      </c>
      <c r="F20" s="146">
        <v>11994.553532037884</v>
      </c>
      <c r="G20" s="146">
        <v>13688827</v>
      </c>
      <c r="H20" s="146">
        <v>1392</v>
      </c>
      <c r="I20" s="146">
        <v>13690219</v>
      </c>
    </row>
    <row r="21" spans="1:9" x14ac:dyDescent="0.25">
      <c r="A21" s="66">
        <v>308</v>
      </c>
      <c r="B21" s="67" t="s">
        <v>48</v>
      </c>
      <c r="C21" s="147">
        <v>12744772</v>
      </c>
      <c r="D21" s="146">
        <v>1015304.534054118</v>
      </c>
      <c r="E21" s="146">
        <v>13760076.534054117</v>
      </c>
      <c r="F21" s="146">
        <v>3353.4659458827227</v>
      </c>
      <c r="G21" s="146">
        <v>13763430</v>
      </c>
      <c r="H21" s="146">
        <v>0</v>
      </c>
      <c r="I21" s="146">
        <v>13763430</v>
      </c>
    </row>
    <row r="22" spans="1:9" ht="15.75" thickBot="1" x14ac:dyDescent="0.3">
      <c r="A22" s="69">
        <v>310</v>
      </c>
      <c r="B22" s="70" t="s">
        <v>49</v>
      </c>
      <c r="C22" s="148">
        <v>22449609</v>
      </c>
      <c r="D22" s="149">
        <v>2236414.019012874</v>
      </c>
      <c r="E22" s="149">
        <v>24686023.019012876</v>
      </c>
      <c r="F22" s="149">
        <v>-25052.019012875855</v>
      </c>
      <c r="G22" s="149">
        <v>24672976</v>
      </c>
      <c r="H22" s="149">
        <v>-12005</v>
      </c>
      <c r="I22" s="149">
        <v>24660971</v>
      </c>
    </row>
    <row r="23" spans="1:9" ht="15.75" thickBot="1" x14ac:dyDescent="0.3">
      <c r="A23" s="72"/>
      <c r="B23" s="61" t="s">
        <v>50</v>
      </c>
      <c r="C23" s="142">
        <v>388292829</v>
      </c>
      <c r="D23" s="143">
        <v>554813.71921268012</v>
      </c>
      <c r="E23" s="143">
        <v>388847642.71921265</v>
      </c>
      <c r="F23" s="143">
        <v>22758287.280787319</v>
      </c>
      <c r="G23" s="143">
        <v>410106624</v>
      </c>
      <c r="H23" s="143">
        <v>1499306</v>
      </c>
      <c r="I23" s="143">
        <v>411605930</v>
      </c>
    </row>
    <row r="24" spans="1:9" x14ac:dyDescent="0.25">
      <c r="A24" s="74"/>
      <c r="B24" s="75" t="s">
        <v>51</v>
      </c>
      <c r="C24" s="150">
        <v>271132180</v>
      </c>
      <c r="D24" s="151">
        <v>-3057138.3540796493</v>
      </c>
      <c r="E24" s="151">
        <v>268075041.64592034</v>
      </c>
      <c r="F24" s="151">
        <v>12186027.354079649</v>
      </c>
      <c r="G24" s="151">
        <v>279178862</v>
      </c>
      <c r="H24" s="151">
        <v>1082207</v>
      </c>
      <c r="I24" s="151">
        <v>280261069</v>
      </c>
    </row>
    <row r="25" spans="1:9" x14ac:dyDescent="0.25">
      <c r="A25" s="63">
        <v>200</v>
      </c>
      <c r="B25" s="64" t="s">
        <v>52</v>
      </c>
      <c r="C25" s="144">
        <v>5967222</v>
      </c>
      <c r="D25" s="145">
        <v>0</v>
      </c>
      <c r="E25" s="145">
        <v>5967222</v>
      </c>
      <c r="F25" s="145">
        <v>246193</v>
      </c>
      <c r="G25" s="145">
        <v>6136433</v>
      </c>
      <c r="H25" s="145">
        <v>76982</v>
      </c>
      <c r="I25" s="145">
        <v>6213415</v>
      </c>
    </row>
    <row r="26" spans="1:9" x14ac:dyDescent="0.25">
      <c r="A26" s="66">
        <v>201</v>
      </c>
      <c r="B26" s="67" t="s">
        <v>53</v>
      </c>
      <c r="C26" s="147">
        <v>4399842</v>
      </c>
      <c r="D26" s="146">
        <v>238000</v>
      </c>
      <c r="E26" s="146">
        <v>4637842</v>
      </c>
      <c r="F26" s="146">
        <v>40308</v>
      </c>
      <c r="G26" s="146">
        <v>4672023</v>
      </c>
      <c r="H26" s="146">
        <v>6127</v>
      </c>
      <c r="I26" s="146">
        <v>4678150</v>
      </c>
    </row>
    <row r="27" spans="1:9" x14ac:dyDescent="0.25">
      <c r="A27" s="66">
        <v>202</v>
      </c>
      <c r="B27" s="67" t="s">
        <v>54</v>
      </c>
      <c r="C27" s="147">
        <v>39727011</v>
      </c>
      <c r="D27" s="146">
        <v>579915.6459203508</v>
      </c>
      <c r="E27" s="146">
        <v>40306926.645920351</v>
      </c>
      <c r="F27" s="146">
        <v>-1187753.6459203511</v>
      </c>
      <c r="G27" s="146">
        <v>39011058</v>
      </c>
      <c r="H27" s="146">
        <v>108115</v>
      </c>
      <c r="I27" s="146">
        <v>39119173</v>
      </c>
    </row>
    <row r="28" spans="1:9" x14ac:dyDescent="0.25">
      <c r="A28" s="66">
        <v>205</v>
      </c>
      <c r="B28" s="67" t="s">
        <v>175</v>
      </c>
      <c r="C28" s="147">
        <v>101612397</v>
      </c>
      <c r="D28" s="146">
        <v>-3875054</v>
      </c>
      <c r="E28" s="146">
        <v>97737343</v>
      </c>
      <c r="F28" s="146">
        <v>5109653</v>
      </c>
      <c r="G28" s="146">
        <v>102364966</v>
      </c>
      <c r="H28" s="146">
        <v>482030</v>
      </c>
      <c r="I28" s="146">
        <v>102846996</v>
      </c>
    </row>
    <row r="29" spans="1:9" x14ac:dyDescent="0.25">
      <c r="A29" s="66" t="s">
        <v>171</v>
      </c>
      <c r="B29" s="67" t="s">
        <v>176</v>
      </c>
      <c r="C29" s="147">
        <v>28698005</v>
      </c>
      <c r="D29" s="146">
        <v>0</v>
      </c>
      <c r="E29" s="146">
        <v>28698005</v>
      </c>
      <c r="F29" s="146">
        <v>3598037</v>
      </c>
      <c r="G29" s="146">
        <v>32174497</v>
      </c>
      <c r="H29" s="146">
        <v>121545</v>
      </c>
      <c r="I29" s="146">
        <v>32296042</v>
      </c>
    </row>
    <row r="30" spans="1:9" x14ac:dyDescent="0.25">
      <c r="A30" s="66" t="s">
        <v>172</v>
      </c>
      <c r="B30" s="67" t="s">
        <v>177</v>
      </c>
      <c r="C30" s="147">
        <v>10754063</v>
      </c>
      <c r="D30" s="146">
        <v>0</v>
      </c>
      <c r="E30" s="146">
        <v>10754063</v>
      </c>
      <c r="F30" s="146">
        <v>1715287</v>
      </c>
      <c r="G30" s="146">
        <v>12434014</v>
      </c>
      <c r="H30" s="146">
        <v>35336</v>
      </c>
      <c r="I30" s="146">
        <v>12469350</v>
      </c>
    </row>
    <row r="31" spans="1:9" x14ac:dyDescent="0.25">
      <c r="A31" s="66" t="s">
        <v>173</v>
      </c>
      <c r="B31" s="67" t="s">
        <v>174</v>
      </c>
      <c r="C31" s="147">
        <v>47924835</v>
      </c>
      <c r="D31" s="146">
        <v>0</v>
      </c>
      <c r="E31" s="146">
        <v>47924835</v>
      </c>
      <c r="F31" s="146">
        <v>1164004</v>
      </c>
      <c r="G31" s="146">
        <v>49396667</v>
      </c>
      <c r="H31" s="146">
        <v>-307828</v>
      </c>
      <c r="I31" s="146">
        <v>49088839</v>
      </c>
    </row>
    <row r="32" spans="1:9" x14ac:dyDescent="0.25">
      <c r="A32" s="66">
        <v>214</v>
      </c>
      <c r="B32" s="67" t="s">
        <v>55</v>
      </c>
      <c r="C32" s="147">
        <v>2699754</v>
      </c>
      <c r="D32" s="146">
        <v>0</v>
      </c>
      <c r="E32" s="146">
        <v>2699754</v>
      </c>
      <c r="F32" s="146">
        <v>75192</v>
      </c>
      <c r="G32" s="146">
        <v>2766954</v>
      </c>
      <c r="H32" s="146">
        <v>7992</v>
      </c>
      <c r="I32" s="146">
        <v>2774946</v>
      </c>
    </row>
    <row r="33" spans="1:9" x14ac:dyDescent="0.25">
      <c r="A33" s="76">
        <v>215</v>
      </c>
      <c r="B33" s="77" t="s">
        <v>56</v>
      </c>
      <c r="C33" s="152">
        <v>16310354</v>
      </c>
      <c r="D33" s="153">
        <v>0</v>
      </c>
      <c r="E33" s="153">
        <v>16310354</v>
      </c>
      <c r="F33" s="153">
        <v>1078838</v>
      </c>
      <c r="G33" s="153">
        <v>16890666</v>
      </c>
      <c r="H33" s="153">
        <v>498526</v>
      </c>
      <c r="I33" s="153">
        <v>17389192</v>
      </c>
    </row>
    <row r="34" spans="1:9" ht="15.75" thickBot="1" x14ac:dyDescent="0.3">
      <c r="A34" s="66">
        <v>312</v>
      </c>
      <c r="B34" s="67" t="s">
        <v>57</v>
      </c>
      <c r="C34" s="147">
        <v>13038697</v>
      </c>
      <c r="D34" s="146">
        <v>0</v>
      </c>
      <c r="E34" s="146">
        <v>13038697</v>
      </c>
      <c r="F34" s="146">
        <v>346269</v>
      </c>
      <c r="G34" s="146">
        <v>13331584</v>
      </c>
      <c r="H34" s="146">
        <v>53382</v>
      </c>
      <c r="I34" s="146">
        <v>13384966</v>
      </c>
    </row>
    <row r="35" spans="1:9" x14ac:dyDescent="0.25">
      <c r="A35" s="79"/>
      <c r="B35" s="80" t="s">
        <v>58</v>
      </c>
      <c r="C35" s="154">
        <v>44119248</v>
      </c>
      <c r="D35" s="155">
        <v>541750.07329232956</v>
      </c>
      <c r="E35" s="155">
        <v>44660998.07329233</v>
      </c>
      <c r="F35" s="155">
        <v>1512660.9267076701</v>
      </c>
      <c r="G35" s="155">
        <v>45987794</v>
      </c>
      <c r="H35" s="155">
        <v>185865</v>
      </c>
      <c r="I35" s="155">
        <v>46173659</v>
      </c>
    </row>
    <row r="36" spans="1:9" x14ac:dyDescent="0.25">
      <c r="A36" s="63">
        <v>206</v>
      </c>
      <c r="B36" s="64" t="s">
        <v>59</v>
      </c>
      <c r="C36" s="144">
        <v>8357627</v>
      </c>
      <c r="D36" s="145">
        <v>94473</v>
      </c>
      <c r="E36" s="145">
        <v>8452100</v>
      </c>
      <c r="F36" s="145">
        <v>258247</v>
      </c>
      <c r="G36" s="145">
        <v>8685597</v>
      </c>
      <c r="H36" s="145">
        <v>24750</v>
      </c>
      <c r="I36" s="145">
        <v>8710347</v>
      </c>
    </row>
    <row r="37" spans="1:9" x14ac:dyDescent="0.25">
      <c r="A37" s="66">
        <v>212</v>
      </c>
      <c r="B37" s="67" t="s">
        <v>60</v>
      </c>
      <c r="C37" s="147">
        <v>15533489</v>
      </c>
      <c r="D37" s="146">
        <v>867014.4</v>
      </c>
      <c r="E37" s="146">
        <v>16400503.4</v>
      </c>
      <c r="F37" s="146">
        <v>808935.59999999963</v>
      </c>
      <c r="G37" s="146">
        <v>17087851</v>
      </c>
      <c r="H37" s="146">
        <v>121588</v>
      </c>
      <c r="I37" s="146">
        <v>17209439</v>
      </c>
    </row>
    <row r="38" spans="1:9" x14ac:dyDescent="0.25">
      <c r="A38" s="76">
        <v>255</v>
      </c>
      <c r="B38" s="77" t="s">
        <v>61</v>
      </c>
      <c r="C38" s="152">
        <v>1817135</v>
      </c>
      <c r="D38" s="153">
        <v>-602097</v>
      </c>
      <c r="E38" s="153">
        <v>1215038</v>
      </c>
      <c r="F38" s="153">
        <v>0</v>
      </c>
      <c r="G38" s="153">
        <v>1215038</v>
      </c>
      <c r="H38" s="153">
        <v>0</v>
      </c>
      <c r="I38" s="153">
        <v>1215038</v>
      </c>
    </row>
    <row r="39" spans="1:9" x14ac:dyDescent="0.25">
      <c r="A39" s="76">
        <v>266</v>
      </c>
      <c r="B39" s="77" t="s">
        <v>62</v>
      </c>
      <c r="C39" s="152">
        <v>10352350</v>
      </c>
      <c r="D39" s="153">
        <v>89170.254030512646</v>
      </c>
      <c r="E39" s="153">
        <v>10441520.254030513</v>
      </c>
      <c r="F39" s="153">
        <v>241614.74596948735</v>
      </c>
      <c r="G39" s="153">
        <v>10661088</v>
      </c>
      <c r="H39" s="153">
        <v>22047</v>
      </c>
      <c r="I39" s="153">
        <v>10683135</v>
      </c>
    </row>
    <row r="40" spans="1:9" ht="15.75" thickBot="1" x14ac:dyDescent="0.3">
      <c r="A40" s="66">
        <v>282</v>
      </c>
      <c r="B40" s="67" t="s">
        <v>63</v>
      </c>
      <c r="C40" s="147">
        <v>8058647</v>
      </c>
      <c r="D40" s="146">
        <v>93189.419261816889</v>
      </c>
      <c r="E40" s="146">
        <v>8151836.4192618169</v>
      </c>
      <c r="F40" s="146">
        <v>203863.58073818311</v>
      </c>
      <c r="G40" s="146">
        <v>8338220</v>
      </c>
      <c r="H40" s="146">
        <v>17480</v>
      </c>
      <c r="I40" s="146">
        <v>8355700</v>
      </c>
    </row>
    <row r="41" spans="1:9" x14ac:dyDescent="0.25">
      <c r="A41" s="79"/>
      <c r="B41" s="80" t="s">
        <v>64</v>
      </c>
      <c r="C41" s="154">
        <v>73041401</v>
      </c>
      <c r="D41" s="155">
        <v>3070202</v>
      </c>
      <c r="E41" s="155">
        <v>76111603</v>
      </c>
      <c r="F41" s="155">
        <v>9059599</v>
      </c>
      <c r="G41" s="155">
        <v>84939968</v>
      </c>
      <c r="H41" s="155">
        <v>231234</v>
      </c>
      <c r="I41" s="155">
        <v>85171202</v>
      </c>
    </row>
    <row r="42" spans="1:9" x14ac:dyDescent="0.25">
      <c r="A42" s="66">
        <v>207</v>
      </c>
      <c r="B42" s="67" t="s">
        <v>65</v>
      </c>
      <c r="C42" s="147">
        <v>40213755</v>
      </c>
      <c r="D42" s="146">
        <v>628866</v>
      </c>
      <c r="E42" s="146">
        <v>40842621</v>
      </c>
      <c r="F42" s="146">
        <v>815263</v>
      </c>
      <c r="G42" s="146">
        <v>41537725</v>
      </c>
      <c r="H42" s="146">
        <v>120159</v>
      </c>
      <c r="I42" s="146">
        <v>41657884</v>
      </c>
    </row>
    <row r="43" spans="1:9" x14ac:dyDescent="0.25">
      <c r="A43" s="63">
        <v>216</v>
      </c>
      <c r="B43" s="64" t="s">
        <v>66</v>
      </c>
      <c r="C43" s="144">
        <v>15902155</v>
      </c>
      <c r="D43" s="145">
        <v>1199369</v>
      </c>
      <c r="E43" s="145">
        <v>17101524</v>
      </c>
      <c r="F43" s="145">
        <v>7773380</v>
      </c>
      <c r="G43" s="145">
        <v>24828348</v>
      </c>
      <c r="H43" s="145">
        <v>46556</v>
      </c>
      <c r="I43" s="145">
        <v>24874904</v>
      </c>
    </row>
    <row r="44" spans="1:9" x14ac:dyDescent="0.25">
      <c r="A44" s="63">
        <v>217</v>
      </c>
      <c r="B44" s="64" t="s">
        <v>67</v>
      </c>
      <c r="C44" s="144">
        <v>696065</v>
      </c>
      <c r="D44" s="145">
        <v>1001410</v>
      </c>
      <c r="E44" s="145">
        <v>1697475</v>
      </c>
      <c r="F44" s="145">
        <v>19767</v>
      </c>
      <c r="G44" s="145">
        <v>1715615</v>
      </c>
      <c r="H44" s="145">
        <v>1627</v>
      </c>
      <c r="I44" s="145">
        <v>1717242</v>
      </c>
    </row>
    <row r="45" spans="1:9" ht="15.75" thickBot="1" x14ac:dyDescent="0.3">
      <c r="A45" s="82">
        <v>301</v>
      </c>
      <c r="B45" s="83" t="s">
        <v>68</v>
      </c>
      <c r="C45" s="156">
        <v>16229426</v>
      </c>
      <c r="D45" s="157">
        <v>240557</v>
      </c>
      <c r="E45" s="157">
        <v>16469983</v>
      </c>
      <c r="F45" s="157">
        <v>451189</v>
      </c>
      <c r="G45" s="157">
        <v>16858280</v>
      </c>
      <c r="H45" s="157">
        <v>62892</v>
      </c>
      <c r="I45" s="157">
        <v>16921172</v>
      </c>
    </row>
    <row r="46" spans="1:9" x14ac:dyDescent="0.25">
      <c r="A46" s="85"/>
      <c r="B46" s="86" t="s">
        <v>69</v>
      </c>
      <c r="C46" s="158">
        <v>147323777</v>
      </c>
      <c r="D46" s="159">
        <v>5719084.0769164935</v>
      </c>
      <c r="E46" s="159">
        <v>153042861.07691652</v>
      </c>
      <c r="F46" s="159">
        <v>3134380.5297501981</v>
      </c>
      <c r="G46" s="159">
        <v>157875182.60666668</v>
      </c>
      <c r="H46" s="159">
        <v>-1697941</v>
      </c>
      <c r="I46" s="159">
        <v>156177241.60666668</v>
      </c>
    </row>
    <row r="47" spans="1:9" x14ac:dyDescent="0.25">
      <c r="A47" s="87">
        <v>400</v>
      </c>
      <c r="B47" s="88" t="s">
        <v>70</v>
      </c>
      <c r="C47" s="147">
        <v>59174926</v>
      </c>
      <c r="D47" s="146">
        <v>10661275.470249794</v>
      </c>
      <c r="E47" s="146">
        <v>69836201.470249802</v>
      </c>
      <c r="F47" s="146">
        <v>3134380.5297501981</v>
      </c>
      <c r="G47" s="146">
        <v>74668523</v>
      </c>
      <c r="H47" s="146">
        <v>-1697941</v>
      </c>
      <c r="I47" s="146">
        <v>72970582</v>
      </c>
    </row>
    <row r="48" spans="1:9" x14ac:dyDescent="0.25">
      <c r="A48" s="90" t="s">
        <v>105</v>
      </c>
      <c r="B48" s="91" t="s">
        <v>71</v>
      </c>
      <c r="C48" s="152">
        <v>88148851</v>
      </c>
      <c r="D48" s="153">
        <v>-4942191.3933333009</v>
      </c>
      <c r="E48" s="153">
        <v>83206659.606666699</v>
      </c>
      <c r="F48" s="153">
        <v>0</v>
      </c>
      <c r="G48" s="153">
        <v>83206659.606666699</v>
      </c>
      <c r="H48" s="153">
        <v>0</v>
      </c>
      <c r="I48" s="153">
        <v>83206659.606666699</v>
      </c>
    </row>
    <row r="49" spans="1:9" ht="15.75" thickBot="1" x14ac:dyDescent="0.3">
      <c r="A49" s="93"/>
      <c r="B49" s="61" t="s">
        <v>72</v>
      </c>
      <c r="C49" s="142">
        <v>1202014926</v>
      </c>
      <c r="D49" s="143">
        <v>42527419.139251947</v>
      </c>
      <c r="E49" s="143">
        <v>1244542345.1392522</v>
      </c>
      <c r="F49" s="143">
        <v>26404689.467414752</v>
      </c>
      <c r="G49" s="143">
        <v>1270947034.6066666</v>
      </c>
      <c r="H49" s="143">
        <v>0</v>
      </c>
      <c r="I49" s="143">
        <v>1270947034.6066666</v>
      </c>
    </row>
    <row r="50" spans="1:9" x14ac:dyDescent="0.25">
      <c r="A50" s="94">
        <v>500</v>
      </c>
      <c r="B50" s="95" t="s">
        <v>73</v>
      </c>
      <c r="C50" s="144">
        <v>77814465</v>
      </c>
      <c r="D50" s="145">
        <v>2237637.8098785682</v>
      </c>
      <c r="E50" s="145">
        <v>80052102.809878573</v>
      </c>
      <c r="F50" s="145">
        <v>-61196.809878572822</v>
      </c>
      <c r="G50" s="145">
        <v>79990906</v>
      </c>
      <c r="H50" s="145">
        <v>0</v>
      </c>
      <c r="I50" s="145">
        <v>79990906</v>
      </c>
    </row>
    <row r="51" spans="1:9" x14ac:dyDescent="0.25">
      <c r="A51" s="96">
        <v>600</v>
      </c>
      <c r="B51" s="97" t="s">
        <v>74</v>
      </c>
      <c r="C51" s="152">
        <v>68474715</v>
      </c>
      <c r="D51" s="153">
        <v>2803801.1748341038</v>
      </c>
      <c r="E51" s="153">
        <v>71278516.174834102</v>
      </c>
      <c r="F51" s="153">
        <v>44803.825165897608</v>
      </c>
      <c r="G51" s="153">
        <v>71323320</v>
      </c>
      <c r="H51" s="153">
        <v>0</v>
      </c>
      <c r="I51" s="153">
        <v>71323320</v>
      </c>
    </row>
    <row r="52" spans="1:9" ht="15.75" thickBot="1" x14ac:dyDescent="0.3">
      <c r="A52" s="98"/>
      <c r="B52" s="99" t="s">
        <v>75</v>
      </c>
      <c r="C52" s="160">
        <v>146289180</v>
      </c>
      <c r="D52" s="161">
        <v>5041438.9847126715</v>
      </c>
      <c r="E52" s="161">
        <v>151330618.98471266</v>
      </c>
      <c r="F52" s="161">
        <v>-16392.984712675214</v>
      </c>
      <c r="G52" s="161">
        <v>151314226</v>
      </c>
      <c r="H52" s="161">
        <v>0</v>
      </c>
      <c r="I52" s="161">
        <v>151314226</v>
      </c>
    </row>
    <row r="53" spans="1:9" x14ac:dyDescent="0.25">
      <c r="A53" s="100"/>
      <c r="B53" s="101" t="s">
        <v>76</v>
      </c>
      <c r="C53" s="162">
        <v>1348304106</v>
      </c>
      <c r="D53" s="163">
        <v>47568858.123964623</v>
      </c>
      <c r="E53" s="163">
        <v>1395872964.1239648</v>
      </c>
      <c r="F53" s="163">
        <v>26388296.482702076</v>
      </c>
      <c r="G53" s="163">
        <v>1422261260.6066666</v>
      </c>
      <c r="H53" s="163">
        <v>0</v>
      </c>
      <c r="I53" s="163">
        <v>1422261260.6066666</v>
      </c>
    </row>
    <row r="54" spans="1:9" x14ac:dyDescent="0.25">
      <c r="A54" s="108"/>
      <c r="B54" s="109"/>
      <c r="C54" s="130"/>
      <c r="D54" s="130"/>
      <c r="E54" s="130"/>
      <c r="F54" s="110"/>
      <c r="G54" s="130"/>
      <c r="H54" s="130"/>
      <c r="I54" s="130"/>
    </row>
    <row r="55" spans="1:9" x14ac:dyDescent="0.25">
      <c r="A55" s="108"/>
      <c r="B55" s="113"/>
      <c r="C55" s="168"/>
      <c r="D55" s="168"/>
      <c r="E55" s="168"/>
      <c r="F55" s="168"/>
      <c r="G55" s="168"/>
      <c r="H55" s="168"/>
      <c r="I55" s="168"/>
    </row>
    <row r="56" spans="1:9" x14ac:dyDescent="0.25">
      <c r="A56" s="114"/>
      <c r="C56"/>
      <c r="D56"/>
      <c r="E56"/>
      <c r="F56" s="133"/>
      <c r="G56" s="133"/>
    </row>
    <row r="57" spans="1:9" x14ac:dyDescent="0.25">
      <c r="A57" s="114"/>
      <c r="C57"/>
      <c r="D57"/>
      <c r="E57"/>
      <c r="F57"/>
      <c r="G57"/>
    </row>
    <row r="58" spans="1:9" x14ac:dyDescent="0.25">
      <c r="A58" s="114"/>
      <c r="C58"/>
      <c r="D58"/>
      <c r="E58"/>
      <c r="F58"/>
      <c r="G58"/>
    </row>
    <row r="59" spans="1:9" x14ac:dyDescent="0.25">
      <c r="A59" s="114"/>
      <c r="C59"/>
      <c r="D59"/>
      <c r="E59"/>
      <c r="F59"/>
      <c r="G59"/>
    </row>
    <row r="60" spans="1:9" x14ac:dyDescent="0.25">
      <c r="A60" s="114"/>
      <c r="C60"/>
      <c r="D60"/>
      <c r="E60"/>
      <c r="F60"/>
      <c r="G60"/>
    </row>
    <row r="61" spans="1:9" x14ac:dyDescent="0.25">
      <c r="A61" s="114"/>
      <c r="C61"/>
      <c r="D61"/>
      <c r="E61"/>
      <c r="F61"/>
      <c r="G61"/>
    </row>
  </sheetData>
  <mergeCells count="8">
    <mergeCell ref="H2:H3"/>
    <mergeCell ref="I2:I3"/>
    <mergeCell ref="G2:G3"/>
    <mergeCell ref="A2:A6"/>
    <mergeCell ref="B2:B6"/>
    <mergeCell ref="C2:C3"/>
    <mergeCell ref="D2:D3"/>
    <mergeCell ref="F2:F3"/>
  </mergeCells>
  <pageMargins left="0.25" right="0.25" top="0.75" bottom="0.75" header="0.3" footer="0.3"/>
  <pageSetup scale="65" orientation="landscape" r:id="rId1"/>
  <headerFooter>
    <oddHeade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A1:K64"/>
  <sheetViews>
    <sheetView view="pageBreakPreview" zoomScaleNormal="100" zoomScaleSheetLayoutView="100" workbookViewId="0">
      <pane ySplit="2" topLeftCell="A18" activePane="bottomLeft" state="frozen"/>
      <selection activeCell="E21" sqref="E21"/>
      <selection pane="bottomLeft" activeCell="L33" sqref="L33"/>
    </sheetView>
  </sheetViews>
  <sheetFormatPr defaultRowHeight="15" outlineLevelCol="1" x14ac:dyDescent="0.25"/>
  <cols>
    <col min="1" max="1" width="9.7109375" customWidth="1" outlineLevel="1"/>
    <col min="2" max="2" width="55.7109375" bestFit="1" customWidth="1"/>
    <col min="3" max="4" width="13.28515625" customWidth="1" outlineLevel="1"/>
    <col min="5" max="9" width="13.28515625" customWidth="1"/>
    <col min="10" max="10" width="14" style="134" bestFit="1" customWidth="1"/>
    <col min="11" max="11" width="13.28515625" style="134" bestFit="1" customWidth="1"/>
  </cols>
  <sheetData>
    <row r="1" spans="1:9" ht="15.75" x14ac:dyDescent="0.25">
      <c r="A1" s="377" t="s">
        <v>0</v>
      </c>
      <c r="B1" s="375" t="s">
        <v>1</v>
      </c>
      <c r="C1" s="372" t="s">
        <v>2</v>
      </c>
      <c r="D1" s="373"/>
      <c r="E1" s="373"/>
      <c r="F1" s="373"/>
      <c r="G1" s="373"/>
      <c r="H1" s="373"/>
      <c r="I1" s="374"/>
    </row>
    <row r="2" spans="1:9" ht="25.5" x14ac:dyDescent="0.25">
      <c r="A2" s="378"/>
      <c r="B2" s="376"/>
      <c r="C2" s="3" t="s">
        <v>80</v>
      </c>
      <c r="D2" s="4" t="s">
        <v>120</v>
      </c>
      <c r="E2" s="4" t="s">
        <v>130</v>
      </c>
      <c r="F2" s="4" t="s">
        <v>131</v>
      </c>
      <c r="G2" s="5" t="s">
        <v>132</v>
      </c>
      <c r="H2" s="5" t="s">
        <v>134</v>
      </c>
      <c r="I2" s="135" t="s">
        <v>133</v>
      </c>
    </row>
    <row r="3" spans="1:9" ht="15.75" thickBot="1" x14ac:dyDescent="0.3">
      <c r="A3" s="60"/>
      <c r="B3" s="61" t="s">
        <v>34</v>
      </c>
      <c r="C3" s="202">
        <f>SUM(C4:C18)</f>
        <v>382427230</v>
      </c>
      <c r="D3" s="203">
        <f t="shared" ref="D3:I3" si="0">SUM(D4:D18)</f>
        <v>0</v>
      </c>
      <c r="E3" s="203">
        <f t="shared" si="0"/>
        <v>382427230</v>
      </c>
      <c r="F3" s="203">
        <f t="shared" si="0"/>
        <v>398149603</v>
      </c>
      <c r="G3" s="203">
        <f t="shared" si="0"/>
        <v>15722372</v>
      </c>
      <c r="H3" s="203">
        <f t="shared" si="0"/>
        <v>3193894</v>
      </c>
      <c r="I3" s="202">
        <f t="shared" si="0"/>
        <v>401343499</v>
      </c>
    </row>
    <row r="4" spans="1:9" x14ac:dyDescent="0.25">
      <c r="A4" s="66" t="s">
        <v>215</v>
      </c>
      <c r="B4" s="67" t="s">
        <v>35</v>
      </c>
      <c r="C4" s="207">
        <v>11094096</v>
      </c>
      <c r="D4" s="208">
        <v>0</v>
      </c>
      <c r="E4" s="208">
        <v>11094096</v>
      </c>
      <c r="F4" s="208">
        <v>11573436</v>
      </c>
      <c r="G4" s="208">
        <v>479340</v>
      </c>
      <c r="H4" s="208">
        <v>-26752</v>
      </c>
      <c r="I4" s="207">
        <v>11546684</v>
      </c>
    </row>
    <row r="5" spans="1:9" x14ac:dyDescent="0.25">
      <c r="A5" s="66" t="s">
        <v>216</v>
      </c>
      <c r="B5" s="67" t="s">
        <v>36</v>
      </c>
      <c r="C5" s="207">
        <v>182770968</v>
      </c>
      <c r="D5" s="208">
        <v>0</v>
      </c>
      <c r="E5" s="208">
        <v>182770968</v>
      </c>
      <c r="F5" s="208">
        <v>189673801</v>
      </c>
      <c r="G5" s="208">
        <v>6902833</v>
      </c>
      <c r="H5" s="208">
        <v>1144991</v>
      </c>
      <c r="I5" s="207">
        <v>190818793</v>
      </c>
    </row>
    <row r="6" spans="1:9" x14ac:dyDescent="0.25">
      <c r="A6" s="66" t="s">
        <v>217</v>
      </c>
      <c r="B6" s="67" t="s">
        <v>37</v>
      </c>
      <c r="C6" s="207">
        <v>24906705</v>
      </c>
      <c r="D6" s="208">
        <v>0</v>
      </c>
      <c r="E6" s="208">
        <v>24906705</v>
      </c>
      <c r="F6" s="208">
        <v>26038803</v>
      </c>
      <c r="G6" s="208">
        <v>1132098</v>
      </c>
      <c r="H6" s="208">
        <v>602395</v>
      </c>
      <c r="I6" s="207">
        <v>26641198</v>
      </c>
    </row>
    <row r="7" spans="1:9" x14ac:dyDescent="0.25">
      <c r="A7" s="66" t="s">
        <v>218</v>
      </c>
      <c r="B7" s="67" t="s">
        <v>38</v>
      </c>
      <c r="C7" s="207">
        <v>10601479</v>
      </c>
      <c r="D7" s="208">
        <v>0</v>
      </c>
      <c r="E7" s="208">
        <v>10601479</v>
      </c>
      <c r="F7" s="208">
        <v>11842770</v>
      </c>
      <c r="G7" s="208">
        <v>1241291</v>
      </c>
      <c r="H7" s="208">
        <v>107691</v>
      </c>
      <c r="I7" s="207">
        <v>11950461</v>
      </c>
    </row>
    <row r="8" spans="1:9" x14ac:dyDescent="0.25">
      <c r="A8" s="66" t="s">
        <v>219</v>
      </c>
      <c r="B8" s="67" t="s">
        <v>39</v>
      </c>
      <c r="C8" s="207">
        <v>41947663</v>
      </c>
      <c r="D8" s="208">
        <v>0</v>
      </c>
      <c r="E8" s="208">
        <v>41947663</v>
      </c>
      <c r="F8" s="208">
        <v>45760347</v>
      </c>
      <c r="G8" s="208">
        <v>3812684</v>
      </c>
      <c r="H8" s="208">
        <v>441539</v>
      </c>
      <c r="I8" s="207">
        <v>46201886</v>
      </c>
    </row>
    <row r="9" spans="1:9" x14ac:dyDescent="0.25">
      <c r="A9" s="66" t="s">
        <v>220</v>
      </c>
      <c r="B9" s="67" t="s">
        <v>40</v>
      </c>
      <c r="C9" s="207">
        <v>18418844</v>
      </c>
      <c r="D9" s="208">
        <v>0</v>
      </c>
      <c r="E9" s="208">
        <v>18418844</v>
      </c>
      <c r="F9" s="208">
        <v>18025358</v>
      </c>
      <c r="G9" s="208">
        <v>-393486</v>
      </c>
      <c r="H9" s="208">
        <v>105147</v>
      </c>
      <c r="I9" s="207">
        <v>18130505</v>
      </c>
    </row>
    <row r="10" spans="1:9" x14ac:dyDescent="0.25">
      <c r="A10" s="66" t="s">
        <v>222</v>
      </c>
      <c r="B10" s="67" t="s">
        <v>41</v>
      </c>
      <c r="C10" s="207">
        <v>7093699</v>
      </c>
      <c r="D10" s="208">
        <v>0</v>
      </c>
      <c r="E10" s="208">
        <v>7093699</v>
      </c>
      <c r="F10" s="208">
        <v>7575431</v>
      </c>
      <c r="G10" s="208">
        <v>481732</v>
      </c>
      <c r="H10" s="208">
        <v>44433</v>
      </c>
      <c r="I10" s="207">
        <v>7619864</v>
      </c>
    </row>
    <row r="11" spans="1:9" x14ac:dyDescent="0.25">
      <c r="A11" s="66" t="s">
        <v>223</v>
      </c>
      <c r="B11" s="67" t="s">
        <v>42</v>
      </c>
      <c r="C11" s="207">
        <v>11540698</v>
      </c>
      <c r="D11" s="208">
        <v>0</v>
      </c>
      <c r="E11" s="208">
        <v>11540698</v>
      </c>
      <c r="F11" s="208">
        <v>11471189</v>
      </c>
      <c r="G11" s="208">
        <v>-69509</v>
      </c>
      <c r="H11" s="208">
        <v>-217090</v>
      </c>
      <c r="I11" s="207">
        <v>11254100</v>
      </c>
    </row>
    <row r="12" spans="1:9" x14ac:dyDescent="0.25">
      <c r="A12" s="66" t="s">
        <v>224</v>
      </c>
      <c r="B12" s="67" t="s">
        <v>43</v>
      </c>
      <c r="C12" s="207">
        <v>5297192</v>
      </c>
      <c r="D12" s="208">
        <v>0</v>
      </c>
      <c r="E12" s="208">
        <v>5297192</v>
      </c>
      <c r="F12" s="208">
        <v>5520961</v>
      </c>
      <c r="G12" s="208">
        <v>223768</v>
      </c>
      <c r="H12" s="208">
        <v>71034</v>
      </c>
      <c r="I12" s="207">
        <v>5591995</v>
      </c>
    </row>
    <row r="13" spans="1:9" x14ac:dyDescent="0.25">
      <c r="A13" s="66" t="s">
        <v>225</v>
      </c>
      <c r="B13" s="67" t="s">
        <v>44</v>
      </c>
      <c r="C13" s="207">
        <v>5128115</v>
      </c>
      <c r="D13" s="208">
        <v>0</v>
      </c>
      <c r="E13" s="208">
        <v>5128115</v>
      </c>
      <c r="F13" s="208">
        <v>4977748</v>
      </c>
      <c r="G13" s="208">
        <v>-150367</v>
      </c>
      <c r="H13" s="208">
        <v>230037</v>
      </c>
      <c r="I13" s="207">
        <v>5207785</v>
      </c>
    </row>
    <row r="14" spans="1:9" x14ac:dyDescent="0.25">
      <c r="A14" s="66" t="s">
        <v>228</v>
      </c>
      <c r="B14" s="67" t="s">
        <v>45</v>
      </c>
      <c r="C14" s="207">
        <v>7733851</v>
      </c>
      <c r="D14" s="208">
        <v>0</v>
      </c>
      <c r="E14" s="208">
        <v>7733851</v>
      </c>
      <c r="F14" s="208">
        <v>7961060</v>
      </c>
      <c r="G14" s="208">
        <v>227209</v>
      </c>
      <c r="H14" s="208">
        <v>-99695</v>
      </c>
      <c r="I14" s="207">
        <v>7861365</v>
      </c>
    </row>
    <row r="15" spans="1:9" x14ac:dyDescent="0.25">
      <c r="A15" s="66" t="s">
        <v>229</v>
      </c>
      <c r="B15" s="67" t="s">
        <v>46</v>
      </c>
      <c r="C15" s="207">
        <v>30892520</v>
      </c>
      <c r="D15" s="208">
        <v>0</v>
      </c>
      <c r="E15" s="208">
        <v>30892520</v>
      </c>
      <c r="F15" s="208">
        <v>31548274</v>
      </c>
      <c r="G15" s="208">
        <v>655753</v>
      </c>
      <c r="H15" s="208">
        <v>393548</v>
      </c>
      <c r="I15" s="207">
        <v>31941822</v>
      </c>
    </row>
    <row r="16" spans="1:9" x14ac:dyDescent="0.25">
      <c r="A16" s="66" t="s">
        <v>230</v>
      </c>
      <c r="B16" s="67" t="s">
        <v>47</v>
      </c>
      <c r="C16" s="207">
        <v>4831015</v>
      </c>
      <c r="D16" s="208">
        <v>0</v>
      </c>
      <c r="E16" s="208">
        <v>4831015</v>
      </c>
      <c r="F16" s="208">
        <v>4689938</v>
      </c>
      <c r="G16" s="208">
        <v>-141077</v>
      </c>
      <c r="H16" s="208">
        <v>39044</v>
      </c>
      <c r="I16" s="207">
        <v>4728982</v>
      </c>
    </row>
    <row r="17" spans="1:9" x14ac:dyDescent="0.25">
      <c r="A17" s="66" t="s">
        <v>231</v>
      </c>
      <c r="B17" s="67" t="s">
        <v>48</v>
      </c>
      <c r="C17" s="207">
        <v>7362381</v>
      </c>
      <c r="D17" s="208">
        <v>0</v>
      </c>
      <c r="E17" s="208">
        <v>7362381</v>
      </c>
      <c r="F17" s="208">
        <v>7963169</v>
      </c>
      <c r="G17" s="208">
        <v>600789</v>
      </c>
      <c r="H17" s="208">
        <v>234670</v>
      </c>
      <c r="I17" s="207">
        <v>8197839</v>
      </c>
    </row>
    <row r="18" spans="1:9" ht="15.75" thickBot="1" x14ac:dyDescent="0.3">
      <c r="A18" s="69" t="s">
        <v>232</v>
      </c>
      <c r="B18" s="70" t="s">
        <v>49</v>
      </c>
      <c r="C18" s="209">
        <v>12808004</v>
      </c>
      <c r="D18" s="210">
        <v>0</v>
      </c>
      <c r="E18" s="210">
        <v>12808004</v>
      </c>
      <c r="F18" s="210">
        <v>13527318</v>
      </c>
      <c r="G18" s="210">
        <v>719314</v>
      </c>
      <c r="H18" s="210">
        <v>122902</v>
      </c>
      <c r="I18" s="209">
        <v>13650220</v>
      </c>
    </row>
    <row r="19" spans="1:9" ht="15.75" thickBot="1" x14ac:dyDescent="0.3">
      <c r="A19" s="72" t="s">
        <v>237</v>
      </c>
      <c r="B19" s="61" t="s">
        <v>50</v>
      </c>
      <c r="C19" s="202">
        <f>C20+C31+C37</f>
        <v>5114058</v>
      </c>
      <c r="D19" s="203">
        <f t="shared" ref="D19:I19" si="1">D20+D31+D37</f>
        <v>0</v>
      </c>
      <c r="E19" s="203">
        <f t="shared" si="1"/>
        <v>5114058</v>
      </c>
      <c r="F19" s="203">
        <f t="shared" si="1"/>
        <v>5538136</v>
      </c>
      <c r="G19" s="203">
        <f t="shared" si="1"/>
        <v>424079</v>
      </c>
      <c r="H19" s="203">
        <f t="shared" si="1"/>
        <v>38284</v>
      </c>
      <c r="I19" s="202">
        <f t="shared" si="1"/>
        <v>5576421</v>
      </c>
    </row>
    <row r="20" spans="1:9" x14ac:dyDescent="0.25">
      <c r="A20" s="74" t="s">
        <v>237</v>
      </c>
      <c r="B20" s="75" t="s">
        <v>51</v>
      </c>
      <c r="C20" s="211">
        <f>SUM(C21:C30)</f>
        <v>375785</v>
      </c>
      <c r="D20" s="212">
        <f t="shared" ref="D20:I20" si="2">SUM(D21:D30)</f>
        <v>0</v>
      </c>
      <c r="E20" s="212">
        <f t="shared" si="2"/>
        <v>375785</v>
      </c>
      <c r="F20" s="212">
        <f t="shared" si="2"/>
        <v>369055</v>
      </c>
      <c r="G20" s="212">
        <f t="shared" si="2"/>
        <v>-6730</v>
      </c>
      <c r="H20" s="212">
        <f t="shared" si="2"/>
        <v>2162</v>
      </c>
      <c r="I20" s="211">
        <f t="shared" si="2"/>
        <v>371218</v>
      </c>
    </row>
    <row r="21" spans="1:9" x14ac:dyDescent="0.25">
      <c r="A21" s="63" t="s">
        <v>204</v>
      </c>
      <c r="B21" s="64" t="s">
        <v>52</v>
      </c>
      <c r="C21" s="204">
        <v>0</v>
      </c>
      <c r="D21" s="205">
        <v>0</v>
      </c>
      <c r="E21" s="205">
        <v>0</v>
      </c>
      <c r="F21" s="205">
        <v>0</v>
      </c>
      <c r="G21" s="205" t="s">
        <v>247</v>
      </c>
      <c r="H21" s="205">
        <v>0</v>
      </c>
      <c r="I21" s="204">
        <v>0</v>
      </c>
    </row>
    <row r="22" spans="1:9" x14ac:dyDescent="0.25">
      <c r="A22" s="66" t="s">
        <v>205</v>
      </c>
      <c r="B22" s="67" t="s">
        <v>53</v>
      </c>
      <c r="C22" s="207">
        <v>0</v>
      </c>
      <c r="D22" s="208">
        <v>0</v>
      </c>
      <c r="E22" s="208">
        <v>0</v>
      </c>
      <c r="F22" s="208">
        <v>0</v>
      </c>
      <c r="G22" s="205" t="s">
        <v>247</v>
      </c>
      <c r="H22" s="208">
        <v>0</v>
      </c>
      <c r="I22" s="207">
        <v>0</v>
      </c>
    </row>
    <row r="23" spans="1:9" x14ac:dyDescent="0.25">
      <c r="A23" s="66" t="s">
        <v>206</v>
      </c>
      <c r="B23" s="67" t="s">
        <v>54</v>
      </c>
      <c r="C23" s="207">
        <v>375785</v>
      </c>
      <c r="D23" s="208">
        <v>0</v>
      </c>
      <c r="E23" s="208">
        <v>375785</v>
      </c>
      <c r="F23" s="146">
        <v>369055</v>
      </c>
      <c r="G23" s="205">
        <v>-6730</v>
      </c>
      <c r="H23" s="208">
        <v>2162</v>
      </c>
      <c r="I23" s="207">
        <v>371218</v>
      </c>
    </row>
    <row r="24" spans="1:9" x14ac:dyDescent="0.25">
      <c r="A24" s="66" t="s">
        <v>207</v>
      </c>
      <c r="B24" s="67" t="s">
        <v>175</v>
      </c>
      <c r="C24" s="207">
        <v>0</v>
      </c>
      <c r="D24" s="208">
        <v>0</v>
      </c>
      <c r="E24" s="208">
        <v>0</v>
      </c>
      <c r="F24" s="208">
        <v>0</v>
      </c>
      <c r="G24" s="205" t="s">
        <v>247</v>
      </c>
      <c r="H24" s="208">
        <v>0</v>
      </c>
      <c r="I24" s="207">
        <v>0</v>
      </c>
    </row>
    <row r="25" spans="1:9" x14ac:dyDescent="0.25">
      <c r="A25" s="66" t="s">
        <v>171</v>
      </c>
      <c r="B25" s="67" t="s">
        <v>176</v>
      </c>
      <c r="C25" s="207">
        <v>0</v>
      </c>
      <c r="D25" s="208">
        <v>0</v>
      </c>
      <c r="E25" s="208">
        <v>0</v>
      </c>
      <c r="F25" s="208">
        <v>0</v>
      </c>
      <c r="G25" s="205">
        <v>0</v>
      </c>
      <c r="H25" s="208">
        <v>0</v>
      </c>
      <c r="I25" s="207">
        <v>0</v>
      </c>
    </row>
    <row r="26" spans="1:9" x14ac:dyDescent="0.25">
      <c r="A26" s="66" t="s">
        <v>172</v>
      </c>
      <c r="B26" s="67" t="s">
        <v>177</v>
      </c>
      <c r="C26" s="207">
        <v>0</v>
      </c>
      <c r="D26" s="208">
        <v>0</v>
      </c>
      <c r="E26" s="208">
        <v>0</v>
      </c>
      <c r="F26" s="208">
        <v>0</v>
      </c>
      <c r="G26" s="205">
        <v>0</v>
      </c>
      <c r="H26" s="208">
        <v>0</v>
      </c>
      <c r="I26" s="207">
        <v>0</v>
      </c>
    </row>
    <row r="27" spans="1:9" x14ac:dyDescent="0.25">
      <c r="A27" s="66" t="s">
        <v>173</v>
      </c>
      <c r="B27" s="67" t="s">
        <v>174</v>
      </c>
      <c r="C27" s="207">
        <v>0</v>
      </c>
      <c r="D27" s="208">
        <v>0</v>
      </c>
      <c r="E27" s="208">
        <v>0</v>
      </c>
      <c r="F27" s="208">
        <v>0</v>
      </c>
      <c r="G27" s="205">
        <v>0</v>
      </c>
      <c r="H27" s="208">
        <v>0</v>
      </c>
      <c r="I27" s="207">
        <v>0</v>
      </c>
    </row>
    <row r="28" spans="1:9" x14ac:dyDescent="0.25">
      <c r="A28" s="66" t="s">
        <v>211</v>
      </c>
      <c r="B28" s="67" t="s">
        <v>55</v>
      </c>
      <c r="C28" s="207">
        <v>0</v>
      </c>
      <c r="D28" s="208">
        <v>0</v>
      </c>
      <c r="E28" s="208">
        <v>0</v>
      </c>
      <c r="F28" s="208">
        <v>0</v>
      </c>
      <c r="G28" s="205" t="s">
        <v>247</v>
      </c>
      <c r="H28" s="208">
        <v>0</v>
      </c>
      <c r="I28" s="207">
        <v>0</v>
      </c>
    </row>
    <row r="29" spans="1:9" x14ac:dyDescent="0.25">
      <c r="A29" s="76" t="s">
        <v>212</v>
      </c>
      <c r="B29" s="77" t="s">
        <v>56</v>
      </c>
      <c r="C29" s="213">
        <v>0</v>
      </c>
      <c r="D29" s="214">
        <v>0</v>
      </c>
      <c r="E29" s="214">
        <v>0</v>
      </c>
      <c r="F29" s="214">
        <v>0</v>
      </c>
      <c r="G29" s="205" t="s">
        <v>247</v>
      </c>
      <c r="H29" s="214">
        <v>0</v>
      </c>
      <c r="I29" s="213">
        <v>0</v>
      </c>
    </row>
    <row r="30" spans="1:9" ht="15.75" thickBot="1" x14ac:dyDescent="0.3">
      <c r="A30" s="66" t="s">
        <v>233</v>
      </c>
      <c r="B30" s="67" t="s">
        <v>57</v>
      </c>
      <c r="C30" s="207">
        <v>0</v>
      </c>
      <c r="D30" s="208">
        <v>0</v>
      </c>
      <c r="E30" s="208">
        <v>0</v>
      </c>
      <c r="F30" s="208">
        <v>0</v>
      </c>
      <c r="G30" s="205" t="s">
        <v>247</v>
      </c>
      <c r="H30" s="208">
        <v>0</v>
      </c>
      <c r="I30" s="207">
        <v>0</v>
      </c>
    </row>
    <row r="31" spans="1:9" x14ac:dyDescent="0.25">
      <c r="A31" s="79" t="s">
        <v>237</v>
      </c>
      <c r="B31" s="80" t="s">
        <v>58</v>
      </c>
      <c r="C31" s="215">
        <f>SUM(C32:C36)</f>
        <v>4738273</v>
      </c>
      <c r="D31" s="155">
        <f t="shared" ref="D31:I31" si="3">SUM(D32:D36)</f>
        <v>0</v>
      </c>
      <c r="E31" s="155">
        <f t="shared" si="3"/>
        <v>4738273</v>
      </c>
      <c r="F31" s="155">
        <f t="shared" si="3"/>
        <v>5169081</v>
      </c>
      <c r="G31" s="155">
        <f t="shared" si="3"/>
        <v>430809</v>
      </c>
      <c r="H31" s="155">
        <f t="shared" si="3"/>
        <v>36122</v>
      </c>
      <c r="I31" s="215">
        <f t="shared" si="3"/>
        <v>5205203</v>
      </c>
    </row>
    <row r="32" spans="1:9" x14ac:dyDescent="0.25">
      <c r="A32" s="63" t="s">
        <v>208</v>
      </c>
      <c r="B32" s="64" t="s">
        <v>59</v>
      </c>
      <c r="C32" s="204">
        <v>0</v>
      </c>
      <c r="D32" s="205">
        <v>0</v>
      </c>
      <c r="E32" s="205">
        <v>0</v>
      </c>
      <c r="F32" s="205">
        <v>0</v>
      </c>
      <c r="G32" s="205" t="s">
        <v>247</v>
      </c>
      <c r="H32" s="205">
        <v>0</v>
      </c>
      <c r="I32" s="204">
        <v>0</v>
      </c>
    </row>
    <row r="33" spans="1:9" x14ac:dyDescent="0.25">
      <c r="A33" s="66" t="s">
        <v>210</v>
      </c>
      <c r="B33" s="67" t="s">
        <v>60</v>
      </c>
      <c r="C33" s="207">
        <v>0</v>
      </c>
      <c r="D33" s="208">
        <v>0</v>
      </c>
      <c r="E33" s="208">
        <v>0</v>
      </c>
      <c r="F33" s="208">
        <v>0</v>
      </c>
      <c r="G33" s="205" t="s">
        <v>247</v>
      </c>
      <c r="H33" s="205">
        <v>0</v>
      </c>
      <c r="I33" s="204">
        <v>0</v>
      </c>
    </row>
    <row r="34" spans="1:9" x14ac:dyDescent="0.25">
      <c r="A34" s="76" t="s">
        <v>238</v>
      </c>
      <c r="B34" s="77" t="s">
        <v>61</v>
      </c>
      <c r="C34" s="213">
        <v>0</v>
      </c>
      <c r="D34" s="214">
        <v>0</v>
      </c>
      <c r="E34" s="214">
        <v>0</v>
      </c>
      <c r="F34" s="214">
        <v>0</v>
      </c>
      <c r="G34" s="205">
        <v>0</v>
      </c>
      <c r="H34" s="205">
        <v>0</v>
      </c>
      <c r="I34" s="204">
        <v>0</v>
      </c>
    </row>
    <row r="35" spans="1:9" x14ac:dyDescent="0.25">
      <c r="A35" s="76" t="s">
        <v>221</v>
      </c>
      <c r="B35" s="77" t="s">
        <v>62</v>
      </c>
      <c r="C35" s="213">
        <v>1716976</v>
      </c>
      <c r="D35" s="214">
        <v>0</v>
      </c>
      <c r="E35" s="214">
        <v>1716976</v>
      </c>
      <c r="F35" s="153">
        <v>1883132</v>
      </c>
      <c r="G35" s="145">
        <v>166156</v>
      </c>
      <c r="H35" s="205">
        <v>16864</v>
      </c>
      <c r="I35" s="204">
        <v>1899996</v>
      </c>
    </row>
    <row r="36" spans="1:9" ht="15.75" thickBot="1" x14ac:dyDescent="0.3">
      <c r="A36" s="66" t="s">
        <v>226</v>
      </c>
      <c r="B36" s="67" t="s">
        <v>63</v>
      </c>
      <c r="C36" s="207">
        <v>3021297</v>
      </c>
      <c r="D36" s="208">
        <v>0</v>
      </c>
      <c r="E36" s="208">
        <v>3021297</v>
      </c>
      <c r="F36" s="146">
        <v>3285949</v>
      </c>
      <c r="G36" s="145">
        <v>264653</v>
      </c>
      <c r="H36" s="205">
        <v>19258</v>
      </c>
      <c r="I36" s="204">
        <v>3305207</v>
      </c>
    </row>
    <row r="37" spans="1:9" x14ac:dyDescent="0.25">
      <c r="A37" s="79" t="s">
        <v>237</v>
      </c>
      <c r="B37" s="80" t="s">
        <v>64</v>
      </c>
      <c r="C37" s="215">
        <f>SUM(C38:C41)</f>
        <v>0</v>
      </c>
      <c r="D37" s="155">
        <f t="shared" ref="D37:I37" si="4">SUM(D38:D41)</f>
        <v>0</v>
      </c>
      <c r="E37" s="155">
        <f t="shared" si="4"/>
        <v>0</v>
      </c>
      <c r="F37" s="155">
        <f t="shared" si="4"/>
        <v>0</v>
      </c>
      <c r="G37" s="155">
        <f t="shared" si="4"/>
        <v>0</v>
      </c>
      <c r="H37" s="155">
        <f t="shared" si="4"/>
        <v>0</v>
      </c>
      <c r="I37" s="215">
        <f t="shared" si="4"/>
        <v>0</v>
      </c>
    </row>
    <row r="38" spans="1:9" x14ac:dyDescent="0.25">
      <c r="A38" s="66" t="s">
        <v>209</v>
      </c>
      <c r="B38" s="67" t="s">
        <v>65</v>
      </c>
      <c r="C38" s="207">
        <v>0</v>
      </c>
      <c r="D38" s="208">
        <v>0</v>
      </c>
      <c r="E38" s="208">
        <v>0</v>
      </c>
      <c r="F38" s="208">
        <v>0</v>
      </c>
      <c r="G38" s="208" t="s">
        <v>247</v>
      </c>
      <c r="H38" s="208">
        <v>0</v>
      </c>
      <c r="I38" s="207">
        <v>0</v>
      </c>
    </row>
    <row r="39" spans="1:9" x14ac:dyDescent="0.25">
      <c r="A39" s="63" t="s">
        <v>213</v>
      </c>
      <c r="B39" s="64" t="s">
        <v>66</v>
      </c>
      <c r="C39" s="204">
        <v>0</v>
      </c>
      <c r="D39" s="205">
        <v>0</v>
      </c>
      <c r="E39" s="205">
        <v>0</v>
      </c>
      <c r="F39" s="205">
        <v>0</v>
      </c>
      <c r="G39" s="208" t="s">
        <v>247</v>
      </c>
      <c r="H39" s="205">
        <v>0</v>
      </c>
      <c r="I39" s="204">
        <v>0</v>
      </c>
    </row>
    <row r="40" spans="1:9" x14ac:dyDescent="0.25">
      <c r="A40" s="63" t="s">
        <v>214</v>
      </c>
      <c r="B40" s="64" t="s">
        <v>67</v>
      </c>
      <c r="C40" s="204">
        <v>0</v>
      </c>
      <c r="D40" s="205">
        <v>0</v>
      </c>
      <c r="E40" s="205">
        <v>0</v>
      </c>
      <c r="F40" s="205">
        <v>0</v>
      </c>
      <c r="G40" s="208" t="s">
        <v>247</v>
      </c>
      <c r="H40" s="205">
        <v>0</v>
      </c>
      <c r="I40" s="204">
        <v>0</v>
      </c>
    </row>
    <row r="41" spans="1:9" ht="15.75" thickBot="1" x14ac:dyDescent="0.3">
      <c r="A41" s="82" t="s">
        <v>227</v>
      </c>
      <c r="B41" s="83" t="s">
        <v>68</v>
      </c>
      <c r="C41" s="216">
        <v>0</v>
      </c>
      <c r="D41" s="217">
        <v>0</v>
      </c>
      <c r="E41" s="217">
        <v>0</v>
      </c>
      <c r="F41" s="217">
        <v>0</v>
      </c>
      <c r="G41" s="208" t="s">
        <v>247</v>
      </c>
      <c r="H41" s="217">
        <v>0</v>
      </c>
      <c r="I41" s="216">
        <v>0</v>
      </c>
    </row>
    <row r="42" spans="1:9" x14ac:dyDescent="0.25">
      <c r="A42" s="85" t="s">
        <v>237</v>
      </c>
      <c r="B42" s="86" t="s">
        <v>69</v>
      </c>
      <c r="C42" s="218">
        <f>SUM(C43:C44)</f>
        <v>12108487</v>
      </c>
      <c r="D42" s="159">
        <f t="shared" ref="D42:I42" si="5">SUM(D43:D44)</f>
        <v>0</v>
      </c>
      <c r="E42" s="159">
        <f t="shared" si="5"/>
        <v>12108487</v>
      </c>
      <c r="F42" s="159">
        <f t="shared" si="5"/>
        <v>19028396</v>
      </c>
      <c r="G42" s="159">
        <f t="shared" si="5"/>
        <v>6919909</v>
      </c>
      <c r="H42" s="159">
        <f t="shared" si="5"/>
        <v>1385220</v>
      </c>
      <c r="I42" s="218">
        <f t="shared" si="5"/>
        <v>20413616</v>
      </c>
    </row>
    <row r="43" spans="1:9" x14ac:dyDescent="0.25">
      <c r="A43" s="87" t="s">
        <v>234</v>
      </c>
      <c r="B43" s="88" t="s">
        <v>70</v>
      </c>
      <c r="C43" s="219">
        <v>12108487</v>
      </c>
      <c r="D43" s="146">
        <v>0</v>
      </c>
      <c r="E43" s="146">
        <v>12108487</v>
      </c>
      <c r="F43" s="146">
        <v>19028396</v>
      </c>
      <c r="G43" s="146">
        <v>6919909</v>
      </c>
      <c r="H43" s="146">
        <v>1385220</v>
      </c>
      <c r="I43" s="219">
        <v>20413616</v>
      </c>
    </row>
    <row r="44" spans="1:9" x14ac:dyDescent="0.25">
      <c r="A44" s="90" t="s">
        <v>237</v>
      </c>
      <c r="B44" s="91" t="s">
        <v>71</v>
      </c>
      <c r="C44" s="220">
        <v>0</v>
      </c>
      <c r="D44" s="153">
        <v>0</v>
      </c>
      <c r="E44" s="153">
        <v>0</v>
      </c>
      <c r="F44" s="153">
        <v>0</v>
      </c>
      <c r="G44" s="146">
        <v>0</v>
      </c>
      <c r="H44" s="146">
        <v>0</v>
      </c>
      <c r="I44" s="219">
        <v>0</v>
      </c>
    </row>
    <row r="45" spans="1:9" ht="15.75" thickBot="1" x14ac:dyDescent="0.3">
      <c r="A45" s="93" t="s">
        <v>237</v>
      </c>
      <c r="B45" s="61" t="s">
        <v>72</v>
      </c>
      <c r="C45" s="202">
        <f>C42+C19+C3</f>
        <v>399649775</v>
      </c>
      <c r="D45" s="221">
        <f t="shared" ref="D45:I45" si="6">D42+D19+D3</f>
        <v>0</v>
      </c>
      <c r="E45" s="203">
        <f t="shared" si="6"/>
        <v>399649775</v>
      </c>
      <c r="F45" s="203">
        <f t="shared" si="6"/>
        <v>422716135</v>
      </c>
      <c r="G45" s="203">
        <f t="shared" si="6"/>
        <v>23066360</v>
      </c>
      <c r="H45" s="203">
        <f t="shared" si="6"/>
        <v>4617398</v>
      </c>
      <c r="I45" s="202">
        <f t="shared" si="6"/>
        <v>427333536</v>
      </c>
    </row>
    <row r="46" spans="1:9" x14ac:dyDescent="0.25">
      <c r="A46" s="94" t="s">
        <v>235</v>
      </c>
      <c r="B46" s="95" t="s">
        <v>73</v>
      </c>
      <c r="C46" s="222">
        <v>58140495</v>
      </c>
      <c r="D46" s="145">
        <v>-61197</v>
      </c>
      <c r="E46" s="145">
        <v>58079298</v>
      </c>
      <c r="F46" s="145">
        <v>56492566</v>
      </c>
      <c r="G46" s="145">
        <v>-1586732</v>
      </c>
      <c r="H46" s="206">
        <v>1174623</v>
      </c>
      <c r="I46" s="222">
        <v>57667189</v>
      </c>
    </row>
    <row r="47" spans="1:9" x14ac:dyDescent="0.25">
      <c r="A47" s="96" t="s">
        <v>236</v>
      </c>
      <c r="B47" s="97" t="s">
        <v>74</v>
      </c>
      <c r="C47" s="220">
        <v>46489716</v>
      </c>
      <c r="D47" s="153">
        <v>82375</v>
      </c>
      <c r="E47" s="153">
        <v>46572091</v>
      </c>
      <c r="F47" s="153">
        <v>46598895</v>
      </c>
      <c r="G47" s="153">
        <v>26804</v>
      </c>
      <c r="H47" s="145">
        <v>1256977</v>
      </c>
      <c r="I47" s="222">
        <v>47855872</v>
      </c>
    </row>
    <row r="48" spans="1:9" ht="15.75" thickBot="1" x14ac:dyDescent="0.3">
      <c r="A48" s="98"/>
      <c r="B48" s="99" t="s">
        <v>75</v>
      </c>
      <c r="C48" s="223">
        <f>SUM(C46:C47)</f>
        <v>104630211</v>
      </c>
      <c r="D48" s="161">
        <f t="shared" ref="D48:I48" si="7">SUM(D46:D47)</f>
        <v>21178</v>
      </c>
      <c r="E48" s="161">
        <f t="shared" si="7"/>
        <v>104651389</v>
      </c>
      <c r="F48" s="161">
        <f t="shared" si="7"/>
        <v>103091461</v>
      </c>
      <c r="G48" s="161">
        <f t="shared" si="7"/>
        <v>-1559928</v>
      </c>
      <c r="H48" s="161">
        <f t="shared" si="7"/>
        <v>2431600</v>
      </c>
      <c r="I48" s="223">
        <f t="shared" si="7"/>
        <v>105523061</v>
      </c>
    </row>
    <row r="49" spans="1:9" x14ac:dyDescent="0.25">
      <c r="A49" s="100"/>
      <c r="B49" s="101" t="s">
        <v>76</v>
      </c>
      <c r="C49" s="224">
        <f>C45+C48</f>
        <v>504279986</v>
      </c>
      <c r="D49" s="163">
        <f t="shared" ref="D49:I49" si="8">D45+D48</f>
        <v>21178</v>
      </c>
      <c r="E49" s="163">
        <f t="shared" si="8"/>
        <v>504301164</v>
      </c>
      <c r="F49" s="163">
        <f t="shared" si="8"/>
        <v>525807596</v>
      </c>
      <c r="G49" s="163">
        <f t="shared" si="8"/>
        <v>21506432</v>
      </c>
      <c r="H49" s="163">
        <f t="shared" si="8"/>
        <v>7048998</v>
      </c>
      <c r="I49" s="224">
        <f t="shared" si="8"/>
        <v>532856597</v>
      </c>
    </row>
    <row r="52" spans="1:9" x14ac:dyDescent="0.25">
      <c r="C52">
        <v>4</v>
      </c>
      <c r="D52">
        <v>5</v>
      </c>
      <c r="E52">
        <v>6</v>
      </c>
      <c r="F52">
        <v>7</v>
      </c>
      <c r="G52">
        <v>8</v>
      </c>
      <c r="H52">
        <v>10</v>
      </c>
      <c r="I52">
        <v>11</v>
      </c>
    </row>
    <row r="62" spans="1:9" x14ac:dyDescent="0.25">
      <c r="C62" s="121"/>
      <c r="D62" s="121"/>
      <c r="E62" s="121"/>
      <c r="F62" s="121"/>
      <c r="G62" s="121"/>
      <c r="H62" s="121"/>
      <c r="I62" s="121"/>
    </row>
    <row r="63" spans="1:9" x14ac:dyDescent="0.25">
      <c r="C63" s="122"/>
      <c r="D63" s="122"/>
      <c r="E63" s="122"/>
      <c r="F63" s="122"/>
      <c r="G63" s="118"/>
      <c r="H63" s="118"/>
      <c r="I63" s="122"/>
    </row>
    <row r="64" spans="1:9" x14ac:dyDescent="0.25">
      <c r="C64" s="118"/>
      <c r="D64" s="118"/>
      <c r="E64" s="118"/>
      <c r="F64" s="118"/>
      <c r="G64" s="122"/>
      <c r="H64" s="122"/>
      <c r="I64" s="122"/>
    </row>
  </sheetData>
  <mergeCells count="3">
    <mergeCell ref="C1:I1"/>
    <mergeCell ref="B1:B2"/>
    <mergeCell ref="A1:A2"/>
  </mergeCells>
  <pageMargins left="0.25" right="0.25" top="0.75" bottom="0.75" header="0.3" footer="0.3"/>
  <pageSetup scale="64" orientation="portrait" r:id="rId1"/>
  <headerFooter>
    <oddHeader>&amp;A</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H70"/>
  <sheetViews>
    <sheetView workbookViewId="0">
      <pane xSplit="2" ySplit="3" topLeftCell="C4" activePane="bottomRight" state="frozen"/>
      <selection pane="topRight" activeCell="C1" sqref="C1"/>
      <selection pane="bottomLeft" activeCell="A4" sqref="A4"/>
      <selection pane="bottomRight" activeCell="D11" sqref="D11"/>
    </sheetView>
  </sheetViews>
  <sheetFormatPr defaultRowHeight="15" outlineLevelCol="2" x14ac:dyDescent="0.25"/>
  <cols>
    <col min="1" max="1" width="9.140625" hidden="1" customWidth="1" outlineLevel="1"/>
    <col min="2" max="2" width="40" bestFit="1" customWidth="1" collapsed="1"/>
    <col min="3" max="3" width="13.28515625" customWidth="1"/>
    <col min="4" max="4" width="13.28515625" customWidth="1" outlineLevel="1"/>
    <col min="5" max="6" width="16" customWidth="1" outlineLevel="2"/>
    <col min="7" max="7" width="16" customWidth="1"/>
    <col min="8" max="8" width="13.28515625" customWidth="1"/>
  </cols>
  <sheetData>
    <row r="1" spans="1:8" ht="15.75" x14ac:dyDescent="0.25">
      <c r="C1" s="379" t="s">
        <v>110</v>
      </c>
      <c r="D1" s="380"/>
      <c r="E1" s="380"/>
      <c r="F1" s="380"/>
      <c r="G1" s="380"/>
      <c r="H1" s="381"/>
    </row>
    <row r="2" spans="1:8" ht="51.75" thickBot="1" x14ac:dyDescent="0.3">
      <c r="C2" s="12" t="s">
        <v>136</v>
      </c>
      <c r="D2" s="197" t="s">
        <v>162</v>
      </c>
      <c r="E2" s="14" t="s">
        <v>119</v>
      </c>
      <c r="F2" s="14" t="s">
        <v>137</v>
      </c>
      <c r="G2" s="14" t="s">
        <v>138</v>
      </c>
      <c r="H2" s="15" t="s">
        <v>135</v>
      </c>
    </row>
    <row r="3" spans="1:8" ht="51.75" hidden="1" thickBot="1" x14ac:dyDescent="0.3">
      <c r="B3" s="1" t="s">
        <v>83</v>
      </c>
      <c r="C3" s="56" t="s">
        <v>139</v>
      </c>
      <c r="D3" s="324"/>
      <c r="E3" s="58" t="s">
        <v>108</v>
      </c>
      <c r="F3" s="58" t="s">
        <v>137</v>
      </c>
      <c r="G3" s="58" t="s">
        <v>140</v>
      </c>
      <c r="H3" s="44" t="s">
        <v>141</v>
      </c>
    </row>
    <row r="4" spans="1:8" ht="15.75" thickBot="1" x14ac:dyDescent="0.3">
      <c r="A4" s="60"/>
      <c r="B4" s="171" t="s">
        <v>34</v>
      </c>
      <c r="C4" s="225">
        <v>1837037</v>
      </c>
      <c r="D4" s="226">
        <v>675257</v>
      </c>
      <c r="E4" s="226">
        <v>1000000</v>
      </c>
      <c r="F4" s="226">
        <v>321464.75217423099</v>
      </c>
      <c r="G4" s="226">
        <v>1996721.752174231</v>
      </c>
      <c r="H4" s="227">
        <v>3833758.7521742312</v>
      </c>
    </row>
    <row r="5" spans="1:8" x14ac:dyDescent="0.25">
      <c r="A5" s="63">
        <v>252</v>
      </c>
      <c r="B5" s="64" t="s">
        <v>35</v>
      </c>
      <c r="C5" s="228">
        <v>0</v>
      </c>
      <c r="D5" s="229">
        <v>0</v>
      </c>
      <c r="E5" s="230">
        <v>0</v>
      </c>
      <c r="F5" s="230">
        <v>0</v>
      </c>
      <c r="G5" s="230">
        <v>0</v>
      </c>
      <c r="H5" s="231">
        <v>0</v>
      </c>
    </row>
    <row r="6" spans="1:8" x14ac:dyDescent="0.25">
      <c r="A6" s="66">
        <v>254</v>
      </c>
      <c r="B6" s="67" t="s">
        <v>36</v>
      </c>
      <c r="C6" s="232">
        <v>0</v>
      </c>
      <c r="D6" s="233">
        <v>0</v>
      </c>
      <c r="E6" s="234">
        <v>0</v>
      </c>
      <c r="F6" s="234">
        <v>0</v>
      </c>
      <c r="G6" s="234">
        <v>0</v>
      </c>
      <c r="H6" s="235">
        <v>0</v>
      </c>
    </row>
    <row r="7" spans="1:8" x14ac:dyDescent="0.25">
      <c r="A7" s="66">
        <v>256</v>
      </c>
      <c r="B7" s="67" t="s">
        <v>37</v>
      </c>
      <c r="C7" s="232">
        <v>0</v>
      </c>
      <c r="D7" s="233">
        <v>0</v>
      </c>
      <c r="E7" s="234">
        <v>0</v>
      </c>
      <c r="F7" s="234">
        <v>0</v>
      </c>
      <c r="G7" s="234">
        <v>0</v>
      </c>
      <c r="H7" s="235">
        <v>0</v>
      </c>
    </row>
    <row r="8" spans="1:8" x14ac:dyDescent="0.25">
      <c r="A8" s="66">
        <v>258</v>
      </c>
      <c r="B8" s="67" t="s">
        <v>38</v>
      </c>
      <c r="C8" s="232">
        <v>0</v>
      </c>
      <c r="D8" s="233">
        <v>0</v>
      </c>
      <c r="E8" s="234">
        <v>0</v>
      </c>
      <c r="F8" s="234">
        <v>0</v>
      </c>
      <c r="G8" s="234">
        <v>0</v>
      </c>
      <c r="H8" s="235">
        <v>0</v>
      </c>
    </row>
    <row r="9" spans="1:8" x14ac:dyDescent="0.25">
      <c r="A9" s="66">
        <v>260</v>
      </c>
      <c r="B9" s="67" t="s">
        <v>39</v>
      </c>
      <c r="C9" s="232">
        <v>0</v>
      </c>
      <c r="D9" s="233">
        <v>0</v>
      </c>
      <c r="E9" s="234">
        <v>0</v>
      </c>
      <c r="F9" s="234">
        <v>0</v>
      </c>
      <c r="G9" s="234">
        <v>0</v>
      </c>
      <c r="H9" s="235">
        <v>0</v>
      </c>
    </row>
    <row r="10" spans="1:8" x14ac:dyDescent="0.25">
      <c r="A10" s="66">
        <v>263</v>
      </c>
      <c r="B10" s="67" t="s">
        <v>40</v>
      </c>
      <c r="C10" s="232">
        <v>0</v>
      </c>
      <c r="D10" s="233">
        <v>0</v>
      </c>
      <c r="E10" s="234">
        <v>0</v>
      </c>
      <c r="F10" s="234">
        <v>0</v>
      </c>
      <c r="G10" s="234">
        <v>0</v>
      </c>
      <c r="H10" s="235">
        <v>0</v>
      </c>
    </row>
    <row r="11" spans="1:8" x14ac:dyDescent="0.25">
      <c r="A11" s="66">
        <v>267</v>
      </c>
      <c r="B11" s="67" t="s">
        <v>41</v>
      </c>
      <c r="C11" s="232">
        <v>0</v>
      </c>
      <c r="D11" s="233">
        <v>0</v>
      </c>
      <c r="E11" s="234">
        <v>0</v>
      </c>
      <c r="F11" s="234">
        <v>0</v>
      </c>
      <c r="G11" s="234">
        <v>0</v>
      </c>
      <c r="H11" s="235">
        <v>0</v>
      </c>
    </row>
    <row r="12" spans="1:8" x14ac:dyDescent="0.25">
      <c r="A12" s="66">
        <v>268</v>
      </c>
      <c r="B12" s="67" t="s">
        <v>42</v>
      </c>
      <c r="C12" s="232">
        <v>0</v>
      </c>
      <c r="D12" s="233">
        <v>0</v>
      </c>
      <c r="E12" s="234">
        <v>0</v>
      </c>
      <c r="F12" s="234">
        <v>0</v>
      </c>
      <c r="G12" s="234">
        <v>0</v>
      </c>
      <c r="H12" s="235">
        <v>0</v>
      </c>
    </row>
    <row r="13" spans="1:8" x14ac:dyDescent="0.25">
      <c r="A13" s="66">
        <v>270</v>
      </c>
      <c r="B13" s="67" t="s">
        <v>43</v>
      </c>
      <c r="C13" s="232">
        <v>0</v>
      </c>
      <c r="D13" s="233">
        <v>0</v>
      </c>
      <c r="E13" s="234">
        <v>0</v>
      </c>
      <c r="F13" s="234">
        <v>0</v>
      </c>
      <c r="G13" s="234">
        <v>0</v>
      </c>
      <c r="H13" s="235">
        <v>0</v>
      </c>
    </row>
    <row r="14" spans="1:8" x14ac:dyDescent="0.25">
      <c r="A14" s="66">
        <v>272</v>
      </c>
      <c r="B14" s="67" t="s">
        <v>44</v>
      </c>
      <c r="C14" s="232">
        <v>0</v>
      </c>
      <c r="D14" s="233">
        <v>0</v>
      </c>
      <c r="E14" s="234">
        <v>0</v>
      </c>
      <c r="F14" s="234">
        <v>0</v>
      </c>
      <c r="G14" s="234">
        <v>0</v>
      </c>
      <c r="H14" s="235">
        <v>0</v>
      </c>
    </row>
    <row r="15" spans="1:8" x14ac:dyDescent="0.25">
      <c r="A15" s="66">
        <v>302</v>
      </c>
      <c r="B15" s="67" t="s">
        <v>45</v>
      </c>
      <c r="C15" s="232">
        <v>721642</v>
      </c>
      <c r="D15" s="233">
        <v>54000</v>
      </c>
      <c r="E15" s="234">
        <v>541642</v>
      </c>
      <c r="F15" s="234">
        <v>0</v>
      </c>
      <c r="G15" s="234">
        <v>595642</v>
      </c>
      <c r="H15" s="235">
        <v>1317284</v>
      </c>
    </row>
    <row r="16" spans="1:8" x14ac:dyDescent="0.25">
      <c r="A16" s="66">
        <v>304</v>
      </c>
      <c r="B16" s="67" t="s">
        <v>46</v>
      </c>
      <c r="C16" s="232">
        <v>1115395</v>
      </c>
      <c r="D16" s="233">
        <v>621257</v>
      </c>
      <c r="E16" s="234">
        <v>458358</v>
      </c>
      <c r="F16" s="234">
        <v>321464.75217423099</v>
      </c>
      <c r="G16" s="234">
        <v>1401079.752174231</v>
      </c>
      <c r="H16" s="235">
        <v>2516474.7521742312</v>
      </c>
    </row>
    <row r="17" spans="1:8" x14ac:dyDescent="0.25">
      <c r="A17" s="66">
        <v>306</v>
      </c>
      <c r="B17" s="67" t="s">
        <v>47</v>
      </c>
      <c r="C17" s="232">
        <v>0</v>
      </c>
      <c r="D17" s="233">
        <v>0</v>
      </c>
      <c r="E17" s="234">
        <v>0</v>
      </c>
      <c r="F17" s="234">
        <v>0</v>
      </c>
      <c r="G17" s="234">
        <v>0</v>
      </c>
      <c r="H17" s="235">
        <v>0</v>
      </c>
    </row>
    <row r="18" spans="1:8" x14ac:dyDescent="0.25">
      <c r="A18" s="66">
        <v>308</v>
      </c>
      <c r="B18" s="67" t="s">
        <v>48</v>
      </c>
      <c r="C18" s="232">
        <v>0</v>
      </c>
      <c r="D18" s="233">
        <v>0</v>
      </c>
      <c r="E18" s="234">
        <v>0</v>
      </c>
      <c r="F18" s="234">
        <v>0</v>
      </c>
      <c r="G18" s="234">
        <v>0</v>
      </c>
      <c r="H18" s="235">
        <v>0</v>
      </c>
    </row>
    <row r="19" spans="1:8" ht="15.75" thickBot="1" x14ac:dyDescent="0.3">
      <c r="A19" s="69">
        <v>310</v>
      </c>
      <c r="B19" s="70" t="s">
        <v>49</v>
      </c>
      <c r="C19" s="236">
        <v>0</v>
      </c>
      <c r="D19" s="237">
        <v>0</v>
      </c>
      <c r="E19" s="238">
        <v>0</v>
      </c>
      <c r="F19" s="238">
        <v>0</v>
      </c>
      <c r="G19" s="238">
        <v>0</v>
      </c>
      <c r="H19" s="239">
        <v>0</v>
      </c>
    </row>
    <row r="20" spans="1:8" ht="15.75" thickBot="1" x14ac:dyDescent="0.3">
      <c r="A20" s="72"/>
      <c r="B20" s="61" t="s">
        <v>50</v>
      </c>
      <c r="C20" s="240">
        <v>0</v>
      </c>
      <c r="D20" s="241">
        <v>0</v>
      </c>
      <c r="E20" s="241">
        <v>0</v>
      </c>
      <c r="F20" s="241">
        <v>0</v>
      </c>
      <c r="G20" s="241">
        <v>0</v>
      </c>
      <c r="H20" s="242">
        <v>0</v>
      </c>
    </row>
    <row r="21" spans="1:8" x14ac:dyDescent="0.25">
      <c r="A21" s="74"/>
      <c r="B21" s="75" t="s">
        <v>51</v>
      </c>
      <c r="C21" s="243">
        <v>0</v>
      </c>
      <c r="D21" s="244">
        <v>0</v>
      </c>
      <c r="E21" s="244">
        <v>0</v>
      </c>
      <c r="F21" s="244">
        <v>0</v>
      </c>
      <c r="G21" s="244">
        <v>0</v>
      </c>
      <c r="H21" s="245">
        <v>0</v>
      </c>
    </row>
    <row r="22" spans="1:8" x14ac:dyDescent="0.25">
      <c r="A22" s="63">
        <v>200</v>
      </c>
      <c r="B22" s="64" t="s">
        <v>52</v>
      </c>
      <c r="C22" s="232">
        <v>0</v>
      </c>
      <c r="D22" s="233">
        <v>0</v>
      </c>
      <c r="E22" s="234">
        <v>0</v>
      </c>
      <c r="F22" s="234">
        <v>0</v>
      </c>
      <c r="G22" s="234">
        <v>0</v>
      </c>
      <c r="H22" s="235">
        <v>0</v>
      </c>
    </row>
    <row r="23" spans="1:8" x14ac:dyDescent="0.25">
      <c r="A23" s="66">
        <v>201</v>
      </c>
      <c r="B23" s="67" t="s">
        <v>53</v>
      </c>
      <c r="C23" s="232">
        <v>0</v>
      </c>
      <c r="D23" s="233">
        <v>0</v>
      </c>
      <c r="E23" s="234">
        <v>0</v>
      </c>
      <c r="F23" s="234">
        <v>0</v>
      </c>
      <c r="G23" s="234">
        <v>0</v>
      </c>
      <c r="H23" s="235">
        <v>0</v>
      </c>
    </row>
    <row r="24" spans="1:8" x14ac:dyDescent="0.25">
      <c r="A24" s="66">
        <v>202</v>
      </c>
      <c r="B24" s="67" t="s">
        <v>54</v>
      </c>
      <c r="C24" s="232">
        <v>0</v>
      </c>
      <c r="D24" s="233">
        <v>0</v>
      </c>
      <c r="E24" s="234">
        <v>0</v>
      </c>
      <c r="F24" s="234">
        <v>0</v>
      </c>
      <c r="G24" s="234">
        <v>0</v>
      </c>
      <c r="H24" s="235">
        <v>0</v>
      </c>
    </row>
    <row r="25" spans="1:8" x14ac:dyDescent="0.25">
      <c r="A25" s="66">
        <v>205</v>
      </c>
      <c r="B25" s="67" t="s">
        <v>175</v>
      </c>
      <c r="C25" s="232">
        <v>0</v>
      </c>
      <c r="D25" s="233">
        <v>0</v>
      </c>
      <c r="E25" s="234">
        <v>0</v>
      </c>
      <c r="F25" s="234">
        <v>0</v>
      </c>
      <c r="G25" s="234">
        <v>0</v>
      </c>
      <c r="H25" s="235">
        <v>0</v>
      </c>
    </row>
    <row r="26" spans="1:8" x14ac:dyDescent="0.25">
      <c r="A26" s="66" t="s">
        <v>171</v>
      </c>
      <c r="B26" s="67" t="s">
        <v>176</v>
      </c>
      <c r="C26" s="232">
        <v>0</v>
      </c>
      <c r="D26" s="233">
        <v>0</v>
      </c>
      <c r="E26" s="234">
        <v>0</v>
      </c>
      <c r="F26" s="234">
        <v>0</v>
      </c>
      <c r="G26" s="234">
        <v>0</v>
      </c>
      <c r="H26" s="235">
        <v>0</v>
      </c>
    </row>
    <row r="27" spans="1:8" x14ac:dyDescent="0.25">
      <c r="A27" s="66" t="s">
        <v>172</v>
      </c>
      <c r="B27" s="67" t="s">
        <v>177</v>
      </c>
      <c r="C27" s="232">
        <v>0</v>
      </c>
      <c r="D27" s="233">
        <v>0</v>
      </c>
      <c r="E27" s="234">
        <v>0</v>
      </c>
      <c r="F27" s="234">
        <v>0</v>
      </c>
      <c r="G27" s="234">
        <v>0</v>
      </c>
      <c r="H27" s="235">
        <v>0</v>
      </c>
    </row>
    <row r="28" spans="1:8" x14ac:dyDescent="0.25">
      <c r="A28" s="66" t="s">
        <v>173</v>
      </c>
      <c r="B28" s="67" t="s">
        <v>174</v>
      </c>
      <c r="C28" s="232">
        <v>0</v>
      </c>
      <c r="D28" s="233">
        <v>0</v>
      </c>
      <c r="E28" s="234">
        <v>0</v>
      </c>
      <c r="F28" s="234">
        <v>0</v>
      </c>
      <c r="G28" s="234">
        <v>0</v>
      </c>
      <c r="H28" s="235">
        <v>0</v>
      </c>
    </row>
    <row r="29" spans="1:8" x14ac:dyDescent="0.25">
      <c r="A29" s="66">
        <v>214</v>
      </c>
      <c r="B29" s="67" t="s">
        <v>55</v>
      </c>
      <c r="C29" s="232">
        <v>0</v>
      </c>
      <c r="D29" s="233">
        <v>0</v>
      </c>
      <c r="E29" s="234">
        <v>0</v>
      </c>
      <c r="F29" s="234">
        <v>0</v>
      </c>
      <c r="G29" s="234">
        <v>0</v>
      </c>
      <c r="H29" s="235">
        <v>0</v>
      </c>
    </row>
    <row r="30" spans="1:8" x14ac:dyDescent="0.25">
      <c r="A30" s="76">
        <v>215</v>
      </c>
      <c r="B30" s="77" t="s">
        <v>56</v>
      </c>
      <c r="C30" s="232">
        <v>0</v>
      </c>
      <c r="D30" s="233">
        <v>0</v>
      </c>
      <c r="E30" s="234">
        <v>0</v>
      </c>
      <c r="F30" s="234">
        <v>0</v>
      </c>
      <c r="G30" s="234">
        <v>0</v>
      </c>
      <c r="H30" s="235">
        <v>0</v>
      </c>
    </row>
    <row r="31" spans="1:8" ht="15.75" thickBot="1" x14ac:dyDescent="0.3">
      <c r="A31" s="66">
        <v>312</v>
      </c>
      <c r="B31" s="67" t="s">
        <v>57</v>
      </c>
      <c r="C31" s="236">
        <v>0</v>
      </c>
      <c r="D31" s="237">
        <v>0</v>
      </c>
      <c r="E31" s="238">
        <v>0</v>
      </c>
      <c r="F31" s="238">
        <v>0</v>
      </c>
      <c r="G31" s="238">
        <v>0</v>
      </c>
      <c r="H31" s="239">
        <v>0</v>
      </c>
    </row>
    <row r="32" spans="1:8" x14ac:dyDescent="0.25">
      <c r="A32" s="79"/>
      <c r="B32" s="80" t="s">
        <v>58</v>
      </c>
      <c r="C32" s="243">
        <v>0</v>
      </c>
      <c r="D32" s="244">
        <v>0</v>
      </c>
      <c r="E32" s="244">
        <v>0</v>
      </c>
      <c r="F32" s="244">
        <v>0</v>
      </c>
      <c r="G32" s="244">
        <v>0</v>
      </c>
      <c r="H32" s="245">
        <v>0</v>
      </c>
    </row>
    <row r="33" spans="1:8" x14ac:dyDescent="0.25">
      <c r="A33" s="63">
        <v>206</v>
      </c>
      <c r="B33" s="64" t="s">
        <v>59</v>
      </c>
      <c r="C33" s="232">
        <v>0</v>
      </c>
      <c r="D33" s="233">
        <v>0</v>
      </c>
      <c r="E33" s="234">
        <v>0</v>
      </c>
      <c r="F33" s="234">
        <v>0</v>
      </c>
      <c r="G33" s="234">
        <v>0</v>
      </c>
      <c r="H33" s="235">
        <v>0</v>
      </c>
    </row>
    <row r="34" spans="1:8" x14ac:dyDescent="0.25">
      <c r="A34" s="66">
        <v>212</v>
      </c>
      <c r="B34" s="67" t="s">
        <v>60</v>
      </c>
      <c r="C34" s="232">
        <v>0</v>
      </c>
      <c r="D34" s="233">
        <v>0</v>
      </c>
      <c r="E34" s="234">
        <v>0</v>
      </c>
      <c r="F34" s="234">
        <v>0</v>
      </c>
      <c r="G34" s="234">
        <v>0</v>
      </c>
      <c r="H34" s="235">
        <v>0</v>
      </c>
    </row>
    <row r="35" spans="1:8" x14ac:dyDescent="0.25">
      <c r="A35" s="76">
        <v>255</v>
      </c>
      <c r="B35" s="77" t="s">
        <v>61</v>
      </c>
      <c r="C35" s="232">
        <v>0</v>
      </c>
      <c r="D35" s="233">
        <v>0</v>
      </c>
      <c r="E35" s="234">
        <v>0</v>
      </c>
      <c r="F35" s="234">
        <v>0</v>
      </c>
      <c r="G35" s="234">
        <v>0</v>
      </c>
      <c r="H35" s="235">
        <v>0</v>
      </c>
    </row>
    <row r="36" spans="1:8" x14ac:dyDescent="0.25">
      <c r="A36" s="76">
        <v>266</v>
      </c>
      <c r="B36" s="77" t="s">
        <v>62</v>
      </c>
      <c r="C36" s="232">
        <v>0</v>
      </c>
      <c r="D36" s="233">
        <v>0</v>
      </c>
      <c r="E36" s="234">
        <v>0</v>
      </c>
      <c r="F36" s="234">
        <v>0</v>
      </c>
      <c r="G36" s="234">
        <v>0</v>
      </c>
      <c r="H36" s="235">
        <v>0</v>
      </c>
    </row>
    <row r="37" spans="1:8" ht="15.75" thickBot="1" x14ac:dyDescent="0.3">
      <c r="A37" s="66">
        <v>282</v>
      </c>
      <c r="B37" s="67" t="s">
        <v>63</v>
      </c>
      <c r="C37" s="236">
        <v>0</v>
      </c>
      <c r="D37" s="237">
        <v>0</v>
      </c>
      <c r="E37" s="238">
        <v>0</v>
      </c>
      <c r="F37" s="238">
        <v>0</v>
      </c>
      <c r="G37" s="238">
        <v>0</v>
      </c>
      <c r="H37" s="239">
        <v>0</v>
      </c>
    </row>
    <row r="38" spans="1:8" x14ac:dyDescent="0.25">
      <c r="A38" s="79"/>
      <c r="B38" s="80" t="s">
        <v>64</v>
      </c>
      <c r="C38" s="243">
        <v>0</v>
      </c>
      <c r="D38" s="244">
        <v>0</v>
      </c>
      <c r="E38" s="244">
        <v>0</v>
      </c>
      <c r="F38" s="244">
        <v>0</v>
      </c>
      <c r="G38" s="244">
        <v>0</v>
      </c>
      <c r="H38" s="245">
        <v>0</v>
      </c>
    </row>
    <row r="39" spans="1:8" x14ac:dyDescent="0.25">
      <c r="A39" s="66">
        <v>207</v>
      </c>
      <c r="B39" s="67" t="s">
        <v>65</v>
      </c>
      <c r="C39" s="232">
        <v>0</v>
      </c>
      <c r="D39" s="233">
        <v>0</v>
      </c>
      <c r="E39" s="234">
        <v>0</v>
      </c>
      <c r="F39" s="234">
        <v>0</v>
      </c>
      <c r="G39" s="234">
        <v>0</v>
      </c>
      <c r="H39" s="235">
        <v>0</v>
      </c>
    </row>
    <row r="40" spans="1:8" x14ac:dyDescent="0.25">
      <c r="A40" s="63">
        <v>216</v>
      </c>
      <c r="B40" s="64" t="s">
        <v>66</v>
      </c>
      <c r="C40" s="232">
        <v>0</v>
      </c>
      <c r="D40" s="233">
        <v>0</v>
      </c>
      <c r="E40" s="234">
        <v>0</v>
      </c>
      <c r="F40" s="234">
        <v>0</v>
      </c>
      <c r="G40" s="234">
        <v>0</v>
      </c>
      <c r="H40" s="235">
        <v>0</v>
      </c>
    </row>
    <row r="41" spans="1:8" x14ac:dyDescent="0.25">
      <c r="A41" s="63">
        <v>217</v>
      </c>
      <c r="B41" s="64" t="s">
        <v>67</v>
      </c>
      <c r="C41" s="232">
        <v>0</v>
      </c>
      <c r="D41" s="233">
        <v>0</v>
      </c>
      <c r="E41" s="234">
        <v>0</v>
      </c>
      <c r="F41" s="234">
        <v>0</v>
      </c>
      <c r="G41" s="234">
        <v>0</v>
      </c>
      <c r="H41" s="235">
        <v>0</v>
      </c>
    </row>
    <row r="42" spans="1:8" ht="15.75" thickBot="1" x14ac:dyDescent="0.3">
      <c r="A42" s="82">
        <v>301</v>
      </c>
      <c r="B42" s="83" t="s">
        <v>68</v>
      </c>
      <c r="C42" s="236">
        <v>0</v>
      </c>
      <c r="D42" s="237">
        <v>0</v>
      </c>
      <c r="E42" s="238">
        <v>0</v>
      </c>
      <c r="F42" s="238">
        <v>0</v>
      </c>
      <c r="G42" s="238">
        <v>0</v>
      </c>
      <c r="H42" s="239">
        <v>0</v>
      </c>
    </row>
    <row r="43" spans="1:8" x14ac:dyDescent="0.25">
      <c r="A43" s="85"/>
      <c r="B43" s="86" t="s">
        <v>69</v>
      </c>
      <c r="C43" s="243">
        <v>-1837037</v>
      </c>
      <c r="D43" s="244">
        <v>-675257</v>
      </c>
      <c r="E43" s="244">
        <v>-1000000</v>
      </c>
      <c r="F43" s="244">
        <v>-321464.75217423099</v>
      </c>
      <c r="G43" s="244">
        <v>-1996721.752174231</v>
      </c>
      <c r="H43" s="245">
        <v>-3833758.7521742312</v>
      </c>
    </row>
    <row r="44" spans="1:8" x14ac:dyDescent="0.25">
      <c r="A44" s="87">
        <v>400</v>
      </c>
      <c r="B44" s="88" t="s">
        <v>70</v>
      </c>
      <c r="C44" s="246">
        <v>-1837037</v>
      </c>
      <c r="D44" s="247">
        <v>-675257</v>
      </c>
      <c r="E44" s="248">
        <v>-1000000</v>
      </c>
      <c r="F44" s="248">
        <v>-321464.75217423099</v>
      </c>
      <c r="G44" s="248">
        <v>-1996721.752174231</v>
      </c>
      <c r="H44" s="249">
        <v>-3833758.7521742312</v>
      </c>
    </row>
    <row r="45" spans="1:8" x14ac:dyDescent="0.25">
      <c r="A45" s="90"/>
      <c r="B45" s="91" t="s">
        <v>71</v>
      </c>
      <c r="C45" s="246">
        <v>0</v>
      </c>
      <c r="D45" s="247">
        <v>0</v>
      </c>
      <c r="E45" s="248">
        <v>0</v>
      </c>
      <c r="F45" s="248">
        <v>0</v>
      </c>
      <c r="G45" s="248">
        <v>0</v>
      </c>
      <c r="H45" s="249">
        <v>0</v>
      </c>
    </row>
    <row r="46" spans="1:8" ht="15.75" thickBot="1" x14ac:dyDescent="0.3">
      <c r="A46" s="93"/>
      <c r="B46" s="61" t="s">
        <v>72</v>
      </c>
      <c r="C46" s="250">
        <v>0</v>
      </c>
      <c r="D46" s="251">
        <v>0</v>
      </c>
      <c r="E46" s="251">
        <v>0</v>
      </c>
      <c r="F46" s="251">
        <v>0</v>
      </c>
      <c r="G46" s="251">
        <v>0</v>
      </c>
      <c r="H46" s="252">
        <v>0</v>
      </c>
    </row>
    <row r="47" spans="1:8" x14ac:dyDescent="0.25">
      <c r="A47" s="94">
        <v>500</v>
      </c>
      <c r="B47" s="95" t="s">
        <v>73</v>
      </c>
      <c r="C47" s="228">
        <v>0</v>
      </c>
      <c r="D47" s="229">
        <v>0</v>
      </c>
      <c r="E47" s="253">
        <v>0</v>
      </c>
      <c r="F47" s="253">
        <v>0</v>
      </c>
      <c r="G47" s="253">
        <v>0</v>
      </c>
      <c r="H47" s="254">
        <v>0</v>
      </c>
    </row>
    <row r="48" spans="1:8" x14ac:dyDescent="0.25">
      <c r="A48" s="96">
        <v>600</v>
      </c>
      <c r="B48" s="97" t="s">
        <v>74</v>
      </c>
      <c r="C48" s="232">
        <v>0</v>
      </c>
      <c r="D48" s="233">
        <v>0</v>
      </c>
      <c r="E48" s="248">
        <v>0</v>
      </c>
      <c r="F48" s="248">
        <v>0</v>
      </c>
      <c r="G48" s="248">
        <v>0</v>
      </c>
      <c r="H48" s="249">
        <v>0</v>
      </c>
    </row>
    <row r="49" spans="1:8" ht="15.75" thickBot="1" x14ac:dyDescent="0.3">
      <c r="A49" s="98"/>
      <c r="B49" s="99" t="s">
        <v>75</v>
      </c>
      <c r="C49" s="255">
        <v>0</v>
      </c>
      <c r="D49" s="256">
        <v>0</v>
      </c>
      <c r="E49" s="256">
        <v>0</v>
      </c>
      <c r="F49" s="256">
        <v>0</v>
      </c>
      <c r="G49" s="256">
        <v>0</v>
      </c>
      <c r="H49" s="257">
        <v>0</v>
      </c>
    </row>
    <row r="50" spans="1:8" x14ac:dyDescent="0.25">
      <c r="A50" s="100"/>
      <c r="B50" s="101" t="s">
        <v>76</v>
      </c>
      <c r="C50" s="258">
        <v>0</v>
      </c>
      <c r="D50" s="259">
        <v>0</v>
      </c>
      <c r="E50" s="259">
        <v>0</v>
      </c>
      <c r="F50" s="259">
        <v>0</v>
      </c>
      <c r="G50" s="259">
        <v>0</v>
      </c>
      <c r="H50" s="260">
        <v>0</v>
      </c>
    </row>
    <row r="51" spans="1:8" x14ac:dyDescent="0.25">
      <c r="A51" s="103"/>
      <c r="B51" s="104" t="s">
        <v>77</v>
      </c>
      <c r="C51" s="261">
        <v>0</v>
      </c>
      <c r="D51" s="262">
        <v>0</v>
      </c>
      <c r="E51" s="263">
        <v>0</v>
      </c>
      <c r="F51" s="263">
        <v>0</v>
      </c>
      <c r="G51" s="263">
        <v>0</v>
      </c>
      <c r="H51" s="264">
        <v>0</v>
      </c>
    </row>
    <row r="52" spans="1:8" ht="15.75" thickBot="1" x14ac:dyDescent="0.3">
      <c r="A52" s="106"/>
      <c r="B52" s="107" t="s">
        <v>78</v>
      </c>
      <c r="C52" s="265">
        <v>0</v>
      </c>
      <c r="D52" s="266">
        <v>0</v>
      </c>
      <c r="E52" s="266">
        <v>0</v>
      </c>
      <c r="F52" s="266">
        <v>0</v>
      </c>
      <c r="G52" s="266">
        <v>0</v>
      </c>
      <c r="H52" s="267">
        <v>0</v>
      </c>
    </row>
    <row r="53" spans="1:8" x14ac:dyDescent="0.25">
      <c r="C53" s="110"/>
      <c r="D53" s="110"/>
      <c r="E53" s="110"/>
      <c r="F53" s="110"/>
      <c r="G53" s="110"/>
      <c r="H53" s="110"/>
    </row>
    <row r="54" spans="1:8" x14ac:dyDescent="0.25">
      <c r="C54" s="130"/>
      <c r="D54" s="130"/>
      <c r="E54" s="110"/>
      <c r="F54" s="110"/>
      <c r="G54" s="110"/>
      <c r="H54" s="110"/>
    </row>
    <row r="55" spans="1:8" x14ac:dyDescent="0.25">
      <c r="C55" s="134"/>
      <c r="D55" s="134"/>
    </row>
    <row r="66" spans="3:8" x14ac:dyDescent="0.25">
      <c r="C66" s="178"/>
      <c r="D66" s="196"/>
      <c r="E66" s="178"/>
      <c r="F66" s="178"/>
      <c r="G66" s="178"/>
      <c r="H66" s="178"/>
    </row>
    <row r="67" spans="3:8" x14ac:dyDescent="0.25">
      <c r="C67" s="178"/>
      <c r="D67" s="196"/>
      <c r="E67" s="178"/>
      <c r="F67" s="178"/>
      <c r="G67" s="178"/>
      <c r="H67" s="178"/>
    </row>
    <row r="68" spans="3:8" x14ac:dyDescent="0.25">
      <c r="C68" s="121"/>
      <c r="D68" s="121"/>
      <c r="E68" s="121"/>
      <c r="F68" s="121"/>
      <c r="G68" s="121"/>
      <c r="H68" s="121"/>
    </row>
    <row r="69" spans="3:8" x14ac:dyDescent="0.25">
      <c r="C69" s="122"/>
      <c r="D69" s="122"/>
      <c r="E69" s="118"/>
      <c r="F69" s="118"/>
      <c r="G69" s="118"/>
      <c r="H69" s="118"/>
    </row>
    <row r="70" spans="3:8" x14ac:dyDescent="0.25">
      <c r="C70" s="118"/>
      <c r="D70" s="118"/>
      <c r="E70" s="122"/>
      <c r="F70" s="122"/>
      <c r="G70" s="122"/>
      <c r="H70" s="118"/>
    </row>
  </sheetData>
  <mergeCells count="1">
    <mergeCell ref="C1:H1"/>
  </mergeCells>
  <pageMargins left="0.25" right="0.25" top="0.75" bottom="0.75" header="0.3" footer="0.3"/>
  <pageSetup scale="80" orientation="portrait" horizontalDpi="1200" verticalDpi="1200" r:id="rId1"/>
  <headerFooter>
    <oddHeader>&amp;A</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E53"/>
  <sheetViews>
    <sheetView zoomScale="85" zoomScaleNormal="85" workbookViewId="0">
      <pane xSplit="2" ySplit="3" topLeftCell="C4" activePane="bottomRight" state="frozen"/>
      <selection pane="topRight" activeCell="C1" sqref="C1"/>
      <selection pane="bottomLeft" activeCell="A4" sqref="A4"/>
      <selection pane="bottomRight" activeCell="C9" sqref="C9"/>
    </sheetView>
  </sheetViews>
  <sheetFormatPr defaultRowHeight="15" outlineLevelCol="1" x14ac:dyDescent="0.25"/>
  <cols>
    <col min="1" max="1" width="9.7109375" customWidth="1" outlineLevel="1"/>
    <col min="2" max="2" width="41.28515625" bestFit="1" customWidth="1"/>
    <col min="3" max="5" width="18.28515625" customWidth="1"/>
  </cols>
  <sheetData>
    <row r="1" spans="1:5" ht="15.75" x14ac:dyDescent="0.25">
      <c r="A1" s="127" t="s">
        <v>0</v>
      </c>
      <c r="B1" s="124" t="s">
        <v>1</v>
      </c>
      <c r="C1" s="347" t="s">
        <v>3</v>
      </c>
      <c r="D1" s="348"/>
      <c r="E1" s="349"/>
    </row>
    <row r="2" spans="1:5" ht="15.75" x14ac:dyDescent="0.25">
      <c r="A2" s="128"/>
      <c r="B2" s="125"/>
      <c r="C2" s="6" t="s">
        <v>80</v>
      </c>
      <c r="D2" s="7" t="s">
        <v>142</v>
      </c>
      <c r="E2" s="8" t="s">
        <v>135</v>
      </c>
    </row>
    <row r="3" spans="1:5" ht="26.25" hidden="1" thickBot="1" x14ac:dyDescent="0.3">
      <c r="A3" s="129"/>
      <c r="B3" s="126"/>
      <c r="C3" s="50" t="s">
        <v>161</v>
      </c>
      <c r="D3" s="51" t="s">
        <v>28</v>
      </c>
      <c r="E3" s="52" t="s">
        <v>28</v>
      </c>
    </row>
    <row r="4" spans="1:5" ht="15.75" customHeight="1" thickBot="1" x14ac:dyDescent="0.3">
      <c r="A4" s="60"/>
      <c r="B4" s="61" t="s">
        <v>34</v>
      </c>
      <c r="C4" s="221">
        <v>86911539</v>
      </c>
      <c r="D4" s="203">
        <v>859104.50250015082</v>
      </c>
      <c r="E4" s="202">
        <v>87770643.502500132</v>
      </c>
    </row>
    <row r="5" spans="1:5" x14ac:dyDescent="0.25">
      <c r="A5" s="63">
        <v>252</v>
      </c>
      <c r="B5" s="64" t="s">
        <v>35</v>
      </c>
      <c r="C5" s="147">
        <v>121968</v>
      </c>
      <c r="D5" s="208">
        <v>-12472.519500000009</v>
      </c>
      <c r="E5" s="207">
        <v>109495.48049999999</v>
      </c>
    </row>
    <row r="6" spans="1:5" x14ac:dyDescent="0.25">
      <c r="A6" s="66">
        <v>254</v>
      </c>
      <c r="B6" s="67" t="s">
        <v>36</v>
      </c>
      <c r="C6" s="147">
        <v>7394147</v>
      </c>
      <c r="D6" s="208">
        <v>386018.1409999989</v>
      </c>
      <c r="E6" s="207">
        <v>7780165.1409999989</v>
      </c>
    </row>
    <row r="7" spans="1:5" x14ac:dyDescent="0.25">
      <c r="A7" s="66">
        <v>256</v>
      </c>
      <c r="B7" s="67" t="s">
        <v>37</v>
      </c>
      <c r="C7" s="147">
        <v>47859</v>
      </c>
      <c r="D7" s="208">
        <v>-14311.815000000002</v>
      </c>
      <c r="E7" s="207">
        <v>33547.184999999998</v>
      </c>
    </row>
    <row r="8" spans="1:5" x14ac:dyDescent="0.25">
      <c r="A8" s="66">
        <v>258</v>
      </c>
      <c r="B8" s="67" t="s">
        <v>38</v>
      </c>
      <c r="C8" s="147">
        <v>1251890</v>
      </c>
      <c r="D8" s="208">
        <v>-18765.684499999974</v>
      </c>
      <c r="E8" s="207">
        <v>1233124.3155</v>
      </c>
    </row>
    <row r="9" spans="1:5" x14ac:dyDescent="0.25">
      <c r="A9" s="66">
        <v>260</v>
      </c>
      <c r="B9" s="67" t="s">
        <v>39</v>
      </c>
      <c r="C9" s="147">
        <v>9510651</v>
      </c>
      <c r="D9" s="208">
        <v>989122.38550000824</v>
      </c>
      <c r="E9" s="207">
        <v>10499773.385500008</v>
      </c>
    </row>
    <row r="10" spans="1:5" x14ac:dyDescent="0.25">
      <c r="A10" s="66">
        <v>263</v>
      </c>
      <c r="B10" s="67" t="s">
        <v>40</v>
      </c>
      <c r="C10" s="147">
        <v>5746693</v>
      </c>
      <c r="D10" s="208">
        <v>-3735.5105000017211</v>
      </c>
      <c r="E10" s="207">
        <v>5742957.4894999983</v>
      </c>
    </row>
    <row r="11" spans="1:5" x14ac:dyDescent="0.25">
      <c r="A11" s="66">
        <v>267</v>
      </c>
      <c r="B11" s="67" t="s">
        <v>41</v>
      </c>
      <c r="C11" s="147">
        <v>369190</v>
      </c>
      <c r="D11" s="208">
        <v>-94538.220500000112</v>
      </c>
      <c r="E11" s="207">
        <v>274651.77949999989</v>
      </c>
    </row>
    <row r="12" spans="1:5" x14ac:dyDescent="0.25">
      <c r="A12" s="66">
        <v>268</v>
      </c>
      <c r="B12" s="67" t="s">
        <v>42</v>
      </c>
      <c r="C12" s="147">
        <v>188319</v>
      </c>
      <c r="D12" s="208">
        <v>-59023.207500000019</v>
      </c>
      <c r="E12" s="207">
        <v>129295.79249999998</v>
      </c>
    </row>
    <row r="13" spans="1:5" x14ac:dyDescent="0.25">
      <c r="A13" s="66">
        <v>270</v>
      </c>
      <c r="B13" s="67" t="s">
        <v>43</v>
      </c>
      <c r="C13" s="147">
        <v>264951</v>
      </c>
      <c r="D13" s="208">
        <v>-50562.661500000017</v>
      </c>
      <c r="E13" s="207">
        <v>214388.33849999998</v>
      </c>
    </row>
    <row r="14" spans="1:5" x14ac:dyDescent="0.25">
      <c r="A14" s="66">
        <v>272</v>
      </c>
      <c r="B14" s="67" t="s">
        <v>44</v>
      </c>
      <c r="C14" s="147">
        <v>740580</v>
      </c>
      <c r="D14" s="208">
        <v>29838.715499999817</v>
      </c>
      <c r="E14" s="207">
        <v>770418.71549999982</v>
      </c>
    </row>
    <row r="15" spans="1:5" x14ac:dyDescent="0.25">
      <c r="A15" s="66">
        <v>302</v>
      </c>
      <c r="B15" s="67" t="s">
        <v>45</v>
      </c>
      <c r="C15" s="147">
        <v>270611</v>
      </c>
      <c r="D15" s="208">
        <v>-15626.424000000028</v>
      </c>
      <c r="E15" s="207">
        <v>254984.57599999997</v>
      </c>
    </row>
    <row r="16" spans="1:5" x14ac:dyDescent="0.25">
      <c r="A16" s="66">
        <v>304</v>
      </c>
      <c r="B16" s="67" t="s">
        <v>46</v>
      </c>
      <c r="C16" s="147">
        <v>50923983</v>
      </c>
      <c r="D16" s="208">
        <v>-269802.52799984813</v>
      </c>
      <c r="E16" s="207">
        <v>50654180.472000152</v>
      </c>
    </row>
    <row r="17" spans="1:5" x14ac:dyDescent="0.25">
      <c r="A17" s="66">
        <v>306</v>
      </c>
      <c r="B17" s="67" t="s">
        <v>47</v>
      </c>
      <c r="C17" s="147">
        <v>947660</v>
      </c>
      <c r="D17" s="208">
        <v>-82770.590000000317</v>
      </c>
      <c r="E17" s="207">
        <v>864889.40999999968</v>
      </c>
    </row>
    <row r="18" spans="1:5" x14ac:dyDescent="0.25">
      <c r="A18" s="66">
        <v>308</v>
      </c>
      <c r="B18" s="67" t="s">
        <v>48</v>
      </c>
      <c r="C18" s="152">
        <v>2463207</v>
      </c>
      <c r="D18" s="214">
        <v>-414660.42650000053</v>
      </c>
      <c r="E18" s="213">
        <v>2048546.5734999995</v>
      </c>
    </row>
    <row r="19" spans="1:5" ht="15.75" thickBot="1" x14ac:dyDescent="0.3">
      <c r="A19" s="69">
        <v>310</v>
      </c>
      <c r="B19" s="70" t="s">
        <v>49</v>
      </c>
      <c r="C19" s="148">
        <v>6669830</v>
      </c>
      <c r="D19" s="210">
        <v>490394.84799999464</v>
      </c>
      <c r="E19" s="209">
        <v>7160224.8479999946</v>
      </c>
    </row>
    <row r="20" spans="1:5" ht="15.75" thickBot="1" x14ac:dyDescent="0.3">
      <c r="A20" s="72"/>
      <c r="B20" s="61" t="s">
        <v>50</v>
      </c>
      <c r="C20" s="221">
        <v>5126386</v>
      </c>
      <c r="D20" s="203">
        <v>-116800.19000000137</v>
      </c>
      <c r="E20" s="202">
        <v>5009585.8099999987</v>
      </c>
    </row>
    <row r="21" spans="1:5" x14ac:dyDescent="0.25">
      <c r="A21" s="74"/>
      <c r="B21" s="75" t="s">
        <v>51</v>
      </c>
      <c r="C21" s="310">
        <v>25106</v>
      </c>
      <c r="D21" s="212">
        <v>-20179.68</v>
      </c>
      <c r="E21" s="211">
        <v>4926.32</v>
      </c>
    </row>
    <row r="22" spans="1:5" x14ac:dyDescent="0.25">
      <c r="A22" s="63">
        <v>200</v>
      </c>
      <c r="B22" s="64" t="s">
        <v>52</v>
      </c>
      <c r="C22" s="144">
        <v>0</v>
      </c>
      <c r="D22" s="205">
        <v>0</v>
      </c>
      <c r="E22" s="204">
        <v>0</v>
      </c>
    </row>
    <row r="23" spans="1:5" x14ac:dyDescent="0.25">
      <c r="A23" s="66">
        <v>201</v>
      </c>
      <c r="B23" s="67" t="s">
        <v>53</v>
      </c>
      <c r="C23" s="147">
        <v>0</v>
      </c>
      <c r="D23" s="208">
        <v>0</v>
      </c>
      <c r="E23" s="207">
        <v>0</v>
      </c>
    </row>
    <row r="24" spans="1:5" x14ac:dyDescent="0.25">
      <c r="A24" s="66">
        <v>202</v>
      </c>
      <c r="B24" s="67" t="s">
        <v>54</v>
      </c>
      <c r="C24" s="147">
        <v>2751</v>
      </c>
      <c r="D24" s="208">
        <v>-141.32999999999993</v>
      </c>
      <c r="E24" s="207">
        <v>2609.67</v>
      </c>
    </row>
    <row r="25" spans="1:5" x14ac:dyDescent="0.25">
      <c r="A25" s="66">
        <v>205</v>
      </c>
      <c r="B25" s="67" t="s">
        <v>175</v>
      </c>
      <c r="C25" s="147">
        <v>0</v>
      </c>
      <c r="D25" s="208">
        <v>0</v>
      </c>
      <c r="E25" s="207">
        <v>0</v>
      </c>
    </row>
    <row r="26" spans="1:5" x14ac:dyDescent="0.25">
      <c r="A26" s="66" t="s">
        <v>171</v>
      </c>
      <c r="B26" s="67" t="s">
        <v>176</v>
      </c>
      <c r="C26" s="147">
        <v>0</v>
      </c>
      <c r="D26" s="208">
        <v>0</v>
      </c>
      <c r="E26" s="207">
        <v>0</v>
      </c>
    </row>
    <row r="27" spans="1:5" x14ac:dyDescent="0.25">
      <c r="A27" s="66" t="s">
        <v>172</v>
      </c>
      <c r="B27" s="67" t="s">
        <v>177</v>
      </c>
      <c r="C27" s="147">
        <v>0</v>
      </c>
      <c r="D27" s="208">
        <v>0</v>
      </c>
      <c r="E27" s="207">
        <v>0</v>
      </c>
    </row>
    <row r="28" spans="1:5" x14ac:dyDescent="0.25">
      <c r="A28" s="66" t="s">
        <v>173</v>
      </c>
      <c r="B28" s="67" t="s">
        <v>174</v>
      </c>
      <c r="C28" s="147">
        <v>22355</v>
      </c>
      <c r="D28" s="208">
        <v>-20038.349999999999</v>
      </c>
      <c r="E28" s="207">
        <v>2316.6499999999996</v>
      </c>
    </row>
    <row r="29" spans="1:5" x14ac:dyDescent="0.25">
      <c r="A29" s="66">
        <v>214</v>
      </c>
      <c r="B29" s="67" t="s">
        <v>55</v>
      </c>
      <c r="C29" s="147">
        <v>0</v>
      </c>
      <c r="D29" s="208">
        <v>0</v>
      </c>
      <c r="E29" s="207">
        <v>0</v>
      </c>
    </row>
    <row r="30" spans="1:5" x14ac:dyDescent="0.25">
      <c r="A30" s="76">
        <v>215</v>
      </c>
      <c r="B30" s="77" t="s">
        <v>56</v>
      </c>
      <c r="C30" s="152">
        <v>0</v>
      </c>
      <c r="D30" s="214">
        <v>0</v>
      </c>
      <c r="E30" s="213">
        <v>0</v>
      </c>
    </row>
    <row r="31" spans="1:5" ht="15.75" thickBot="1" x14ac:dyDescent="0.3">
      <c r="A31" s="66">
        <v>312</v>
      </c>
      <c r="B31" s="67" t="s">
        <v>57</v>
      </c>
      <c r="C31" s="147">
        <v>0</v>
      </c>
      <c r="D31" s="208">
        <v>0</v>
      </c>
      <c r="E31" s="207">
        <v>0</v>
      </c>
    </row>
    <row r="32" spans="1:5" x14ac:dyDescent="0.25">
      <c r="A32" s="79"/>
      <c r="B32" s="80" t="s">
        <v>58</v>
      </c>
      <c r="C32" s="154">
        <v>211400</v>
      </c>
      <c r="D32" s="155">
        <v>42918.589999999967</v>
      </c>
      <c r="E32" s="215">
        <v>254318.58999999994</v>
      </c>
    </row>
    <row r="33" spans="1:5" x14ac:dyDescent="0.25">
      <c r="A33" s="63">
        <v>206</v>
      </c>
      <c r="B33" s="64" t="s">
        <v>59</v>
      </c>
      <c r="C33" s="147">
        <v>140368</v>
      </c>
      <c r="D33" s="205">
        <v>30382.709999999963</v>
      </c>
      <c r="E33" s="204">
        <v>170750.70999999996</v>
      </c>
    </row>
    <row r="34" spans="1:5" x14ac:dyDescent="0.25">
      <c r="A34" s="66">
        <v>212</v>
      </c>
      <c r="B34" s="67" t="s">
        <v>60</v>
      </c>
      <c r="C34" s="147">
        <v>3486</v>
      </c>
      <c r="D34" s="208">
        <v>-1236.2000000000003</v>
      </c>
      <c r="E34" s="207">
        <v>2249.7999999999997</v>
      </c>
    </row>
    <row r="35" spans="1:5" x14ac:dyDescent="0.25">
      <c r="A35" s="76">
        <v>255</v>
      </c>
      <c r="B35" s="77" t="s">
        <v>61</v>
      </c>
      <c r="C35" s="152">
        <v>2920</v>
      </c>
      <c r="D35" s="214">
        <v>-2920</v>
      </c>
      <c r="E35" s="213">
        <v>0</v>
      </c>
    </row>
    <row r="36" spans="1:5" x14ac:dyDescent="0.25">
      <c r="A36" s="76">
        <v>266</v>
      </c>
      <c r="B36" s="77" t="s">
        <v>62</v>
      </c>
      <c r="C36" s="152">
        <v>36368</v>
      </c>
      <c r="D36" s="214">
        <v>766.93000000000029</v>
      </c>
      <c r="E36" s="213">
        <v>37134.93</v>
      </c>
    </row>
    <row r="37" spans="1:5" ht="15.75" thickBot="1" x14ac:dyDescent="0.3">
      <c r="A37" s="66">
        <v>282</v>
      </c>
      <c r="B37" s="67" t="s">
        <v>63</v>
      </c>
      <c r="C37" s="147">
        <v>28258</v>
      </c>
      <c r="D37" s="208">
        <v>15925.150000000001</v>
      </c>
      <c r="E37" s="207">
        <v>44183.15</v>
      </c>
    </row>
    <row r="38" spans="1:5" x14ac:dyDescent="0.25">
      <c r="A38" s="79"/>
      <c r="B38" s="80" t="s">
        <v>64</v>
      </c>
      <c r="C38" s="154">
        <v>4889880</v>
      </c>
      <c r="D38" s="155">
        <v>-139539.10000000134</v>
      </c>
      <c r="E38" s="215">
        <v>4750340.8999999985</v>
      </c>
    </row>
    <row r="39" spans="1:5" x14ac:dyDescent="0.25">
      <c r="A39" s="66">
        <v>207</v>
      </c>
      <c r="B39" s="67" t="s">
        <v>65</v>
      </c>
      <c r="C39" s="147">
        <v>143037</v>
      </c>
      <c r="D39" s="208">
        <v>20758.340000000026</v>
      </c>
      <c r="E39" s="207">
        <v>163795.34000000003</v>
      </c>
    </row>
    <row r="40" spans="1:5" x14ac:dyDescent="0.25">
      <c r="A40" s="63">
        <v>216</v>
      </c>
      <c r="B40" s="64" t="s">
        <v>66</v>
      </c>
      <c r="C40" s="144">
        <v>2590390</v>
      </c>
      <c r="D40" s="205">
        <v>-95589.729999999516</v>
      </c>
      <c r="E40" s="204">
        <v>2494800.2700000005</v>
      </c>
    </row>
    <row r="41" spans="1:5" x14ac:dyDescent="0.25">
      <c r="A41" s="63">
        <v>217</v>
      </c>
      <c r="B41" s="64" t="s">
        <v>67</v>
      </c>
      <c r="C41" s="144">
        <v>1755</v>
      </c>
      <c r="D41" s="205">
        <v>5103.78</v>
      </c>
      <c r="E41" s="204">
        <v>6858.78</v>
      </c>
    </row>
    <row r="42" spans="1:5" ht="15.75" thickBot="1" x14ac:dyDescent="0.3">
      <c r="A42" s="82">
        <v>301</v>
      </c>
      <c r="B42" s="83" t="s">
        <v>68</v>
      </c>
      <c r="C42" s="156">
        <v>2154698</v>
      </c>
      <c r="D42" s="217">
        <v>-69811.490000001853</v>
      </c>
      <c r="E42" s="216">
        <v>2084886.5099999981</v>
      </c>
    </row>
    <row r="43" spans="1:5" x14ac:dyDescent="0.25">
      <c r="A43" s="85"/>
      <c r="B43" s="86" t="s">
        <v>69</v>
      </c>
      <c r="C43" s="158">
        <v>0</v>
      </c>
      <c r="D43" s="159">
        <v>0</v>
      </c>
      <c r="E43" s="218">
        <v>0</v>
      </c>
    </row>
    <row r="44" spans="1:5" x14ac:dyDescent="0.25">
      <c r="A44" s="87">
        <v>400</v>
      </c>
      <c r="B44" s="88" t="s">
        <v>70</v>
      </c>
      <c r="C44" s="147">
        <v>0</v>
      </c>
      <c r="D44" s="146">
        <v>0</v>
      </c>
      <c r="E44" s="219">
        <v>0</v>
      </c>
    </row>
    <row r="45" spans="1:5" x14ac:dyDescent="0.25">
      <c r="A45" s="90"/>
      <c r="B45" s="91" t="s">
        <v>71</v>
      </c>
      <c r="C45" s="152">
        <v>0</v>
      </c>
      <c r="D45" s="153">
        <v>0</v>
      </c>
      <c r="E45" s="220">
        <v>0</v>
      </c>
    </row>
    <row r="46" spans="1:5" ht="15.75" thickBot="1" x14ac:dyDescent="0.3">
      <c r="A46" s="93"/>
      <c r="B46" s="61" t="s">
        <v>72</v>
      </c>
      <c r="C46" s="221">
        <v>92037925</v>
      </c>
      <c r="D46" s="203">
        <v>742304.31250014948</v>
      </c>
      <c r="E46" s="202">
        <v>92780229.312500134</v>
      </c>
    </row>
    <row r="47" spans="1:5" x14ac:dyDescent="0.25">
      <c r="A47" s="94">
        <v>500</v>
      </c>
      <c r="B47" s="95" t="s">
        <v>73</v>
      </c>
      <c r="C47" s="144">
        <v>0</v>
      </c>
      <c r="D47" s="145">
        <v>0</v>
      </c>
      <c r="E47" s="222">
        <v>0</v>
      </c>
    </row>
    <row r="48" spans="1:5" x14ac:dyDescent="0.25">
      <c r="A48" s="96">
        <v>600</v>
      </c>
      <c r="B48" s="97" t="s">
        <v>74</v>
      </c>
      <c r="C48" s="152">
        <v>0</v>
      </c>
      <c r="D48" s="153">
        <v>0</v>
      </c>
      <c r="E48" s="220">
        <v>0</v>
      </c>
    </row>
    <row r="49" spans="1:5" ht="15.75" thickBot="1" x14ac:dyDescent="0.3">
      <c r="A49" s="98"/>
      <c r="B49" s="99" t="s">
        <v>75</v>
      </c>
      <c r="C49" s="160">
        <v>0</v>
      </c>
      <c r="D49" s="161">
        <v>0</v>
      </c>
      <c r="E49" s="223">
        <v>0</v>
      </c>
    </row>
    <row r="50" spans="1:5" x14ac:dyDescent="0.25">
      <c r="A50" s="100"/>
      <c r="B50" s="101" t="s">
        <v>76</v>
      </c>
      <c r="C50" s="162">
        <v>92037925</v>
      </c>
      <c r="D50" s="163">
        <v>742304.31250014948</v>
      </c>
      <c r="E50" s="224">
        <v>92780229.312500134</v>
      </c>
    </row>
    <row r="51" spans="1:5" x14ac:dyDescent="0.25">
      <c r="A51" s="103"/>
      <c r="B51" s="104" t="s">
        <v>77</v>
      </c>
      <c r="C51" s="311"/>
      <c r="D51" s="312"/>
      <c r="E51" s="313"/>
    </row>
    <row r="52" spans="1:5" ht="15.75" thickBot="1" x14ac:dyDescent="0.3">
      <c r="A52" s="106"/>
      <c r="B52" s="107" t="s">
        <v>78</v>
      </c>
      <c r="C52" s="314">
        <v>92037925</v>
      </c>
      <c r="D52" s="315">
        <v>742304.31250014948</v>
      </c>
      <c r="E52" s="316">
        <v>92780229.312500134</v>
      </c>
    </row>
    <row r="53" spans="1:5" s="2" customFormat="1" x14ac:dyDescent="0.25">
      <c r="A53" s="131"/>
      <c r="B53" s="132"/>
      <c r="C53" s="130"/>
      <c r="D53" s="130"/>
      <c r="E53" s="130"/>
    </row>
  </sheetData>
  <mergeCells count="1">
    <mergeCell ref="C1:E1"/>
  </mergeCells>
  <pageMargins left="0.25" right="0.25" top="0.75" bottom="0.75" header="0.3" footer="0.3"/>
  <pageSetup scale="91" orientation="portrait" r:id="rId1"/>
  <headerFooter>
    <oddHeader>&amp;A</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92D050"/>
    <pageSetUpPr fitToPage="1"/>
  </sheetPr>
  <dimension ref="A1:G70"/>
  <sheetViews>
    <sheetView workbookViewId="0">
      <selection activeCell="K19" sqref="K19"/>
    </sheetView>
  </sheetViews>
  <sheetFormatPr defaultRowHeight="15" outlineLevelCol="1" x14ac:dyDescent="0.25"/>
  <cols>
    <col min="1" max="1" width="9.140625" customWidth="1" outlineLevel="1"/>
    <col min="2" max="2" width="40" bestFit="1" customWidth="1"/>
    <col min="3" max="3" width="13.28515625" customWidth="1" outlineLevel="1"/>
    <col min="4" max="4" width="15.85546875" customWidth="1" outlineLevel="1"/>
    <col min="5" max="7" width="13.28515625" customWidth="1"/>
  </cols>
  <sheetData>
    <row r="1" spans="1:7" ht="15.75" x14ac:dyDescent="0.25">
      <c r="C1" s="350" t="s">
        <v>4</v>
      </c>
      <c r="D1" s="382"/>
      <c r="E1" s="382"/>
      <c r="F1" s="351"/>
      <c r="G1" s="352"/>
    </row>
    <row r="2" spans="1:7" x14ac:dyDescent="0.25">
      <c r="B2" s="1"/>
      <c r="C2" s="9" t="s">
        <v>80</v>
      </c>
      <c r="D2" s="138" t="s">
        <v>191</v>
      </c>
      <c r="E2" s="138" t="s">
        <v>143</v>
      </c>
      <c r="F2" s="10" t="s">
        <v>6</v>
      </c>
      <c r="G2" s="11" t="s">
        <v>135</v>
      </c>
    </row>
    <row r="3" spans="1:7" ht="51.75" hidden="1" thickBot="1" x14ac:dyDescent="0.3">
      <c r="B3" s="1" t="s">
        <v>82</v>
      </c>
      <c r="C3" s="53" t="s">
        <v>161</v>
      </c>
      <c r="D3" s="139" t="s">
        <v>144</v>
      </c>
      <c r="E3" s="198" t="s">
        <v>163</v>
      </c>
      <c r="F3" s="199"/>
      <c r="G3" s="200" t="s">
        <v>164</v>
      </c>
    </row>
    <row r="4" spans="1:7" ht="15.75" thickBot="1" x14ac:dyDescent="0.3">
      <c r="A4" s="60"/>
      <c r="B4" s="61" t="s">
        <v>34</v>
      </c>
      <c r="C4" s="221">
        <v>291877</v>
      </c>
      <c r="D4" s="203">
        <v>0</v>
      </c>
      <c r="E4" s="203">
        <v>291877</v>
      </c>
      <c r="F4" s="203">
        <v>-34031</v>
      </c>
      <c r="G4" s="202">
        <v>257846</v>
      </c>
    </row>
    <row r="5" spans="1:7" x14ac:dyDescent="0.25">
      <c r="A5" s="63" t="s">
        <v>215</v>
      </c>
      <c r="B5" s="64" t="s">
        <v>35</v>
      </c>
      <c r="C5" s="271">
        <v>0</v>
      </c>
      <c r="D5" s="205">
        <v>0</v>
      </c>
      <c r="E5" s="145">
        <v>0</v>
      </c>
      <c r="F5" s="205">
        <v>0</v>
      </c>
      <c r="G5" s="222">
        <v>0</v>
      </c>
    </row>
    <row r="6" spans="1:7" x14ac:dyDescent="0.25">
      <c r="A6" s="66" t="s">
        <v>216</v>
      </c>
      <c r="B6" s="67" t="s">
        <v>36</v>
      </c>
      <c r="C6" s="273">
        <v>0</v>
      </c>
      <c r="D6" s="208">
        <v>0</v>
      </c>
      <c r="E6" s="208">
        <v>0</v>
      </c>
      <c r="F6" s="208">
        <v>0</v>
      </c>
      <c r="G6" s="207">
        <v>0</v>
      </c>
    </row>
    <row r="7" spans="1:7" x14ac:dyDescent="0.25">
      <c r="A7" s="66" t="s">
        <v>217</v>
      </c>
      <c r="B7" s="67" t="s">
        <v>37</v>
      </c>
      <c r="C7" s="273">
        <v>0</v>
      </c>
      <c r="D7" s="208">
        <v>0</v>
      </c>
      <c r="E7" s="208">
        <v>0</v>
      </c>
      <c r="F7" s="208">
        <v>0</v>
      </c>
      <c r="G7" s="207">
        <v>0</v>
      </c>
    </row>
    <row r="8" spans="1:7" x14ac:dyDescent="0.25">
      <c r="A8" s="66" t="s">
        <v>218</v>
      </c>
      <c r="B8" s="67" t="s">
        <v>38</v>
      </c>
      <c r="C8" s="273">
        <v>0</v>
      </c>
      <c r="D8" s="208">
        <v>0</v>
      </c>
      <c r="E8" s="208">
        <v>0</v>
      </c>
      <c r="F8" s="208">
        <v>0</v>
      </c>
      <c r="G8" s="207">
        <v>0</v>
      </c>
    </row>
    <row r="9" spans="1:7" x14ac:dyDescent="0.25">
      <c r="A9" s="66" t="s">
        <v>219</v>
      </c>
      <c r="B9" s="67" t="s">
        <v>39</v>
      </c>
      <c r="C9" s="273">
        <v>0</v>
      </c>
      <c r="D9" s="208">
        <v>0</v>
      </c>
      <c r="E9" s="208">
        <v>0</v>
      </c>
      <c r="F9" s="208">
        <v>0</v>
      </c>
      <c r="G9" s="207">
        <v>0</v>
      </c>
    </row>
    <row r="10" spans="1:7" x14ac:dyDescent="0.25">
      <c r="A10" s="66" t="s">
        <v>220</v>
      </c>
      <c r="B10" s="67" t="s">
        <v>40</v>
      </c>
      <c r="C10" s="273">
        <v>0</v>
      </c>
      <c r="D10" s="208">
        <v>0</v>
      </c>
      <c r="E10" s="208">
        <v>0</v>
      </c>
      <c r="F10" s="208">
        <v>0</v>
      </c>
      <c r="G10" s="207">
        <v>0</v>
      </c>
    </row>
    <row r="11" spans="1:7" x14ac:dyDescent="0.25">
      <c r="A11" s="66" t="s">
        <v>222</v>
      </c>
      <c r="B11" s="67" t="s">
        <v>41</v>
      </c>
      <c r="C11" s="273">
        <v>0</v>
      </c>
      <c r="D11" s="208">
        <v>0</v>
      </c>
      <c r="E11" s="208">
        <v>0</v>
      </c>
      <c r="F11" s="208">
        <v>0</v>
      </c>
      <c r="G11" s="207">
        <v>0</v>
      </c>
    </row>
    <row r="12" spans="1:7" x14ac:dyDescent="0.25">
      <c r="A12" s="66" t="s">
        <v>223</v>
      </c>
      <c r="B12" s="67" t="s">
        <v>42</v>
      </c>
      <c r="C12" s="273">
        <v>82717</v>
      </c>
      <c r="D12" s="208">
        <v>0</v>
      </c>
      <c r="E12" s="208">
        <v>82717</v>
      </c>
      <c r="F12" s="208">
        <v>-15109</v>
      </c>
      <c r="G12" s="207">
        <v>67608</v>
      </c>
    </row>
    <row r="13" spans="1:7" x14ac:dyDescent="0.25">
      <c r="A13" s="66" t="s">
        <v>224</v>
      </c>
      <c r="B13" s="67" t="s">
        <v>43</v>
      </c>
      <c r="C13" s="273">
        <v>0</v>
      </c>
      <c r="D13" s="208">
        <v>0</v>
      </c>
      <c r="E13" s="208">
        <v>0</v>
      </c>
      <c r="F13" s="208">
        <v>0</v>
      </c>
      <c r="G13" s="207">
        <v>0</v>
      </c>
    </row>
    <row r="14" spans="1:7" x14ac:dyDescent="0.25">
      <c r="A14" s="66" t="s">
        <v>225</v>
      </c>
      <c r="B14" s="67" t="s">
        <v>44</v>
      </c>
      <c r="C14" s="273">
        <v>0</v>
      </c>
      <c r="D14" s="208">
        <v>0</v>
      </c>
      <c r="E14" s="208">
        <v>0</v>
      </c>
      <c r="F14" s="208">
        <v>0</v>
      </c>
      <c r="G14" s="207">
        <v>0</v>
      </c>
    </row>
    <row r="15" spans="1:7" x14ac:dyDescent="0.25">
      <c r="A15" s="66" t="s">
        <v>228</v>
      </c>
      <c r="B15" s="67" t="s">
        <v>45</v>
      </c>
      <c r="C15" s="273">
        <v>147127</v>
      </c>
      <c r="D15" s="208">
        <v>0</v>
      </c>
      <c r="E15" s="208">
        <v>147127</v>
      </c>
      <c r="F15" s="208">
        <v>-20307</v>
      </c>
      <c r="G15" s="207">
        <v>126820</v>
      </c>
    </row>
    <row r="16" spans="1:7" x14ac:dyDescent="0.25">
      <c r="A16" s="66" t="s">
        <v>229</v>
      </c>
      <c r="B16" s="67" t="s">
        <v>46</v>
      </c>
      <c r="C16" s="273">
        <v>49239</v>
      </c>
      <c r="D16" s="208">
        <v>0</v>
      </c>
      <c r="E16" s="208">
        <v>49239</v>
      </c>
      <c r="F16" s="208">
        <v>3151</v>
      </c>
      <c r="G16" s="207">
        <v>52390</v>
      </c>
    </row>
    <row r="17" spans="1:7" x14ac:dyDescent="0.25">
      <c r="A17" s="66" t="s">
        <v>230</v>
      </c>
      <c r="B17" s="67" t="s">
        <v>47</v>
      </c>
      <c r="C17" s="273">
        <v>0</v>
      </c>
      <c r="D17" s="208">
        <v>0</v>
      </c>
      <c r="E17" s="208">
        <v>0</v>
      </c>
      <c r="F17" s="208">
        <v>0</v>
      </c>
      <c r="G17" s="207">
        <v>0</v>
      </c>
    </row>
    <row r="18" spans="1:7" x14ac:dyDescent="0.25">
      <c r="A18" s="66" t="s">
        <v>231</v>
      </c>
      <c r="B18" s="67" t="s">
        <v>48</v>
      </c>
      <c r="C18" s="273">
        <v>12794</v>
      </c>
      <c r="D18" s="208">
        <v>0</v>
      </c>
      <c r="E18" s="208">
        <v>12794</v>
      </c>
      <c r="F18" s="208">
        <v>-1766</v>
      </c>
      <c r="G18" s="207">
        <v>11028</v>
      </c>
    </row>
    <row r="19" spans="1:7" ht="15.75" thickBot="1" x14ac:dyDescent="0.3">
      <c r="A19" s="69" t="s">
        <v>232</v>
      </c>
      <c r="B19" s="70" t="s">
        <v>49</v>
      </c>
      <c r="C19" s="275">
        <v>0</v>
      </c>
      <c r="D19" s="210">
        <v>0</v>
      </c>
      <c r="E19" s="210">
        <v>0</v>
      </c>
      <c r="F19" s="210">
        <v>0</v>
      </c>
      <c r="G19" s="209">
        <v>0</v>
      </c>
    </row>
    <row r="20" spans="1:7" ht="15.75" thickBot="1" x14ac:dyDescent="0.3">
      <c r="A20" s="72"/>
      <c r="B20" s="61" t="s">
        <v>50</v>
      </c>
      <c r="C20" s="221">
        <v>5935117</v>
      </c>
      <c r="D20" s="203">
        <v>0</v>
      </c>
      <c r="E20" s="203">
        <v>5935117</v>
      </c>
      <c r="F20" s="203">
        <v>-329023</v>
      </c>
      <c r="G20" s="202">
        <v>5606094</v>
      </c>
    </row>
    <row r="21" spans="1:7" x14ac:dyDescent="0.25">
      <c r="A21" s="74"/>
      <c r="B21" s="75" t="s">
        <v>51</v>
      </c>
      <c r="C21" s="310">
        <v>2958336</v>
      </c>
      <c r="D21" s="212">
        <v>0</v>
      </c>
      <c r="E21" s="212">
        <v>2958336</v>
      </c>
      <c r="F21" s="212">
        <v>-218239</v>
      </c>
      <c r="G21" s="211">
        <v>2740097</v>
      </c>
    </row>
    <row r="22" spans="1:7" x14ac:dyDescent="0.25">
      <c r="A22" s="63" t="s">
        <v>204</v>
      </c>
      <c r="B22" s="64" t="s">
        <v>52</v>
      </c>
      <c r="C22" s="271">
        <v>0</v>
      </c>
      <c r="D22" s="205">
        <v>0</v>
      </c>
      <c r="E22" s="145">
        <v>0</v>
      </c>
      <c r="F22" s="205">
        <v>0</v>
      </c>
      <c r="G22" s="222">
        <v>0</v>
      </c>
    </row>
    <row r="23" spans="1:7" x14ac:dyDescent="0.25">
      <c r="A23" s="66" t="s">
        <v>205</v>
      </c>
      <c r="B23" s="67" t="s">
        <v>53</v>
      </c>
      <c r="C23" s="273">
        <v>0</v>
      </c>
      <c r="D23" s="208">
        <v>0</v>
      </c>
      <c r="E23" s="208">
        <v>0</v>
      </c>
      <c r="F23" s="208">
        <v>0</v>
      </c>
      <c r="G23" s="219">
        <v>0</v>
      </c>
    </row>
    <row r="24" spans="1:7" x14ac:dyDescent="0.25">
      <c r="A24" s="66" t="s">
        <v>206</v>
      </c>
      <c r="B24" s="67" t="s">
        <v>54</v>
      </c>
      <c r="C24" s="273">
        <v>2593444</v>
      </c>
      <c r="D24" s="208">
        <v>0</v>
      </c>
      <c r="E24" s="208">
        <v>2593444</v>
      </c>
      <c r="F24" s="208">
        <v>-140421</v>
      </c>
      <c r="G24" s="219">
        <v>2453023</v>
      </c>
    </row>
    <row r="25" spans="1:7" x14ac:dyDescent="0.25">
      <c r="A25" s="66" t="s">
        <v>207</v>
      </c>
      <c r="B25" s="67" t="s">
        <v>175</v>
      </c>
      <c r="C25" s="273">
        <v>0</v>
      </c>
      <c r="D25" s="208">
        <v>0</v>
      </c>
      <c r="E25" s="208">
        <v>0</v>
      </c>
      <c r="F25" s="208">
        <v>0</v>
      </c>
      <c r="G25" s="219">
        <v>0</v>
      </c>
    </row>
    <row r="26" spans="1:7" x14ac:dyDescent="0.25">
      <c r="A26" s="66" t="s">
        <v>171</v>
      </c>
      <c r="B26" s="67" t="s">
        <v>176</v>
      </c>
      <c r="C26" s="273">
        <v>364892</v>
      </c>
      <c r="D26" s="208">
        <v>0</v>
      </c>
      <c r="E26" s="208">
        <v>364892</v>
      </c>
      <c r="F26" s="208">
        <v>-77818</v>
      </c>
      <c r="G26" s="219">
        <v>287074</v>
      </c>
    </row>
    <row r="27" spans="1:7" x14ac:dyDescent="0.25">
      <c r="A27" s="66" t="s">
        <v>172</v>
      </c>
      <c r="B27" s="67" t="s">
        <v>177</v>
      </c>
      <c r="C27" s="273">
        <v>0</v>
      </c>
      <c r="D27" s="208">
        <v>0</v>
      </c>
      <c r="E27" s="208">
        <v>0</v>
      </c>
      <c r="F27" s="208">
        <v>0</v>
      </c>
      <c r="G27" s="219">
        <v>0</v>
      </c>
    </row>
    <row r="28" spans="1:7" x14ac:dyDescent="0.25">
      <c r="A28" s="66" t="s">
        <v>173</v>
      </c>
      <c r="B28" s="67" t="s">
        <v>174</v>
      </c>
      <c r="C28" s="273">
        <v>0</v>
      </c>
      <c r="D28" s="208">
        <v>0</v>
      </c>
      <c r="E28" s="208">
        <v>0</v>
      </c>
      <c r="F28" s="208">
        <v>0</v>
      </c>
      <c r="G28" s="219">
        <v>0</v>
      </c>
    </row>
    <row r="29" spans="1:7" x14ac:dyDescent="0.25">
      <c r="A29" s="66" t="s">
        <v>211</v>
      </c>
      <c r="B29" s="67" t="s">
        <v>55</v>
      </c>
      <c r="C29" s="273">
        <v>0</v>
      </c>
      <c r="D29" s="208">
        <v>0</v>
      </c>
      <c r="E29" s="208">
        <v>0</v>
      </c>
      <c r="F29" s="208">
        <v>0</v>
      </c>
      <c r="G29" s="219">
        <v>0</v>
      </c>
    </row>
    <row r="30" spans="1:7" x14ac:dyDescent="0.25">
      <c r="A30" s="76" t="s">
        <v>212</v>
      </c>
      <c r="B30" s="77" t="s">
        <v>56</v>
      </c>
      <c r="C30" s="273">
        <v>0</v>
      </c>
      <c r="D30" s="208">
        <v>0</v>
      </c>
      <c r="E30" s="208">
        <v>0</v>
      </c>
      <c r="F30" s="208">
        <v>0</v>
      </c>
      <c r="G30" s="220">
        <v>0</v>
      </c>
    </row>
    <row r="31" spans="1:7" ht="15.75" thickBot="1" x14ac:dyDescent="0.3">
      <c r="A31" s="66" t="s">
        <v>233</v>
      </c>
      <c r="B31" s="67" t="s">
        <v>57</v>
      </c>
      <c r="C31" s="273">
        <v>0</v>
      </c>
      <c r="D31" s="208">
        <v>0</v>
      </c>
      <c r="E31" s="208">
        <v>0</v>
      </c>
      <c r="F31" s="208">
        <v>0</v>
      </c>
      <c r="G31" s="219">
        <v>0</v>
      </c>
    </row>
    <row r="32" spans="1:7" x14ac:dyDescent="0.25">
      <c r="A32" s="79"/>
      <c r="B32" s="80" t="s">
        <v>58</v>
      </c>
      <c r="C32" s="154">
        <v>2934305</v>
      </c>
      <c r="D32" s="155">
        <v>0</v>
      </c>
      <c r="E32" s="155">
        <v>2934305</v>
      </c>
      <c r="F32" s="155">
        <v>-95045</v>
      </c>
      <c r="G32" s="215">
        <v>2839260</v>
      </c>
    </row>
    <row r="33" spans="1:7" x14ac:dyDescent="0.25">
      <c r="A33" s="63" t="s">
        <v>208</v>
      </c>
      <c r="B33" s="64" t="s">
        <v>59</v>
      </c>
      <c r="C33" s="271">
        <v>0</v>
      </c>
      <c r="D33" s="205">
        <v>0</v>
      </c>
      <c r="E33" s="145">
        <v>0</v>
      </c>
      <c r="F33" s="205">
        <v>0</v>
      </c>
      <c r="G33" s="222">
        <v>0</v>
      </c>
    </row>
    <row r="34" spans="1:7" x14ac:dyDescent="0.25">
      <c r="A34" s="66" t="s">
        <v>210</v>
      </c>
      <c r="B34" s="67" t="s">
        <v>60</v>
      </c>
      <c r="C34" s="273">
        <v>751055</v>
      </c>
      <c r="D34" s="208">
        <v>0</v>
      </c>
      <c r="E34" s="208">
        <v>751055</v>
      </c>
      <c r="F34" s="208">
        <v>-3314</v>
      </c>
      <c r="G34" s="213">
        <v>747741</v>
      </c>
    </row>
    <row r="35" spans="1:7" x14ac:dyDescent="0.25">
      <c r="A35" s="76" t="s">
        <v>238</v>
      </c>
      <c r="B35" s="77" t="s">
        <v>61</v>
      </c>
      <c r="C35" s="282">
        <v>0</v>
      </c>
      <c r="D35" s="214">
        <v>0</v>
      </c>
      <c r="E35" s="214">
        <v>0</v>
      </c>
      <c r="F35" s="214">
        <v>0</v>
      </c>
      <c r="G35" s="213">
        <v>0</v>
      </c>
    </row>
    <row r="36" spans="1:7" x14ac:dyDescent="0.25">
      <c r="A36" s="76" t="s">
        <v>221</v>
      </c>
      <c r="B36" s="77" t="s">
        <v>62</v>
      </c>
      <c r="C36" s="282">
        <v>2183250</v>
      </c>
      <c r="D36" s="214">
        <v>0</v>
      </c>
      <c r="E36" s="214">
        <v>2183250</v>
      </c>
      <c r="F36" s="214">
        <v>-91731</v>
      </c>
      <c r="G36" s="213">
        <v>2091519</v>
      </c>
    </row>
    <row r="37" spans="1:7" ht="15.75" thickBot="1" x14ac:dyDescent="0.3">
      <c r="A37" s="66" t="s">
        <v>226</v>
      </c>
      <c r="B37" s="67" t="s">
        <v>63</v>
      </c>
      <c r="C37" s="273">
        <v>0</v>
      </c>
      <c r="D37" s="208">
        <v>0</v>
      </c>
      <c r="E37" s="208">
        <v>0</v>
      </c>
      <c r="F37" s="208">
        <v>0</v>
      </c>
      <c r="G37" s="213">
        <v>0</v>
      </c>
    </row>
    <row r="38" spans="1:7" x14ac:dyDescent="0.25">
      <c r="A38" s="79"/>
      <c r="B38" s="80" t="s">
        <v>64</v>
      </c>
      <c r="C38" s="154">
        <v>42476</v>
      </c>
      <c r="D38" s="155">
        <v>0</v>
      </c>
      <c r="E38" s="155">
        <v>42476</v>
      </c>
      <c r="F38" s="155">
        <v>-15739</v>
      </c>
      <c r="G38" s="215">
        <v>26737</v>
      </c>
    </row>
    <row r="39" spans="1:7" x14ac:dyDescent="0.25">
      <c r="A39" s="66" t="s">
        <v>209</v>
      </c>
      <c r="B39" s="67" t="s">
        <v>65</v>
      </c>
      <c r="C39" s="273">
        <v>42476</v>
      </c>
      <c r="D39" s="208">
        <v>0</v>
      </c>
      <c r="E39" s="145">
        <v>42476</v>
      </c>
      <c r="F39" s="208">
        <v>-15739</v>
      </c>
      <c r="G39" s="219">
        <v>26737</v>
      </c>
    </row>
    <row r="40" spans="1:7" x14ac:dyDescent="0.25">
      <c r="A40" s="63" t="s">
        <v>213</v>
      </c>
      <c r="B40" s="64" t="s">
        <v>66</v>
      </c>
      <c r="C40" s="271">
        <v>0</v>
      </c>
      <c r="D40" s="205">
        <v>0</v>
      </c>
      <c r="E40" s="205">
        <v>0</v>
      </c>
      <c r="F40" s="205">
        <v>0</v>
      </c>
      <c r="G40" s="204">
        <v>0</v>
      </c>
    </row>
    <row r="41" spans="1:7" x14ac:dyDescent="0.25">
      <c r="A41" s="63" t="s">
        <v>214</v>
      </c>
      <c r="B41" s="64" t="s">
        <v>67</v>
      </c>
      <c r="C41" s="271">
        <v>0</v>
      </c>
      <c r="D41" s="205">
        <v>0</v>
      </c>
      <c r="E41" s="205">
        <v>0</v>
      </c>
      <c r="F41" s="205">
        <v>0</v>
      </c>
      <c r="G41" s="204">
        <v>0</v>
      </c>
    </row>
    <row r="42" spans="1:7" ht="15.75" thickBot="1" x14ac:dyDescent="0.3">
      <c r="A42" s="82" t="s">
        <v>227</v>
      </c>
      <c r="B42" s="83" t="s">
        <v>68</v>
      </c>
      <c r="C42" s="286">
        <v>0</v>
      </c>
      <c r="D42" s="217">
        <v>0</v>
      </c>
      <c r="E42" s="217">
        <v>0</v>
      </c>
      <c r="F42" s="217">
        <v>0</v>
      </c>
      <c r="G42" s="216">
        <v>0</v>
      </c>
    </row>
    <row r="43" spans="1:7" x14ac:dyDescent="0.25">
      <c r="A43" s="85"/>
      <c r="B43" s="86" t="s">
        <v>69</v>
      </c>
      <c r="C43" s="158">
        <v>0</v>
      </c>
      <c r="D43" s="159">
        <v>0</v>
      </c>
      <c r="E43" s="159">
        <v>0</v>
      </c>
      <c r="F43" s="159">
        <v>0</v>
      </c>
      <c r="G43" s="218">
        <v>0</v>
      </c>
    </row>
    <row r="44" spans="1:7" x14ac:dyDescent="0.25">
      <c r="A44" s="87" t="s">
        <v>234</v>
      </c>
      <c r="B44" s="88" t="s">
        <v>70</v>
      </c>
      <c r="C44" s="147">
        <v>0</v>
      </c>
      <c r="D44" s="145">
        <v>0</v>
      </c>
      <c r="E44" s="145">
        <v>0</v>
      </c>
      <c r="F44" s="145">
        <v>0</v>
      </c>
      <c r="G44" s="219">
        <v>0</v>
      </c>
    </row>
    <row r="45" spans="1:7" x14ac:dyDescent="0.25">
      <c r="A45" s="90" t="s">
        <v>237</v>
      </c>
      <c r="B45" s="91" t="s">
        <v>71</v>
      </c>
      <c r="C45" s="152">
        <v>0</v>
      </c>
      <c r="D45" s="153">
        <v>0</v>
      </c>
      <c r="E45" s="153">
        <v>0</v>
      </c>
      <c r="F45" s="153">
        <v>0</v>
      </c>
      <c r="G45" s="220">
        <v>0</v>
      </c>
    </row>
    <row r="46" spans="1:7" ht="15.75" thickBot="1" x14ac:dyDescent="0.3">
      <c r="A46" s="93"/>
      <c r="B46" s="61" t="s">
        <v>72</v>
      </c>
      <c r="C46" s="221">
        <v>6226994</v>
      </c>
      <c r="D46" s="203">
        <v>0</v>
      </c>
      <c r="E46" s="203">
        <v>6226994</v>
      </c>
      <c r="F46" s="203">
        <v>-363054</v>
      </c>
      <c r="G46" s="202">
        <v>5863940</v>
      </c>
    </row>
    <row r="47" spans="1:7" x14ac:dyDescent="0.25">
      <c r="A47" s="94" t="s">
        <v>235</v>
      </c>
      <c r="B47" s="95" t="s">
        <v>73</v>
      </c>
      <c r="C47" s="144">
        <v>0</v>
      </c>
      <c r="D47" s="145">
        <v>0</v>
      </c>
      <c r="E47" s="145">
        <v>0</v>
      </c>
      <c r="F47" s="145">
        <v>0</v>
      </c>
      <c r="G47" s="222">
        <v>0</v>
      </c>
    </row>
    <row r="48" spans="1:7" x14ac:dyDescent="0.25">
      <c r="A48" s="96" t="s">
        <v>236</v>
      </c>
      <c r="B48" s="97" t="s">
        <v>74</v>
      </c>
      <c r="C48" s="152">
        <v>0</v>
      </c>
      <c r="D48" s="153">
        <v>0</v>
      </c>
      <c r="E48" s="153">
        <v>0</v>
      </c>
      <c r="F48" s="153">
        <v>0</v>
      </c>
      <c r="G48" s="220">
        <v>0</v>
      </c>
    </row>
    <row r="49" spans="1:7" ht="15.75" thickBot="1" x14ac:dyDescent="0.3">
      <c r="A49" s="98"/>
      <c r="B49" s="99" t="s">
        <v>75</v>
      </c>
      <c r="C49" s="160">
        <v>0</v>
      </c>
      <c r="D49" s="161">
        <v>0</v>
      </c>
      <c r="E49" s="161">
        <v>0</v>
      </c>
      <c r="F49" s="161">
        <v>0</v>
      </c>
      <c r="G49" s="223">
        <v>0</v>
      </c>
    </row>
    <row r="50" spans="1:7" x14ac:dyDescent="0.25">
      <c r="A50" s="100"/>
      <c r="B50" s="101" t="s">
        <v>76</v>
      </c>
      <c r="C50" s="163">
        <v>6226994</v>
      </c>
      <c r="D50" s="163">
        <v>0</v>
      </c>
      <c r="E50" s="163">
        <v>6226994</v>
      </c>
      <c r="F50" s="163">
        <v>-363054</v>
      </c>
      <c r="G50" s="224">
        <v>5863940</v>
      </c>
    </row>
    <row r="51" spans="1:7" x14ac:dyDescent="0.25">
      <c r="A51" s="103"/>
      <c r="B51" s="104" t="s">
        <v>77</v>
      </c>
      <c r="C51" s="312"/>
      <c r="D51" s="312"/>
      <c r="E51" s="312"/>
      <c r="F51" s="145"/>
      <c r="G51" s="313"/>
    </row>
    <row r="52" spans="1:7" ht="15.75" thickBot="1" x14ac:dyDescent="0.3">
      <c r="A52" s="106"/>
      <c r="B52" s="107" t="s">
        <v>78</v>
      </c>
      <c r="C52" s="315">
        <v>6226994</v>
      </c>
      <c r="D52" s="315">
        <v>0</v>
      </c>
      <c r="E52" s="315">
        <v>6226994</v>
      </c>
      <c r="F52" s="315">
        <v>-363054</v>
      </c>
      <c r="G52" s="316">
        <v>5863940</v>
      </c>
    </row>
    <row r="53" spans="1:7" x14ac:dyDescent="0.25">
      <c r="C53" s="130"/>
      <c r="D53" s="130"/>
      <c r="E53" s="130"/>
      <c r="F53" s="130"/>
      <c r="G53" s="130"/>
    </row>
    <row r="54" spans="1:7" x14ac:dyDescent="0.25">
      <c r="C54" s="110"/>
      <c r="D54" s="110"/>
      <c r="E54" s="110"/>
      <c r="F54" s="110"/>
      <c r="G54" s="110"/>
    </row>
    <row r="55" spans="1:7" x14ac:dyDescent="0.25">
      <c r="C55" s="331">
        <v>2</v>
      </c>
      <c r="D55" s="331">
        <v>3</v>
      </c>
      <c r="E55" s="331">
        <v>4</v>
      </c>
      <c r="F55" s="331">
        <v>6</v>
      </c>
      <c r="G55" s="331">
        <v>5</v>
      </c>
    </row>
    <row r="66" spans="3:7" x14ac:dyDescent="0.25">
      <c r="C66" s="120"/>
      <c r="D66" s="137"/>
      <c r="E66" s="137"/>
      <c r="F66" s="120"/>
      <c r="G66" s="120"/>
    </row>
    <row r="67" spans="3:7" x14ac:dyDescent="0.25">
      <c r="C67" s="120"/>
      <c r="D67" s="137"/>
      <c r="E67" s="137"/>
      <c r="F67" s="120"/>
      <c r="G67" s="120"/>
    </row>
    <row r="68" spans="3:7" x14ac:dyDescent="0.25">
      <c r="C68" s="121"/>
      <c r="D68" s="121"/>
      <c r="E68" s="121"/>
      <c r="F68" s="121"/>
      <c r="G68" s="121"/>
    </row>
    <row r="69" spans="3:7" x14ac:dyDescent="0.25">
      <c r="C69" s="118"/>
      <c r="D69" s="118"/>
      <c r="E69" s="118"/>
      <c r="F69" s="118"/>
      <c r="G69" s="118"/>
    </row>
    <row r="70" spans="3:7" x14ac:dyDescent="0.25">
      <c r="C70" s="118"/>
      <c r="D70" s="118"/>
      <c r="E70" s="118"/>
      <c r="F70" s="122"/>
      <c r="G70" s="118"/>
    </row>
  </sheetData>
  <mergeCells count="1">
    <mergeCell ref="C1:G1"/>
  </mergeCells>
  <pageMargins left="0.25" right="0.25" top="0.75" bottom="0.75" header="0.3" footer="0.3"/>
  <pageSetup scale="91" orientation="portrait" r:id="rId1"/>
  <headerFooter>
    <oddHeader>&amp;A</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T70"/>
  <sheetViews>
    <sheetView workbookViewId="0">
      <pane xSplit="2" ySplit="4" topLeftCell="C26" activePane="bottomRight" state="frozen"/>
      <selection pane="topRight" activeCell="C1" sqref="C1"/>
      <selection pane="bottomLeft" activeCell="A5" sqref="A5"/>
      <selection pane="bottomRight" activeCell="V47" sqref="V47"/>
    </sheetView>
  </sheetViews>
  <sheetFormatPr defaultRowHeight="15" outlineLevelCol="1" x14ac:dyDescent="0.25"/>
  <cols>
    <col min="1" max="1" width="9.140625" customWidth="1" outlineLevel="1"/>
    <col min="2" max="2" width="40" bestFit="1" customWidth="1"/>
    <col min="3" max="3" width="13.28515625" customWidth="1"/>
    <col min="4" max="4" width="17.140625" customWidth="1"/>
    <col min="5" max="5" width="16.28515625" hidden="1" customWidth="1" outlineLevel="1"/>
    <col min="6" max="8" width="17.140625" hidden="1" customWidth="1" outlineLevel="1"/>
    <col min="9" max="9" width="13.28515625" customWidth="1" collapsed="1"/>
    <col min="10" max="14" width="13.28515625" hidden="1" customWidth="1" outlineLevel="1"/>
    <col min="15" max="15" width="13.28515625" customWidth="1" collapsed="1"/>
    <col min="16" max="18" width="13.28515625" hidden="1" customWidth="1" outlineLevel="1"/>
    <col min="19" max="19" width="16" customWidth="1" collapsed="1"/>
    <col min="20" max="20" width="13.28515625" customWidth="1"/>
  </cols>
  <sheetData>
    <row r="1" spans="1:20" ht="15.75" x14ac:dyDescent="0.25">
      <c r="C1" s="353" t="s">
        <v>5</v>
      </c>
      <c r="D1" s="354"/>
      <c r="E1" s="354"/>
      <c r="F1" s="354"/>
      <c r="G1" s="354"/>
      <c r="H1" s="354"/>
      <c r="I1" s="354"/>
      <c r="J1" s="355"/>
      <c r="K1" s="355"/>
      <c r="L1" s="355"/>
      <c r="M1" s="355"/>
      <c r="N1" s="355"/>
      <c r="O1" s="355"/>
      <c r="P1" s="355"/>
      <c r="Q1" s="355"/>
      <c r="R1" s="355"/>
      <c r="S1" s="355"/>
      <c r="T1" s="356"/>
    </row>
    <row r="2" spans="1:20" ht="63.75" x14ac:dyDescent="0.25">
      <c r="C2" s="12" t="s">
        <v>136</v>
      </c>
      <c r="D2" s="13" t="s">
        <v>7</v>
      </c>
      <c r="E2" s="13" t="s">
        <v>8</v>
      </c>
      <c r="F2" s="13" t="s">
        <v>9</v>
      </c>
      <c r="G2" s="13" t="s">
        <v>165</v>
      </c>
      <c r="H2" s="13" t="s">
        <v>166</v>
      </c>
      <c r="I2" s="13" t="s">
        <v>10</v>
      </c>
      <c r="J2" s="14" t="s">
        <v>167</v>
      </c>
      <c r="K2" s="14" t="s">
        <v>168</v>
      </c>
      <c r="L2" s="14" t="s">
        <v>169</v>
      </c>
      <c r="M2" s="14" t="s">
        <v>170</v>
      </c>
      <c r="N2" s="14" t="s">
        <v>11</v>
      </c>
      <c r="O2" s="14" t="s">
        <v>90</v>
      </c>
      <c r="P2" s="14" t="s">
        <v>198</v>
      </c>
      <c r="Q2" s="14" t="s">
        <v>239</v>
      </c>
      <c r="R2" s="333" t="s">
        <v>240</v>
      </c>
      <c r="S2" s="14" t="s">
        <v>95</v>
      </c>
      <c r="T2" s="328" t="s">
        <v>145</v>
      </c>
    </row>
    <row r="3" spans="1:20" ht="57" hidden="1" customHeight="1" thickBot="1" x14ac:dyDescent="0.3">
      <c r="B3" s="1" t="s">
        <v>83</v>
      </c>
      <c r="C3" s="56" t="s">
        <v>139</v>
      </c>
      <c r="D3" s="57" t="s">
        <v>84</v>
      </c>
      <c r="E3" s="57" t="s">
        <v>86</v>
      </c>
      <c r="F3" s="57" t="s">
        <v>87</v>
      </c>
      <c r="G3" s="57"/>
      <c r="H3" s="57"/>
      <c r="I3" s="57" t="s">
        <v>88</v>
      </c>
      <c r="J3" s="58" t="s">
        <v>89</v>
      </c>
      <c r="K3" s="58"/>
      <c r="L3" s="58"/>
      <c r="M3" s="58"/>
      <c r="N3" s="58" t="s">
        <v>91</v>
      </c>
      <c r="O3" s="58" t="s">
        <v>92</v>
      </c>
      <c r="P3" s="58"/>
      <c r="Q3" s="58"/>
      <c r="R3" s="58"/>
      <c r="S3" s="58" t="s">
        <v>96</v>
      </c>
      <c r="T3" s="327" t="s">
        <v>146</v>
      </c>
    </row>
    <row r="4" spans="1:20" ht="39" hidden="1" thickBot="1" x14ac:dyDescent="0.3">
      <c r="B4" s="1" t="s">
        <v>82</v>
      </c>
      <c r="C4" s="56" t="s">
        <v>147</v>
      </c>
      <c r="D4" s="57" t="s">
        <v>85</v>
      </c>
      <c r="E4" s="57" t="s">
        <v>32</v>
      </c>
      <c r="F4" s="57" t="s">
        <v>32</v>
      </c>
      <c r="G4" s="57"/>
      <c r="H4" s="57"/>
      <c r="I4" s="57" t="s">
        <v>28</v>
      </c>
      <c r="J4" s="58" t="s">
        <v>33</v>
      </c>
      <c r="K4" s="58"/>
      <c r="L4" s="58"/>
      <c r="M4" s="58"/>
      <c r="N4" s="58" t="s">
        <v>33</v>
      </c>
      <c r="O4" s="58" t="s">
        <v>28</v>
      </c>
      <c r="P4" s="58"/>
      <c r="Q4" s="58"/>
      <c r="R4" s="58"/>
      <c r="S4" s="58" t="s">
        <v>148</v>
      </c>
      <c r="T4" s="329" t="s">
        <v>28</v>
      </c>
    </row>
    <row r="5" spans="1:20" ht="15.75" thickBot="1" x14ac:dyDescent="0.3">
      <c r="A5" s="60"/>
      <c r="B5" s="61" t="s">
        <v>34</v>
      </c>
      <c r="C5" s="203">
        <f>SUM(C6:C20)</f>
        <v>231696179.98999995</v>
      </c>
      <c r="D5" s="203">
        <f t="shared" ref="D5:T5" si="0">SUM(D6:D20)</f>
        <v>593645.66956246796</v>
      </c>
      <c r="E5" s="203">
        <f t="shared" si="0"/>
        <v>0</v>
      </c>
      <c r="F5" s="203">
        <f t="shared" si="0"/>
        <v>0</v>
      </c>
      <c r="G5" s="203">
        <f t="shared" si="0"/>
        <v>0</v>
      </c>
      <c r="H5" s="203">
        <f t="shared" si="0"/>
        <v>0</v>
      </c>
      <c r="I5" s="203">
        <f>SUM(I6:I20)</f>
        <v>0</v>
      </c>
      <c r="J5" s="203">
        <f t="shared" si="0"/>
        <v>5402500</v>
      </c>
      <c r="K5" s="203">
        <f t="shared" si="0"/>
        <v>0</v>
      </c>
      <c r="L5" s="203">
        <f t="shared" si="0"/>
        <v>0</v>
      </c>
      <c r="M5" s="203">
        <f t="shared" si="0"/>
        <v>0</v>
      </c>
      <c r="N5" s="203">
        <f t="shared" si="0"/>
        <v>0</v>
      </c>
      <c r="O5" s="203">
        <f t="shared" si="0"/>
        <v>5402500</v>
      </c>
      <c r="P5" s="203">
        <f t="shared" si="0"/>
        <v>75616</v>
      </c>
      <c r="Q5" s="203">
        <f t="shared" si="0"/>
        <v>3405335</v>
      </c>
      <c r="R5" s="203">
        <f>SUM(R6:R20)</f>
        <v>844865.61599999992</v>
      </c>
      <c r="S5" s="203">
        <f t="shared" si="0"/>
        <v>4325816.6160000004</v>
      </c>
      <c r="T5" s="330">
        <f t="shared" si="0"/>
        <v>242018142.27556244</v>
      </c>
    </row>
    <row r="6" spans="1:20" x14ac:dyDescent="0.25">
      <c r="A6" s="63">
        <v>252</v>
      </c>
      <c r="B6" s="64" t="s">
        <v>35</v>
      </c>
      <c r="C6" s="271">
        <v>2214248.7400000002</v>
      </c>
      <c r="D6" s="145">
        <v>14381.530077997701</v>
      </c>
      <c r="E6" s="145">
        <v>0</v>
      </c>
      <c r="F6" s="145">
        <v>0</v>
      </c>
      <c r="G6" s="145">
        <v>0</v>
      </c>
      <c r="H6" s="145">
        <v>0</v>
      </c>
      <c r="I6" s="205">
        <f>SUM(E6:H6)</f>
        <v>0</v>
      </c>
      <c r="J6" s="145">
        <v>450000</v>
      </c>
      <c r="K6" s="145">
        <v>0</v>
      </c>
      <c r="L6" s="145">
        <v>0</v>
      </c>
      <c r="M6" s="145">
        <v>0</v>
      </c>
      <c r="N6" s="145">
        <v>0</v>
      </c>
      <c r="O6" s="205">
        <f>SUM(J6:N6)</f>
        <v>450000</v>
      </c>
      <c r="P6" s="205">
        <v>0</v>
      </c>
      <c r="Q6" s="205">
        <v>81931</v>
      </c>
      <c r="R6" s="205">
        <v>0</v>
      </c>
      <c r="S6" s="145">
        <f>SUM(P6:R6)</f>
        <v>81931</v>
      </c>
      <c r="T6" s="204">
        <f>+C6+D6+I6+O6+S6</f>
        <v>2760561.2700779978</v>
      </c>
    </row>
    <row r="7" spans="1:20" x14ac:dyDescent="0.25">
      <c r="A7" s="66">
        <v>254</v>
      </c>
      <c r="B7" s="67" t="s">
        <v>36</v>
      </c>
      <c r="C7" s="273">
        <v>16863615.919999987</v>
      </c>
      <c r="D7" s="208">
        <v>370862.35837398702</v>
      </c>
      <c r="E7" s="205">
        <v>0</v>
      </c>
      <c r="F7" s="205">
        <v>0</v>
      </c>
      <c r="G7" s="205">
        <v>0</v>
      </c>
      <c r="H7" s="205">
        <v>0</v>
      </c>
      <c r="I7" s="208">
        <f t="shared" ref="I7:I20" si="1">SUM(E7:H7)</f>
        <v>0</v>
      </c>
      <c r="J7" s="145">
        <v>300000</v>
      </c>
      <c r="K7" s="145">
        <v>0</v>
      </c>
      <c r="L7" s="145">
        <v>0</v>
      </c>
      <c r="M7" s="145">
        <v>0</v>
      </c>
      <c r="N7" s="145">
        <v>0</v>
      </c>
      <c r="O7" s="208">
        <f t="shared" ref="O7:O20" si="2">SUM(J7:N7)</f>
        <v>300000</v>
      </c>
      <c r="P7" s="205">
        <v>0</v>
      </c>
      <c r="Q7" s="205">
        <v>1132942</v>
      </c>
      <c r="R7" s="205">
        <v>-113284</v>
      </c>
      <c r="S7" s="205">
        <f t="shared" ref="S7:S20" si="3">SUM(P7:R7)</f>
        <v>1019658</v>
      </c>
      <c r="T7" s="204">
        <f t="shared" ref="T7:T20" si="4">+C7+D7+I7+O7+S7</f>
        <v>18554136.278373975</v>
      </c>
    </row>
    <row r="8" spans="1:20" x14ac:dyDescent="0.25">
      <c r="A8" s="66">
        <v>256</v>
      </c>
      <c r="B8" s="67" t="s">
        <v>37</v>
      </c>
      <c r="C8" s="273">
        <v>9099672.7600000016</v>
      </c>
      <c r="D8" s="208">
        <v>37768.970532116102</v>
      </c>
      <c r="E8" s="205">
        <v>0</v>
      </c>
      <c r="F8" s="205">
        <v>0</v>
      </c>
      <c r="G8" s="205">
        <v>0</v>
      </c>
      <c r="H8" s="205">
        <v>0</v>
      </c>
      <c r="I8" s="208">
        <f t="shared" si="1"/>
        <v>0</v>
      </c>
      <c r="J8" s="145">
        <v>0</v>
      </c>
      <c r="K8" s="145">
        <v>0</v>
      </c>
      <c r="L8" s="145">
        <v>0</v>
      </c>
      <c r="M8" s="145">
        <v>0</v>
      </c>
      <c r="N8" s="145">
        <v>0</v>
      </c>
      <c r="O8" s="208">
        <f t="shared" si="2"/>
        <v>0</v>
      </c>
      <c r="P8" s="205">
        <v>0</v>
      </c>
      <c r="Q8" s="205">
        <v>289511</v>
      </c>
      <c r="R8" s="205">
        <v>4891.5719999999856</v>
      </c>
      <c r="S8" s="205">
        <f t="shared" si="3"/>
        <v>294402.57199999999</v>
      </c>
      <c r="T8" s="204">
        <f t="shared" si="4"/>
        <v>9431844.3025321178</v>
      </c>
    </row>
    <row r="9" spans="1:20" x14ac:dyDescent="0.25">
      <c r="A9" s="66">
        <v>258</v>
      </c>
      <c r="B9" s="67" t="s">
        <v>38</v>
      </c>
      <c r="C9" s="273">
        <v>6506020.6500000004</v>
      </c>
      <c r="D9" s="208">
        <v>15347.2439512412</v>
      </c>
      <c r="E9" s="205">
        <v>0</v>
      </c>
      <c r="F9" s="205">
        <v>0</v>
      </c>
      <c r="G9" s="205">
        <v>0</v>
      </c>
      <c r="H9" s="205">
        <v>0</v>
      </c>
      <c r="I9" s="208">
        <f t="shared" si="1"/>
        <v>0</v>
      </c>
      <c r="J9" s="145">
        <v>0</v>
      </c>
      <c r="K9" s="145">
        <v>0</v>
      </c>
      <c r="L9" s="145">
        <v>0</v>
      </c>
      <c r="M9" s="145">
        <v>0</v>
      </c>
      <c r="N9" s="145">
        <v>0</v>
      </c>
      <c r="O9" s="208">
        <f t="shared" si="2"/>
        <v>0</v>
      </c>
      <c r="P9" s="205">
        <v>0</v>
      </c>
      <c r="Q9" s="205">
        <v>101688</v>
      </c>
      <c r="R9" s="205">
        <v>0</v>
      </c>
      <c r="S9" s="205">
        <f t="shared" si="3"/>
        <v>101688</v>
      </c>
      <c r="T9" s="204">
        <f t="shared" si="4"/>
        <v>6623055.8939512419</v>
      </c>
    </row>
    <row r="10" spans="1:20" x14ac:dyDescent="0.25">
      <c r="A10" s="66">
        <v>260</v>
      </c>
      <c r="B10" s="67" t="s">
        <v>39</v>
      </c>
      <c r="C10" s="273">
        <v>48025348.659999996</v>
      </c>
      <c r="D10" s="208">
        <v>65283.174119433803</v>
      </c>
      <c r="E10" s="205">
        <v>0</v>
      </c>
      <c r="F10" s="205">
        <v>0</v>
      </c>
      <c r="G10" s="205">
        <v>0</v>
      </c>
      <c r="H10" s="205">
        <v>0</v>
      </c>
      <c r="I10" s="208">
        <f t="shared" si="1"/>
        <v>0</v>
      </c>
      <c r="J10" s="145">
        <v>2521000</v>
      </c>
      <c r="K10" s="145">
        <v>0</v>
      </c>
      <c r="L10" s="145">
        <v>0</v>
      </c>
      <c r="M10" s="145">
        <v>0</v>
      </c>
      <c r="N10" s="145">
        <v>0</v>
      </c>
      <c r="O10" s="208">
        <f t="shared" si="2"/>
        <v>2521000</v>
      </c>
      <c r="P10" s="205">
        <v>0</v>
      </c>
      <c r="Q10" s="205">
        <v>524563</v>
      </c>
      <c r="R10" s="205">
        <v>640685.04399999999</v>
      </c>
      <c r="S10" s="205">
        <f t="shared" si="3"/>
        <v>1165248.044</v>
      </c>
      <c r="T10" s="204">
        <f t="shared" si="4"/>
        <v>51776879.878119431</v>
      </c>
    </row>
    <row r="11" spans="1:20" x14ac:dyDescent="0.25">
      <c r="A11" s="66">
        <v>263</v>
      </c>
      <c r="B11" s="67" t="s">
        <v>40</v>
      </c>
      <c r="C11" s="273">
        <v>23188368.350000001</v>
      </c>
      <c r="D11" s="208">
        <v>31308.543197954201</v>
      </c>
      <c r="E11" s="205">
        <v>0</v>
      </c>
      <c r="F11" s="205">
        <v>0</v>
      </c>
      <c r="G11" s="205">
        <v>0</v>
      </c>
      <c r="H11" s="205">
        <v>0</v>
      </c>
      <c r="I11" s="208">
        <f t="shared" si="1"/>
        <v>0</v>
      </c>
      <c r="J11" s="145">
        <v>377000</v>
      </c>
      <c r="K11" s="145">
        <v>0</v>
      </c>
      <c r="L11" s="145">
        <v>0</v>
      </c>
      <c r="M11" s="145">
        <v>0</v>
      </c>
      <c r="N11" s="145">
        <v>0</v>
      </c>
      <c r="O11" s="208">
        <f t="shared" si="2"/>
        <v>377000</v>
      </c>
      <c r="P11" s="205">
        <v>75616</v>
      </c>
      <c r="Q11" s="205">
        <v>219353</v>
      </c>
      <c r="R11" s="205">
        <v>62573</v>
      </c>
      <c r="S11" s="205">
        <f t="shared" si="3"/>
        <v>357542</v>
      </c>
      <c r="T11" s="204">
        <f t="shared" si="4"/>
        <v>23954218.893197957</v>
      </c>
    </row>
    <row r="12" spans="1:20" x14ac:dyDescent="0.25">
      <c r="A12" s="66">
        <v>267</v>
      </c>
      <c r="B12" s="67" t="s">
        <v>41</v>
      </c>
      <c r="C12" s="273">
        <v>2352433.9800000004</v>
      </c>
      <c r="D12" s="208">
        <v>13513.439737221999</v>
      </c>
      <c r="E12" s="205">
        <v>0</v>
      </c>
      <c r="F12" s="205">
        <v>0</v>
      </c>
      <c r="G12" s="205">
        <v>0</v>
      </c>
      <c r="H12" s="205">
        <v>0</v>
      </c>
      <c r="I12" s="208">
        <f t="shared" si="1"/>
        <v>0</v>
      </c>
      <c r="J12" s="145">
        <v>0</v>
      </c>
      <c r="K12" s="145">
        <v>0</v>
      </c>
      <c r="L12" s="145">
        <v>0</v>
      </c>
      <c r="M12" s="145">
        <v>0</v>
      </c>
      <c r="N12" s="145">
        <v>0</v>
      </c>
      <c r="O12" s="208">
        <f t="shared" si="2"/>
        <v>0</v>
      </c>
      <c r="P12" s="205">
        <v>0</v>
      </c>
      <c r="Q12" s="205">
        <v>45888</v>
      </c>
      <c r="R12" s="205">
        <v>0</v>
      </c>
      <c r="S12" s="205">
        <f t="shared" si="3"/>
        <v>45888</v>
      </c>
      <c r="T12" s="204">
        <f t="shared" si="4"/>
        <v>2411835.4197372226</v>
      </c>
    </row>
    <row r="13" spans="1:20" x14ac:dyDescent="0.25">
      <c r="A13" s="66">
        <v>268</v>
      </c>
      <c r="B13" s="67" t="s">
        <v>42</v>
      </c>
      <c r="C13" s="273">
        <v>4696888.8900000006</v>
      </c>
      <c r="D13" s="208">
        <v>292.52560212020001</v>
      </c>
      <c r="E13" s="205">
        <v>0</v>
      </c>
      <c r="F13" s="205">
        <v>0</v>
      </c>
      <c r="G13" s="205">
        <v>0</v>
      </c>
      <c r="H13" s="205">
        <v>0</v>
      </c>
      <c r="I13" s="208">
        <f t="shared" si="1"/>
        <v>0</v>
      </c>
      <c r="J13" s="145">
        <v>0</v>
      </c>
      <c r="K13" s="145">
        <v>0</v>
      </c>
      <c r="L13" s="145">
        <v>0</v>
      </c>
      <c r="M13" s="145">
        <v>0</v>
      </c>
      <c r="N13" s="145">
        <v>0</v>
      </c>
      <c r="O13" s="208">
        <f t="shared" si="2"/>
        <v>0</v>
      </c>
      <c r="P13" s="205">
        <v>0</v>
      </c>
      <c r="Q13" s="205">
        <v>88722</v>
      </c>
      <c r="R13" s="205">
        <v>0</v>
      </c>
      <c r="S13" s="205">
        <f t="shared" si="3"/>
        <v>88722</v>
      </c>
      <c r="T13" s="204">
        <f t="shared" si="4"/>
        <v>4785903.4156021206</v>
      </c>
    </row>
    <row r="14" spans="1:20" x14ac:dyDescent="0.25">
      <c r="A14" s="66">
        <v>270</v>
      </c>
      <c r="B14" s="67" t="s">
        <v>43</v>
      </c>
      <c r="C14" s="273">
        <v>1706292.7199999997</v>
      </c>
      <c r="D14" s="208">
        <v>390.49406955760003</v>
      </c>
      <c r="E14" s="205">
        <v>0</v>
      </c>
      <c r="F14" s="205">
        <v>0</v>
      </c>
      <c r="G14" s="205">
        <v>0</v>
      </c>
      <c r="H14" s="205">
        <v>0</v>
      </c>
      <c r="I14" s="208">
        <f t="shared" si="1"/>
        <v>0</v>
      </c>
      <c r="J14" s="145">
        <v>0</v>
      </c>
      <c r="K14" s="145">
        <v>0</v>
      </c>
      <c r="L14" s="145">
        <v>0</v>
      </c>
      <c r="M14" s="145">
        <v>0</v>
      </c>
      <c r="N14" s="145">
        <v>0</v>
      </c>
      <c r="O14" s="208">
        <f t="shared" si="2"/>
        <v>0</v>
      </c>
      <c r="P14" s="205">
        <v>0</v>
      </c>
      <c r="Q14" s="205">
        <v>52018</v>
      </c>
      <c r="R14" s="205">
        <v>0</v>
      </c>
      <c r="S14" s="205">
        <f t="shared" si="3"/>
        <v>52018</v>
      </c>
      <c r="T14" s="204">
        <f t="shared" si="4"/>
        <v>1758701.2140695574</v>
      </c>
    </row>
    <row r="15" spans="1:20" x14ac:dyDescent="0.25">
      <c r="A15" s="66">
        <v>272</v>
      </c>
      <c r="B15" s="67" t="s">
        <v>44</v>
      </c>
      <c r="C15" s="273">
        <v>4191477.25</v>
      </c>
      <c r="D15" s="208">
        <v>2098.0430979675998</v>
      </c>
      <c r="E15" s="205">
        <v>0</v>
      </c>
      <c r="F15" s="205">
        <v>0</v>
      </c>
      <c r="G15" s="205">
        <v>0</v>
      </c>
      <c r="H15" s="205">
        <v>0</v>
      </c>
      <c r="I15" s="208">
        <f t="shared" si="1"/>
        <v>0</v>
      </c>
      <c r="J15" s="145">
        <v>610000</v>
      </c>
      <c r="K15" s="145">
        <v>0</v>
      </c>
      <c r="L15" s="145">
        <v>0</v>
      </c>
      <c r="M15" s="145">
        <v>0</v>
      </c>
      <c r="N15" s="145">
        <v>0</v>
      </c>
      <c r="O15" s="208">
        <f t="shared" si="2"/>
        <v>610000</v>
      </c>
      <c r="P15" s="205">
        <v>0</v>
      </c>
      <c r="Q15" s="205">
        <v>51566</v>
      </c>
      <c r="R15" s="205">
        <v>0</v>
      </c>
      <c r="S15" s="205">
        <f t="shared" si="3"/>
        <v>51566</v>
      </c>
      <c r="T15" s="204">
        <f t="shared" si="4"/>
        <v>4855141.2930979673</v>
      </c>
    </row>
    <row r="16" spans="1:20" x14ac:dyDescent="0.25">
      <c r="A16" s="66">
        <v>302</v>
      </c>
      <c r="B16" s="67" t="s">
        <v>45</v>
      </c>
      <c r="C16" s="273">
        <v>10301015.140000001</v>
      </c>
      <c r="D16" s="208">
        <v>72.441470277199997</v>
      </c>
      <c r="E16" s="205">
        <v>0</v>
      </c>
      <c r="F16" s="205">
        <v>0</v>
      </c>
      <c r="G16" s="205">
        <v>0</v>
      </c>
      <c r="H16" s="205">
        <v>0</v>
      </c>
      <c r="I16" s="208">
        <f t="shared" si="1"/>
        <v>0</v>
      </c>
      <c r="J16" s="145">
        <v>250000</v>
      </c>
      <c r="K16" s="145">
        <v>0</v>
      </c>
      <c r="L16" s="145">
        <v>0</v>
      </c>
      <c r="M16" s="145">
        <v>0</v>
      </c>
      <c r="N16" s="145">
        <v>0</v>
      </c>
      <c r="O16" s="208">
        <f t="shared" si="2"/>
        <v>250000</v>
      </c>
      <c r="P16" s="205">
        <v>0</v>
      </c>
      <c r="Q16" s="205">
        <v>69697</v>
      </c>
      <c r="R16" s="205">
        <v>0</v>
      </c>
      <c r="S16" s="205">
        <f t="shared" si="3"/>
        <v>69697</v>
      </c>
      <c r="T16" s="204">
        <f t="shared" si="4"/>
        <v>10620784.581470277</v>
      </c>
    </row>
    <row r="17" spans="1:20" x14ac:dyDescent="0.25">
      <c r="A17" s="66">
        <v>304</v>
      </c>
      <c r="B17" s="67" t="s">
        <v>46</v>
      </c>
      <c r="C17" s="273">
        <v>85531066.599999994</v>
      </c>
      <c r="D17" s="208">
        <v>18277.618870117502</v>
      </c>
      <c r="E17" s="205">
        <v>0</v>
      </c>
      <c r="F17" s="205">
        <v>0</v>
      </c>
      <c r="G17" s="205">
        <v>0</v>
      </c>
      <c r="H17" s="205">
        <v>0</v>
      </c>
      <c r="I17" s="208">
        <f t="shared" si="1"/>
        <v>0</v>
      </c>
      <c r="J17" s="145">
        <v>1196000</v>
      </c>
      <c r="K17" s="145">
        <v>0</v>
      </c>
      <c r="L17" s="145">
        <v>0</v>
      </c>
      <c r="M17" s="145">
        <v>0</v>
      </c>
      <c r="N17" s="145">
        <v>0</v>
      </c>
      <c r="O17" s="208">
        <f t="shared" si="2"/>
        <v>1196000</v>
      </c>
      <c r="P17" s="205">
        <v>0</v>
      </c>
      <c r="Q17" s="205">
        <v>532406</v>
      </c>
      <c r="R17" s="205">
        <v>250000</v>
      </c>
      <c r="S17" s="205">
        <f t="shared" si="3"/>
        <v>782406</v>
      </c>
      <c r="T17" s="204">
        <f t="shared" si="4"/>
        <v>87527750.218870118</v>
      </c>
    </row>
    <row r="18" spans="1:20" x14ac:dyDescent="0.25">
      <c r="A18" s="66">
        <v>306</v>
      </c>
      <c r="B18" s="67" t="s">
        <v>47</v>
      </c>
      <c r="C18" s="273">
        <v>7911544.4499999993</v>
      </c>
      <c r="D18" s="208">
        <v>6223.0607480373001</v>
      </c>
      <c r="E18" s="205">
        <v>0</v>
      </c>
      <c r="F18" s="205">
        <v>0</v>
      </c>
      <c r="G18" s="205">
        <v>0</v>
      </c>
      <c r="H18" s="205">
        <v>0</v>
      </c>
      <c r="I18" s="208">
        <f t="shared" si="1"/>
        <v>0</v>
      </c>
      <c r="J18" s="145">
        <v>-450000</v>
      </c>
      <c r="K18" s="145">
        <v>0</v>
      </c>
      <c r="L18" s="145">
        <v>0</v>
      </c>
      <c r="M18" s="145">
        <v>0</v>
      </c>
      <c r="N18" s="145">
        <v>0</v>
      </c>
      <c r="O18" s="208">
        <f t="shared" si="2"/>
        <v>-450000</v>
      </c>
      <c r="P18" s="205">
        <v>0</v>
      </c>
      <c r="Q18" s="205">
        <v>77306</v>
      </c>
      <c r="R18" s="205">
        <v>0</v>
      </c>
      <c r="S18" s="205">
        <f t="shared" si="3"/>
        <v>77306</v>
      </c>
      <c r="T18" s="204">
        <f t="shared" si="4"/>
        <v>7545073.5107480362</v>
      </c>
    </row>
    <row r="19" spans="1:20" x14ac:dyDescent="0.25">
      <c r="A19" s="66">
        <v>308</v>
      </c>
      <c r="B19" s="67" t="s">
        <v>48</v>
      </c>
      <c r="C19" s="273">
        <v>3925048.56</v>
      </c>
      <c r="D19" s="208">
        <v>302.87437497209999</v>
      </c>
      <c r="E19" s="205">
        <v>0</v>
      </c>
      <c r="F19" s="205">
        <v>0</v>
      </c>
      <c r="G19" s="205">
        <v>0</v>
      </c>
      <c r="H19" s="205">
        <v>0</v>
      </c>
      <c r="I19" s="208">
        <f t="shared" si="1"/>
        <v>0</v>
      </c>
      <c r="J19" s="145">
        <v>0</v>
      </c>
      <c r="K19" s="145">
        <v>0</v>
      </c>
      <c r="L19" s="145">
        <v>0</v>
      </c>
      <c r="M19" s="145">
        <v>0</v>
      </c>
      <c r="N19" s="145">
        <v>0</v>
      </c>
      <c r="O19" s="208">
        <f t="shared" si="2"/>
        <v>0</v>
      </c>
      <c r="P19" s="205">
        <v>0</v>
      </c>
      <c r="Q19" s="205">
        <v>71542</v>
      </c>
      <c r="R19" s="205">
        <v>0</v>
      </c>
      <c r="S19" s="205">
        <f t="shared" si="3"/>
        <v>71542</v>
      </c>
      <c r="T19" s="204">
        <f t="shared" si="4"/>
        <v>3996893.4343749722</v>
      </c>
    </row>
    <row r="20" spans="1:20" ht="15.75" thickBot="1" x14ac:dyDescent="0.3">
      <c r="A20" s="69">
        <v>310</v>
      </c>
      <c r="B20" s="70" t="s">
        <v>49</v>
      </c>
      <c r="C20" s="275">
        <v>5183137.32</v>
      </c>
      <c r="D20" s="210">
        <v>17523.351339466401</v>
      </c>
      <c r="E20" s="210">
        <v>0</v>
      </c>
      <c r="F20" s="210">
        <v>0</v>
      </c>
      <c r="G20" s="210">
        <v>0</v>
      </c>
      <c r="H20" s="210">
        <v>0</v>
      </c>
      <c r="I20" s="210">
        <f t="shared" si="1"/>
        <v>0</v>
      </c>
      <c r="J20" s="149">
        <v>148500</v>
      </c>
      <c r="K20" s="149">
        <v>0</v>
      </c>
      <c r="L20" s="149">
        <v>0</v>
      </c>
      <c r="M20" s="149">
        <v>0</v>
      </c>
      <c r="N20" s="149">
        <v>0</v>
      </c>
      <c r="O20" s="210">
        <f t="shared" si="2"/>
        <v>148500</v>
      </c>
      <c r="P20" s="210">
        <v>0</v>
      </c>
      <c r="Q20" s="210">
        <v>66202</v>
      </c>
      <c r="R20" s="210">
        <v>0</v>
      </c>
      <c r="S20" s="210">
        <f t="shared" si="3"/>
        <v>66202</v>
      </c>
      <c r="T20" s="216">
        <f t="shared" si="4"/>
        <v>5415362.6713394662</v>
      </c>
    </row>
    <row r="21" spans="1:20" ht="15.75" thickBot="1" x14ac:dyDescent="0.3">
      <c r="A21" s="72"/>
      <c r="B21" s="61" t="s">
        <v>50</v>
      </c>
      <c r="C21" s="221">
        <f>C22+C33+C39</f>
        <v>395460159.25999999</v>
      </c>
      <c r="D21" s="203">
        <f t="shared" ref="D21:T21" si="5">D22+D33+D39</f>
        <v>9492.9378654273987</v>
      </c>
      <c r="E21" s="318">
        <f t="shared" si="5"/>
        <v>0</v>
      </c>
      <c r="F21" s="318">
        <f t="shared" si="5"/>
        <v>0</v>
      </c>
      <c r="G21" s="318">
        <f t="shared" si="5"/>
        <v>0</v>
      </c>
      <c r="H21" s="318">
        <f t="shared" si="5"/>
        <v>0</v>
      </c>
      <c r="I21" s="203">
        <f t="shared" si="5"/>
        <v>0</v>
      </c>
      <c r="J21" s="318">
        <f t="shared" si="5"/>
        <v>10350</v>
      </c>
      <c r="K21" s="318">
        <f t="shared" si="5"/>
        <v>0</v>
      </c>
      <c r="L21" s="318">
        <f t="shared" si="5"/>
        <v>0</v>
      </c>
      <c r="M21" s="318">
        <f t="shared" si="5"/>
        <v>727000</v>
      </c>
      <c r="N21" s="318">
        <f t="shared" si="5"/>
        <v>0</v>
      </c>
      <c r="O21" s="203">
        <f t="shared" si="5"/>
        <v>737350</v>
      </c>
      <c r="P21" s="203">
        <f t="shared" si="5"/>
        <v>5528176</v>
      </c>
      <c r="Q21" s="203">
        <f t="shared" si="5"/>
        <v>0</v>
      </c>
      <c r="R21" s="203">
        <f>R22+R33+R39</f>
        <v>7687609.2370000007</v>
      </c>
      <c r="S21" s="318">
        <f t="shared" si="5"/>
        <v>13215785.237</v>
      </c>
      <c r="T21" s="317">
        <f t="shared" si="5"/>
        <v>409422787.43486547</v>
      </c>
    </row>
    <row r="22" spans="1:20" x14ac:dyDescent="0.25">
      <c r="A22" s="74"/>
      <c r="B22" s="75" t="s">
        <v>51</v>
      </c>
      <c r="C22" s="310">
        <f>SUM(C23:C32)</f>
        <v>276931632.27999997</v>
      </c>
      <c r="D22" s="212">
        <f t="shared" ref="D22:T22" si="6">SUM(D23:D32)</f>
        <v>990.3784425092</v>
      </c>
      <c r="E22" s="212">
        <f t="shared" si="6"/>
        <v>0</v>
      </c>
      <c r="F22" s="212">
        <f t="shared" si="6"/>
        <v>0</v>
      </c>
      <c r="G22" s="212">
        <f t="shared" si="6"/>
        <v>0</v>
      </c>
      <c r="H22" s="212">
        <f t="shared" si="6"/>
        <v>0</v>
      </c>
      <c r="I22" s="212">
        <f t="shared" si="6"/>
        <v>0</v>
      </c>
      <c r="J22" s="212">
        <f t="shared" si="6"/>
        <v>0</v>
      </c>
      <c r="K22" s="212">
        <f t="shared" si="6"/>
        <v>0</v>
      </c>
      <c r="L22" s="212">
        <f t="shared" si="6"/>
        <v>0</v>
      </c>
      <c r="M22" s="212">
        <f t="shared" si="6"/>
        <v>727000</v>
      </c>
      <c r="N22" s="212">
        <f t="shared" si="6"/>
        <v>0</v>
      </c>
      <c r="O22" s="212">
        <f t="shared" si="6"/>
        <v>727000</v>
      </c>
      <c r="P22" s="212">
        <f t="shared" si="6"/>
        <v>5348366</v>
      </c>
      <c r="Q22" s="212">
        <f t="shared" si="6"/>
        <v>0</v>
      </c>
      <c r="R22" s="212">
        <f t="shared" si="6"/>
        <v>3961966.1040000003</v>
      </c>
      <c r="S22" s="212">
        <f t="shared" si="6"/>
        <v>9310332.1040000003</v>
      </c>
      <c r="T22" s="211">
        <f t="shared" si="6"/>
        <v>286969954.76244253</v>
      </c>
    </row>
    <row r="23" spans="1:20" x14ac:dyDescent="0.25">
      <c r="A23" s="63">
        <v>200</v>
      </c>
      <c r="B23" s="64" t="s">
        <v>52</v>
      </c>
      <c r="C23" s="271">
        <v>6213415</v>
      </c>
      <c r="D23" s="145">
        <v>0</v>
      </c>
      <c r="E23" s="145">
        <v>0</v>
      </c>
      <c r="F23" s="145">
        <v>0</v>
      </c>
      <c r="G23" s="145">
        <v>0</v>
      </c>
      <c r="H23" s="145">
        <v>0</v>
      </c>
      <c r="I23" s="205">
        <f t="shared" ref="I23:I32" si="7">SUM(E23:H23)</f>
        <v>0</v>
      </c>
      <c r="J23" s="145">
        <v>0</v>
      </c>
      <c r="K23" s="145">
        <v>0</v>
      </c>
      <c r="L23" s="145">
        <v>0</v>
      </c>
      <c r="M23" s="145">
        <v>0</v>
      </c>
      <c r="N23" s="145">
        <v>0</v>
      </c>
      <c r="O23" s="205">
        <f t="shared" ref="O23:O32" si="8">SUM(J23:N23)</f>
        <v>0</v>
      </c>
      <c r="P23" s="205">
        <v>239308</v>
      </c>
      <c r="Q23" s="205"/>
      <c r="R23" s="205">
        <v>90000</v>
      </c>
      <c r="S23" s="145">
        <f t="shared" ref="S23:S32" si="9">SUM(P23:R23)</f>
        <v>329308</v>
      </c>
      <c r="T23" s="204">
        <f t="shared" ref="T23:T32" si="10">+C23+D23+I23+O23+S23</f>
        <v>6542723</v>
      </c>
    </row>
    <row r="24" spans="1:20" x14ac:dyDescent="0.25">
      <c r="A24" s="66">
        <v>201</v>
      </c>
      <c r="B24" s="67" t="s">
        <v>53</v>
      </c>
      <c r="C24" s="273">
        <v>4678150</v>
      </c>
      <c r="D24" s="208">
        <v>0</v>
      </c>
      <c r="E24" s="208">
        <v>0</v>
      </c>
      <c r="F24" s="208">
        <v>0</v>
      </c>
      <c r="G24" s="208">
        <v>0</v>
      </c>
      <c r="H24" s="208">
        <v>0</v>
      </c>
      <c r="I24" s="208">
        <f t="shared" si="7"/>
        <v>0</v>
      </c>
      <c r="J24" s="208">
        <v>0</v>
      </c>
      <c r="K24" s="208">
        <v>0</v>
      </c>
      <c r="L24" s="208">
        <v>0</v>
      </c>
      <c r="M24" s="208">
        <v>0</v>
      </c>
      <c r="N24" s="208">
        <v>0</v>
      </c>
      <c r="O24" s="208">
        <f t="shared" si="8"/>
        <v>0</v>
      </c>
      <c r="P24" s="208">
        <v>405000</v>
      </c>
      <c r="Q24" s="208"/>
      <c r="R24" s="208">
        <v>0</v>
      </c>
      <c r="S24" s="208">
        <f t="shared" si="9"/>
        <v>405000</v>
      </c>
      <c r="T24" s="207">
        <f t="shared" si="10"/>
        <v>5083150</v>
      </c>
    </row>
    <row r="25" spans="1:20" x14ac:dyDescent="0.25">
      <c r="A25" s="66">
        <v>202</v>
      </c>
      <c r="B25" s="67" t="s">
        <v>54</v>
      </c>
      <c r="C25" s="273">
        <v>36147193.280000001</v>
      </c>
      <c r="D25" s="208">
        <v>990.3784425092</v>
      </c>
      <c r="E25" s="208">
        <v>0</v>
      </c>
      <c r="F25" s="208">
        <v>0</v>
      </c>
      <c r="G25" s="208">
        <v>0</v>
      </c>
      <c r="H25" s="208">
        <v>0</v>
      </c>
      <c r="I25" s="208">
        <f t="shared" si="7"/>
        <v>0</v>
      </c>
      <c r="J25" s="208">
        <v>0</v>
      </c>
      <c r="K25" s="208">
        <v>0</v>
      </c>
      <c r="L25" s="208">
        <v>0</v>
      </c>
      <c r="M25" s="208">
        <v>0</v>
      </c>
      <c r="N25" s="208">
        <v>0</v>
      </c>
      <c r="O25" s="208">
        <f t="shared" si="8"/>
        <v>0</v>
      </c>
      <c r="P25" s="208">
        <v>-176300</v>
      </c>
      <c r="Q25" s="208"/>
      <c r="R25" s="208">
        <v>246552</v>
      </c>
      <c r="S25" s="208">
        <f t="shared" si="9"/>
        <v>70252</v>
      </c>
      <c r="T25" s="207">
        <f t="shared" si="10"/>
        <v>36218435.658442512</v>
      </c>
    </row>
    <row r="26" spans="1:20" x14ac:dyDescent="0.25">
      <c r="A26" s="66">
        <v>205</v>
      </c>
      <c r="B26" s="67" t="s">
        <v>175</v>
      </c>
      <c r="C26" s="273">
        <v>102846996</v>
      </c>
      <c r="D26" s="208">
        <v>0</v>
      </c>
      <c r="E26" s="208">
        <v>0</v>
      </c>
      <c r="F26" s="208">
        <v>0</v>
      </c>
      <c r="G26" s="208">
        <v>0</v>
      </c>
      <c r="H26" s="208">
        <v>0</v>
      </c>
      <c r="I26" s="208">
        <f t="shared" si="7"/>
        <v>0</v>
      </c>
      <c r="J26" s="208">
        <v>0</v>
      </c>
      <c r="K26" s="208">
        <v>0</v>
      </c>
      <c r="L26" s="208">
        <v>0</v>
      </c>
      <c r="M26" s="208">
        <v>727000</v>
      </c>
      <c r="N26" s="208">
        <v>0</v>
      </c>
      <c r="O26" s="208">
        <f t="shared" si="8"/>
        <v>727000</v>
      </c>
      <c r="P26" s="208">
        <v>2979737</v>
      </c>
      <c r="Q26" s="208"/>
      <c r="R26" s="208">
        <v>272229.36400000006</v>
      </c>
      <c r="S26" s="208">
        <f t="shared" si="9"/>
        <v>3251966.3640000001</v>
      </c>
      <c r="T26" s="207">
        <f t="shared" si="10"/>
        <v>106825962.36399999</v>
      </c>
    </row>
    <row r="27" spans="1:20" x14ac:dyDescent="0.25">
      <c r="A27" s="66" t="s">
        <v>171</v>
      </c>
      <c r="B27" s="67" t="s">
        <v>176</v>
      </c>
      <c r="C27" s="273">
        <v>31931150</v>
      </c>
      <c r="D27" s="208">
        <v>0</v>
      </c>
      <c r="E27" s="208">
        <v>0</v>
      </c>
      <c r="F27" s="208">
        <v>0</v>
      </c>
      <c r="G27" s="208">
        <v>0</v>
      </c>
      <c r="H27" s="208">
        <v>0</v>
      </c>
      <c r="I27" s="208">
        <f t="shared" ref="I27:I29" si="11">SUM(E27:H27)</f>
        <v>0</v>
      </c>
      <c r="J27" s="208">
        <v>0</v>
      </c>
      <c r="K27" s="208">
        <v>0</v>
      </c>
      <c r="L27" s="208">
        <v>0</v>
      </c>
      <c r="M27" s="208">
        <v>0</v>
      </c>
      <c r="N27" s="208">
        <v>0</v>
      </c>
      <c r="O27" s="208">
        <f t="shared" si="8"/>
        <v>0</v>
      </c>
      <c r="P27" s="208">
        <v>1798121</v>
      </c>
      <c r="Q27" s="208"/>
      <c r="R27" s="208">
        <v>665351.01199999999</v>
      </c>
      <c r="S27" s="208">
        <f t="shared" si="9"/>
        <v>2463472.0120000001</v>
      </c>
      <c r="T27" s="207">
        <f t="shared" si="10"/>
        <v>34394622.012000002</v>
      </c>
    </row>
    <row r="28" spans="1:20" x14ac:dyDescent="0.25">
      <c r="A28" s="66" t="s">
        <v>172</v>
      </c>
      <c r="B28" s="67" t="s">
        <v>177</v>
      </c>
      <c r="C28" s="273">
        <v>12469350</v>
      </c>
      <c r="D28" s="208">
        <v>0</v>
      </c>
      <c r="E28" s="208">
        <v>0</v>
      </c>
      <c r="F28" s="208">
        <v>0</v>
      </c>
      <c r="G28" s="208">
        <v>0</v>
      </c>
      <c r="H28" s="208">
        <v>0</v>
      </c>
      <c r="I28" s="208">
        <f t="shared" si="11"/>
        <v>0</v>
      </c>
      <c r="J28" s="208">
        <v>0</v>
      </c>
      <c r="K28" s="208">
        <v>0</v>
      </c>
      <c r="L28" s="208">
        <v>0</v>
      </c>
      <c r="M28" s="208">
        <v>0</v>
      </c>
      <c r="N28" s="208">
        <v>0</v>
      </c>
      <c r="O28" s="208">
        <f t="shared" si="8"/>
        <v>0</v>
      </c>
      <c r="P28" s="208">
        <v>-55000</v>
      </c>
      <c r="Q28" s="208"/>
      <c r="R28" s="208">
        <v>795217.36400000006</v>
      </c>
      <c r="S28" s="208">
        <f t="shared" si="9"/>
        <v>740217.36400000006</v>
      </c>
      <c r="T28" s="207">
        <f t="shared" si="10"/>
        <v>13209567.364</v>
      </c>
    </row>
    <row r="29" spans="1:20" x14ac:dyDescent="0.25">
      <c r="A29" s="66" t="s">
        <v>173</v>
      </c>
      <c r="B29" s="67" t="s">
        <v>174</v>
      </c>
      <c r="C29" s="273">
        <v>49066484</v>
      </c>
      <c r="D29" s="208">
        <v>0</v>
      </c>
      <c r="E29" s="208">
        <v>0</v>
      </c>
      <c r="F29" s="208">
        <v>0</v>
      </c>
      <c r="G29" s="208">
        <v>0</v>
      </c>
      <c r="H29" s="208">
        <v>0</v>
      </c>
      <c r="I29" s="208">
        <f t="shared" si="11"/>
        <v>0</v>
      </c>
      <c r="J29" s="208">
        <v>0</v>
      </c>
      <c r="K29" s="208">
        <v>0</v>
      </c>
      <c r="L29" s="208">
        <v>0</v>
      </c>
      <c r="M29" s="208">
        <v>0</v>
      </c>
      <c r="N29" s="208">
        <v>0</v>
      </c>
      <c r="O29" s="208">
        <f t="shared" si="8"/>
        <v>0</v>
      </c>
      <c r="P29" s="208">
        <v>25000</v>
      </c>
      <c r="Q29" s="208"/>
      <c r="R29" s="208">
        <v>1000000</v>
      </c>
      <c r="S29" s="208">
        <f t="shared" si="9"/>
        <v>1025000</v>
      </c>
      <c r="T29" s="207">
        <f t="shared" si="10"/>
        <v>50091484</v>
      </c>
    </row>
    <row r="30" spans="1:20" x14ac:dyDescent="0.25">
      <c r="A30" s="66">
        <v>214</v>
      </c>
      <c r="B30" s="67" t="s">
        <v>55</v>
      </c>
      <c r="C30" s="273">
        <v>2774946</v>
      </c>
      <c r="D30" s="208">
        <v>0</v>
      </c>
      <c r="E30" s="208">
        <v>0</v>
      </c>
      <c r="F30" s="208">
        <v>0</v>
      </c>
      <c r="G30" s="208">
        <v>0</v>
      </c>
      <c r="H30" s="208">
        <v>0</v>
      </c>
      <c r="I30" s="208">
        <f t="shared" si="7"/>
        <v>0</v>
      </c>
      <c r="J30" s="208">
        <v>0</v>
      </c>
      <c r="K30" s="208">
        <v>0</v>
      </c>
      <c r="L30" s="208">
        <v>0</v>
      </c>
      <c r="M30" s="208">
        <v>0</v>
      </c>
      <c r="N30" s="208">
        <v>0</v>
      </c>
      <c r="O30" s="208">
        <f t="shared" si="8"/>
        <v>0</v>
      </c>
      <c r="P30" s="208">
        <v>100000</v>
      </c>
      <c r="Q30" s="208"/>
      <c r="R30" s="208">
        <v>390503</v>
      </c>
      <c r="S30" s="208">
        <f t="shared" si="9"/>
        <v>490503</v>
      </c>
      <c r="T30" s="207">
        <f t="shared" si="10"/>
        <v>3265449</v>
      </c>
    </row>
    <row r="31" spans="1:20" x14ac:dyDescent="0.25">
      <c r="A31" s="76">
        <v>215</v>
      </c>
      <c r="B31" s="77" t="s">
        <v>56</v>
      </c>
      <c r="C31" s="282">
        <v>17418982</v>
      </c>
      <c r="D31" s="214">
        <v>0</v>
      </c>
      <c r="E31" s="214">
        <v>0</v>
      </c>
      <c r="F31" s="214">
        <v>0</v>
      </c>
      <c r="G31" s="214">
        <v>0</v>
      </c>
      <c r="H31" s="214">
        <v>0</v>
      </c>
      <c r="I31" s="214">
        <f t="shared" si="7"/>
        <v>0</v>
      </c>
      <c r="J31" s="214">
        <v>0</v>
      </c>
      <c r="K31" s="214">
        <v>0</v>
      </c>
      <c r="L31" s="214">
        <v>0</v>
      </c>
      <c r="M31" s="214">
        <v>0</v>
      </c>
      <c r="N31" s="214">
        <v>0</v>
      </c>
      <c r="O31" s="214">
        <f t="shared" si="8"/>
        <v>0</v>
      </c>
      <c r="P31" s="214">
        <v>32500</v>
      </c>
      <c r="Q31" s="214"/>
      <c r="R31" s="214">
        <v>502113.364</v>
      </c>
      <c r="S31" s="214">
        <f t="shared" si="9"/>
        <v>534613.36400000006</v>
      </c>
      <c r="T31" s="213">
        <f t="shared" si="10"/>
        <v>17953595.364</v>
      </c>
    </row>
    <row r="32" spans="1:20" ht="15.75" thickBot="1" x14ac:dyDescent="0.3">
      <c r="A32" s="66">
        <v>312</v>
      </c>
      <c r="B32" s="67" t="s">
        <v>57</v>
      </c>
      <c r="C32" s="273">
        <v>13384966</v>
      </c>
      <c r="D32" s="208">
        <v>0</v>
      </c>
      <c r="E32" s="208">
        <v>0</v>
      </c>
      <c r="F32" s="208">
        <v>0</v>
      </c>
      <c r="G32" s="208">
        <v>0</v>
      </c>
      <c r="H32" s="208">
        <v>0</v>
      </c>
      <c r="I32" s="208">
        <f t="shared" si="7"/>
        <v>0</v>
      </c>
      <c r="J32" s="208">
        <v>0</v>
      </c>
      <c r="K32" s="208">
        <v>0</v>
      </c>
      <c r="L32" s="208">
        <v>0</v>
      </c>
      <c r="M32" s="208">
        <v>0</v>
      </c>
      <c r="N32" s="208">
        <v>0</v>
      </c>
      <c r="O32" s="208">
        <f t="shared" si="8"/>
        <v>0</v>
      </c>
      <c r="P32" s="208">
        <v>0</v>
      </c>
      <c r="Q32" s="208"/>
      <c r="R32" s="208">
        <v>0</v>
      </c>
      <c r="S32" s="208">
        <f t="shared" si="9"/>
        <v>0</v>
      </c>
      <c r="T32" s="207">
        <f t="shared" si="10"/>
        <v>13384966</v>
      </c>
    </row>
    <row r="33" spans="1:20" x14ac:dyDescent="0.25">
      <c r="A33" s="79"/>
      <c r="B33" s="80" t="s">
        <v>58</v>
      </c>
      <c r="C33" s="154">
        <f>SUM(C34:C38)</f>
        <v>38289680.980000004</v>
      </c>
      <c r="D33" s="155">
        <f t="shared" ref="D33:T33" si="12">SUM(D34:D38)</f>
        <v>8502.5594229181988</v>
      </c>
      <c r="E33" s="155">
        <f t="shared" si="12"/>
        <v>0</v>
      </c>
      <c r="F33" s="155">
        <f t="shared" si="12"/>
        <v>0</v>
      </c>
      <c r="G33" s="155">
        <f t="shared" si="12"/>
        <v>0</v>
      </c>
      <c r="H33" s="155">
        <f t="shared" si="12"/>
        <v>0</v>
      </c>
      <c r="I33" s="155">
        <f t="shared" si="12"/>
        <v>0</v>
      </c>
      <c r="J33" s="155">
        <f t="shared" si="12"/>
        <v>1350</v>
      </c>
      <c r="K33" s="155">
        <f t="shared" si="12"/>
        <v>0</v>
      </c>
      <c r="L33" s="155">
        <f t="shared" si="12"/>
        <v>0</v>
      </c>
      <c r="M33" s="155">
        <f t="shared" si="12"/>
        <v>0</v>
      </c>
      <c r="N33" s="155">
        <f t="shared" si="12"/>
        <v>0</v>
      </c>
      <c r="O33" s="155">
        <f t="shared" si="12"/>
        <v>1350</v>
      </c>
      <c r="P33" s="155">
        <f t="shared" si="12"/>
        <v>6810</v>
      </c>
      <c r="Q33" s="155">
        <f t="shared" si="12"/>
        <v>0</v>
      </c>
      <c r="R33" s="155">
        <f t="shared" si="12"/>
        <v>2852121</v>
      </c>
      <c r="S33" s="155">
        <f t="shared" si="12"/>
        <v>2858931</v>
      </c>
      <c r="T33" s="215">
        <f t="shared" si="12"/>
        <v>41158464.539422922</v>
      </c>
    </row>
    <row r="34" spans="1:20" x14ac:dyDescent="0.25">
      <c r="A34" s="63">
        <v>206</v>
      </c>
      <c r="B34" s="64" t="s">
        <v>59</v>
      </c>
      <c r="C34" s="271">
        <v>8569979</v>
      </c>
      <c r="D34" s="145">
        <v>0</v>
      </c>
      <c r="E34" s="145">
        <v>0</v>
      </c>
      <c r="F34" s="145">
        <v>0</v>
      </c>
      <c r="G34" s="145">
        <v>0</v>
      </c>
      <c r="H34" s="145">
        <v>0</v>
      </c>
      <c r="I34" s="205">
        <f t="shared" ref="I34:I38" si="13">SUM(E34:H34)</f>
        <v>0</v>
      </c>
      <c r="J34" s="145">
        <v>0</v>
      </c>
      <c r="K34" s="145">
        <v>0</v>
      </c>
      <c r="L34" s="145">
        <v>0</v>
      </c>
      <c r="M34" s="145">
        <v>0</v>
      </c>
      <c r="N34" s="145">
        <v>0</v>
      </c>
      <c r="O34" s="205">
        <f t="shared" ref="O34:O38" si="14">SUM(J34:N34)</f>
        <v>0</v>
      </c>
      <c r="P34" s="205">
        <v>0</v>
      </c>
      <c r="Q34" s="205"/>
      <c r="R34" s="205">
        <v>120665</v>
      </c>
      <c r="S34" s="145">
        <f t="shared" ref="S34:S38" si="15">SUM(P34:R34)</f>
        <v>120665</v>
      </c>
      <c r="T34" s="204">
        <f t="shared" ref="T34:T38" si="16">+C34+D34+I34+O34+S34</f>
        <v>8690644</v>
      </c>
    </row>
    <row r="35" spans="1:20" x14ac:dyDescent="0.25">
      <c r="A35" s="66">
        <v>212</v>
      </c>
      <c r="B35" s="67" t="s">
        <v>60</v>
      </c>
      <c r="C35" s="273">
        <v>16454897.6</v>
      </c>
      <c r="D35" s="208">
        <v>0</v>
      </c>
      <c r="E35" s="208">
        <v>0</v>
      </c>
      <c r="F35" s="208">
        <v>0</v>
      </c>
      <c r="G35" s="208">
        <v>0</v>
      </c>
      <c r="H35" s="208">
        <v>0</v>
      </c>
      <c r="I35" s="208">
        <f>SUM(E35:H35)</f>
        <v>0</v>
      </c>
      <c r="J35" s="208">
        <v>1350</v>
      </c>
      <c r="K35" s="208">
        <v>0</v>
      </c>
      <c r="L35" s="208">
        <v>0</v>
      </c>
      <c r="M35" s="208">
        <v>0</v>
      </c>
      <c r="N35" s="208">
        <v>0</v>
      </c>
      <c r="O35" s="208">
        <f t="shared" si="14"/>
        <v>1350</v>
      </c>
      <c r="P35" s="208">
        <v>24623</v>
      </c>
      <c r="Q35" s="208"/>
      <c r="R35" s="208">
        <v>376461</v>
      </c>
      <c r="S35" s="208">
        <f t="shared" si="15"/>
        <v>401084</v>
      </c>
      <c r="T35" s="207">
        <f>+C35+D35+I35+O35+S35</f>
        <v>16857331.600000001</v>
      </c>
    </row>
    <row r="36" spans="1:20" x14ac:dyDescent="0.25">
      <c r="A36" s="76">
        <v>255</v>
      </c>
      <c r="B36" s="77" t="s">
        <v>61</v>
      </c>
      <c r="C36" s="282">
        <v>1212118</v>
      </c>
      <c r="D36" s="214">
        <v>0</v>
      </c>
      <c r="E36" s="214">
        <v>0</v>
      </c>
      <c r="F36" s="214">
        <v>0</v>
      </c>
      <c r="G36" s="214">
        <v>0</v>
      </c>
      <c r="H36" s="214">
        <v>0</v>
      </c>
      <c r="I36" s="214">
        <f t="shared" si="13"/>
        <v>0</v>
      </c>
      <c r="J36" s="214">
        <v>0</v>
      </c>
      <c r="K36" s="214">
        <v>0</v>
      </c>
      <c r="L36" s="214">
        <v>0</v>
      </c>
      <c r="M36" s="214">
        <v>0</v>
      </c>
      <c r="N36" s="214">
        <v>0</v>
      </c>
      <c r="O36" s="214">
        <f t="shared" si="14"/>
        <v>0</v>
      </c>
      <c r="P36" s="214">
        <v>-32813</v>
      </c>
      <c r="Q36" s="214"/>
      <c r="R36" s="214">
        <v>-600000</v>
      </c>
      <c r="S36" s="214">
        <f t="shared" si="15"/>
        <v>-632813</v>
      </c>
      <c r="T36" s="213">
        <f t="shared" si="16"/>
        <v>579305</v>
      </c>
    </row>
    <row r="37" spans="1:20" x14ac:dyDescent="0.25">
      <c r="A37" s="76">
        <v>266</v>
      </c>
      <c r="B37" s="77" t="s">
        <v>62</v>
      </c>
      <c r="C37" s="282">
        <v>6746540.9900000002</v>
      </c>
      <c r="D37" s="214">
        <v>171.0998679674</v>
      </c>
      <c r="E37" s="214">
        <v>0</v>
      </c>
      <c r="F37" s="214">
        <v>0</v>
      </c>
      <c r="G37" s="214">
        <v>0</v>
      </c>
      <c r="H37" s="214">
        <v>0</v>
      </c>
      <c r="I37" s="214">
        <f t="shared" si="13"/>
        <v>0</v>
      </c>
      <c r="J37" s="214">
        <v>0</v>
      </c>
      <c r="K37" s="214">
        <v>0</v>
      </c>
      <c r="L37" s="214">
        <v>0</v>
      </c>
      <c r="M37" s="214">
        <v>0</v>
      </c>
      <c r="N37" s="214">
        <v>0</v>
      </c>
      <c r="O37" s="214">
        <f t="shared" si="14"/>
        <v>0</v>
      </c>
      <c r="P37" s="214">
        <v>15000</v>
      </c>
      <c r="Q37" s="214"/>
      <c r="R37" s="214">
        <v>2954995</v>
      </c>
      <c r="S37" s="214">
        <f t="shared" si="15"/>
        <v>2969995</v>
      </c>
      <c r="T37" s="213">
        <f t="shared" si="16"/>
        <v>9716707.0898679681</v>
      </c>
    </row>
    <row r="38" spans="1:20" ht="15.75" thickBot="1" x14ac:dyDescent="0.3">
      <c r="A38" s="66">
        <v>282</v>
      </c>
      <c r="B38" s="67" t="s">
        <v>63</v>
      </c>
      <c r="C38" s="273">
        <v>5306145.3900000006</v>
      </c>
      <c r="D38" s="208">
        <v>8331.4595549507994</v>
      </c>
      <c r="E38" s="208">
        <v>0</v>
      </c>
      <c r="F38" s="208">
        <v>0</v>
      </c>
      <c r="G38" s="208">
        <v>0</v>
      </c>
      <c r="H38" s="208">
        <v>0</v>
      </c>
      <c r="I38" s="208">
        <f t="shared" si="13"/>
        <v>0</v>
      </c>
      <c r="J38" s="208">
        <v>0</v>
      </c>
      <c r="K38" s="208">
        <v>0</v>
      </c>
      <c r="L38" s="208">
        <v>0</v>
      </c>
      <c r="M38" s="208">
        <v>0</v>
      </c>
      <c r="N38" s="208">
        <v>0</v>
      </c>
      <c r="O38" s="208">
        <f t="shared" si="14"/>
        <v>0</v>
      </c>
      <c r="P38" s="208">
        <v>0</v>
      </c>
      <c r="Q38" s="208"/>
      <c r="R38" s="208">
        <v>0</v>
      </c>
      <c r="S38" s="208">
        <f t="shared" si="15"/>
        <v>0</v>
      </c>
      <c r="T38" s="207">
        <f t="shared" si="16"/>
        <v>5314476.8495549513</v>
      </c>
    </row>
    <row r="39" spans="1:20" x14ac:dyDescent="0.25">
      <c r="A39" s="79"/>
      <c r="B39" s="80" t="s">
        <v>64</v>
      </c>
      <c r="C39" s="154">
        <f>SUM(C40:C43)</f>
        <v>80238846</v>
      </c>
      <c r="D39" s="155">
        <f t="shared" ref="D39:T39" si="17">SUM(D40:D43)</f>
        <v>0</v>
      </c>
      <c r="E39" s="155">
        <f t="shared" si="17"/>
        <v>0</v>
      </c>
      <c r="F39" s="155">
        <f t="shared" si="17"/>
        <v>0</v>
      </c>
      <c r="G39" s="155">
        <f t="shared" si="17"/>
        <v>0</v>
      </c>
      <c r="H39" s="155">
        <f t="shared" si="17"/>
        <v>0</v>
      </c>
      <c r="I39" s="155">
        <f t="shared" si="17"/>
        <v>0</v>
      </c>
      <c r="J39" s="155">
        <f t="shared" si="17"/>
        <v>9000</v>
      </c>
      <c r="K39" s="155">
        <f t="shared" si="17"/>
        <v>0</v>
      </c>
      <c r="L39" s="155">
        <f t="shared" si="17"/>
        <v>0</v>
      </c>
      <c r="M39" s="155">
        <f t="shared" si="17"/>
        <v>0</v>
      </c>
      <c r="N39" s="155">
        <f t="shared" si="17"/>
        <v>0</v>
      </c>
      <c r="O39" s="155">
        <f t="shared" si="17"/>
        <v>9000</v>
      </c>
      <c r="P39" s="155">
        <f t="shared" si="17"/>
        <v>173000</v>
      </c>
      <c r="Q39" s="155">
        <f t="shared" si="17"/>
        <v>0</v>
      </c>
      <c r="R39" s="155">
        <f t="shared" si="17"/>
        <v>873522.13300000003</v>
      </c>
      <c r="S39" s="155">
        <f t="shared" si="17"/>
        <v>1046522.133</v>
      </c>
      <c r="T39" s="215">
        <f t="shared" si="17"/>
        <v>81294368.133000001</v>
      </c>
    </row>
    <row r="40" spans="1:20" x14ac:dyDescent="0.25">
      <c r="A40" s="66">
        <v>207</v>
      </c>
      <c r="B40" s="67" t="s">
        <v>65</v>
      </c>
      <c r="C40" s="273">
        <v>41472371</v>
      </c>
      <c r="D40" s="146">
        <v>0</v>
      </c>
      <c r="E40" s="146">
        <v>0</v>
      </c>
      <c r="F40" s="146">
        <v>0</v>
      </c>
      <c r="G40" s="146">
        <v>0</v>
      </c>
      <c r="H40" s="146">
        <v>0</v>
      </c>
      <c r="I40" s="208">
        <f t="shared" ref="I40:I43" si="18">SUM(E40:H40)</f>
        <v>0</v>
      </c>
      <c r="J40" s="146">
        <v>0</v>
      </c>
      <c r="K40" s="146">
        <v>0</v>
      </c>
      <c r="L40" s="146">
        <v>0</v>
      </c>
      <c r="M40" s="146">
        <v>0</v>
      </c>
      <c r="N40" s="146">
        <v>0</v>
      </c>
      <c r="O40" s="208">
        <f t="shared" ref="O40:O43" si="19">SUM(J40:N40)</f>
        <v>0</v>
      </c>
      <c r="P40" s="208">
        <v>0</v>
      </c>
      <c r="Q40" s="208"/>
      <c r="R40" s="208">
        <v>110000</v>
      </c>
      <c r="S40" s="146">
        <f>SUM(P40:R40)</f>
        <v>110000</v>
      </c>
      <c r="T40" s="207">
        <f t="shared" ref="T40:T43" si="20">+C40+D40+I40+O40+S40</f>
        <v>41582371</v>
      </c>
    </row>
    <row r="41" spans="1:20" x14ac:dyDescent="0.25">
      <c r="A41" s="63">
        <v>216</v>
      </c>
      <c r="B41" s="64" t="s">
        <v>66</v>
      </c>
      <c r="C41" s="271">
        <v>22284514</v>
      </c>
      <c r="D41" s="205">
        <v>0</v>
      </c>
      <c r="E41" s="205">
        <v>0</v>
      </c>
      <c r="F41" s="205">
        <v>0</v>
      </c>
      <c r="G41" s="205">
        <v>0</v>
      </c>
      <c r="H41" s="205">
        <v>0</v>
      </c>
      <c r="I41" s="205">
        <f t="shared" si="18"/>
        <v>0</v>
      </c>
      <c r="J41" s="205">
        <v>0</v>
      </c>
      <c r="K41" s="205">
        <v>0</v>
      </c>
      <c r="L41" s="205">
        <v>0</v>
      </c>
      <c r="M41" s="205">
        <v>0</v>
      </c>
      <c r="N41" s="205">
        <v>0</v>
      </c>
      <c r="O41" s="205">
        <f t="shared" si="19"/>
        <v>0</v>
      </c>
      <c r="P41" s="205">
        <v>0</v>
      </c>
      <c r="Q41" s="205"/>
      <c r="R41" s="205">
        <v>450000</v>
      </c>
      <c r="S41" s="205">
        <f t="shared" ref="S41:S43" si="21">SUM(P41:R41)</f>
        <v>450000</v>
      </c>
      <c r="T41" s="204">
        <f t="shared" si="20"/>
        <v>22734514</v>
      </c>
    </row>
    <row r="42" spans="1:20" x14ac:dyDescent="0.25">
      <c r="A42" s="63">
        <v>217</v>
      </c>
      <c r="B42" s="64" t="s">
        <v>67</v>
      </c>
      <c r="C42" s="271">
        <v>1715487</v>
      </c>
      <c r="D42" s="205">
        <v>0</v>
      </c>
      <c r="E42" s="205">
        <v>0</v>
      </c>
      <c r="F42" s="205">
        <v>0</v>
      </c>
      <c r="G42" s="205">
        <v>0</v>
      </c>
      <c r="H42" s="205">
        <v>0</v>
      </c>
      <c r="I42" s="205">
        <f t="shared" si="18"/>
        <v>0</v>
      </c>
      <c r="J42" s="205">
        <v>0</v>
      </c>
      <c r="K42" s="205">
        <v>0</v>
      </c>
      <c r="L42" s="205">
        <v>0</v>
      </c>
      <c r="M42" s="205">
        <v>0</v>
      </c>
      <c r="N42" s="205">
        <v>0</v>
      </c>
      <c r="O42" s="205">
        <f t="shared" si="19"/>
        <v>0</v>
      </c>
      <c r="P42" s="205">
        <v>0</v>
      </c>
      <c r="Q42" s="205"/>
      <c r="R42" s="205">
        <v>23022.133000000002</v>
      </c>
      <c r="S42" s="205">
        <f t="shared" si="21"/>
        <v>23022.133000000002</v>
      </c>
      <c r="T42" s="204">
        <f t="shared" si="20"/>
        <v>1738509.1329999999</v>
      </c>
    </row>
    <row r="43" spans="1:20" ht="15.75" thickBot="1" x14ac:dyDescent="0.3">
      <c r="A43" s="82">
        <v>301</v>
      </c>
      <c r="B43" s="83" t="s">
        <v>68</v>
      </c>
      <c r="C43" s="286">
        <v>14766474</v>
      </c>
      <c r="D43" s="217">
        <v>0</v>
      </c>
      <c r="E43" s="217">
        <v>0</v>
      </c>
      <c r="F43" s="217">
        <v>0</v>
      </c>
      <c r="G43" s="217">
        <v>0</v>
      </c>
      <c r="H43" s="217">
        <v>0</v>
      </c>
      <c r="I43" s="217">
        <f t="shared" si="18"/>
        <v>0</v>
      </c>
      <c r="J43" s="217">
        <v>9000</v>
      </c>
      <c r="K43" s="217">
        <v>0</v>
      </c>
      <c r="L43" s="217">
        <v>0</v>
      </c>
      <c r="M43" s="217">
        <v>0</v>
      </c>
      <c r="N43" s="217">
        <v>0</v>
      </c>
      <c r="O43" s="217">
        <f t="shared" si="19"/>
        <v>9000</v>
      </c>
      <c r="P43" s="217">
        <v>173000</v>
      </c>
      <c r="Q43" s="217"/>
      <c r="R43" s="217">
        <v>290500</v>
      </c>
      <c r="S43" s="217">
        <f t="shared" si="21"/>
        <v>463500</v>
      </c>
      <c r="T43" s="216">
        <f t="shared" si="20"/>
        <v>15238974</v>
      </c>
    </row>
    <row r="44" spans="1:20" x14ac:dyDescent="0.25">
      <c r="A44" s="85"/>
      <c r="B44" s="86" t="s">
        <v>69</v>
      </c>
      <c r="C44" s="158">
        <f>SUM(C45:C46)</f>
        <v>145876001.16666669</v>
      </c>
      <c r="D44" s="159">
        <f t="shared" ref="D44:T44" si="22">SUM(D45:D46)</f>
        <v>258487.97456025699</v>
      </c>
      <c r="E44" s="159">
        <f t="shared" si="22"/>
        <v>647597.92293841532</v>
      </c>
      <c r="F44" s="159">
        <f t="shared" si="22"/>
        <v>3236938.0298527121</v>
      </c>
      <c r="G44" s="159">
        <f t="shared" si="22"/>
        <v>649458.42137460131</v>
      </c>
      <c r="H44" s="159">
        <f t="shared" si="22"/>
        <v>6000000</v>
      </c>
      <c r="I44" s="159">
        <f t="shared" si="22"/>
        <v>10533994.374165729</v>
      </c>
      <c r="J44" s="159">
        <f t="shared" si="22"/>
        <v>0</v>
      </c>
      <c r="K44" s="159">
        <f t="shared" si="22"/>
        <v>2382000</v>
      </c>
      <c r="L44" s="159">
        <f t="shared" si="22"/>
        <v>1272000</v>
      </c>
      <c r="M44" s="159">
        <f t="shared" si="22"/>
        <v>0</v>
      </c>
      <c r="N44" s="159">
        <f t="shared" si="22"/>
        <v>926000</v>
      </c>
      <c r="O44" s="159">
        <f t="shared" si="22"/>
        <v>4580000</v>
      </c>
      <c r="P44" s="159">
        <f t="shared" si="22"/>
        <v>2847331</v>
      </c>
      <c r="Q44" s="159">
        <f t="shared" si="22"/>
        <v>0</v>
      </c>
      <c r="R44" s="159">
        <f t="shared" si="22"/>
        <v>-1000000</v>
      </c>
      <c r="S44" s="159">
        <f t="shared" si="22"/>
        <v>1847331</v>
      </c>
      <c r="T44" s="218">
        <f t="shared" si="22"/>
        <v>163095814.51539266</v>
      </c>
    </row>
    <row r="45" spans="1:20" x14ac:dyDescent="0.25">
      <c r="A45" s="87">
        <v>400</v>
      </c>
      <c r="B45" s="88" t="s">
        <v>70</v>
      </c>
      <c r="C45" s="147">
        <v>62669341.560000002</v>
      </c>
      <c r="D45" s="146">
        <v>258487.97456025699</v>
      </c>
      <c r="E45" s="146">
        <v>647597.92293841532</v>
      </c>
      <c r="F45" s="146">
        <v>3236938.0298527121</v>
      </c>
      <c r="G45" s="146">
        <v>649458.42137460131</v>
      </c>
      <c r="H45" s="146">
        <v>6000000</v>
      </c>
      <c r="I45" s="146">
        <f t="shared" ref="I45:I46" si="23">SUM(E45:H45)</f>
        <v>10533994.374165729</v>
      </c>
      <c r="J45" s="146">
        <v>0</v>
      </c>
      <c r="K45" s="146">
        <v>2382000</v>
      </c>
      <c r="L45" s="146">
        <v>1272000</v>
      </c>
      <c r="M45" s="146">
        <v>0</v>
      </c>
      <c r="N45" s="146">
        <v>926000</v>
      </c>
      <c r="O45" s="146">
        <f t="shared" ref="O45:O46" si="24">SUM(J45:N45)</f>
        <v>4580000</v>
      </c>
      <c r="P45" s="146">
        <v>2847331</v>
      </c>
      <c r="Q45" s="146"/>
      <c r="R45" s="146">
        <v>-1000000</v>
      </c>
      <c r="S45" s="146">
        <f>SUM(P45:R45)</f>
        <v>1847331</v>
      </c>
      <c r="T45" s="219">
        <f t="shared" ref="T45:T46" si="25">+C45+D45+I45+O45+S45</f>
        <v>79889154.908725977</v>
      </c>
    </row>
    <row r="46" spans="1:20" x14ac:dyDescent="0.25">
      <c r="A46" s="90" t="s">
        <v>105</v>
      </c>
      <c r="B46" s="91" t="s">
        <v>71</v>
      </c>
      <c r="C46" s="152">
        <v>83206659.606666699</v>
      </c>
      <c r="D46" s="153">
        <v>0</v>
      </c>
      <c r="E46" s="153">
        <v>0</v>
      </c>
      <c r="F46" s="153">
        <v>0</v>
      </c>
      <c r="G46" s="153">
        <v>0</v>
      </c>
      <c r="H46" s="153">
        <v>0</v>
      </c>
      <c r="I46" s="153">
        <f t="shared" si="23"/>
        <v>0</v>
      </c>
      <c r="J46" s="153">
        <v>0</v>
      </c>
      <c r="K46" s="153">
        <v>0</v>
      </c>
      <c r="L46" s="153">
        <v>0</v>
      </c>
      <c r="M46" s="153">
        <v>0</v>
      </c>
      <c r="N46" s="153">
        <v>0</v>
      </c>
      <c r="O46" s="153">
        <f t="shared" si="24"/>
        <v>0</v>
      </c>
      <c r="P46" s="153">
        <v>0</v>
      </c>
      <c r="Q46" s="153"/>
      <c r="R46" s="153">
        <v>0</v>
      </c>
      <c r="S46" s="153">
        <f>SUM(P46:R46)</f>
        <v>0</v>
      </c>
      <c r="T46" s="220">
        <f t="shared" si="25"/>
        <v>83206659.606666699</v>
      </c>
    </row>
    <row r="47" spans="1:20" ht="15.75" thickBot="1" x14ac:dyDescent="0.3">
      <c r="A47" s="93"/>
      <c r="B47" s="61" t="s">
        <v>72</v>
      </c>
      <c r="C47" s="221">
        <f>C44+C21+C5</f>
        <v>773032340.41666675</v>
      </c>
      <c r="D47" s="203">
        <f t="shared" ref="D47:T47" si="26">D44+D21+D5</f>
        <v>861626.58198815235</v>
      </c>
      <c r="E47" s="203">
        <f t="shared" si="26"/>
        <v>647597.92293841532</v>
      </c>
      <c r="F47" s="203">
        <f t="shared" si="26"/>
        <v>3236938.0298527121</v>
      </c>
      <c r="G47" s="203">
        <f t="shared" si="26"/>
        <v>649458.42137460131</v>
      </c>
      <c r="H47" s="203">
        <f t="shared" si="26"/>
        <v>6000000</v>
      </c>
      <c r="I47" s="203">
        <f t="shared" si="26"/>
        <v>10533994.374165729</v>
      </c>
      <c r="J47" s="203">
        <f t="shared" si="26"/>
        <v>5412850</v>
      </c>
      <c r="K47" s="203">
        <f t="shared" si="26"/>
        <v>2382000</v>
      </c>
      <c r="L47" s="203">
        <f t="shared" si="26"/>
        <v>1272000</v>
      </c>
      <c r="M47" s="203">
        <f t="shared" si="26"/>
        <v>727000</v>
      </c>
      <c r="N47" s="203">
        <f t="shared" si="26"/>
        <v>926000</v>
      </c>
      <c r="O47" s="203">
        <f t="shared" si="26"/>
        <v>10719850</v>
      </c>
      <c r="P47" s="203">
        <f t="shared" si="26"/>
        <v>8451123</v>
      </c>
      <c r="Q47" s="203">
        <f t="shared" si="26"/>
        <v>3405335</v>
      </c>
      <c r="R47" s="203">
        <f t="shared" si="26"/>
        <v>7532474.8530000001</v>
      </c>
      <c r="S47" s="203">
        <f t="shared" si="26"/>
        <v>19388932.853</v>
      </c>
      <c r="T47" s="202">
        <f t="shared" si="26"/>
        <v>814536744.22582054</v>
      </c>
    </row>
    <row r="48" spans="1:20" x14ac:dyDescent="0.25">
      <c r="A48" s="94">
        <v>500</v>
      </c>
      <c r="B48" s="95" t="s">
        <v>73</v>
      </c>
      <c r="C48" s="273">
        <v>21911608</v>
      </c>
      <c r="D48" s="145">
        <v>198736.79347070699</v>
      </c>
      <c r="E48" s="145">
        <v>52429.378876471586</v>
      </c>
      <c r="F48" s="145">
        <v>302575.57328828768</v>
      </c>
      <c r="G48" s="145">
        <v>283368.1897174794</v>
      </c>
      <c r="H48" s="145">
        <v>0</v>
      </c>
      <c r="I48" s="145">
        <f t="shared" ref="I48:I49" si="27">SUM(E48:H48)</f>
        <v>638373.14188223868</v>
      </c>
      <c r="J48" s="145">
        <v>172194</v>
      </c>
      <c r="K48" s="145">
        <v>0</v>
      </c>
      <c r="L48" s="145">
        <v>0</v>
      </c>
      <c r="M48" s="145">
        <v>0</v>
      </c>
      <c r="N48" s="145">
        <v>0</v>
      </c>
      <c r="O48" s="145">
        <f t="shared" ref="O48:O49" si="28">SUM(J48:N48)</f>
        <v>172194</v>
      </c>
      <c r="P48" s="145">
        <v>0</v>
      </c>
      <c r="Q48" s="145"/>
      <c r="R48" s="145">
        <v>0</v>
      </c>
      <c r="S48" s="145">
        <f t="shared" ref="S48:S49" si="29">SUM(P48:R48)</f>
        <v>0</v>
      </c>
      <c r="T48" s="222">
        <f t="shared" ref="T48:T49" si="30">+C48+D48+I48+O48+S48</f>
        <v>22920911.935352944</v>
      </c>
    </row>
    <row r="49" spans="1:20" x14ac:dyDescent="0.25">
      <c r="A49" s="96">
        <v>600</v>
      </c>
      <c r="B49" s="97" t="s">
        <v>74</v>
      </c>
      <c r="C49" s="273">
        <v>24751229</v>
      </c>
      <c r="D49" s="153">
        <v>172636.624661765</v>
      </c>
      <c r="E49" s="153">
        <v>49972.698185113069</v>
      </c>
      <c r="F49" s="153">
        <v>288486.39685899997</v>
      </c>
      <c r="G49" s="153">
        <v>270173.38890791929</v>
      </c>
      <c r="H49" s="153">
        <v>0</v>
      </c>
      <c r="I49" s="153">
        <f t="shared" si="27"/>
        <v>608632.4839520324</v>
      </c>
      <c r="J49" s="153">
        <v>178456</v>
      </c>
      <c r="K49" s="153">
        <v>0</v>
      </c>
      <c r="L49" s="153">
        <v>0</v>
      </c>
      <c r="M49" s="153">
        <v>0</v>
      </c>
      <c r="N49" s="153">
        <v>0</v>
      </c>
      <c r="O49" s="153">
        <f t="shared" si="28"/>
        <v>178456</v>
      </c>
      <c r="P49" s="153">
        <v>0</v>
      </c>
      <c r="Q49" s="153"/>
      <c r="R49" s="153">
        <v>0</v>
      </c>
      <c r="S49" s="153">
        <f t="shared" si="29"/>
        <v>0</v>
      </c>
      <c r="T49" s="220">
        <f t="shared" si="30"/>
        <v>25710954.108613797</v>
      </c>
    </row>
    <row r="50" spans="1:20" ht="15.75" thickBot="1" x14ac:dyDescent="0.3">
      <c r="A50" s="98"/>
      <c r="B50" s="99" t="s">
        <v>75</v>
      </c>
      <c r="C50" s="160">
        <f>SUM(C48:C49)</f>
        <v>46662837</v>
      </c>
      <c r="D50" s="161">
        <f t="shared" ref="D50:T50" si="31">SUM(D48:D49)</f>
        <v>371373.41813247197</v>
      </c>
      <c r="E50" s="161">
        <f t="shared" si="31"/>
        <v>102402.07706158466</v>
      </c>
      <c r="F50" s="161">
        <f t="shared" si="31"/>
        <v>591061.97014728771</v>
      </c>
      <c r="G50" s="161">
        <f t="shared" si="31"/>
        <v>553541.57862539869</v>
      </c>
      <c r="H50" s="161">
        <f t="shared" si="31"/>
        <v>0</v>
      </c>
      <c r="I50" s="161">
        <f t="shared" si="31"/>
        <v>1247005.6258342711</v>
      </c>
      <c r="J50" s="161">
        <f t="shared" si="31"/>
        <v>350650</v>
      </c>
      <c r="K50" s="161">
        <f t="shared" si="31"/>
        <v>0</v>
      </c>
      <c r="L50" s="161">
        <f t="shared" si="31"/>
        <v>0</v>
      </c>
      <c r="M50" s="161">
        <f t="shared" si="31"/>
        <v>0</v>
      </c>
      <c r="N50" s="161">
        <f t="shared" si="31"/>
        <v>0</v>
      </c>
      <c r="O50" s="161">
        <f t="shared" si="31"/>
        <v>350650</v>
      </c>
      <c r="P50" s="161">
        <f t="shared" si="31"/>
        <v>0</v>
      </c>
      <c r="Q50" s="161">
        <f t="shared" si="31"/>
        <v>0</v>
      </c>
      <c r="R50" s="161">
        <f t="shared" si="31"/>
        <v>0</v>
      </c>
      <c r="S50" s="161">
        <f t="shared" si="31"/>
        <v>0</v>
      </c>
      <c r="T50" s="223">
        <f t="shared" si="31"/>
        <v>48631866.04396674</v>
      </c>
    </row>
    <row r="51" spans="1:20" x14ac:dyDescent="0.25">
      <c r="A51" s="100"/>
      <c r="B51" s="101" t="s">
        <v>76</v>
      </c>
      <c r="C51" s="163">
        <f>C50+C47</f>
        <v>819695177.41666675</v>
      </c>
      <c r="D51" s="163">
        <f t="shared" ref="D51:T51" si="32">D50+D47</f>
        <v>1233000.0001206244</v>
      </c>
      <c r="E51" s="163">
        <f t="shared" si="32"/>
        <v>750000</v>
      </c>
      <c r="F51" s="163">
        <f t="shared" si="32"/>
        <v>3828000</v>
      </c>
      <c r="G51" s="163">
        <f t="shared" si="32"/>
        <v>1203000</v>
      </c>
      <c r="H51" s="163">
        <f t="shared" si="32"/>
        <v>6000000</v>
      </c>
      <c r="I51" s="163">
        <f t="shared" si="32"/>
        <v>11781000</v>
      </c>
      <c r="J51" s="163">
        <f t="shared" si="32"/>
        <v>5763500</v>
      </c>
      <c r="K51" s="163">
        <f t="shared" si="32"/>
        <v>2382000</v>
      </c>
      <c r="L51" s="163">
        <f t="shared" si="32"/>
        <v>1272000</v>
      </c>
      <c r="M51" s="163">
        <f t="shared" si="32"/>
        <v>727000</v>
      </c>
      <c r="N51" s="163">
        <f t="shared" si="32"/>
        <v>926000</v>
      </c>
      <c r="O51" s="163">
        <f t="shared" si="32"/>
        <v>11070500</v>
      </c>
      <c r="P51" s="163">
        <f t="shared" si="32"/>
        <v>8451123</v>
      </c>
      <c r="Q51" s="163">
        <f t="shared" si="32"/>
        <v>3405335</v>
      </c>
      <c r="R51" s="163">
        <f t="shared" si="32"/>
        <v>7532474.8530000001</v>
      </c>
      <c r="S51" s="163">
        <f t="shared" si="32"/>
        <v>19388932.853</v>
      </c>
      <c r="T51" s="224">
        <f t="shared" si="32"/>
        <v>863168610.26978731</v>
      </c>
    </row>
    <row r="52" spans="1:20" x14ac:dyDescent="0.25">
      <c r="A52" s="103"/>
      <c r="B52" s="104" t="s">
        <v>77</v>
      </c>
      <c r="C52" s="312"/>
      <c r="D52" s="312"/>
      <c r="E52" s="312"/>
      <c r="F52" s="312"/>
      <c r="G52" s="312"/>
      <c r="H52" s="312"/>
      <c r="I52" s="312"/>
      <c r="J52" s="312"/>
      <c r="K52" s="312"/>
      <c r="L52" s="312"/>
      <c r="M52" s="312"/>
      <c r="N52" s="312"/>
      <c r="O52" s="312"/>
      <c r="P52" s="312"/>
      <c r="Q52" s="312"/>
      <c r="R52" s="312"/>
      <c r="S52" s="319"/>
      <c r="T52" s="320"/>
    </row>
    <row r="53" spans="1:20" ht="15.75" thickBot="1" x14ac:dyDescent="0.3">
      <c r="A53" s="106"/>
      <c r="B53" s="107" t="s">
        <v>78</v>
      </c>
      <c r="C53" s="315">
        <f>C52+C51</f>
        <v>819695177.41666675</v>
      </c>
      <c r="D53" s="315">
        <f t="shared" ref="D53:T53" si="33">D52+D51</f>
        <v>1233000.0001206244</v>
      </c>
      <c r="E53" s="315">
        <f t="shared" si="33"/>
        <v>750000</v>
      </c>
      <c r="F53" s="315">
        <f t="shared" si="33"/>
        <v>3828000</v>
      </c>
      <c r="G53" s="315">
        <f t="shared" si="33"/>
        <v>1203000</v>
      </c>
      <c r="H53" s="315">
        <f t="shared" si="33"/>
        <v>6000000</v>
      </c>
      <c r="I53" s="315">
        <f t="shared" si="33"/>
        <v>11781000</v>
      </c>
      <c r="J53" s="315">
        <f t="shared" si="33"/>
        <v>5763500</v>
      </c>
      <c r="K53" s="315">
        <f t="shared" si="33"/>
        <v>2382000</v>
      </c>
      <c r="L53" s="315">
        <f t="shared" si="33"/>
        <v>1272000</v>
      </c>
      <c r="M53" s="315">
        <f t="shared" si="33"/>
        <v>727000</v>
      </c>
      <c r="N53" s="315">
        <f t="shared" si="33"/>
        <v>926000</v>
      </c>
      <c r="O53" s="315">
        <f t="shared" si="33"/>
        <v>11070500</v>
      </c>
      <c r="P53" s="315">
        <f t="shared" si="33"/>
        <v>8451123</v>
      </c>
      <c r="Q53" s="315">
        <f t="shared" si="33"/>
        <v>3405335</v>
      </c>
      <c r="R53" s="315">
        <f t="shared" si="33"/>
        <v>7532474.8530000001</v>
      </c>
      <c r="S53" s="315">
        <f t="shared" si="33"/>
        <v>19388932.853</v>
      </c>
      <c r="T53" s="316">
        <f t="shared" si="33"/>
        <v>863168610.26978731</v>
      </c>
    </row>
    <row r="54" spans="1:20" x14ac:dyDescent="0.25">
      <c r="C54" s="110"/>
      <c r="D54" s="110"/>
      <c r="E54" s="110"/>
      <c r="F54" s="110"/>
      <c r="G54" s="110"/>
      <c r="H54" s="110"/>
      <c r="I54" s="110"/>
      <c r="J54" s="110"/>
      <c r="K54" s="110"/>
      <c r="L54" s="110"/>
      <c r="M54" s="110"/>
      <c r="N54" s="110"/>
      <c r="O54" s="110"/>
      <c r="P54" s="168"/>
      <c r="Q54" s="110"/>
      <c r="R54" s="110"/>
      <c r="S54" s="110"/>
      <c r="T54" s="110"/>
    </row>
    <row r="55" spans="1:20" x14ac:dyDescent="0.25">
      <c r="A55" s="322" t="s">
        <v>181</v>
      </c>
      <c r="C55" s="110"/>
      <c r="D55" s="110"/>
      <c r="E55" s="110"/>
      <c r="F55" s="110"/>
      <c r="G55" s="110"/>
      <c r="H55" s="110"/>
      <c r="I55" s="110"/>
      <c r="J55" s="110"/>
      <c r="K55" s="110"/>
      <c r="L55" s="110"/>
      <c r="M55" s="110"/>
      <c r="N55" s="110"/>
      <c r="O55" s="110"/>
      <c r="P55" s="110"/>
      <c r="Q55" s="110"/>
      <c r="R55" s="110"/>
      <c r="S55" s="110"/>
      <c r="T55" s="110"/>
    </row>
    <row r="56" spans="1:20" s="326" customFormat="1" ht="36.75" customHeight="1" x14ac:dyDescent="0.25">
      <c r="A56" s="383" t="s">
        <v>180</v>
      </c>
      <c r="B56" s="383"/>
      <c r="C56" s="383"/>
      <c r="D56" s="383"/>
      <c r="E56" s="383"/>
      <c r="F56" s="383"/>
      <c r="G56" s="383"/>
      <c r="H56" s="383"/>
      <c r="I56" s="383"/>
      <c r="J56" s="383"/>
      <c r="K56" s="383"/>
      <c r="L56" s="383"/>
      <c r="M56" s="383"/>
      <c r="N56" s="383"/>
      <c r="O56" s="383"/>
      <c r="P56" s="383"/>
      <c r="Q56" s="383"/>
      <c r="R56" s="383"/>
      <c r="S56" s="383"/>
      <c r="T56" s="383"/>
    </row>
    <row r="57" spans="1:20" s="326" customFormat="1" x14ac:dyDescent="0.25">
      <c r="A57" s="383" t="s">
        <v>248</v>
      </c>
      <c r="B57" s="383"/>
      <c r="C57" s="383"/>
      <c r="D57" s="383"/>
      <c r="E57" s="383"/>
      <c r="F57" s="383"/>
      <c r="G57" s="383"/>
      <c r="H57" s="383"/>
      <c r="I57" s="383"/>
      <c r="J57" s="383"/>
      <c r="K57" s="383"/>
      <c r="L57" s="383"/>
      <c r="M57" s="383"/>
      <c r="N57" s="383"/>
      <c r="O57" s="383"/>
      <c r="P57" s="383"/>
      <c r="Q57" s="383"/>
      <c r="R57" s="383"/>
      <c r="S57" s="383"/>
      <c r="T57" s="383"/>
    </row>
    <row r="66" spans="3:20" x14ac:dyDescent="0.25">
      <c r="C66" s="332"/>
      <c r="D66" s="332"/>
      <c r="E66" s="332"/>
      <c r="F66" s="332"/>
      <c r="G66" s="332"/>
      <c r="H66" s="332"/>
      <c r="I66" s="332"/>
      <c r="J66" s="332"/>
      <c r="K66" s="332"/>
      <c r="L66" s="332"/>
      <c r="M66" s="332"/>
      <c r="N66" s="332"/>
      <c r="O66" s="332"/>
      <c r="P66" s="332"/>
      <c r="Q66" s="332"/>
      <c r="R66" s="332"/>
      <c r="S66" s="332"/>
      <c r="T66" s="332"/>
    </row>
    <row r="67" spans="3:20" x14ac:dyDescent="0.25">
      <c r="C67" s="332"/>
      <c r="D67" s="332"/>
      <c r="E67" s="332"/>
      <c r="F67" s="332"/>
      <c r="G67" s="332"/>
      <c r="H67" s="332"/>
      <c r="I67" s="332"/>
      <c r="J67" s="332"/>
      <c r="K67" s="332"/>
      <c r="L67" s="332"/>
      <c r="M67" s="332"/>
      <c r="N67" s="332"/>
      <c r="O67" s="332"/>
      <c r="P67" s="332"/>
      <c r="Q67" s="332"/>
      <c r="R67" s="332"/>
      <c r="S67" s="332"/>
      <c r="T67" s="332"/>
    </row>
    <row r="68" spans="3:20" x14ac:dyDescent="0.25">
      <c r="C68" s="121"/>
      <c r="D68" s="121"/>
      <c r="E68" s="121"/>
      <c r="F68" s="121"/>
      <c r="G68" s="121"/>
      <c r="H68" s="121"/>
      <c r="I68" s="121"/>
      <c r="J68" s="121"/>
      <c r="K68" s="121"/>
      <c r="L68" s="121"/>
      <c r="M68" s="121"/>
      <c r="N68" s="121"/>
      <c r="O68" s="121"/>
      <c r="P68" s="121"/>
      <c r="Q68" s="121"/>
      <c r="R68" s="121"/>
      <c r="S68" s="121"/>
      <c r="T68" s="121"/>
    </row>
    <row r="69" spans="3:20" x14ac:dyDescent="0.25">
      <c r="C69" s="122"/>
      <c r="D69" s="118"/>
      <c r="E69" s="118"/>
      <c r="F69" s="118"/>
      <c r="G69" s="118"/>
      <c r="H69" s="118"/>
      <c r="I69" s="118"/>
      <c r="J69" s="118"/>
      <c r="K69" s="118"/>
      <c r="L69" s="118"/>
      <c r="M69" s="118"/>
      <c r="N69" s="118"/>
      <c r="O69" s="118"/>
      <c r="P69" s="118"/>
      <c r="Q69" s="118"/>
      <c r="R69" s="118"/>
      <c r="S69" s="118"/>
      <c r="T69" s="118"/>
    </row>
    <row r="70" spans="3:20" x14ac:dyDescent="0.25">
      <c r="C70" s="118"/>
      <c r="D70" s="122"/>
      <c r="E70" s="122"/>
      <c r="F70" s="118"/>
      <c r="G70" s="118"/>
      <c r="H70" s="118"/>
      <c r="I70" s="122"/>
      <c r="J70" s="122"/>
      <c r="K70" s="122"/>
      <c r="L70" s="122"/>
      <c r="M70" s="122"/>
      <c r="N70" s="122"/>
      <c r="O70" s="122"/>
      <c r="P70" s="122"/>
      <c r="Q70" s="122"/>
      <c r="R70" s="122"/>
      <c r="S70" s="122"/>
      <c r="T70" s="118"/>
    </row>
  </sheetData>
  <mergeCells count="3">
    <mergeCell ref="C1:T1"/>
    <mergeCell ref="A56:T56"/>
    <mergeCell ref="A57:T57"/>
  </mergeCells>
  <pageMargins left="0.25" right="0.25" top="0.75" bottom="0.75" header="0.3" footer="0.3"/>
  <pageSetup scale="44" orientation="landscape" r:id="rId1"/>
  <headerFooter>
    <oddHeader>&amp;A</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BB0AE0A-DAEE-428E-9787-90D294A2537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FY20 June Final ABB Table</vt:lpstr>
      <vt:lpstr>Beginning Balances</vt:lpstr>
      <vt:lpstr>Tuition</vt:lpstr>
      <vt:lpstr>Summer Quarter</vt:lpstr>
      <vt:lpstr>ICR</vt:lpstr>
      <vt:lpstr>MiscFees</vt:lpstr>
      <vt:lpstr>Supplement</vt:lpstr>
      <vt:lpstr>Tuition!Print_Area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Guthrie</dc:creator>
  <cp:lastModifiedBy>Jason Campbell</cp:lastModifiedBy>
  <cp:lastPrinted>2019-08-13T16:18:25Z</cp:lastPrinted>
  <dcterms:created xsi:type="dcterms:W3CDTF">2018-05-17T16:44:02Z</dcterms:created>
  <dcterms:modified xsi:type="dcterms:W3CDTF">2019-08-13T16:18:29Z</dcterms:modified>
</cp:coreProperties>
</file>