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I:\groups\opb\OFFICE\IR\Activity Based Budgeting\"/>
    </mc:Choice>
  </mc:AlternateContent>
  <bookViews>
    <workbookView xWindow="0" yWindow="0" windowWidth="28800" windowHeight="12300"/>
  </bookViews>
  <sheets>
    <sheet name="Instructions" sheetId="27" r:id="rId1"/>
    <sheet name="Summary" sheetId="16" r:id="rId2"/>
    <sheet name="TuitionRates" sheetId="7" r:id="rId3"/>
    <sheet name="HeadcountChgs" sheetId="4" r:id="rId4"/>
    <sheet name="Parameters" sheetId="28" state="hidden" r:id="rId5"/>
    <sheet name="FY19ProjRevToColl" sheetId="19" r:id="rId6"/>
    <sheet name="FY19ProjRev" sheetId="20" r:id="rId7"/>
    <sheet name="FY19Calculations" sheetId="18" state="hidden" r:id="rId8"/>
    <sheet name="FY18ProjRevToColl(new)" sheetId="29" r:id="rId9"/>
    <sheet name="FY18ProjRevToColl(old)" sheetId="14" r:id="rId10"/>
    <sheet name="FY18ProjRev" sheetId="15" r:id="rId11"/>
    <sheet name="FY18Calculations" sheetId="3" state="hidden" r:id="rId12"/>
    <sheet name="FY17ProjRevToColl(revised)" sheetId="10" r:id="rId13"/>
    <sheet name="FY17ProjRev(revised)" sheetId="11" r:id="rId14"/>
    <sheet name="FY17ProjSCH(revised)" sheetId="12" r:id="rId15"/>
    <sheet name="FY17ProjMjrs(revised)" sheetId="13" r:id="rId16"/>
    <sheet name="FY17BaseCalcns" sheetId="2" r:id="rId17"/>
    <sheet name="FY17ProjRevToColl" sheetId="23" r:id="rId18"/>
    <sheet name="FYProj17Rev" sheetId="24" r:id="rId19"/>
    <sheet name="FYProj17SCH" sheetId="25" r:id="rId20"/>
    <sheet name="FYProj17Mjrs" sheetId="26" r:id="rId21"/>
  </sheets>
  <definedNames>
    <definedName name="GPpcntMjr">Parameters!$B$4</definedName>
    <definedName name="GPPcntMjrNew">Parameters!$B$9</definedName>
    <definedName name="GPpcntSCH">Parameters!$B$3</definedName>
    <definedName name="GPPcntSCHNew">Parameters!$B$8</definedName>
    <definedName name="UGpcntDeg">Parameters!$B$2</definedName>
    <definedName name="UGPcntDegNew">Parameters!$B$7</definedName>
    <definedName name="UGpcntSCH">Parameters!$B$1</definedName>
    <definedName name="UGPcntSCHNew">Parameters!$B$6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6" i="20" l="1"/>
  <c r="H25" i="20"/>
  <c r="H4" i="20"/>
  <c r="F26" i="20"/>
  <c r="E26" i="20"/>
  <c r="D26" i="20"/>
  <c r="F25" i="20"/>
  <c r="E25" i="20"/>
  <c r="D25" i="20"/>
  <c r="F23" i="20"/>
  <c r="E23" i="20"/>
  <c r="D23" i="20"/>
  <c r="F22" i="20"/>
  <c r="E22" i="20"/>
  <c r="D22" i="20"/>
  <c r="F20" i="20"/>
  <c r="E20" i="20"/>
  <c r="D20" i="20"/>
  <c r="F19" i="20"/>
  <c r="E19" i="20"/>
  <c r="D19" i="20"/>
  <c r="F18" i="20"/>
  <c r="E18" i="20"/>
  <c r="D18" i="20"/>
  <c r="F17" i="20"/>
  <c r="E17" i="20"/>
  <c r="D17" i="20"/>
  <c r="F16" i="20"/>
  <c r="E16" i="20"/>
  <c r="D16" i="20"/>
  <c r="F15" i="20"/>
  <c r="E15" i="20"/>
  <c r="D15" i="20"/>
  <c r="F14" i="20"/>
  <c r="E14" i="20"/>
  <c r="D14" i="20"/>
  <c r="F13" i="20"/>
  <c r="E13" i="20"/>
  <c r="D13" i="20"/>
  <c r="F12" i="20"/>
  <c r="E12" i="20"/>
  <c r="D12" i="20"/>
  <c r="F11" i="20"/>
  <c r="E11" i="20"/>
  <c r="D11" i="20"/>
  <c r="F10" i="20"/>
  <c r="E10" i="20"/>
  <c r="D10" i="20"/>
  <c r="F9" i="20"/>
  <c r="E9" i="20"/>
  <c r="D9" i="20"/>
  <c r="F8" i="20"/>
  <c r="E8" i="20"/>
  <c r="D8" i="20"/>
  <c r="F7" i="20"/>
  <c r="E7" i="20"/>
  <c r="D7" i="20"/>
  <c r="F6" i="20"/>
  <c r="E6" i="20"/>
  <c r="D6" i="20"/>
  <c r="F5" i="20"/>
  <c r="E5" i="20"/>
  <c r="D5" i="20"/>
  <c r="F4" i="20"/>
  <c r="E4" i="20"/>
  <c r="D4" i="20"/>
  <c r="F26" i="15"/>
  <c r="E26" i="15"/>
  <c r="D26" i="15"/>
  <c r="F25" i="15"/>
  <c r="E25" i="15"/>
  <c r="D25" i="15"/>
  <c r="F23" i="15"/>
  <c r="E23" i="15"/>
  <c r="D23" i="15"/>
  <c r="F22" i="15"/>
  <c r="E22" i="15"/>
  <c r="D22" i="15"/>
  <c r="F20" i="15"/>
  <c r="E20" i="15"/>
  <c r="D20" i="15"/>
  <c r="F19" i="15"/>
  <c r="E19" i="15"/>
  <c r="D19" i="15"/>
  <c r="F18" i="15"/>
  <c r="E18" i="15"/>
  <c r="D18" i="15"/>
  <c r="F17" i="15"/>
  <c r="E17" i="15"/>
  <c r="D17" i="15"/>
  <c r="F16" i="15"/>
  <c r="E16" i="15"/>
  <c r="D16" i="15"/>
  <c r="F15" i="15"/>
  <c r="E15" i="15"/>
  <c r="D15" i="15"/>
  <c r="F14" i="15"/>
  <c r="E14" i="15"/>
  <c r="D14" i="15"/>
  <c r="F13" i="15"/>
  <c r="E13" i="15"/>
  <c r="D13" i="15"/>
  <c r="F12" i="15"/>
  <c r="E12" i="15"/>
  <c r="D12" i="15"/>
  <c r="F11" i="15"/>
  <c r="E11" i="15"/>
  <c r="D11" i="15"/>
  <c r="F10" i="15"/>
  <c r="E10" i="15"/>
  <c r="D10" i="15"/>
  <c r="F9" i="15"/>
  <c r="E9" i="15"/>
  <c r="D9" i="15"/>
  <c r="F8" i="15"/>
  <c r="E8" i="15"/>
  <c r="D8" i="15"/>
  <c r="F7" i="15"/>
  <c r="E7" i="15"/>
  <c r="D7" i="15"/>
  <c r="F6" i="15"/>
  <c r="E6" i="15"/>
  <c r="D6" i="15"/>
  <c r="F5" i="15"/>
  <c r="E5" i="15"/>
  <c r="D5" i="15"/>
  <c r="D4" i="15"/>
  <c r="E4" i="15"/>
  <c r="F4" i="15"/>
  <c r="E26" i="11" l="1"/>
  <c r="E25" i="11"/>
  <c r="E23" i="11"/>
  <c r="E22" i="11"/>
  <c r="E20" i="11"/>
  <c r="E19" i="11"/>
  <c r="E18" i="11"/>
  <c r="E17" i="11"/>
  <c r="E16" i="11"/>
  <c r="E15" i="11"/>
  <c r="E14" i="11"/>
  <c r="E13" i="11"/>
  <c r="E12" i="11"/>
  <c r="E11" i="11"/>
  <c r="E10" i="11"/>
  <c r="E9" i="11"/>
  <c r="E8" i="11"/>
  <c r="E7" i="11"/>
  <c r="E6" i="11"/>
  <c r="E5" i="11"/>
  <c r="E4" i="11"/>
  <c r="O120" i="3"/>
  <c r="N120" i="3"/>
  <c r="M120" i="3"/>
  <c r="P120" i="3" s="1"/>
  <c r="K120" i="3"/>
  <c r="L120" i="3" s="1"/>
  <c r="J120" i="3"/>
  <c r="I120" i="3"/>
  <c r="H120" i="3"/>
  <c r="O119" i="3"/>
  <c r="N119" i="3"/>
  <c r="M119" i="3"/>
  <c r="P119" i="3" s="1"/>
  <c r="L119" i="3"/>
  <c r="K119" i="3"/>
  <c r="J119" i="3"/>
  <c r="I119" i="3"/>
  <c r="H119" i="3"/>
  <c r="O118" i="3"/>
  <c r="N118" i="3"/>
  <c r="M118" i="3"/>
  <c r="P118" i="3" s="1"/>
  <c r="Q118" i="3" s="1"/>
  <c r="L118" i="3"/>
  <c r="K118" i="3"/>
  <c r="J118" i="3"/>
  <c r="R118" i="3" s="1"/>
  <c r="I118" i="3"/>
  <c r="H118" i="3"/>
  <c r="O117" i="3"/>
  <c r="P117" i="3" s="1"/>
  <c r="N117" i="3"/>
  <c r="M117" i="3"/>
  <c r="L117" i="3"/>
  <c r="K117" i="3"/>
  <c r="J117" i="3"/>
  <c r="I117" i="3"/>
  <c r="H117" i="3"/>
  <c r="O116" i="3"/>
  <c r="N116" i="3"/>
  <c r="M116" i="3"/>
  <c r="P116" i="3" s="1"/>
  <c r="K116" i="3"/>
  <c r="L116" i="3" s="1"/>
  <c r="J116" i="3"/>
  <c r="I116" i="3"/>
  <c r="H116" i="3"/>
  <c r="O115" i="3"/>
  <c r="N115" i="3"/>
  <c r="M115" i="3"/>
  <c r="P115" i="3" s="1"/>
  <c r="K115" i="3"/>
  <c r="L115" i="3" s="1"/>
  <c r="J115" i="3"/>
  <c r="I115" i="3"/>
  <c r="H115" i="3"/>
  <c r="O114" i="3"/>
  <c r="N114" i="3"/>
  <c r="M114" i="3"/>
  <c r="P114" i="3" s="1"/>
  <c r="K114" i="3"/>
  <c r="L114" i="3" s="1"/>
  <c r="Q114" i="3" s="1"/>
  <c r="J114" i="3"/>
  <c r="I114" i="3"/>
  <c r="H114" i="3"/>
  <c r="P113" i="3"/>
  <c r="O113" i="3"/>
  <c r="N113" i="3"/>
  <c r="M113" i="3"/>
  <c r="K113" i="3"/>
  <c r="L113" i="3" s="1"/>
  <c r="Q113" i="3" s="1"/>
  <c r="J113" i="3"/>
  <c r="I113" i="3"/>
  <c r="H113" i="3"/>
  <c r="O112" i="3"/>
  <c r="N112" i="3"/>
  <c r="M112" i="3"/>
  <c r="P112" i="3" s="1"/>
  <c r="K112" i="3"/>
  <c r="L112" i="3" s="1"/>
  <c r="J112" i="3"/>
  <c r="I112" i="3"/>
  <c r="H112" i="3"/>
  <c r="O111" i="3"/>
  <c r="N111" i="3"/>
  <c r="M111" i="3"/>
  <c r="P111" i="3" s="1"/>
  <c r="L111" i="3"/>
  <c r="K111" i="3"/>
  <c r="J111" i="3"/>
  <c r="I111" i="3"/>
  <c r="H111" i="3"/>
  <c r="O110" i="3"/>
  <c r="N110" i="3"/>
  <c r="M110" i="3"/>
  <c r="P110" i="3" s="1"/>
  <c r="Q110" i="3" s="1"/>
  <c r="L110" i="3"/>
  <c r="K110" i="3"/>
  <c r="J110" i="3"/>
  <c r="R110" i="3" s="1"/>
  <c r="I110" i="3"/>
  <c r="H110" i="3"/>
  <c r="O109" i="3"/>
  <c r="P109" i="3" s="1"/>
  <c r="N109" i="3"/>
  <c r="M109" i="3"/>
  <c r="L109" i="3"/>
  <c r="K109" i="3"/>
  <c r="J109" i="3"/>
  <c r="I109" i="3"/>
  <c r="H109" i="3"/>
  <c r="O108" i="3"/>
  <c r="N108" i="3"/>
  <c r="M108" i="3"/>
  <c r="P108" i="3" s="1"/>
  <c r="K108" i="3"/>
  <c r="L108" i="3" s="1"/>
  <c r="J108" i="3"/>
  <c r="I108" i="3"/>
  <c r="H108" i="3"/>
  <c r="O107" i="3"/>
  <c r="N107" i="3"/>
  <c r="M107" i="3"/>
  <c r="P107" i="3" s="1"/>
  <c r="K107" i="3"/>
  <c r="L107" i="3" s="1"/>
  <c r="J107" i="3"/>
  <c r="Q107" i="3" s="1"/>
  <c r="I107" i="3"/>
  <c r="H107" i="3"/>
  <c r="O106" i="3"/>
  <c r="N106" i="3"/>
  <c r="M106" i="3"/>
  <c r="P106" i="3" s="1"/>
  <c r="K106" i="3"/>
  <c r="L106" i="3" s="1"/>
  <c r="J106" i="3"/>
  <c r="I106" i="3"/>
  <c r="H106" i="3"/>
  <c r="P105" i="3"/>
  <c r="O105" i="3"/>
  <c r="N105" i="3"/>
  <c r="M105" i="3"/>
  <c r="K105" i="3"/>
  <c r="L105" i="3" s="1"/>
  <c r="J105" i="3"/>
  <c r="I105" i="3"/>
  <c r="H105" i="3"/>
  <c r="O104" i="3"/>
  <c r="N104" i="3"/>
  <c r="M104" i="3"/>
  <c r="P104" i="3" s="1"/>
  <c r="K104" i="3"/>
  <c r="L104" i="3" s="1"/>
  <c r="J104" i="3"/>
  <c r="I104" i="3"/>
  <c r="H104" i="3"/>
  <c r="O103" i="3"/>
  <c r="N103" i="3"/>
  <c r="M103" i="3"/>
  <c r="P103" i="3" s="1"/>
  <c r="K103" i="3"/>
  <c r="L103" i="3" s="1"/>
  <c r="J103" i="3"/>
  <c r="I103" i="3"/>
  <c r="H103" i="3"/>
  <c r="O102" i="3"/>
  <c r="N102" i="3"/>
  <c r="M102" i="3"/>
  <c r="P102" i="3" s="1"/>
  <c r="K102" i="3"/>
  <c r="L102" i="3" s="1"/>
  <c r="J102" i="3"/>
  <c r="I102" i="3"/>
  <c r="H102" i="3"/>
  <c r="O101" i="3"/>
  <c r="N101" i="3"/>
  <c r="M101" i="3"/>
  <c r="P101" i="3" s="1"/>
  <c r="L101" i="3"/>
  <c r="K101" i="3"/>
  <c r="J101" i="3"/>
  <c r="I101" i="3"/>
  <c r="H101" i="3"/>
  <c r="O100" i="3"/>
  <c r="N100" i="3"/>
  <c r="M100" i="3"/>
  <c r="P100" i="3" s="1"/>
  <c r="K100" i="3"/>
  <c r="L100" i="3" s="1"/>
  <c r="J100" i="3"/>
  <c r="I100" i="3"/>
  <c r="H100" i="3"/>
  <c r="O99" i="3"/>
  <c r="N99" i="3"/>
  <c r="M99" i="3"/>
  <c r="P99" i="3" s="1"/>
  <c r="K99" i="3"/>
  <c r="L99" i="3" s="1"/>
  <c r="J99" i="3"/>
  <c r="I99" i="3"/>
  <c r="H99" i="3"/>
  <c r="O98" i="3"/>
  <c r="N98" i="3"/>
  <c r="M98" i="3"/>
  <c r="P98" i="3" s="1"/>
  <c r="K98" i="3"/>
  <c r="L98" i="3" s="1"/>
  <c r="J98" i="3"/>
  <c r="I98" i="3"/>
  <c r="H98" i="3"/>
  <c r="P97" i="3"/>
  <c r="O97" i="3"/>
  <c r="N97" i="3"/>
  <c r="M97" i="3"/>
  <c r="K97" i="3"/>
  <c r="L97" i="3" s="1"/>
  <c r="J97" i="3"/>
  <c r="I97" i="3"/>
  <c r="H97" i="3"/>
  <c r="O96" i="3"/>
  <c r="N96" i="3"/>
  <c r="M96" i="3"/>
  <c r="P96" i="3" s="1"/>
  <c r="K96" i="3"/>
  <c r="L96" i="3" s="1"/>
  <c r="J96" i="3"/>
  <c r="I96" i="3"/>
  <c r="H96" i="3"/>
  <c r="O95" i="3"/>
  <c r="N95" i="3"/>
  <c r="M95" i="3"/>
  <c r="P95" i="3" s="1"/>
  <c r="K95" i="3"/>
  <c r="L95" i="3" s="1"/>
  <c r="J95" i="3"/>
  <c r="I95" i="3"/>
  <c r="H95" i="3"/>
  <c r="O94" i="3"/>
  <c r="N94" i="3"/>
  <c r="M94" i="3"/>
  <c r="P94" i="3" s="1"/>
  <c r="K94" i="3"/>
  <c r="L94" i="3" s="1"/>
  <c r="Q94" i="3" s="1"/>
  <c r="J94" i="3"/>
  <c r="I94" i="3"/>
  <c r="H94" i="3"/>
  <c r="O93" i="3"/>
  <c r="N93" i="3"/>
  <c r="M93" i="3"/>
  <c r="P93" i="3" s="1"/>
  <c r="L93" i="3"/>
  <c r="K93" i="3"/>
  <c r="J93" i="3"/>
  <c r="I93" i="3"/>
  <c r="H93" i="3"/>
  <c r="O92" i="3"/>
  <c r="N92" i="3"/>
  <c r="M92" i="3"/>
  <c r="P92" i="3" s="1"/>
  <c r="K92" i="3"/>
  <c r="L92" i="3" s="1"/>
  <c r="J92" i="3"/>
  <c r="I92" i="3"/>
  <c r="H92" i="3"/>
  <c r="O91" i="3"/>
  <c r="N91" i="3"/>
  <c r="M91" i="3"/>
  <c r="P91" i="3" s="1"/>
  <c r="K91" i="3"/>
  <c r="L91" i="3" s="1"/>
  <c r="J91" i="3"/>
  <c r="I91" i="3"/>
  <c r="H91" i="3"/>
  <c r="O90" i="3"/>
  <c r="N90" i="3"/>
  <c r="M90" i="3"/>
  <c r="P90" i="3" s="1"/>
  <c r="K90" i="3"/>
  <c r="L90" i="3" s="1"/>
  <c r="J90" i="3"/>
  <c r="I90" i="3"/>
  <c r="H90" i="3"/>
  <c r="P89" i="3"/>
  <c r="O89" i="3"/>
  <c r="N89" i="3"/>
  <c r="M89" i="3"/>
  <c r="K89" i="3"/>
  <c r="L89" i="3" s="1"/>
  <c r="J89" i="3"/>
  <c r="I89" i="3"/>
  <c r="H89" i="3"/>
  <c r="O88" i="3"/>
  <c r="N88" i="3"/>
  <c r="M88" i="3"/>
  <c r="P88" i="3" s="1"/>
  <c r="K88" i="3"/>
  <c r="L88" i="3" s="1"/>
  <c r="J88" i="3"/>
  <c r="I88" i="3"/>
  <c r="H88" i="3"/>
  <c r="O87" i="3"/>
  <c r="N87" i="3"/>
  <c r="M87" i="3"/>
  <c r="P87" i="3" s="1"/>
  <c r="K87" i="3"/>
  <c r="L87" i="3" s="1"/>
  <c r="J87" i="3"/>
  <c r="I87" i="3"/>
  <c r="H87" i="3"/>
  <c r="O86" i="3"/>
  <c r="N86" i="3"/>
  <c r="M86" i="3"/>
  <c r="P86" i="3" s="1"/>
  <c r="K86" i="3"/>
  <c r="L86" i="3" s="1"/>
  <c r="J86" i="3"/>
  <c r="I86" i="3"/>
  <c r="H86" i="3"/>
  <c r="O85" i="3"/>
  <c r="N85" i="3"/>
  <c r="M85" i="3"/>
  <c r="P85" i="3" s="1"/>
  <c r="L85" i="3"/>
  <c r="K85" i="3"/>
  <c r="J85" i="3"/>
  <c r="I85" i="3"/>
  <c r="H85" i="3"/>
  <c r="O84" i="3"/>
  <c r="N84" i="3"/>
  <c r="M84" i="3"/>
  <c r="P84" i="3" s="1"/>
  <c r="K84" i="3"/>
  <c r="L84" i="3" s="1"/>
  <c r="J84" i="3"/>
  <c r="I84" i="3"/>
  <c r="H84" i="3"/>
  <c r="O83" i="3"/>
  <c r="N83" i="3"/>
  <c r="M83" i="3"/>
  <c r="P83" i="3" s="1"/>
  <c r="K83" i="3"/>
  <c r="L83" i="3" s="1"/>
  <c r="J83" i="3"/>
  <c r="I83" i="3"/>
  <c r="H83" i="3"/>
  <c r="O82" i="3"/>
  <c r="N82" i="3"/>
  <c r="M82" i="3"/>
  <c r="P82" i="3" s="1"/>
  <c r="K82" i="3"/>
  <c r="L82" i="3" s="1"/>
  <c r="J82" i="3"/>
  <c r="I82" i="3"/>
  <c r="H82" i="3"/>
  <c r="P81" i="3"/>
  <c r="O81" i="3"/>
  <c r="N81" i="3"/>
  <c r="M81" i="3"/>
  <c r="K81" i="3"/>
  <c r="L81" i="3" s="1"/>
  <c r="J81" i="3"/>
  <c r="I81" i="3"/>
  <c r="H81" i="3"/>
  <c r="O80" i="3"/>
  <c r="N80" i="3"/>
  <c r="M80" i="3"/>
  <c r="P80" i="3" s="1"/>
  <c r="K80" i="3"/>
  <c r="L80" i="3" s="1"/>
  <c r="J80" i="3"/>
  <c r="I80" i="3"/>
  <c r="H80" i="3"/>
  <c r="O79" i="3"/>
  <c r="N79" i="3"/>
  <c r="M79" i="3"/>
  <c r="P79" i="3" s="1"/>
  <c r="K79" i="3"/>
  <c r="L79" i="3" s="1"/>
  <c r="J79" i="3"/>
  <c r="I79" i="3"/>
  <c r="H79" i="3"/>
  <c r="O78" i="3"/>
  <c r="N78" i="3"/>
  <c r="M78" i="3"/>
  <c r="P78" i="3" s="1"/>
  <c r="K78" i="3"/>
  <c r="L78" i="3" s="1"/>
  <c r="J78" i="3"/>
  <c r="I78" i="3"/>
  <c r="H78" i="3"/>
  <c r="O77" i="3"/>
  <c r="N77" i="3"/>
  <c r="M77" i="3"/>
  <c r="P77" i="3" s="1"/>
  <c r="L77" i="3"/>
  <c r="K77" i="3"/>
  <c r="J77" i="3"/>
  <c r="I77" i="3"/>
  <c r="H77" i="3"/>
  <c r="O76" i="3"/>
  <c r="N76" i="3"/>
  <c r="M76" i="3"/>
  <c r="P76" i="3" s="1"/>
  <c r="K76" i="3"/>
  <c r="L76" i="3" s="1"/>
  <c r="J76" i="3"/>
  <c r="I76" i="3"/>
  <c r="H76" i="3"/>
  <c r="O75" i="3"/>
  <c r="N75" i="3"/>
  <c r="M75" i="3"/>
  <c r="P75" i="3" s="1"/>
  <c r="K75" i="3"/>
  <c r="L75" i="3" s="1"/>
  <c r="J75" i="3"/>
  <c r="Q75" i="3" s="1"/>
  <c r="I75" i="3"/>
  <c r="H75" i="3"/>
  <c r="O74" i="3"/>
  <c r="N74" i="3"/>
  <c r="M74" i="3"/>
  <c r="P74" i="3" s="1"/>
  <c r="K74" i="3"/>
  <c r="L74" i="3" s="1"/>
  <c r="J74" i="3"/>
  <c r="I74" i="3"/>
  <c r="H74" i="3"/>
  <c r="P73" i="3"/>
  <c r="O73" i="3"/>
  <c r="N73" i="3"/>
  <c r="M73" i="3"/>
  <c r="K73" i="3"/>
  <c r="L73" i="3" s="1"/>
  <c r="J73" i="3"/>
  <c r="I73" i="3"/>
  <c r="H73" i="3"/>
  <c r="O72" i="3"/>
  <c r="N72" i="3"/>
  <c r="M72" i="3"/>
  <c r="P72" i="3" s="1"/>
  <c r="K72" i="3"/>
  <c r="L72" i="3" s="1"/>
  <c r="J72" i="3"/>
  <c r="I72" i="3"/>
  <c r="H72" i="3"/>
  <c r="O71" i="3"/>
  <c r="N71" i="3"/>
  <c r="M71" i="3"/>
  <c r="P71" i="3" s="1"/>
  <c r="K71" i="3"/>
  <c r="L71" i="3" s="1"/>
  <c r="J71" i="3"/>
  <c r="I71" i="3"/>
  <c r="H71" i="3"/>
  <c r="O70" i="3"/>
  <c r="N70" i="3"/>
  <c r="M70" i="3"/>
  <c r="P70" i="3" s="1"/>
  <c r="K70" i="3"/>
  <c r="L70" i="3" s="1"/>
  <c r="J70" i="3"/>
  <c r="I70" i="3"/>
  <c r="H70" i="3"/>
  <c r="O69" i="3"/>
  <c r="N69" i="3"/>
  <c r="M69" i="3"/>
  <c r="P69" i="3" s="1"/>
  <c r="L69" i="3"/>
  <c r="K69" i="3"/>
  <c r="J69" i="3"/>
  <c r="I69" i="3"/>
  <c r="H69" i="3"/>
  <c r="O68" i="3"/>
  <c r="N68" i="3"/>
  <c r="M68" i="3"/>
  <c r="K68" i="3"/>
  <c r="L68" i="3" s="1"/>
  <c r="J68" i="3"/>
  <c r="I68" i="3"/>
  <c r="H68" i="3"/>
  <c r="O67" i="3"/>
  <c r="N67" i="3"/>
  <c r="M67" i="3"/>
  <c r="K67" i="3"/>
  <c r="L67" i="3" s="1"/>
  <c r="J67" i="3"/>
  <c r="I67" i="3"/>
  <c r="D21" i="15" s="1"/>
  <c r="H67" i="3"/>
  <c r="E21" i="15" s="1"/>
  <c r="O66" i="3"/>
  <c r="N66" i="3"/>
  <c r="M66" i="3"/>
  <c r="P66" i="3" s="1"/>
  <c r="K66" i="3"/>
  <c r="L66" i="3" s="1"/>
  <c r="J66" i="3"/>
  <c r="I66" i="3"/>
  <c r="H66" i="3"/>
  <c r="P65" i="3"/>
  <c r="O65" i="3"/>
  <c r="N65" i="3"/>
  <c r="M65" i="3"/>
  <c r="K65" i="3"/>
  <c r="L65" i="3" s="1"/>
  <c r="J65" i="3"/>
  <c r="I65" i="3"/>
  <c r="H65" i="3"/>
  <c r="O64" i="3"/>
  <c r="N64" i="3"/>
  <c r="M64" i="3"/>
  <c r="P64" i="3" s="1"/>
  <c r="K64" i="3"/>
  <c r="L64" i="3" s="1"/>
  <c r="J64" i="3"/>
  <c r="I64" i="3"/>
  <c r="H64" i="3"/>
  <c r="O63" i="3"/>
  <c r="N63" i="3"/>
  <c r="M63" i="3"/>
  <c r="P63" i="3" s="1"/>
  <c r="K63" i="3"/>
  <c r="L63" i="3" s="1"/>
  <c r="J63" i="3"/>
  <c r="I63" i="3"/>
  <c r="H63" i="3"/>
  <c r="O62" i="3"/>
  <c r="N62" i="3"/>
  <c r="M62" i="3"/>
  <c r="P62" i="3" s="1"/>
  <c r="K62" i="3"/>
  <c r="L62" i="3" s="1"/>
  <c r="Q62" i="3" s="1"/>
  <c r="J62" i="3"/>
  <c r="I62" i="3"/>
  <c r="H62" i="3"/>
  <c r="O61" i="3"/>
  <c r="N61" i="3"/>
  <c r="M61" i="3"/>
  <c r="P61" i="3" s="1"/>
  <c r="L61" i="3"/>
  <c r="K61" i="3"/>
  <c r="J61" i="3"/>
  <c r="I61" i="3"/>
  <c r="H61" i="3"/>
  <c r="O60" i="3"/>
  <c r="N60" i="3"/>
  <c r="P60" i="3" s="1"/>
  <c r="M60" i="3"/>
  <c r="K60" i="3"/>
  <c r="L60" i="3" s="1"/>
  <c r="J60" i="3"/>
  <c r="I60" i="3"/>
  <c r="H60" i="3"/>
  <c r="O59" i="3"/>
  <c r="N59" i="3"/>
  <c r="M59" i="3"/>
  <c r="P59" i="3" s="1"/>
  <c r="K59" i="3"/>
  <c r="L59" i="3" s="1"/>
  <c r="J59" i="3"/>
  <c r="I59" i="3"/>
  <c r="H59" i="3"/>
  <c r="O58" i="3"/>
  <c r="N58" i="3"/>
  <c r="M58" i="3"/>
  <c r="P58" i="3" s="1"/>
  <c r="K58" i="3"/>
  <c r="L58" i="3" s="1"/>
  <c r="J58" i="3"/>
  <c r="I58" i="3"/>
  <c r="H58" i="3"/>
  <c r="P57" i="3"/>
  <c r="O57" i="3"/>
  <c r="N57" i="3"/>
  <c r="M57" i="3"/>
  <c r="K57" i="3"/>
  <c r="L57" i="3" s="1"/>
  <c r="J57" i="3"/>
  <c r="I57" i="3"/>
  <c r="H57" i="3"/>
  <c r="O56" i="3"/>
  <c r="N56" i="3"/>
  <c r="M56" i="3"/>
  <c r="P56" i="3" s="1"/>
  <c r="K56" i="3"/>
  <c r="L56" i="3" s="1"/>
  <c r="J56" i="3"/>
  <c r="I56" i="3"/>
  <c r="H56" i="3"/>
  <c r="O55" i="3"/>
  <c r="N55" i="3"/>
  <c r="M55" i="3"/>
  <c r="P55" i="3" s="1"/>
  <c r="K55" i="3"/>
  <c r="L55" i="3" s="1"/>
  <c r="J55" i="3"/>
  <c r="I55" i="3"/>
  <c r="H55" i="3"/>
  <c r="O54" i="3"/>
  <c r="N54" i="3"/>
  <c r="M54" i="3"/>
  <c r="P54" i="3" s="1"/>
  <c r="K54" i="3"/>
  <c r="L54" i="3" s="1"/>
  <c r="J54" i="3"/>
  <c r="I54" i="3"/>
  <c r="H54" i="3"/>
  <c r="O53" i="3"/>
  <c r="N53" i="3"/>
  <c r="M53" i="3"/>
  <c r="P53" i="3" s="1"/>
  <c r="L53" i="3"/>
  <c r="K53" i="3"/>
  <c r="J53" i="3"/>
  <c r="I53" i="3"/>
  <c r="H53" i="3"/>
  <c r="O52" i="3"/>
  <c r="N52" i="3"/>
  <c r="M52" i="3"/>
  <c r="P52" i="3" s="1"/>
  <c r="K52" i="3"/>
  <c r="L52" i="3" s="1"/>
  <c r="J52" i="3"/>
  <c r="I52" i="3"/>
  <c r="H52" i="3"/>
  <c r="O51" i="3"/>
  <c r="N51" i="3"/>
  <c r="M51" i="3"/>
  <c r="P51" i="3" s="1"/>
  <c r="K51" i="3"/>
  <c r="L51" i="3" s="1"/>
  <c r="J51" i="3"/>
  <c r="I51" i="3"/>
  <c r="H51" i="3"/>
  <c r="O50" i="3"/>
  <c r="N50" i="3"/>
  <c r="M50" i="3"/>
  <c r="P50" i="3" s="1"/>
  <c r="K50" i="3"/>
  <c r="L50" i="3" s="1"/>
  <c r="J50" i="3"/>
  <c r="I50" i="3"/>
  <c r="H50" i="3"/>
  <c r="P49" i="3"/>
  <c r="O49" i="3"/>
  <c r="N49" i="3"/>
  <c r="M49" i="3"/>
  <c r="K49" i="3"/>
  <c r="L49" i="3" s="1"/>
  <c r="J49" i="3"/>
  <c r="I49" i="3"/>
  <c r="H49" i="3"/>
  <c r="O48" i="3"/>
  <c r="N48" i="3"/>
  <c r="M48" i="3"/>
  <c r="P48" i="3" s="1"/>
  <c r="K48" i="3"/>
  <c r="L48" i="3" s="1"/>
  <c r="J48" i="3"/>
  <c r="I48" i="3"/>
  <c r="H48" i="3"/>
  <c r="O47" i="3"/>
  <c r="N47" i="3"/>
  <c r="M47" i="3"/>
  <c r="P47" i="3" s="1"/>
  <c r="K47" i="3"/>
  <c r="L47" i="3" s="1"/>
  <c r="J47" i="3"/>
  <c r="I47" i="3"/>
  <c r="H47" i="3"/>
  <c r="O46" i="3"/>
  <c r="N46" i="3"/>
  <c r="M46" i="3"/>
  <c r="P46" i="3" s="1"/>
  <c r="K46" i="3"/>
  <c r="L46" i="3" s="1"/>
  <c r="J46" i="3"/>
  <c r="I46" i="3"/>
  <c r="H46" i="3"/>
  <c r="O45" i="3"/>
  <c r="N45" i="3"/>
  <c r="M45" i="3"/>
  <c r="P45" i="3" s="1"/>
  <c r="L45" i="3"/>
  <c r="K45" i="3"/>
  <c r="J45" i="3"/>
  <c r="I45" i="3"/>
  <c r="H45" i="3"/>
  <c r="O44" i="3"/>
  <c r="N44" i="3"/>
  <c r="M44" i="3"/>
  <c r="P44" i="3" s="1"/>
  <c r="K44" i="3"/>
  <c r="L44" i="3" s="1"/>
  <c r="J44" i="3"/>
  <c r="I44" i="3"/>
  <c r="H44" i="3"/>
  <c r="O43" i="3"/>
  <c r="N43" i="3"/>
  <c r="M43" i="3"/>
  <c r="P43" i="3" s="1"/>
  <c r="K43" i="3"/>
  <c r="L43" i="3" s="1"/>
  <c r="J43" i="3"/>
  <c r="Q43" i="3" s="1"/>
  <c r="I43" i="3"/>
  <c r="H43" i="3"/>
  <c r="O42" i="3"/>
  <c r="N42" i="3"/>
  <c r="M42" i="3"/>
  <c r="P42" i="3" s="1"/>
  <c r="K42" i="3"/>
  <c r="L42" i="3" s="1"/>
  <c r="J42" i="3"/>
  <c r="I42" i="3"/>
  <c r="H42" i="3"/>
  <c r="P41" i="3"/>
  <c r="O41" i="3"/>
  <c r="N41" i="3"/>
  <c r="M41" i="3"/>
  <c r="K41" i="3"/>
  <c r="L41" i="3" s="1"/>
  <c r="J41" i="3"/>
  <c r="I41" i="3"/>
  <c r="H41" i="3"/>
  <c r="O40" i="3"/>
  <c r="N40" i="3"/>
  <c r="M40" i="3"/>
  <c r="P40" i="3" s="1"/>
  <c r="K40" i="3"/>
  <c r="L40" i="3" s="1"/>
  <c r="J40" i="3"/>
  <c r="I40" i="3"/>
  <c r="H40" i="3"/>
  <c r="O39" i="3"/>
  <c r="N39" i="3"/>
  <c r="M39" i="3"/>
  <c r="P39" i="3" s="1"/>
  <c r="K39" i="3"/>
  <c r="L39" i="3" s="1"/>
  <c r="J39" i="3"/>
  <c r="I39" i="3"/>
  <c r="H39" i="3"/>
  <c r="O38" i="3"/>
  <c r="N38" i="3"/>
  <c r="M38" i="3"/>
  <c r="P38" i="3" s="1"/>
  <c r="K38" i="3"/>
  <c r="L38" i="3" s="1"/>
  <c r="J38" i="3"/>
  <c r="I38" i="3"/>
  <c r="H38" i="3"/>
  <c r="O37" i="3"/>
  <c r="N37" i="3"/>
  <c r="M37" i="3"/>
  <c r="P37" i="3" s="1"/>
  <c r="L37" i="3"/>
  <c r="K37" i="3"/>
  <c r="J37" i="3"/>
  <c r="I37" i="3"/>
  <c r="H37" i="3"/>
  <c r="O36" i="3"/>
  <c r="N36" i="3"/>
  <c r="M36" i="3"/>
  <c r="P36" i="3" s="1"/>
  <c r="K36" i="3"/>
  <c r="L36" i="3" s="1"/>
  <c r="J36" i="3"/>
  <c r="I36" i="3"/>
  <c r="H36" i="3"/>
  <c r="O35" i="3"/>
  <c r="N35" i="3"/>
  <c r="M35" i="3"/>
  <c r="P35" i="3" s="1"/>
  <c r="K35" i="3"/>
  <c r="L35" i="3" s="1"/>
  <c r="J35" i="3"/>
  <c r="I35" i="3"/>
  <c r="H35" i="3"/>
  <c r="O34" i="3"/>
  <c r="N34" i="3"/>
  <c r="M34" i="3"/>
  <c r="P34" i="3" s="1"/>
  <c r="K34" i="3"/>
  <c r="L34" i="3" s="1"/>
  <c r="J34" i="3"/>
  <c r="I34" i="3"/>
  <c r="H34" i="3"/>
  <c r="P33" i="3"/>
  <c r="O33" i="3"/>
  <c r="N33" i="3"/>
  <c r="M33" i="3"/>
  <c r="K33" i="3"/>
  <c r="L33" i="3" s="1"/>
  <c r="J33" i="3"/>
  <c r="I33" i="3"/>
  <c r="H33" i="3"/>
  <c r="O32" i="3"/>
  <c r="N32" i="3"/>
  <c r="M32" i="3"/>
  <c r="P32" i="3" s="1"/>
  <c r="K32" i="3"/>
  <c r="L32" i="3" s="1"/>
  <c r="J32" i="3"/>
  <c r="I32" i="3"/>
  <c r="H32" i="3"/>
  <c r="O31" i="3"/>
  <c r="N31" i="3"/>
  <c r="M31" i="3"/>
  <c r="P31" i="3" s="1"/>
  <c r="K31" i="3"/>
  <c r="L31" i="3" s="1"/>
  <c r="J31" i="3"/>
  <c r="I31" i="3"/>
  <c r="H31" i="3"/>
  <c r="O30" i="3"/>
  <c r="N30" i="3"/>
  <c r="M30" i="3"/>
  <c r="P30" i="3" s="1"/>
  <c r="K30" i="3"/>
  <c r="L30" i="3" s="1"/>
  <c r="Q30" i="3" s="1"/>
  <c r="J30" i="3"/>
  <c r="I30" i="3"/>
  <c r="H30" i="3"/>
  <c r="O29" i="3"/>
  <c r="N29" i="3"/>
  <c r="M29" i="3"/>
  <c r="P29" i="3" s="1"/>
  <c r="L29" i="3"/>
  <c r="K29" i="3"/>
  <c r="J29" i="3"/>
  <c r="I29" i="3"/>
  <c r="H29" i="3"/>
  <c r="O28" i="3"/>
  <c r="N28" i="3"/>
  <c r="M28" i="3"/>
  <c r="P28" i="3" s="1"/>
  <c r="K28" i="3"/>
  <c r="L28" i="3" s="1"/>
  <c r="J28" i="3"/>
  <c r="I28" i="3"/>
  <c r="H28" i="3"/>
  <c r="O27" i="3"/>
  <c r="N27" i="3"/>
  <c r="M27" i="3"/>
  <c r="P27" i="3" s="1"/>
  <c r="K27" i="3"/>
  <c r="L27" i="3" s="1"/>
  <c r="J27" i="3"/>
  <c r="I27" i="3"/>
  <c r="H27" i="3"/>
  <c r="O26" i="3"/>
  <c r="N26" i="3"/>
  <c r="M26" i="3"/>
  <c r="P26" i="3" s="1"/>
  <c r="K26" i="3"/>
  <c r="L26" i="3" s="1"/>
  <c r="J26" i="3"/>
  <c r="I26" i="3"/>
  <c r="H26" i="3"/>
  <c r="P25" i="3"/>
  <c r="O25" i="3"/>
  <c r="N25" i="3"/>
  <c r="M25" i="3"/>
  <c r="K25" i="3"/>
  <c r="L25" i="3" s="1"/>
  <c r="J25" i="3"/>
  <c r="I25" i="3"/>
  <c r="H25" i="3"/>
  <c r="O24" i="3"/>
  <c r="N24" i="3"/>
  <c r="M24" i="3"/>
  <c r="P24" i="3" s="1"/>
  <c r="K24" i="3"/>
  <c r="L24" i="3" s="1"/>
  <c r="J24" i="3"/>
  <c r="I24" i="3"/>
  <c r="H24" i="3"/>
  <c r="O23" i="3"/>
  <c r="N23" i="3"/>
  <c r="M23" i="3"/>
  <c r="P23" i="3" s="1"/>
  <c r="K23" i="3"/>
  <c r="L23" i="3" s="1"/>
  <c r="J23" i="3"/>
  <c r="I23" i="3"/>
  <c r="H23" i="3"/>
  <c r="O22" i="3"/>
  <c r="N22" i="3"/>
  <c r="M22" i="3"/>
  <c r="P22" i="3" s="1"/>
  <c r="K22" i="3"/>
  <c r="L22" i="3" s="1"/>
  <c r="J22" i="3"/>
  <c r="I22" i="3"/>
  <c r="H22" i="3"/>
  <c r="O21" i="3"/>
  <c r="N21" i="3"/>
  <c r="M21" i="3"/>
  <c r="P21" i="3" s="1"/>
  <c r="L21" i="3"/>
  <c r="K21" i="3"/>
  <c r="J21" i="3"/>
  <c r="I21" i="3"/>
  <c r="H21" i="3"/>
  <c r="O20" i="3"/>
  <c r="N20" i="3"/>
  <c r="M20" i="3"/>
  <c r="P20" i="3" s="1"/>
  <c r="K20" i="3"/>
  <c r="L20" i="3" s="1"/>
  <c r="J20" i="3"/>
  <c r="I20" i="3"/>
  <c r="H20" i="3"/>
  <c r="O19" i="3"/>
  <c r="N19" i="3"/>
  <c r="M19" i="3"/>
  <c r="P19" i="3" s="1"/>
  <c r="K19" i="3"/>
  <c r="L19" i="3" s="1"/>
  <c r="J19" i="3"/>
  <c r="I19" i="3"/>
  <c r="H19" i="3"/>
  <c r="O18" i="3"/>
  <c r="N18" i="3"/>
  <c r="M18" i="3"/>
  <c r="P18" i="3" s="1"/>
  <c r="K18" i="3"/>
  <c r="L18" i="3" s="1"/>
  <c r="J18" i="3"/>
  <c r="I18" i="3"/>
  <c r="H18" i="3"/>
  <c r="P17" i="3"/>
  <c r="O17" i="3"/>
  <c r="N17" i="3"/>
  <c r="M17" i="3"/>
  <c r="K17" i="3"/>
  <c r="L17" i="3" s="1"/>
  <c r="J17" i="3"/>
  <c r="I17" i="3"/>
  <c r="H17" i="3"/>
  <c r="O16" i="3"/>
  <c r="N16" i="3"/>
  <c r="M16" i="3"/>
  <c r="P16" i="3" s="1"/>
  <c r="K16" i="3"/>
  <c r="L16" i="3" s="1"/>
  <c r="J16" i="3"/>
  <c r="I16" i="3"/>
  <c r="H16" i="3"/>
  <c r="O15" i="3"/>
  <c r="N15" i="3"/>
  <c r="M15" i="3"/>
  <c r="P15" i="3" s="1"/>
  <c r="K15" i="3"/>
  <c r="L15" i="3" s="1"/>
  <c r="J15" i="3"/>
  <c r="I15" i="3"/>
  <c r="H15" i="3"/>
  <c r="O14" i="3"/>
  <c r="N14" i="3"/>
  <c r="M14" i="3"/>
  <c r="P14" i="3" s="1"/>
  <c r="K14" i="3"/>
  <c r="L14" i="3" s="1"/>
  <c r="J14" i="3"/>
  <c r="I14" i="3"/>
  <c r="H14" i="3"/>
  <c r="O13" i="3"/>
  <c r="N13" i="3"/>
  <c r="M13" i="3"/>
  <c r="P13" i="3" s="1"/>
  <c r="L13" i="3"/>
  <c r="K13" i="3"/>
  <c r="J13" i="3"/>
  <c r="I13" i="3"/>
  <c r="H13" i="3"/>
  <c r="O12" i="3"/>
  <c r="N12" i="3"/>
  <c r="M12" i="3"/>
  <c r="P12" i="3" s="1"/>
  <c r="K12" i="3"/>
  <c r="L12" i="3" s="1"/>
  <c r="J12" i="3"/>
  <c r="I12" i="3"/>
  <c r="H12" i="3"/>
  <c r="O11" i="3"/>
  <c r="N11" i="3"/>
  <c r="M11" i="3"/>
  <c r="P11" i="3" s="1"/>
  <c r="K11" i="3"/>
  <c r="L11" i="3" s="1"/>
  <c r="J11" i="3"/>
  <c r="Q11" i="3" s="1"/>
  <c r="I11" i="3"/>
  <c r="H11" i="3"/>
  <c r="O10" i="3"/>
  <c r="N10" i="3"/>
  <c r="M10" i="3"/>
  <c r="P10" i="3" s="1"/>
  <c r="K10" i="3"/>
  <c r="L10" i="3" s="1"/>
  <c r="J10" i="3"/>
  <c r="I10" i="3"/>
  <c r="H10" i="3"/>
  <c r="P9" i="3"/>
  <c r="O9" i="3"/>
  <c r="N9" i="3"/>
  <c r="M9" i="3"/>
  <c r="K9" i="3"/>
  <c r="L9" i="3" s="1"/>
  <c r="J9" i="3"/>
  <c r="I9" i="3"/>
  <c r="H9" i="3"/>
  <c r="O8" i="3"/>
  <c r="N8" i="3"/>
  <c r="M8" i="3"/>
  <c r="P8" i="3" s="1"/>
  <c r="K8" i="3"/>
  <c r="L8" i="3" s="1"/>
  <c r="J8" i="3"/>
  <c r="I8" i="3"/>
  <c r="H8" i="3"/>
  <c r="O7" i="3"/>
  <c r="N7" i="3"/>
  <c r="M7" i="3"/>
  <c r="P7" i="3" s="1"/>
  <c r="K7" i="3"/>
  <c r="L7" i="3" s="1"/>
  <c r="J7" i="3"/>
  <c r="I7" i="3"/>
  <c r="H7" i="3"/>
  <c r="O6" i="3"/>
  <c r="N6" i="3"/>
  <c r="M6" i="3"/>
  <c r="P6" i="3" s="1"/>
  <c r="K6" i="3"/>
  <c r="L6" i="3" s="1"/>
  <c r="J6" i="3"/>
  <c r="I6" i="3"/>
  <c r="H6" i="3"/>
  <c r="O5" i="3"/>
  <c r="N5" i="3"/>
  <c r="M5" i="3"/>
  <c r="P5" i="3" s="1"/>
  <c r="L5" i="3"/>
  <c r="K5" i="3"/>
  <c r="J5" i="3"/>
  <c r="I5" i="3"/>
  <c r="H5" i="3"/>
  <c r="O4" i="3"/>
  <c r="N4" i="3"/>
  <c r="M4" i="3"/>
  <c r="P4" i="3" s="1"/>
  <c r="K4" i="3"/>
  <c r="L4" i="3" s="1"/>
  <c r="J4" i="3"/>
  <c r="I4" i="3"/>
  <c r="H4" i="3"/>
  <c r="O3" i="3"/>
  <c r="N3" i="3"/>
  <c r="M3" i="3"/>
  <c r="K3" i="3"/>
  <c r="J3" i="3"/>
  <c r="I3" i="3"/>
  <c r="H3" i="3"/>
  <c r="P68" i="3" l="1"/>
  <c r="P67" i="3"/>
  <c r="Q14" i="3"/>
  <c r="R44" i="3"/>
  <c r="Q46" i="3"/>
  <c r="Q78" i="3"/>
  <c r="R97" i="3"/>
  <c r="R20" i="3"/>
  <c r="Q22" i="3"/>
  <c r="R22" i="3" s="1"/>
  <c r="Q54" i="3"/>
  <c r="R73" i="3"/>
  <c r="Q86" i="3"/>
  <c r="R54" i="3"/>
  <c r="Q19" i="3"/>
  <c r="R30" i="3"/>
  <c r="Q51" i="3"/>
  <c r="R62" i="3"/>
  <c r="Q83" i="3"/>
  <c r="R94" i="3"/>
  <c r="Q106" i="3"/>
  <c r="R106" i="3" s="1"/>
  <c r="R119" i="3"/>
  <c r="R81" i="3"/>
  <c r="R86" i="3"/>
  <c r="R6" i="3"/>
  <c r="Q27" i="3"/>
  <c r="Q59" i="3"/>
  <c r="R70" i="3"/>
  <c r="Q91" i="3"/>
  <c r="Q115" i="3"/>
  <c r="R17" i="3"/>
  <c r="R4" i="3"/>
  <c r="Q6" i="3"/>
  <c r="Q38" i="3"/>
  <c r="R38" i="3" s="1"/>
  <c r="R57" i="3"/>
  <c r="Q70" i="3"/>
  <c r="Q102" i="3"/>
  <c r="R102" i="3" s="1"/>
  <c r="R113" i="3"/>
  <c r="R114" i="3"/>
  <c r="R14" i="3"/>
  <c r="Q35" i="3"/>
  <c r="R35" i="3" s="1"/>
  <c r="R46" i="3"/>
  <c r="Q67" i="3"/>
  <c r="R67" i="3" s="1"/>
  <c r="F21" i="15" s="1"/>
  <c r="R78" i="3"/>
  <c r="Q99" i="3"/>
  <c r="R99" i="3" s="1"/>
  <c r="R75" i="3"/>
  <c r="Q9" i="3"/>
  <c r="R9" i="3" s="1"/>
  <c r="Q17" i="3"/>
  <c r="Q25" i="3"/>
  <c r="R25" i="3" s="1"/>
  <c r="Q33" i="3"/>
  <c r="R33" i="3" s="1"/>
  <c r="Q41" i="3"/>
  <c r="R41" i="3" s="1"/>
  <c r="Q49" i="3"/>
  <c r="R49" i="3" s="1"/>
  <c r="Q57" i="3"/>
  <c r="Q65" i="3"/>
  <c r="R65" i="3" s="1"/>
  <c r="Q73" i="3"/>
  <c r="Q81" i="3"/>
  <c r="Q89" i="3"/>
  <c r="R89" i="3" s="1"/>
  <c r="Q97" i="3"/>
  <c r="Q105" i="3"/>
  <c r="R105" i="3" s="1"/>
  <c r="R59" i="3"/>
  <c r="Q4" i="3"/>
  <c r="Q12" i="3"/>
  <c r="R12" i="3" s="1"/>
  <c r="Q20" i="3"/>
  <c r="Q28" i="3"/>
  <c r="R28" i="3" s="1"/>
  <c r="Q36" i="3"/>
  <c r="R36" i="3" s="1"/>
  <c r="Q44" i="3"/>
  <c r="Q52" i="3"/>
  <c r="R52" i="3" s="1"/>
  <c r="Q60" i="3"/>
  <c r="R60" i="3" s="1"/>
  <c r="Q68" i="3"/>
  <c r="R68" i="3" s="1"/>
  <c r="Q76" i="3"/>
  <c r="R76" i="3" s="1"/>
  <c r="Q84" i="3"/>
  <c r="R84" i="3" s="1"/>
  <c r="Q92" i="3"/>
  <c r="R92" i="3" s="1"/>
  <c r="Q100" i="3"/>
  <c r="R100" i="3" s="1"/>
  <c r="Q108" i="3"/>
  <c r="R108" i="3" s="1"/>
  <c r="Q116" i="3"/>
  <c r="R116" i="3" s="1"/>
  <c r="R43" i="3"/>
  <c r="R83" i="3"/>
  <c r="Q7" i="3"/>
  <c r="R7" i="3" s="1"/>
  <c r="Q15" i="3"/>
  <c r="R15" i="3" s="1"/>
  <c r="Q23" i="3"/>
  <c r="R23" i="3" s="1"/>
  <c r="Q31" i="3"/>
  <c r="R31" i="3" s="1"/>
  <c r="Q39" i="3"/>
  <c r="R39" i="3" s="1"/>
  <c r="Q47" i="3"/>
  <c r="R47" i="3" s="1"/>
  <c r="Q55" i="3"/>
  <c r="R55" i="3" s="1"/>
  <c r="Q63" i="3"/>
  <c r="R63" i="3" s="1"/>
  <c r="Q71" i="3"/>
  <c r="R71" i="3" s="1"/>
  <c r="Q79" i="3"/>
  <c r="R79" i="3" s="1"/>
  <c r="Q87" i="3"/>
  <c r="R87" i="3" s="1"/>
  <c r="Q95" i="3"/>
  <c r="R95" i="3" s="1"/>
  <c r="Q103" i="3"/>
  <c r="R103" i="3" s="1"/>
  <c r="Q111" i="3"/>
  <c r="R111" i="3" s="1"/>
  <c r="Q119" i="3"/>
  <c r="R11" i="3"/>
  <c r="Q10" i="3"/>
  <c r="R10" i="3" s="1"/>
  <c r="Q18" i="3"/>
  <c r="R18" i="3" s="1"/>
  <c r="Q26" i="3"/>
  <c r="R26" i="3" s="1"/>
  <c r="Q34" i="3"/>
  <c r="R34" i="3" s="1"/>
  <c r="Q42" i="3"/>
  <c r="R42" i="3" s="1"/>
  <c r="Q50" i="3"/>
  <c r="R50" i="3" s="1"/>
  <c r="Q58" i="3"/>
  <c r="R58" i="3" s="1"/>
  <c r="Q66" i="3"/>
  <c r="R66" i="3" s="1"/>
  <c r="Q74" i="3"/>
  <c r="R74" i="3" s="1"/>
  <c r="Q82" i="3"/>
  <c r="R82" i="3" s="1"/>
  <c r="Q90" i="3"/>
  <c r="R90" i="3" s="1"/>
  <c r="Q98" i="3"/>
  <c r="R98" i="3" s="1"/>
  <c r="R27" i="3"/>
  <c r="R91" i="3"/>
  <c r="R107" i="3"/>
  <c r="Q5" i="3"/>
  <c r="R5" i="3" s="1"/>
  <c r="Q13" i="3"/>
  <c r="R13" i="3" s="1"/>
  <c r="Q21" i="3"/>
  <c r="R21" i="3" s="1"/>
  <c r="Q29" i="3"/>
  <c r="R29" i="3" s="1"/>
  <c r="Q37" i="3"/>
  <c r="R37" i="3" s="1"/>
  <c r="Q45" i="3"/>
  <c r="R45" i="3" s="1"/>
  <c r="Q53" i="3"/>
  <c r="R53" i="3" s="1"/>
  <c r="Q61" i="3"/>
  <c r="R61" i="3" s="1"/>
  <c r="Q69" i="3"/>
  <c r="R69" i="3" s="1"/>
  <c r="Q77" i="3"/>
  <c r="R77" i="3" s="1"/>
  <c r="Q85" i="3"/>
  <c r="R85" i="3" s="1"/>
  <c r="Q93" i="3"/>
  <c r="R93" i="3" s="1"/>
  <c r="Q101" i="3"/>
  <c r="R101" i="3" s="1"/>
  <c r="Q109" i="3"/>
  <c r="R109" i="3" s="1"/>
  <c r="Q117" i="3"/>
  <c r="R117" i="3" s="1"/>
  <c r="R51" i="3"/>
  <c r="Q8" i="3"/>
  <c r="R8" i="3" s="1"/>
  <c r="Q16" i="3"/>
  <c r="R16" i="3" s="1"/>
  <c r="Q24" i="3"/>
  <c r="R24" i="3" s="1"/>
  <c r="Q32" i="3"/>
  <c r="R32" i="3" s="1"/>
  <c r="Q40" i="3"/>
  <c r="R40" i="3" s="1"/>
  <c r="Q48" i="3"/>
  <c r="R48" i="3" s="1"/>
  <c r="Q56" i="3"/>
  <c r="R56" i="3" s="1"/>
  <c r="Q64" i="3"/>
  <c r="R64" i="3" s="1"/>
  <c r="Q72" i="3"/>
  <c r="R72" i="3" s="1"/>
  <c r="Q80" i="3"/>
  <c r="R80" i="3" s="1"/>
  <c r="Q88" i="3"/>
  <c r="R88" i="3" s="1"/>
  <c r="Q96" i="3"/>
  <c r="R96" i="3" s="1"/>
  <c r="Q104" i="3"/>
  <c r="R104" i="3" s="1"/>
  <c r="Q112" i="3"/>
  <c r="R112" i="3" s="1"/>
  <c r="Q120" i="3"/>
  <c r="R120" i="3" s="1"/>
  <c r="R19" i="3"/>
  <c r="R115" i="3"/>
  <c r="V5" i="2" l="1"/>
  <c r="X5" i="2" s="1"/>
  <c r="W5" i="2"/>
  <c r="V6" i="2"/>
  <c r="W6" i="2"/>
  <c r="X6" i="2" s="1"/>
  <c r="Y6" i="2" s="1"/>
  <c r="V7" i="2"/>
  <c r="X7" i="2" s="1"/>
  <c r="W7" i="2"/>
  <c r="V8" i="2"/>
  <c r="W8" i="2"/>
  <c r="X8" i="2" s="1"/>
  <c r="Y8" i="2" s="1"/>
  <c r="V9" i="2"/>
  <c r="X9" i="2" s="1"/>
  <c r="W9" i="2"/>
  <c r="V10" i="2"/>
  <c r="W10" i="2"/>
  <c r="X10" i="2" s="1"/>
  <c r="Y10" i="2" s="1"/>
  <c r="V11" i="2"/>
  <c r="X11" i="2" s="1"/>
  <c r="W11" i="2"/>
  <c r="V12" i="2"/>
  <c r="W12" i="2"/>
  <c r="X12" i="2" s="1"/>
  <c r="Y12" i="2" s="1"/>
  <c r="V13" i="2"/>
  <c r="X13" i="2" s="1"/>
  <c r="W13" i="2"/>
  <c r="V14" i="2"/>
  <c r="W14" i="2"/>
  <c r="X14" i="2" s="1"/>
  <c r="Y14" i="2" s="1"/>
  <c r="V15" i="2"/>
  <c r="X15" i="2" s="1"/>
  <c r="W15" i="2"/>
  <c r="V16" i="2"/>
  <c r="W16" i="2"/>
  <c r="X16" i="2" s="1"/>
  <c r="Y16" i="2" s="1"/>
  <c r="V17" i="2"/>
  <c r="X17" i="2" s="1"/>
  <c r="W17" i="2"/>
  <c r="V18" i="2"/>
  <c r="W18" i="2"/>
  <c r="X18" i="2" s="1"/>
  <c r="Y18" i="2" s="1"/>
  <c r="V19" i="2"/>
  <c r="X19" i="2" s="1"/>
  <c r="W19" i="2"/>
  <c r="V20" i="2"/>
  <c r="W20" i="2"/>
  <c r="X20" i="2" s="1"/>
  <c r="Y20" i="2" s="1"/>
  <c r="V21" i="2"/>
  <c r="X21" i="2" s="1"/>
  <c r="W21" i="2"/>
  <c r="V22" i="2"/>
  <c r="X22" i="2" s="1"/>
  <c r="Y22" i="2" s="1"/>
  <c r="W22" i="2"/>
  <c r="V23" i="2"/>
  <c r="X23" i="2" s="1"/>
  <c r="W23" i="2"/>
  <c r="V24" i="2"/>
  <c r="X24" i="2" s="1"/>
  <c r="Y24" i="2" s="1"/>
  <c r="W24" i="2"/>
  <c r="V25" i="2"/>
  <c r="X25" i="2" s="1"/>
  <c r="W25" i="2"/>
  <c r="V26" i="2"/>
  <c r="X26" i="2" s="1"/>
  <c r="Y26" i="2" s="1"/>
  <c r="W26" i="2"/>
  <c r="V27" i="2"/>
  <c r="X27" i="2" s="1"/>
  <c r="W27" i="2"/>
  <c r="V28" i="2"/>
  <c r="X28" i="2" s="1"/>
  <c r="Y28" i="2" s="1"/>
  <c r="W28" i="2"/>
  <c r="V29" i="2"/>
  <c r="X29" i="2" s="1"/>
  <c r="W29" i="2"/>
  <c r="V30" i="2"/>
  <c r="X30" i="2" s="1"/>
  <c r="Y30" i="2" s="1"/>
  <c r="W30" i="2"/>
  <c r="V31" i="2"/>
  <c r="X31" i="2" s="1"/>
  <c r="W31" i="2"/>
  <c r="V32" i="2"/>
  <c r="X32" i="2" s="1"/>
  <c r="Y32" i="2" s="1"/>
  <c r="W32" i="2"/>
  <c r="V33" i="2"/>
  <c r="X33" i="2" s="1"/>
  <c r="W33" i="2"/>
  <c r="V34" i="2"/>
  <c r="X34" i="2" s="1"/>
  <c r="Y34" i="2" s="1"/>
  <c r="W34" i="2"/>
  <c r="V35" i="2"/>
  <c r="X35" i="2" s="1"/>
  <c r="W35" i="2"/>
  <c r="V36" i="2"/>
  <c r="X36" i="2" s="1"/>
  <c r="Y36" i="2" s="1"/>
  <c r="W36" i="2"/>
  <c r="V37" i="2"/>
  <c r="X37" i="2" s="1"/>
  <c r="W37" i="2"/>
  <c r="V38" i="2"/>
  <c r="X38" i="2" s="1"/>
  <c r="Y38" i="2" s="1"/>
  <c r="W38" i="2"/>
  <c r="V39" i="2"/>
  <c r="X39" i="2" s="1"/>
  <c r="W39" i="2"/>
  <c r="V40" i="2"/>
  <c r="X40" i="2" s="1"/>
  <c r="Y40" i="2" s="1"/>
  <c r="W40" i="2"/>
  <c r="V41" i="2"/>
  <c r="X41" i="2" s="1"/>
  <c r="W41" i="2"/>
  <c r="V42" i="2"/>
  <c r="X42" i="2" s="1"/>
  <c r="Y42" i="2" s="1"/>
  <c r="W42" i="2"/>
  <c r="V43" i="2"/>
  <c r="X43" i="2" s="1"/>
  <c r="W43" i="2"/>
  <c r="V44" i="2"/>
  <c r="X44" i="2" s="1"/>
  <c r="Y44" i="2" s="1"/>
  <c r="W44" i="2"/>
  <c r="V45" i="2"/>
  <c r="X45" i="2" s="1"/>
  <c r="W45" i="2"/>
  <c r="V46" i="2"/>
  <c r="X46" i="2" s="1"/>
  <c r="Y46" i="2" s="1"/>
  <c r="W46" i="2"/>
  <c r="V47" i="2"/>
  <c r="X47" i="2" s="1"/>
  <c r="W47" i="2"/>
  <c r="V48" i="2"/>
  <c r="X48" i="2" s="1"/>
  <c r="Y48" i="2" s="1"/>
  <c r="W48" i="2"/>
  <c r="V49" i="2"/>
  <c r="X49" i="2" s="1"/>
  <c r="W49" i="2"/>
  <c r="V50" i="2"/>
  <c r="X50" i="2" s="1"/>
  <c r="Y50" i="2" s="1"/>
  <c r="W50" i="2"/>
  <c r="V51" i="2"/>
  <c r="X51" i="2" s="1"/>
  <c r="W51" i="2"/>
  <c r="V52" i="2"/>
  <c r="X52" i="2" s="1"/>
  <c r="W52" i="2"/>
  <c r="Y52" i="2"/>
  <c r="V53" i="2"/>
  <c r="X53" i="2" s="1"/>
  <c r="W53" i="2"/>
  <c r="V54" i="2"/>
  <c r="X54" i="2" s="1"/>
  <c r="W54" i="2"/>
  <c r="Y54" i="2"/>
  <c r="V55" i="2"/>
  <c r="X55" i="2" s="1"/>
  <c r="W55" i="2"/>
  <c r="V56" i="2"/>
  <c r="X56" i="2" s="1"/>
  <c r="Y56" i="2" s="1"/>
  <c r="W56" i="2"/>
  <c r="V57" i="2"/>
  <c r="X57" i="2" s="1"/>
  <c r="W57" i="2"/>
  <c r="V58" i="2"/>
  <c r="X58" i="2" s="1"/>
  <c r="Y58" i="2" s="1"/>
  <c r="W58" i="2"/>
  <c r="V59" i="2"/>
  <c r="X59" i="2" s="1"/>
  <c r="W59" i="2"/>
  <c r="V60" i="2"/>
  <c r="X60" i="2" s="1"/>
  <c r="Y60" i="2" s="1"/>
  <c r="W60" i="2"/>
  <c r="V61" i="2"/>
  <c r="X61" i="2" s="1"/>
  <c r="W61" i="2"/>
  <c r="V62" i="2"/>
  <c r="X62" i="2" s="1"/>
  <c r="Y62" i="2" s="1"/>
  <c r="W62" i="2"/>
  <c r="V63" i="2"/>
  <c r="X63" i="2" s="1"/>
  <c r="W63" i="2"/>
  <c r="V64" i="2"/>
  <c r="X64" i="2" s="1"/>
  <c r="Y64" i="2" s="1"/>
  <c r="W64" i="2"/>
  <c r="V65" i="2"/>
  <c r="X65" i="2" s="1"/>
  <c r="W65" i="2"/>
  <c r="V66" i="2"/>
  <c r="X66" i="2" s="1"/>
  <c r="Y66" i="2" s="1"/>
  <c r="W66" i="2"/>
  <c r="V67" i="2"/>
  <c r="X67" i="2" s="1"/>
  <c r="W67" i="2"/>
  <c r="V68" i="2"/>
  <c r="W68" i="2"/>
  <c r="V69" i="2"/>
  <c r="W69" i="2"/>
  <c r="V70" i="2"/>
  <c r="X70" i="2" s="1"/>
  <c r="Y70" i="2" s="1"/>
  <c r="W70" i="2"/>
  <c r="V71" i="2"/>
  <c r="X71" i="2" s="1"/>
  <c r="W71" i="2"/>
  <c r="V72" i="2"/>
  <c r="X72" i="2" s="1"/>
  <c r="Y72" i="2" s="1"/>
  <c r="W72" i="2"/>
  <c r="V73" i="2"/>
  <c r="X73" i="2" s="1"/>
  <c r="W73" i="2"/>
  <c r="V74" i="2"/>
  <c r="X74" i="2" s="1"/>
  <c r="W74" i="2"/>
  <c r="Y74" i="2"/>
  <c r="V75" i="2"/>
  <c r="X75" i="2" s="1"/>
  <c r="W75" i="2"/>
  <c r="V76" i="2"/>
  <c r="X76" i="2" s="1"/>
  <c r="W76" i="2"/>
  <c r="Y76" i="2"/>
  <c r="V77" i="2"/>
  <c r="X77" i="2" s="1"/>
  <c r="W77" i="2"/>
  <c r="V78" i="2"/>
  <c r="X78" i="2" s="1"/>
  <c r="Y78" i="2" s="1"/>
  <c r="W78" i="2"/>
  <c r="V79" i="2"/>
  <c r="X79" i="2" s="1"/>
  <c r="W79" i="2"/>
  <c r="V80" i="2"/>
  <c r="X80" i="2" s="1"/>
  <c r="Y80" i="2" s="1"/>
  <c r="W80" i="2"/>
  <c r="V81" i="2"/>
  <c r="X81" i="2" s="1"/>
  <c r="W81" i="2"/>
  <c r="V82" i="2"/>
  <c r="X82" i="2" s="1"/>
  <c r="W82" i="2"/>
  <c r="Y82" i="2"/>
  <c r="V83" i="2"/>
  <c r="X83" i="2" s="1"/>
  <c r="W83" i="2"/>
  <c r="V84" i="2"/>
  <c r="X84" i="2" s="1"/>
  <c r="W84" i="2"/>
  <c r="Y84" i="2"/>
  <c r="V85" i="2"/>
  <c r="X85" i="2" s="1"/>
  <c r="W85" i="2"/>
  <c r="V86" i="2"/>
  <c r="X86" i="2" s="1"/>
  <c r="Y86" i="2" s="1"/>
  <c r="W86" i="2"/>
  <c r="V87" i="2"/>
  <c r="X87" i="2" s="1"/>
  <c r="W87" i="2"/>
  <c r="V88" i="2"/>
  <c r="X88" i="2" s="1"/>
  <c r="Y88" i="2" s="1"/>
  <c r="W88" i="2"/>
  <c r="V89" i="2"/>
  <c r="X89" i="2" s="1"/>
  <c r="W89" i="2"/>
  <c r="V90" i="2"/>
  <c r="X90" i="2" s="1"/>
  <c r="W90" i="2"/>
  <c r="Y90" i="2"/>
  <c r="V91" i="2"/>
  <c r="X91" i="2" s="1"/>
  <c r="W91" i="2"/>
  <c r="V92" i="2"/>
  <c r="X92" i="2" s="1"/>
  <c r="W92" i="2"/>
  <c r="Y92" i="2"/>
  <c r="V93" i="2"/>
  <c r="X93" i="2" s="1"/>
  <c r="W93" i="2"/>
  <c r="V94" i="2"/>
  <c r="X94" i="2" s="1"/>
  <c r="Y94" i="2" s="1"/>
  <c r="W94" i="2"/>
  <c r="V95" i="2"/>
  <c r="X95" i="2" s="1"/>
  <c r="W95" i="2"/>
  <c r="V96" i="2"/>
  <c r="X96" i="2" s="1"/>
  <c r="Y96" i="2" s="1"/>
  <c r="W96" i="2"/>
  <c r="V97" i="2"/>
  <c r="X97" i="2" s="1"/>
  <c r="W97" i="2"/>
  <c r="V98" i="2"/>
  <c r="X98" i="2" s="1"/>
  <c r="W98" i="2"/>
  <c r="Y98" i="2"/>
  <c r="V99" i="2"/>
  <c r="X99" i="2" s="1"/>
  <c r="W99" i="2"/>
  <c r="V100" i="2"/>
  <c r="X100" i="2" s="1"/>
  <c r="W100" i="2"/>
  <c r="Y100" i="2"/>
  <c r="V101" i="2"/>
  <c r="X101" i="2" s="1"/>
  <c r="W101" i="2"/>
  <c r="V102" i="2"/>
  <c r="X102" i="2" s="1"/>
  <c r="Y102" i="2" s="1"/>
  <c r="W102" i="2"/>
  <c r="V103" i="2"/>
  <c r="X103" i="2" s="1"/>
  <c r="W103" i="2"/>
  <c r="V104" i="2"/>
  <c r="X104" i="2" s="1"/>
  <c r="Y104" i="2" s="1"/>
  <c r="W104" i="2"/>
  <c r="V105" i="2"/>
  <c r="X105" i="2" s="1"/>
  <c r="W105" i="2"/>
  <c r="V106" i="2"/>
  <c r="X106" i="2" s="1"/>
  <c r="W106" i="2"/>
  <c r="Y106" i="2"/>
  <c r="V107" i="2"/>
  <c r="X107" i="2" s="1"/>
  <c r="W107" i="2"/>
  <c r="V108" i="2"/>
  <c r="X108" i="2" s="1"/>
  <c r="W108" i="2"/>
  <c r="Y108" i="2"/>
  <c r="V109" i="2"/>
  <c r="X109" i="2" s="1"/>
  <c r="W109" i="2"/>
  <c r="V110" i="2"/>
  <c r="X110" i="2" s="1"/>
  <c r="Y110" i="2" s="1"/>
  <c r="W110" i="2"/>
  <c r="V111" i="2"/>
  <c r="X111" i="2" s="1"/>
  <c r="W111" i="2"/>
  <c r="V112" i="2"/>
  <c r="X112" i="2" s="1"/>
  <c r="Y112" i="2" s="1"/>
  <c r="W112" i="2"/>
  <c r="V113" i="2"/>
  <c r="X113" i="2" s="1"/>
  <c r="W113" i="2"/>
  <c r="V114" i="2"/>
  <c r="X114" i="2" s="1"/>
  <c r="W114" i="2"/>
  <c r="Y114" i="2"/>
  <c r="V115" i="2"/>
  <c r="X115" i="2" s="1"/>
  <c r="W115" i="2"/>
  <c r="V116" i="2"/>
  <c r="X116" i="2" s="1"/>
  <c r="W116" i="2"/>
  <c r="Y116" i="2"/>
  <c r="V117" i="2"/>
  <c r="X117" i="2" s="1"/>
  <c r="W117" i="2"/>
  <c r="V118" i="2"/>
  <c r="X118" i="2" s="1"/>
  <c r="Y118" i="2" s="1"/>
  <c r="W118" i="2"/>
  <c r="V119" i="2"/>
  <c r="X119" i="2" s="1"/>
  <c r="W119" i="2"/>
  <c r="V120" i="2"/>
  <c r="X120" i="2" s="1"/>
  <c r="Y120" i="2" s="1"/>
  <c r="W120" i="2"/>
  <c r="V121" i="2"/>
  <c r="X121" i="2" s="1"/>
  <c r="W121" i="2"/>
  <c r="Y4" i="2"/>
  <c r="X4" i="2"/>
  <c r="W4" i="2"/>
  <c r="V4" i="2"/>
  <c r="O5" i="2"/>
  <c r="P5" i="2"/>
  <c r="Q5" i="2"/>
  <c r="R5" i="2"/>
  <c r="S5" i="2"/>
  <c r="T5" i="2"/>
  <c r="U5" i="2"/>
  <c r="O6" i="2"/>
  <c r="P6" i="2"/>
  <c r="Q6" i="2"/>
  <c r="R6" i="2"/>
  <c r="S6" i="2"/>
  <c r="T6" i="2"/>
  <c r="U6" i="2"/>
  <c r="O7" i="2"/>
  <c r="P7" i="2"/>
  <c r="Q7" i="2"/>
  <c r="R7" i="2"/>
  <c r="S7" i="2"/>
  <c r="T7" i="2"/>
  <c r="U7" i="2"/>
  <c r="O8" i="2"/>
  <c r="P8" i="2"/>
  <c r="Q8" i="2"/>
  <c r="R8" i="2"/>
  <c r="S8" i="2"/>
  <c r="T8" i="2"/>
  <c r="U8" i="2"/>
  <c r="O9" i="2"/>
  <c r="P9" i="2"/>
  <c r="Q9" i="2"/>
  <c r="R9" i="2"/>
  <c r="S9" i="2"/>
  <c r="T9" i="2"/>
  <c r="U9" i="2"/>
  <c r="O10" i="2"/>
  <c r="P10" i="2"/>
  <c r="Q10" i="2"/>
  <c r="R10" i="2"/>
  <c r="S10" i="2"/>
  <c r="T10" i="2"/>
  <c r="U10" i="2"/>
  <c r="O11" i="2"/>
  <c r="P11" i="2"/>
  <c r="Q11" i="2"/>
  <c r="R11" i="2"/>
  <c r="S11" i="2"/>
  <c r="T11" i="2"/>
  <c r="U11" i="2"/>
  <c r="O12" i="2"/>
  <c r="P12" i="2"/>
  <c r="Q12" i="2"/>
  <c r="R12" i="2"/>
  <c r="S12" i="2"/>
  <c r="T12" i="2"/>
  <c r="U12" i="2"/>
  <c r="O13" i="2"/>
  <c r="P13" i="2"/>
  <c r="Q13" i="2"/>
  <c r="R13" i="2"/>
  <c r="S13" i="2"/>
  <c r="T13" i="2"/>
  <c r="U13" i="2"/>
  <c r="O14" i="2"/>
  <c r="P14" i="2"/>
  <c r="Q14" i="2"/>
  <c r="R14" i="2"/>
  <c r="S14" i="2"/>
  <c r="T14" i="2"/>
  <c r="U14" i="2"/>
  <c r="O15" i="2"/>
  <c r="P15" i="2"/>
  <c r="Q15" i="2"/>
  <c r="R15" i="2"/>
  <c r="S15" i="2"/>
  <c r="T15" i="2"/>
  <c r="U15" i="2"/>
  <c r="O16" i="2"/>
  <c r="P16" i="2"/>
  <c r="Q16" i="2"/>
  <c r="R16" i="2"/>
  <c r="S16" i="2"/>
  <c r="T16" i="2"/>
  <c r="U16" i="2"/>
  <c r="O17" i="2"/>
  <c r="P17" i="2"/>
  <c r="Q17" i="2"/>
  <c r="R17" i="2"/>
  <c r="S17" i="2"/>
  <c r="T17" i="2"/>
  <c r="U17" i="2"/>
  <c r="O18" i="2"/>
  <c r="P18" i="2"/>
  <c r="Q18" i="2"/>
  <c r="R18" i="2"/>
  <c r="S18" i="2"/>
  <c r="T18" i="2"/>
  <c r="U18" i="2"/>
  <c r="O19" i="2"/>
  <c r="P19" i="2"/>
  <c r="Q19" i="2"/>
  <c r="R19" i="2"/>
  <c r="S19" i="2"/>
  <c r="T19" i="2"/>
  <c r="U19" i="2"/>
  <c r="O20" i="2"/>
  <c r="P20" i="2"/>
  <c r="Q20" i="2"/>
  <c r="R20" i="2"/>
  <c r="S20" i="2"/>
  <c r="T20" i="2"/>
  <c r="U20" i="2"/>
  <c r="O21" i="2"/>
  <c r="P21" i="2"/>
  <c r="Q21" i="2"/>
  <c r="R21" i="2"/>
  <c r="S21" i="2"/>
  <c r="T21" i="2"/>
  <c r="U21" i="2"/>
  <c r="O22" i="2"/>
  <c r="P22" i="2"/>
  <c r="Q22" i="2"/>
  <c r="R22" i="2"/>
  <c r="S22" i="2"/>
  <c r="T22" i="2"/>
  <c r="U22" i="2"/>
  <c r="O23" i="2"/>
  <c r="P23" i="2"/>
  <c r="Q23" i="2"/>
  <c r="R23" i="2"/>
  <c r="S23" i="2"/>
  <c r="T23" i="2"/>
  <c r="U23" i="2"/>
  <c r="O24" i="2"/>
  <c r="P24" i="2"/>
  <c r="Q24" i="2"/>
  <c r="R24" i="2"/>
  <c r="S24" i="2"/>
  <c r="T24" i="2"/>
  <c r="U24" i="2"/>
  <c r="O25" i="2"/>
  <c r="P25" i="2"/>
  <c r="Q25" i="2"/>
  <c r="R25" i="2"/>
  <c r="S25" i="2"/>
  <c r="T25" i="2"/>
  <c r="U25" i="2"/>
  <c r="O26" i="2"/>
  <c r="P26" i="2"/>
  <c r="Q26" i="2"/>
  <c r="R26" i="2"/>
  <c r="S26" i="2"/>
  <c r="T26" i="2"/>
  <c r="U26" i="2"/>
  <c r="O27" i="2"/>
  <c r="P27" i="2"/>
  <c r="Q27" i="2"/>
  <c r="R27" i="2"/>
  <c r="S27" i="2"/>
  <c r="T27" i="2"/>
  <c r="U27" i="2"/>
  <c r="O28" i="2"/>
  <c r="P28" i="2"/>
  <c r="Q28" i="2"/>
  <c r="R28" i="2"/>
  <c r="S28" i="2"/>
  <c r="T28" i="2"/>
  <c r="U28" i="2"/>
  <c r="O29" i="2"/>
  <c r="P29" i="2"/>
  <c r="Q29" i="2"/>
  <c r="R29" i="2"/>
  <c r="S29" i="2"/>
  <c r="T29" i="2"/>
  <c r="U29" i="2"/>
  <c r="O30" i="2"/>
  <c r="P30" i="2"/>
  <c r="Q30" i="2"/>
  <c r="R30" i="2"/>
  <c r="S30" i="2"/>
  <c r="T30" i="2"/>
  <c r="U30" i="2"/>
  <c r="O31" i="2"/>
  <c r="P31" i="2"/>
  <c r="Q31" i="2"/>
  <c r="R31" i="2"/>
  <c r="S31" i="2"/>
  <c r="T31" i="2"/>
  <c r="U31" i="2"/>
  <c r="O32" i="2"/>
  <c r="P32" i="2"/>
  <c r="Q32" i="2"/>
  <c r="R32" i="2"/>
  <c r="S32" i="2"/>
  <c r="T32" i="2"/>
  <c r="U32" i="2"/>
  <c r="O33" i="2"/>
  <c r="P33" i="2"/>
  <c r="Q33" i="2"/>
  <c r="R33" i="2"/>
  <c r="S33" i="2"/>
  <c r="T33" i="2"/>
  <c r="U33" i="2"/>
  <c r="O34" i="2"/>
  <c r="P34" i="2"/>
  <c r="Q34" i="2"/>
  <c r="R34" i="2"/>
  <c r="S34" i="2"/>
  <c r="T34" i="2"/>
  <c r="U34" i="2"/>
  <c r="O35" i="2"/>
  <c r="P35" i="2"/>
  <c r="Q35" i="2"/>
  <c r="R35" i="2"/>
  <c r="S35" i="2"/>
  <c r="T35" i="2"/>
  <c r="U35" i="2"/>
  <c r="O36" i="2"/>
  <c r="P36" i="2"/>
  <c r="Q36" i="2"/>
  <c r="R36" i="2"/>
  <c r="S36" i="2"/>
  <c r="T36" i="2"/>
  <c r="U36" i="2"/>
  <c r="O37" i="2"/>
  <c r="P37" i="2"/>
  <c r="Q37" i="2"/>
  <c r="R37" i="2"/>
  <c r="S37" i="2"/>
  <c r="T37" i="2"/>
  <c r="U37" i="2"/>
  <c r="O38" i="2"/>
  <c r="P38" i="2"/>
  <c r="Q38" i="2"/>
  <c r="R38" i="2"/>
  <c r="S38" i="2"/>
  <c r="T38" i="2"/>
  <c r="U38" i="2"/>
  <c r="O39" i="2"/>
  <c r="P39" i="2"/>
  <c r="Q39" i="2"/>
  <c r="R39" i="2"/>
  <c r="S39" i="2"/>
  <c r="T39" i="2"/>
  <c r="U39" i="2"/>
  <c r="O40" i="2"/>
  <c r="P40" i="2"/>
  <c r="Q40" i="2"/>
  <c r="R40" i="2"/>
  <c r="S40" i="2"/>
  <c r="T40" i="2"/>
  <c r="U40" i="2"/>
  <c r="O41" i="2"/>
  <c r="P41" i="2"/>
  <c r="Q41" i="2"/>
  <c r="R41" i="2"/>
  <c r="S41" i="2"/>
  <c r="T41" i="2"/>
  <c r="U41" i="2"/>
  <c r="O42" i="2"/>
  <c r="P42" i="2"/>
  <c r="Q42" i="2"/>
  <c r="R42" i="2"/>
  <c r="S42" i="2"/>
  <c r="T42" i="2"/>
  <c r="U42" i="2"/>
  <c r="O43" i="2"/>
  <c r="P43" i="2"/>
  <c r="Q43" i="2"/>
  <c r="R43" i="2"/>
  <c r="S43" i="2"/>
  <c r="T43" i="2"/>
  <c r="U43" i="2"/>
  <c r="O44" i="2"/>
  <c r="P44" i="2"/>
  <c r="Q44" i="2"/>
  <c r="R44" i="2"/>
  <c r="S44" i="2"/>
  <c r="T44" i="2"/>
  <c r="U44" i="2"/>
  <c r="O45" i="2"/>
  <c r="P45" i="2"/>
  <c r="Q45" i="2"/>
  <c r="R45" i="2"/>
  <c r="S45" i="2"/>
  <c r="T45" i="2"/>
  <c r="U45" i="2"/>
  <c r="O46" i="2"/>
  <c r="P46" i="2"/>
  <c r="Q46" i="2"/>
  <c r="R46" i="2"/>
  <c r="S46" i="2"/>
  <c r="T46" i="2"/>
  <c r="U46" i="2"/>
  <c r="O47" i="2"/>
  <c r="P47" i="2"/>
  <c r="Q47" i="2"/>
  <c r="R47" i="2"/>
  <c r="S47" i="2"/>
  <c r="T47" i="2"/>
  <c r="U47" i="2"/>
  <c r="O48" i="2"/>
  <c r="P48" i="2"/>
  <c r="Q48" i="2"/>
  <c r="R48" i="2"/>
  <c r="S48" i="2"/>
  <c r="T48" i="2"/>
  <c r="U48" i="2"/>
  <c r="O49" i="2"/>
  <c r="P49" i="2"/>
  <c r="Q49" i="2"/>
  <c r="R49" i="2"/>
  <c r="S49" i="2"/>
  <c r="T49" i="2"/>
  <c r="U49" i="2"/>
  <c r="O50" i="2"/>
  <c r="P50" i="2"/>
  <c r="Q50" i="2"/>
  <c r="R50" i="2"/>
  <c r="S50" i="2"/>
  <c r="T50" i="2"/>
  <c r="U50" i="2"/>
  <c r="O51" i="2"/>
  <c r="P51" i="2"/>
  <c r="Q51" i="2"/>
  <c r="R51" i="2"/>
  <c r="S51" i="2"/>
  <c r="T51" i="2"/>
  <c r="U51" i="2"/>
  <c r="O52" i="2"/>
  <c r="P52" i="2"/>
  <c r="Q52" i="2"/>
  <c r="R52" i="2"/>
  <c r="S52" i="2"/>
  <c r="T52" i="2"/>
  <c r="U52" i="2"/>
  <c r="O53" i="2"/>
  <c r="P53" i="2"/>
  <c r="Q53" i="2"/>
  <c r="R53" i="2"/>
  <c r="S53" i="2"/>
  <c r="T53" i="2"/>
  <c r="U53" i="2"/>
  <c r="O54" i="2"/>
  <c r="P54" i="2"/>
  <c r="Q54" i="2"/>
  <c r="R54" i="2"/>
  <c r="S54" i="2"/>
  <c r="T54" i="2"/>
  <c r="U54" i="2"/>
  <c r="O55" i="2"/>
  <c r="P55" i="2"/>
  <c r="Q55" i="2"/>
  <c r="R55" i="2"/>
  <c r="S55" i="2"/>
  <c r="T55" i="2"/>
  <c r="U55" i="2"/>
  <c r="O56" i="2"/>
  <c r="P56" i="2"/>
  <c r="Q56" i="2"/>
  <c r="R56" i="2"/>
  <c r="S56" i="2"/>
  <c r="T56" i="2"/>
  <c r="U56" i="2"/>
  <c r="O57" i="2"/>
  <c r="P57" i="2"/>
  <c r="Q57" i="2"/>
  <c r="R57" i="2"/>
  <c r="S57" i="2"/>
  <c r="T57" i="2"/>
  <c r="U57" i="2"/>
  <c r="O58" i="2"/>
  <c r="P58" i="2"/>
  <c r="Q58" i="2"/>
  <c r="R58" i="2"/>
  <c r="S58" i="2"/>
  <c r="T58" i="2"/>
  <c r="U58" i="2"/>
  <c r="O59" i="2"/>
  <c r="P59" i="2"/>
  <c r="Q59" i="2"/>
  <c r="R59" i="2"/>
  <c r="S59" i="2"/>
  <c r="T59" i="2"/>
  <c r="U59" i="2"/>
  <c r="O60" i="2"/>
  <c r="P60" i="2"/>
  <c r="Q60" i="2"/>
  <c r="R60" i="2"/>
  <c r="S60" i="2"/>
  <c r="T60" i="2"/>
  <c r="U60" i="2"/>
  <c r="O61" i="2"/>
  <c r="P61" i="2"/>
  <c r="Q61" i="2"/>
  <c r="R61" i="2"/>
  <c r="S61" i="2"/>
  <c r="T61" i="2"/>
  <c r="U61" i="2"/>
  <c r="O62" i="2"/>
  <c r="P62" i="2"/>
  <c r="Q62" i="2"/>
  <c r="R62" i="2"/>
  <c r="S62" i="2"/>
  <c r="T62" i="2"/>
  <c r="U62" i="2"/>
  <c r="O63" i="2"/>
  <c r="P63" i="2"/>
  <c r="Q63" i="2"/>
  <c r="R63" i="2"/>
  <c r="S63" i="2"/>
  <c r="T63" i="2"/>
  <c r="U63" i="2"/>
  <c r="O64" i="2"/>
  <c r="P64" i="2"/>
  <c r="Q64" i="2"/>
  <c r="R64" i="2"/>
  <c r="S64" i="2"/>
  <c r="T64" i="2"/>
  <c r="U64" i="2"/>
  <c r="O65" i="2"/>
  <c r="P65" i="2"/>
  <c r="Q65" i="2"/>
  <c r="R65" i="2"/>
  <c r="S65" i="2"/>
  <c r="T65" i="2"/>
  <c r="U65" i="2"/>
  <c r="O66" i="2"/>
  <c r="P66" i="2"/>
  <c r="Q66" i="2"/>
  <c r="R66" i="2"/>
  <c r="S66" i="2"/>
  <c r="T66" i="2"/>
  <c r="U66" i="2"/>
  <c r="O67" i="2"/>
  <c r="P67" i="2"/>
  <c r="Q67" i="2"/>
  <c r="R67" i="2"/>
  <c r="S67" i="2"/>
  <c r="T67" i="2"/>
  <c r="U67" i="2"/>
  <c r="S68" i="2"/>
  <c r="U68" i="2"/>
  <c r="S69" i="2"/>
  <c r="T69" i="2"/>
  <c r="O70" i="2"/>
  <c r="P70" i="2"/>
  <c r="Q70" i="2"/>
  <c r="R70" i="2"/>
  <c r="S70" i="2"/>
  <c r="T70" i="2"/>
  <c r="U70" i="2"/>
  <c r="O71" i="2"/>
  <c r="P71" i="2"/>
  <c r="Q71" i="2"/>
  <c r="R71" i="2"/>
  <c r="S71" i="2"/>
  <c r="T71" i="2"/>
  <c r="U71" i="2"/>
  <c r="O72" i="2"/>
  <c r="P72" i="2"/>
  <c r="Q72" i="2"/>
  <c r="R72" i="2"/>
  <c r="S72" i="2"/>
  <c r="T72" i="2"/>
  <c r="U72" i="2"/>
  <c r="O73" i="2"/>
  <c r="P73" i="2"/>
  <c r="Q73" i="2"/>
  <c r="R73" i="2"/>
  <c r="S73" i="2"/>
  <c r="T73" i="2"/>
  <c r="U73" i="2"/>
  <c r="O74" i="2"/>
  <c r="P74" i="2"/>
  <c r="Q74" i="2"/>
  <c r="R74" i="2"/>
  <c r="S74" i="2"/>
  <c r="T74" i="2"/>
  <c r="U74" i="2"/>
  <c r="O75" i="2"/>
  <c r="P75" i="2"/>
  <c r="Q75" i="2"/>
  <c r="R75" i="2"/>
  <c r="S75" i="2"/>
  <c r="T75" i="2"/>
  <c r="U75" i="2"/>
  <c r="O76" i="2"/>
  <c r="P76" i="2"/>
  <c r="Q76" i="2"/>
  <c r="R76" i="2"/>
  <c r="S76" i="2"/>
  <c r="T76" i="2"/>
  <c r="U76" i="2"/>
  <c r="O77" i="2"/>
  <c r="P77" i="2"/>
  <c r="Q77" i="2"/>
  <c r="R77" i="2"/>
  <c r="S77" i="2"/>
  <c r="T77" i="2"/>
  <c r="U77" i="2"/>
  <c r="O78" i="2"/>
  <c r="P78" i="2"/>
  <c r="Q78" i="2"/>
  <c r="R78" i="2"/>
  <c r="S78" i="2"/>
  <c r="T78" i="2"/>
  <c r="U78" i="2"/>
  <c r="O79" i="2"/>
  <c r="P79" i="2"/>
  <c r="Q79" i="2"/>
  <c r="R79" i="2"/>
  <c r="S79" i="2"/>
  <c r="T79" i="2"/>
  <c r="U79" i="2"/>
  <c r="O80" i="2"/>
  <c r="P80" i="2"/>
  <c r="Q80" i="2"/>
  <c r="R80" i="2"/>
  <c r="S80" i="2"/>
  <c r="T80" i="2"/>
  <c r="U80" i="2"/>
  <c r="O81" i="2"/>
  <c r="P81" i="2"/>
  <c r="Q81" i="2"/>
  <c r="R81" i="2"/>
  <c r="S81" i="2"/>
  <c r="T81" i="2"/>
  <c r="U81" i="2"/>
  <c r="O82" i="2"/>
  <c r="P82" i="2"/>
  <c r="Q82" i="2"/>
  <c r="R82" i="2"/>
  <c r="S82" i="2"/>
  <c r="T82" i="2"/>
  <c r="U82" i="2"/>
  <c r="O83" i="2"/>
  <c r="P83" i="2"/>
  <c r="Q83" i="2"/>
  <c r="R83" i="2"/>
  <c r="S83" i="2"/>
  <c r="T83" i="2"/>
  <c r="U83" i="2"/>
  <c r="O84" i="2"/>
  <c r="P84" i="2"/>
  <c r="Q84" i="2"/>
  <c r="R84" i="2"/>
  <c r="S84" i="2"/>
  <c r="T84" i="2"/>
  <c r="U84" i="2"/>
  <c r="O85" i="2"/>
  <c r="P85" i="2"/>
  <c r="Q85" i="2"/>
  <c r="R85" i="2"/>
  <c r="S85" i="2"/>
  <c r="T85" i="2"/>
  <c r="U85" i="2"/>
  <c r="O86" i="2"/>
  <c r="P86" i="2"/>
  <c r="Q86" i="2"/>
  <c r="R86" i="2"/>
  <c r="S86" i="2"/>
  <c r="T86" i="2"/>
  <c r="U86" i="2"/>
  <c r="O87" i="2"/>
  <c r="P87" i="2"/>
  <c r="Q87" i="2"/>
  <c r="R87" i="2"/>
  <c r="S87" i="2"/>
  <c r="T87" i="2"/>
  <c r="U87" i="2"/>
  <c r="O88" i="2"/>
  <c r="P88" i="2"/>
  <c r="Q88" i="2"/>
  <c r="R88" i="2"/>
  <c r="S88" i="2"/>
  <c r="T88" i="2"/>
  <c r="U88" i="2"/>
  <c r="O89" i="2"/>
  <c r="P89" i="2"/>
  <c r="Q89" i="2"/>
  <c r="R89" i="2"/>
  <c r="S89" i="2"/>
  <c r="T89" i="2"/>
  <c r="U89" i="2"/>
  <c r="O90" i="2"/>
  <c r="P90" i="2"/>
  <c r="Q90" i="2"/>
  <c r="R90" i="2"/>
  <c r="S90" i="2"/>
  <c r="T90" i="2"/>
  <c r="U90" i="2"/>
  <c r="O91" i="2"/>
  <c r="P91" i="2"/>
  <c r="Q91" i="2"/>
  <c r="R91" i="2"/>
  <c r="S91" i="2"/>
  <c r="T91" i="2"/>
  <c r="U91" i="2"/>
  <c r="O92" i="2"/>
  <c r="P92" i="2"/>
  <c r="Q92" i="2"/>
  <c r="R92" i="2"/>
  <c r="S92" i="2"/>
  <c r="T92" i="2"/>
  <c r="U92" i="2"/>
  <c r="O93" i="2"/>
  <c r="P93" i="2"/>
  <c r="Q93" i="2"/>
  <c r="R93" i="2"/>
  <c r="S93" i="2"/>
  <c r="T93" i="2"/>
  <c r="U93" i="2"/>
  <c r="O94" i="2"/>
  <c r="P94" i="2"/>
  <c r="Q94" i="2"/>
  <c r="R94" i="2"/>
  <c r="S94" i="2"/>
  <c r="T94" i="2"/>
  <c r="U94" i="2"/>
  <c r="O95" i="2"/>
  <c r="P95" i="2"/>
  <c r="Q95" i="2"/>
  <c r="R95" i="2"/>
  <c r="S95" i="2"/>
  <c r="T95" i="2"/>
  <c r="U95" i="2"/>
  <c r="O96" i="2"/>
  <c r="P96" i="2"/>
  <c r="Q96" i="2"/>
  <c r="R96" i="2"/>
  <c r="S96" i="2"/>
  <c r="T96" i="2"/>
  <c r="U96" i="2"/>
  <c r="O97" i="2"/>
  <c r="P97" i="2"/>
  <c r="Q97" i="2"/>
  <c r="R97" i="2"/>
  <c r="S97" i="2"/>
  <c r="T97" i="2"/>
  <c r="U97" i="2"/>
  <c r="O98" i="2"/>
  <c r="P98" i="2"/>
  <c r="Q98" i="2"/>
  <c r="R98" i="2"/>
  <c r="S98" i="2"/>
  <c r="T98" i="2"/>
  <c r="U98" i="2"/>
  <c r="O99" i="2"/>
  <c r="P99" i="2"/>
  <c r="Q99" i="2"/>
  <c r="R99" i="2"/>
  <c r="S99" i="2"/>
  <c r="T99" i="2"/>
  <c r="U99" i="2"/>
  <c r="O100" i="2"/>
  <c r="P100" i="2"/>
  <c r="Q100" i="2"/>
  <c r="R100" i="2"/>
  <c r="S100" i="2"/>
  <c r="T100" i="2"/>
  <c r="U100" i="2"/>
  <c r="O101" i="2"/>
  <c r="P101" i="2"/>
  <c r="Q101" i="2"/>
  <c r="R101" i="2"/>
  <c r="S101" i="2"/>
  <c r="T101" i="2"/>
  <c r="U101" i="2"/>
  <c r="O102" i="2"/>
  <c r="P102" i="2"/>
  <c r="Q102" i="2"/>
  <c r="R102" i="2"/>
  <c r="S102" i="2"/>
  <c r="T102" i="2"/>
  <c r="U102" i="2"/>
  <c r="O103" i="2"/>
  <c r="P103" i="2"/>
  <c r="Q103" i="2"/>
  <c r="R103" i="2"/>
  <c r="S103" i="2"/>
  <c r="T103" i="2"/>
  <c r="U103" i="2"/>
  <c r="O104" i="2"/>
  <c r="P104" i="2"/>
  <c r="Q104" i="2"/>
  <c r="R104" i="2"/>
  <c r="S104" i="2"/>
  <c r="T104" i="2"/>
  <c r="U104" i="2"/>
  <c r="O105" i="2"/>
  <c r="P105" i="2"/>
  <c r="Q105" i="2"/>
  <c r="R105" i="2"/>
  <c r="S105" i="2"/>
  <c r="T105" i="2"/>
  <c r="U105" i="2"/>
  <c r="O106" i="2"/>
  <c r="P106" i="2"/>
  <c r="Q106" i="2"/>
  <c r="R106" i="2"/>
  <c r="S106" i="2"/>
  <c r="T106" i="2"/>
  <c r="U106" i="2"/>
  <c r="O107" i="2"/>
  <c r="P107" i="2"/>
  <c r="Q107" i="2"/>
  <c r="R107" i="2"/>
  <c r="S107" i="2"/>
  <c r="T107" i="2"/>
  <c r="U107" i="2"/>
  <c r="O108" i="2"/>
  <c r="P108" i="2"/>
  <c r="Q108" i="2"/>
  <c r="R108" i="2"/>
  <c r="S108" i="2"/>
  <c r="T108" i="2"/>
  <c r="U108" i="2"/>
  <c r="O109" i="2"/>
  <c r="P109" i="2"/>
  <c r="Q109" i="2"/>
  <c r="R109" i="2"/>
  <c r="S109" i="2"/>
  <c r="T109" i="2"/>
  <c r="U109" i="2"/>
  <c r="O110" i="2"/>
  <c r="P110" i="2"/>
  <c r="Q110" i="2"/>
  <c r="R110" i="2"/>
  <c r="S110" i="2"/>
  <c r="T110" i="2"/>
  <c r="U110" i="2"/>
  <c r="O111" i="2"/>
  <c r="P111" i="2"/>
  <c r="Q111" i="2"/>
  <c r="R111" i="2"/>
  <c r="S111" i="2"/>
  <c r="T111" i="2"/>
  <c r="U111" i="2"/>
  <c r="O112" i="2"/>
  <c r="P112" i="2"/>
  <c r="Q112" i="2"/>
  <c r="R112" i="2"/>
  <c r="S112" i="2"/>
  <c r="T112" i="2"/>
  <c r="U112" i="2"/>
  <c r="O113" i="2"/>
  <c r="P113" i="2"/>
  <c r="Q113" i="2"/>
  <c r="R113" i="2"/>
  <c r="S113" i="2"/>
  <c r="T113" i="2"/>
  <c r="U113" i="2"/>
  <c r="O114" i="2"/>
  <c r="P114" i="2"/>
  <c r="Q114" i="2"/>
  <c r="R114" i="2"/>
  <c r="S114" i="2"/>
  <c r="T114" i="2"/>
  <c r="U114" i="2"/>
  <c r="O115" i="2"/>
  <c r="P115" i="2"/>
  <c r="Q115" i="2"/>
  <c r="R115" i="2"/>
  <c r="S115" i="2"/>
  <c r="T115" i="2"/>
  <c r="U115" i="2"/>
  <c r="O116" i="2"/>
  <c r="P116" i="2"/>
  <c r="Q116" i="2"/>
  <c r="R116" i="2"/>
  <c r="S116" i="2"/>
  <c r="T116" i="2"/>
  <c r="U116" i="2"/>
  <c r="O117" i="2"/>
  <c r="P117" i="2"/>
  <c r="Q117" i="2"/>
  <c r="R117" i="2"/>
  <c r="S117" i="2"/>
  <c r="T117" i="2"/>
  <c r="U117" i="2"/>
  <c r="O118" i="2"/>
  <c r="P118" i="2"/>
  <c r="Q118" i="2"/>
  <c r="R118" i="2"/>
  <c r="S118" i="2"/>
  <c r="T118" i="2"/>
  <c r="U118" i="2"/>
  <c r="O119" i="2"/>
  <c r="P119" i="2"/>
  <c r="Q119" i="2"/>
  <c r="R119" i="2"/>
  <c r="S119" i="2"/>
  <c r="T119" i="2"/>
  <c r="U119" i="2"/>
  <c r="O120" i="2"/>
  <c r="P120" i="2"/>
  <c r="Q120" i="2"/>
  <c r="R120" i="2"/>
  <c r="S120" i="2"/>
  <c r="T120" i="2"/>
  <c r="U120" i="2"/>
  <c r="O121" i="2"/>
  <c r="P121" i="2"/>
  <c r="Q121" i="2"/>
  <c r="R121" i="2"/>
  <c r="S121" i="2"/>
  <c r="T121" i="2"/>
  <c r="U121" i="2"/>
  <c r="P4" i="2"/>
  <c r="Q4" i="2"/>
  <c r="R4" i="2"/>
  <c r="S4" i="2"/>
  <c r="T4" i="2"/>
  <c r="U4" i="2"/>
  <c r="O4" i="2"/>
  <c r="K43" i="2"/>
  <c r="J43" i="2"/>
  <c r="K42" i="2"/>
  <c r="J42" i="2"/>
  <c r="I43" i="2"/>
  <c r="I42" i="2"/>
  <c r="X69" i="2" l="1"/>
  <c r="X68" i="2"/>
  <c r="Y68" i="2" s="1"/>
  <c r="E21" i="11"/>
  <c r="E24" i="11" s="1"/>
  <c r="E27" i="11" s="1"/>
  <c r="Y121" i="2"/>
  <c r="Y119" i="2"/>
  <c r="Y117" i="2"/>
  <c r="Y115" i="2"/>
  <c r="Y113" i="2"/>
  <c r="Y111" i="2"/>
  <c r="Y109" i="2"/>
  <c r="Y107" i="2"/>
  <c r="Y105" i="2"/>
  <c r="Y103" i="2"/>
  <c r="Y101" i="2"/>
  <c r="Y99" i="2"/>
  <c r="Y97" i="2"/>
  <c r="Y95" i="2"/>
  <c r="Y93" i="2"/>
  <c r="Y91" i="2"/>
  <c r="Y89" i="2"/>
  <c r="Y87" i="2"/>
  <c r="Y85" i="2"/>
  <c r="Y83" i="2"/>
  <c r="Y81" i="2"/>
  <c r="Y79" i="2"/>
  <c r="Y77" i="2"/>
  <c r="Y75" i="2"/>
  <c r="Y73" i="2"/>
  <c r="Y71" i="2"/>
  <c r="Y69" i="2"/>
  <c r="Y67" i="2"/>
  <c r="Y65" i="2"/>
  <c r="Y63" i="2"/>
  <c r="Y61" i="2"/>
  <c r="Y59" i="2"/>
  <c r="Y57" i="2"/>
  <c r="Y55" i="2"/>
  <c r="Y53" i="2"/>
  <c r="Y51" i="2"/>
  <c r="Y49" i="2"/>
  <c r="Y47" i="2"/>
  <c r="Y45" i="2"/>
  <c r="Y43" i="2"/>
  <c r="Y41" i="2"/>
  <c r="Y39" i="2"/>
  <c r="Y37" i="2"/>
  <c r="Y35" i="2"/>
  <c r="Y33" i="2"/>
  <c r="Y31" i="2"/>
  <c r="Y29" i="2"/>
  <c r="Y27" i="2"/>
  <c r="Y25" i="2"/>
  <c r="Y23" i="2"/>
  <c r="Y21" i="2"/>
  <c r="Y19" i="2"/>
  <c r="Y17" i="2"/>
  <c r="Y15" i="2"/>
  <c r="Y13" i="2"/>
  <c r="Y11" i="2"/>
  <c r="Y9" i="2"/>
  <c r="Y7" i="2"/>
  <c r="Y5" i="2"/>
  <c r="S27" i="29" l="1"/>
  <c r="R27" i="29"/>
  <c r="S45" i="26" l="1"/>
  <c r="R45" i="26"/>
  <c r="Q45" i="26"/>
  <c r="P45" i="26"/>
  <c r="O45" i="26"/>
  <c r="N45" i="26"/>
  <c r="M45" i="26"/>
  <c r="L45" i="26"/>
  <c r="K45" i="26"/>
  <c r="J45" i="26"/>
  <c r="I45" i="26"/>
  <c r="H45" i="26"/>
  <c r="G45" i="26"/>
  <c r="F45" i="26"/>
  <c r="E45" i="26"/>
  <c r="D45" i="26"/>
  <c r="C45" i="26"/>
  <c r="T44" i="26"/>
  <c r="T43" i="26"/>
  <c r="T42" i="26"/>
  <c r="M20" i="26" s="1"/>
  <c r="T41" i="26"/>
  <c r="O19" i="26" s="1"/>
  <c r="T40" i="26"/>
  <c r="T39" i="26"/>
  <c r="T38" i="26"/>
  <c r="M16" i="26" s="1"/>
  <c r="T37" i="26"/>
  <c r="O15" i="26" s="1"/>
  <c r="T36" i="26"/>
  <c r="T35" i="26"/>
  <c r="T34" i="26"/>
  <c r="T33" i="26"/>
  <c r="T32" i="26"/>
  <c r="T31" i="26"/>
  <c r="T30" i="26"/>
  <c r="T29" i="26"/>
  <c r="T28" i="26"/>
  <c r="T27" i="26"/>
  <c r="T26" i="26"/>
  <c r="T25" i="26"/>
  <c r="D25" i="26"/>
  <c r="T22" i="26"/>
  <c r="S22" i="26"/>
  <c r="R22" i="26"/>
  <c r="Q22" i="26"/>
  <c r="P22" i="26"/>
  <c r="O22" i="26"/>
  <c r="N22" i="26"/>
  <c r="M22" i="26"/>
  <c r="L22" i="26"/>
  <c r="K22" i="26"/>
  <c r="J22" i="26"/>
  <c r="I22" i="26"/>
  <c r="H22" i="26"/>
  <c r="G22" i="26"/>
  <c r="F22" i="26"/>
  <c r="E22" i="26"/>
  <c r="D22" i="26"/>
  <c r="C22" i="26"/>
  <c r="T21" i="26"/>
  <c r="S21" i="26"/>
  <c r="R21" i="26"/>
  <c r="Q21" i="26"/>
  <c r="P21" i="26"/>
  <c r="O21" i="26"/>
  <c r="N21" i="26"/>
  <c r="M21" i="26"/>
  <c r="L21" i="26"/>
  <c r="K21" i="26"/>
  <c r="J21" i="26"/>
  <c r="I21" i="26"/>
  <c r="H21" i="26"/>
  <c r="G21" i="26"/>
  <c r="F21" i="26"/>
  <c r="E21" i="26"/>
  <c r="D21" i="26"/>
  <c r="C21" i="26"/>
  <c r="S20" i="26"/>
  <c r="R20" i="26"/>
  <c r="P20" i="26"/>
  <c r="O20" i="26"/>
  <c r="N20" i="26"/>
  <c r="K20" i="26"/>
  <c r="J20" i="26"/>
  <c r="H20" i="26"/>
  <c r="G20" i="26"/>
  <c r="F20" i="26"/>
  <c r="C20" i="26"/>
  <c r="T19" i="26"/>
  <c r="R19" i="26"/>
  <c r="Q19" i="26"/>
  <c r="P19" i="26"/>
  <c r="M19" i="26"/>
  <c r="L19" i="26"/>
  <c r="J19" i="26"/>
  <c r="I19" i="26"/>
  <c r="H19" i="26"/>
  <c r="E19" i="26"/>
  <c r="D19" i="26"/>
  <c r="T18" i="26"/>
  <c r="S18" i="26"/>
  <c r="R18" i="26"/>
  <c r="Q18" i="26"/>
  <c r="P18" i="26"/>
  <c r="O18" i="26"/>
  <c r="N18" i="26"/>
  <c r="M18" i="26"/>
  <c r="L18" i="26"/>
  <c r="K18" i="26"/>
  <c r="J18" i="26"/>
  <c r="I18" i="26"/>
  <c r="H18" i="26"/>
  <c r="G18" i="26"/>
  <c r="F18" i="26"/>
  <c r="E18" i="26"/>
  <c r="D18" i="26"/>
  <c r="C18" i="26"/>
  <c r="S16" i="26"/>
  <c r="R16" i="26"/>
  <c r="P16" i="26"/>
  <c r="O16" i="26"/>
  <c r="N16" i="26"/>
  <c r="K16" i="26"/>
  <c r="J16" i="26"/>
  <c r="H16" i="26"/>
  <c r="G16" i="26"/>
  <c r="F16" i="26"/>
  <c r="C16" i="26"/>
  <c r="T15" i="26"/>
  <c r="R15" i="26"/>
  <c r="Q15" i="26"/>
  <c r="P15" i="26"/>
  <c r="N15" i="26"/>
  <c r="M15" i="26"/>
  <c r="L15" i="26"/>
  <c r="K15" i="26"/>
  <c r="J15" i="26"/>
  <c r="I15" i="26"/>
  <c r="H15" i="26"/>
  <c r="G15" i="26"/>
  <c r="F15" i="26"/>
  <c r="E15" i="26"/>
  <c r="D15" i="26"/>
  <c r="C15" i="26"/>
  <c r="T14" i="26"/>
  <c r="S14" i="26"/>
  <c r="R14" i="26"/>
  <c r="Q14" i="26"/>
  <c r="P14" i="26"/>
  <c r="O14" i="26"/>
  <c r="N14" i="26"/>
  <c r="M14" i="26"/>
  <c r="L14" i="26"/>
  <c r="K14" i="26"/>
  <c r="J14" i="26"/>
  <c r="I14" i="26"/>
  <c r="H14" i="26"/>
  <c r="G14" i="26"/>
  <c r="F14" i="26"/>
  <c r="E14" i="26"/>
  <c r="D14" i="26"/>
  <c r="C14" i="26"/>
  <c r="T13" i="26"/>
  <c r="S13" i="26"/>
  <c r="R13" i="26"/>
  <c r="Q13" i="26"/>
  <c r="P13" i="26"/>
  <c r="O13" i="26"/>
  <c r="N13" i="26"/>
  <c r="M13" i="26"/>
  <c r="L13" i="26"/>
  <c r="K13" i="26"/>
  <c r="J13" i="26"/>
  <c r="I13" i="26"/>
  <c r="H13" i="26"/>
  <c r="G13" i="26"/>
  <c r="F13" i="26"/>
  <c r="E13" i="26"/>
  <c r="D13" i="26"/>
  <c r="C13" i="26"/>
  <c r="T12" i="26"/>
  <c r="S12" i="26"/>
  <c r="R12" i="26"/>
  <c r="Q12" i="26"/>
  <c r="P12" i="26"/>
  <c r="O12" i="26"/>
  <c r="N12" i="26"/>
  <c r="M12" i="26"/>
  <c r="L12" i="26"/>
  <c r="K12" i="26"/>
  <c r="J12" i="26"/>
  <c r="I12" i="26"/>
  <c r="H12" i="26"/>
  <c r="G12" i="26"/>
  <c r="F12" i="26"/>
  <c r="E12" i="26"/>
  <c r="D12" i="26"/>
  <c r="C12" i="26"/>
  <c r="T11" i="26"/>
  <c r="S11" i="26"/>
  <c r="R11" i="26"/>
  <c r="Q11" i="26"/>
  <c r="P11" i="26"/>
  <c r="O11" i="26"/>
  <c r="N11" i="26"/>
  <c r="M11" i="26"/>
  <c r="L11" i="26"/>
  <c r="K11" i="26"/>
  <c r="J11" i="26"/>
  <c r="I11" i="26"/>
  <c r="H11" i="26"/>
  <c r="G11" i="26"/>
  <c r="F11" i="26"/>
  <c r="E11" i="26"/>
  <c r="D11" i="26"/>
  <c r="C11" i="26"/>
  <c r="T10" i="26"/>
  <c r="S10" i="26"/>
  <c r="R10" i="26"/>
  <c r="Q10" i="26"/>
  <c r="P10" i="26"/>
  <c r="O10" i="26"/>
  <c r="N10" i="26"/>
  <c r="M10" i="26"/>
  <c r="L10" i="26"/>
  <c r="K10" i="26"/>
  <c r="J10" i="26"/>
  <c r="I10" i="26"/>
  <c r="H10" i="26"/>
  <c r="G10" i="26"/>
  <c r="F10" i="26"/>
  <c r="E10" i="26"/>
  <c r="D10" i="26"/>
  <c r="C10" i="26"/>
  <c r="T8" i="26"/>
  <c r="S8" i="26"/>
  <c r="R8" i="26"/>
  <c r="Q8" i="26"/>
  <c r="P8" i="26"/>
  <c r="O8" i="26"/>
  <c r="N8" i="26"/>
  <c r="M8" i="26"/>
  <c r="L8" i="26"/>
  <c r="K8" i="26"/>
  <c r="J8" i="26"/>
  <c r="I8" i="26"/>
  <c r="H8" i="26"/>
  <c r="G8" i="26"/>
  <c r="F8" i="26"/>
  <c r="E8" i="26"/>
  <c r="D8" i="26"/>
  <c r="C8" i="26"/>
  <c r="T7" i="26"/>
  <c r="S7" i="26"/>
  <c r="R7" i="26"/>
  <c r="Q7" i="26"/>
  <c r="P7" i="26"/>
  <c r="O7" i="26"/>
  <c r="N7" i="26"/>
  <c r="M7" i="26"/>
  <c r="L7" i="26"/>
  <c r="K7" i="26"/>
  <c r="J7" i="26"/>
  <c r="I7" i="26"/>
  <c r="H7" i="26"/>
  <c r="G7" i="26"/>
  <c r="F7" i="26"/>
  <c r="E7" i="26"/>
  <c r="D7" i="26"/>
  <c r="C7" i="26"/>
  <c r="T6" i="26"/>
  <c r="S6" i="26"/>
  <c r="R6" i="26"/>
  <c r="Q6" i="26"/>
  <c r="P6" i="26"/>
  <c r="O6" i="26"/>
  <c r="N6" i="26"/>
  <c r="M6" i="26"/>
  <c r="L6" i="26"/>
  <c r="K6" i="26"/>
  <c r="J6" i="26"/>
  <c r="I6" i="26"/>
  <c r="H6" i="26"/>
  <c r="G6" i="26"/>
  <c r="F6" i="26"/>
  <c r="E6" i="26"/>
  <c r="D6" i="26"/>
  <c r="C6" i="26"/>
  <c r="T5" i="26"/>
  <c r="S5" i="26"/>
  <c r="R5" i="26"/>
  <c r="Q5" i="26"/>
  <c r="P5" i="26"/>
  <c r="O5" i="26"/>
  <c r="N5" i="26"/>
  <c r="M5" i="26"/>
  <c r="L5" i="26"/>
  <c r="K5" i="26"/>
  <c r="J5" i="26"/>
  <c r="I5" i="26"/>
  <c r="H5" i="26"/>
  <c r="G5" i="26"/>
  <c r="F5" i="26"/>
  <c r="E5" i="26"/>
  <c r="D5" i="26"/>
  <c r="C5" i="26"/>
  <c r="T4" i="26"/>
  <c r="S4" i="26"/>
  <c r="R4" i="26"/>
  <c r="Q4" i="26"/>
  <c r="P4" i="26"/>
  <c r="O4" i="26"/>
  <c r="N4" i="26"/>
  <c r="M4" i="26"/>
  <c r="L4" i="26"/>
  <c r="K4" i="26"/>
  <c r="J4" i="26"/>
  <c r="I4" i="26"/>
  <c r="H4" i="26"/>
  <c r="G4" i="26"/>
  <c r="F4" i="26"/>
  <c r="E4" i="26"/>
  <c r="D4" i="26"/>
  <c r="C4" i="26"/>
  <c r="T3" i="26"/>
  <c r="S3" i="26"/>
  <c r="R3" i="26"/>
  <c r="Q3" i="26"/>
  <c r="P3" i="26"/>
  <c r="O3" i="26"/>
  <c r="N3" i="26"/>
  <c r="M3" i="26"/>
  <c r="L3" i="26"/>
  <c r="K3" i="26"/>
  <c r="J3" i="26"/>
  <c r="I3" i="26"/>
  <c r="H3" i="26"/>
  <c r="G3" i="26"/>
  <c r="F3" i="26"/>
  <c r="E3" i="26"/>
  <c r="D3" i="26"/>
  <c r="C3" i="26"/>
  <c r="S45" i="25"/>
  <c r="R45" i="25"/>
  <c r="Q45" i="25"/>
  <c r="P45" i="25"/>
  <c r="O45" i="25"/>
  <c r="N45" i="25"/>
  <c r="M45" i="25"/>
  <c r="L45" i="25"/>
  <c r="K45" i="25"/>
  <c r="J45" i="25"/>
  <c r="I45" i="25"/>
  <c r="H45" i="25"/>
  <c r="G45" i="25"/>
  <c r="F45" i="25"/>
  <c r="E45" i="25"/>
  <c r="D45" i="25"/>
  <c r="C45" i="25"/>
  <c r="T44" i="25"/>
  <c r="O22" i="25" s="1"/>
  <c r="T43" i="25"/>
  <c r="T42" i="25"/>
  <c r="T41" i="25"/>
  <c r="T19" i="25" s="1"/>
  <c r="T40" i="25"/>
  <c r="N18" i="25" s="1"/>
  <c r="T39" i="25"/>
  <c r="T38" i="25"/>
  <c r="T37" i="25"/>
  <c r="T36" i="25"/>
  <c r="T35" i="25"/>
  <c r="T34" i="25"/>
  <c r="T33" i="25"/>
  <c r="T32" i="25"/>
  <c r="T31" i="25"/>
  <c r="T30" i="25"/>
  <c r="T29" i="25"/>
  <c r="T28" i="25"/>
  <c r="T27" i="25"/>
  <c r="T26" i="25"/>
  <c r="T25" i="25"/>
  <c r="T22" i="25"/>
  <c r="R22" i="25"/>
  <c r="Q22" i="25"/>
  <c r="P22" i="25"/>
  <c r="M22" i="25"/>
  <c r="L22" i="25"/>
  <c r="J22" i="25"/>
  <c r="I22" i="25"/>
  <c r="H22" i="25"/>
  <c r="E22" i="25"/>
  <c r="D22" i="25"/>
  <c r="T21" i="25"/>
  <c r="S21" i="25"/>
  <c r="R21" i="25"/>
  <c r="Q21" i="25"/>
  <c r="P21" i="25"/>
  <c r="O21" i="25"/>
  <c r="N21" i="25"/>
  <c r="M21" i="25"/>
  <c r="L21" i="25"/>
  <c r="K21" i="25"/>
  <c r="J21" i="25"/>
  <c r="I21" i="25"/>
  <c r="H21" i="25"/>
  <c r="G21" i="25"/>
  <c r="F21" i="25"/>
  <c r="E21" i="25"/>
  <c r="D21" i="25"/>
  <c r="C21" i="25"/>
  <c r="T20" i="25"/>
  <c r="S20" i="25"/>
  <c r="R20" i="25"/>
  <c r="Q20" i="25"/>
  <c r="P20" i="25"/>
  <c r="O20" i="25"/>
  <c r="N20" i="25"/>
  <c r="M20" i="25"/>
  <c r="L20" i="25"/>
  <c r="K20" i="25"/>
  <c r="J20" i="25"/>
  <c r="I20" i="25"/>
  <c r="H20" i="25"/>
  <c r="G20" i="25"/>
  <c r="F20" i="25"/>
  <c r="E20" i="25"/>
  <c r="D20" i="25"/>
  <c r="C20" i="25"/>
  <c r="S19" i="25"/>
  <c r="R19" i="25"/>
  <c r="P19" i="25"/>
  <c r="P44" i="23" s="1"/>
  <c r="O19" i="25"/>
  <c r="N19" i="25"/>
  <c r="M19" i="25"/>
  <c r="K19" i="25"/>
  <c r="J19" i="25"/>
  <c r="H19" i="25"/>
  <c r="G19" i="25"/>
  <c r="F19" i="25"/>
  <c r="E19" i="25"/>
  <c r="C19" i="25"/>
  <c r="T18" i="25"/>
  <c r="R18" i="25"/>
  <c r="Q18" i="25"/>
  <c r="P18" i="25"/>
  <c r="O18" i="25"/>
  <c r="M18" i="25"/>
  <c r="L18" i="25"/>
  <c r="J18" i="25"/>
  <c r="I18" i="25"/>
  <c r="H18" i="25"/>
  <c r="G18" i="25"/>
  <c r="E18" i="25"/>
  <c r="D18" i="25"/>
  <c r="T17" i="25"/>
  <c r="S17" i="25"/>
  <c r="R17" i="25"/>
  <c r="Q17" i="25"/>
  <c r="P17" i="25"/>
  <c r="O17" i="25"/>
  <c r="N17" i="25"/>
  <c r="M17" i="25"/>
  <c r="L17" i="25"/>
  <c r="L42" i="23" s="1"/>
  <c r="K17" i="25"/>
  <c r="J17" i="25"/>
  <c r="I17" i="25"/>
  <c r="H17" i="25"/>
  <c r="G17" i="25"/>
  <c r="F17" i="25"/>
  <c r="E17" i="25"/>
  <c r="D17" i="25"/>
  <c r="D42" i="23" s="1"/>
  <c r="C17" i="25"/>
  <c r="T15" i="25"/>
  <c r="S15" i="25"/>
  <c r="R15" i="25"/>
  <c r="Q15" i="25"/>
  <c r="P15" i="25"/>
  <c r="P40" i="23" s="1"/>
  <c r="O15" i="25"/>
  <c r="N15" i="25"/>
  <c r="M15" i="25"/>
  <c r="L15" i="25"/>
  <c r="K15" i="25"/>
  <c r="J15" i="25"/>
  <c r="I15" i="25"/>
  <c r="H15" i="25"/>
  <c r="H40" i="23" s="1"/>
  <c r="G15" i="25"/>
  <c r="F15" i="25"/>
  <c r="E15" i="25"/>
  <c r="D15" i="25"/>
  <c r="C15" i="25"/>
  <c r="T14" i="25"/>
  <c r="S14" i="25"/>
  <c r="R14" i="25"/>
  <c r="Q14" i="25"/>
  <c r="P14" i="25"/>
  <c r="O14" i="25"/>
  <c r="N14" i="25"/>
  <c r="M14" i="25"/>
  <c r="L14" i="25"/>
  <c r="K14" i="25"/>
  <c r="J14" i="25"/>
  <c r="J39" i="23" s="1"/>
  <c r="I14" i="25"/>
  <c r="H14" i="25"/>
  <c r="G14" i="25"/>
  <c r="F14" i="25"/>
  <c r="E14" i="25"/>
  <c r="D14" i="25"/>
  <c r="C14" i="25"/>
  <c r="T13" i="25"/>
  <c r="S13" i="25"/>
  <c r="R13" i="25"/>
  <c r="Q13" i="25"/>
  <c r="P13" i="25"/>
  <c r="O13" i="25"/>
  <c r="N13" i="25"/>
  <c r="M13" i="25"/>
  <c r="L13" i="25"/>
  <c r="L38" i="23" s="1"/>
  <c r="K13" i="25"/>
  <c r="J13" i="25"/>
  <c r="I13" i="25"/>
  <c r="H13" i="25"/>
  <c r="G13" i="25"/>
  <c r="F13" i="25"/>
  <c r="E13" i="25"/>
  <c r="D13" i="25"/>
  <c r="D38" i="23" s="1"/>
  <c r="C13" i="25"/>
  <c r="T12" i="25"/>
  <c r="S12" i="25"/>
  <c r="R12" i="25"/>
  <c r="Q12" i="25"/>
  <c r="P12" i="25"/>
  <c r="O12" i="25"/>
  <c r="N12" i="25"/>
  <c r="M12" i="25"/>
  <c r="L12" i="25"/>
  <c r="K12" i="25"/>
  <c r="J12" i="25"/>
  <c r="I12" i="25"/>
  <c r="H12" i="25"/>
  <c r="G12" i="25"/>
  <c r="F12" i="25"/>
  <c r="E12" i="25"/>
  <c r="D12" i="25"/>
  <c r="C12" i="25"/>
  <c r="T11" i="25"/>
  <c r="S11" i="25"/>
  <c r="R11" i="25"/>
  <c r="Q11" i="25"/>
  <c r="P11" i="25"/>
  <c r="P36" i="23" s="1"/>
  <c r="O11" i="25"/>
  <c r="N11" i="25"/>
  <c r="M11" i="25"/>
  <c r="L11" i="25"/>
  <c r="K11" i="25"/>
  <c r="J11" i="25"/>
  <c r="I11" i="25"/>
  <c r="H11" i="25"/>
  <c r="H36" i="23" s="1"/>
  <c r="G11" i="25"/>
  <c r="F11" i="25"/>
  <c r="E11" i="25"/>
  <c r="D11" i="25"/>
  <c r="C11" i="25"/>
  <c r="T10" i="25"/>
  <c r="S10" i="25"/>
  <c r="R10" i="25"/>
  <c r="Q10" i="25"/>
  <c r="P10" i="25"/>
  <c r="O10" i="25"/>
  <c r="N10" i="25"/>
  <c r="M10" i="25"/>
  <c r="L10" i="25"/>
  <c r="K10" i="25"/>
  <c r="J10" i="25"/>
  <c r="J35" i="23" s="1"/>
  <c r="I10" i="25"/>
  <c r="H10" i="25"/>
  <c r="G10" i="25"/>
  <c r="F10" i="25"/>
  <c r="E10" i="25"/>
  <c r="D10" i="25"/>
  <c r="C10" i="25"/>
  <c r="T9" i="25"/>
  <c r="S9" i="25"/>
  <c r="R9" i="25"/>
  <c r="Q9" i="25"/>
  <c r="P9" i="25"/>
  <c r="O9" i="25"/>
  <c r="N9" i="25"/>
  <c r="M9" i="25"/>
  <c r="L9" i="25"/>
  <c r="L34" i="23" s="1"/>
  <c r="K9" i="25"/>
  <c r="J9" i="25"/>
  <c r="I9" i="25"/>
  <c r="H9" i="25"/>
  <c r="G9" i="25"/>
  <c r="F9" i="25"/>
  <c r="E9" i="25"/>
  <c r="D9" i="25"/>
  <c r="D34" i="23" s="1"/>
  <c r="C9" i="25"/>
  <c r="T7" i="25"/>
  <c r="S7" i="25"/>
  <c r="R7" i="25"/>
  <c r="Q7" i="25"/>
  <c r="P7" i="25"/>
  <c r="P32" i="23" s="1"/>
  <c r="O7" i="25"/>
  <c r="N7" i="25"/>
  <c r="M7" i="25"/>
  <c r="L7" i="25"/>
  <c r="K7" i="25"/>
  <c r="J7" i="25"/>
  <c r="I7" i="25"/>
  <c r="H7" i="25"/>
  <c r="H32" i="23" s="1"/>
  <c r="G7" i="25"/>
  <c r="F7" i="25"/>
  <c r="E7" i="25"/>
  <c r="D7" i="25"/>
  <c r="C7" i="25"/>
  <c r="T6" i="25"/>
  <c r="S6" i="25"/>
  <c r="R6" i="25"/>
  <c r="Q6" i="25"/>
  <c r="P6" i="25"/>
  <c r="O6" i="25"/>
  <c r="N6" i="25"/>
  <c r="M6" i="25"/>
  <c r="L6" i="25"/>
  <c r="K6" i="25"/>
  <c r="J6" i="25"/>
  <c r="J31" i="23" s="1"/>
  <c r="I6" i="25"/>
  <c r="H6" i="25"/>
  <c r="G6" i="25"/>
  <c r="F6" i="25"/>
  <c r="E6" i="25"/>
  <c r="D6" i="25"/>
  <c r="C6" i="25"/>
  <c r="T5" i="25"/>
  <c r="S5" i="25"/>
  <c r="R5" i="25"/>
  <c r="Q5" i="25"/>
  <c r="P5" i="25"/>
  <c r="O5" i="25"/>
  <c r="N5" i="25"/>
  <c r="M5" i="25"/>
  <c r="L5" i="25"/>
  <c r="L30" i="23" s="1"/>
  <c r="K5" i="25"/>
  <c r="J5" i="25"/>
  <c r="I5" i="25"/>
  <c r="H5" i="25"/>
  <c r="G5" i="25"/>
  <c r="F5" i="25"/>
  <c r="E5" i="25"/>
  <c r="D5" i="25"/>
  <c r="D30" i="23" s="1"/>
  <c r="C5" i="25"/>
  <c r="T4" i="25"/>
  <c r="S4" i="25"/>
  <c r="R4" i="25"/>
  <c r="Q4" i="25"/>
  <c r="P4" i="25"/>
  <c r="O4" i="25"/>
  <c r="N4" i="25"/>
  <c r="M4" i="25"/>
  <c r="L4" i="25"/>
  <c r="K4" i="25"/>
  <c r="J4" i="25"/>
  <c r="I4" i="25"/>
  <c r="H4" i="25"/>
  <c r="G4" i="25"/>
  <c r="F4" i="25"/>
  <c r="E4" i="25"/>
  <c r="D4" i="25"/>
  <c r="C4" i="25"/>
  <c r="T3" i="25"/>
  <c r="S3" i="25"/>
  <c r="R3" i="25"/>
  <c r="Q3" i="25"/>
  <c r="P3" i="25"/>
  <c r="O3" i="25"/>
  <c r="N3" i="25"/>
  <c r="M3" i="25"/>
  <c r="L3" i="25"/>
  <c r="K3" i="25"/>
  <c r="J3" i="25"/>
  <c r="I3" i="25"/>
  <c r="H3" i="25"/>
  <c r="G3" i="25"/>
  <c r="F3" i="25"/>
  <c r="E3" i="25"/>
  <c r="D3" i="25"/>
  <c r="C3" i="25"/>
  <c r="D76" i="24"/>
  <c r="D80" i="24" s="1"/>
  <c r="J71" i="24"/>
  <c r="I26" i="24"/>
  <c r="J26" i="24" s="1"/>
  <c r="I25" i="24"/>
  <c r="J25" i="24" s="1"/>
  <c r="H24" i="24"/>
  <c r="H27" i="24" s="1"/>
  <c r="E24" i="24"/>
  <c r="E27" i="24" s="1"/>
  <c r="D24" i="24"/>
  <c r="D27" i="24" s="1"/>
  <c r="I23" i="24"/>
  <c r="J23" i="24" s="1"/>
  <c r="K23" i="24" s="1"/>
  <c r="I22" i="24"/>
  <c r="J22" i="24" s="1"/>
  <c r="K22" i="24" s="1"/>
  <c r="I21" i="24"/>
  <c r="J21" i="24" s="1"/>
  <c r="K21" i="24" s="1"/>
  <c r="I20" i="24"/>
  <c r="J20" i="24" s="1"/>
  <c r="K20" i="24" s="1"/>
  <c r="I19" i="24"/>
  <c r="J19" i="24" s="1"/>
  <c r="K19" i="24" s="1"/>
  <c r="I18" i="24"/>
  <c r="J18" i="24" s="1"/>
  <c r="K18" i="24" s="1"/>
  <c r="I17" i="24"/>
  <c r="J17" i="24" s="1"/>
  <c r="K17" i="24" s="1"/>
  <c r="I16" i="24"/>
  <c r="J16" i="24" s="1"/>
  <c r="K16" i="24" s="1"/>
  <c r="I15" i="24"/>
  <c r="J15" i="24" s="1"/>
  <c r="K15" i="24" s="1"/>
  <c r="I14" i="24"/>
  <c r="J14" i="24" s="1"/>
  <c r="K14" i="24" s="1"/>
  <c r="I13" i="24"/>
  <c r="J13" i="24" s="1"/>
  <c r="K13" i="24" s="1"/>
  <c r="L37" i="23" s="1"/>
  <c r="I12" i="24"/>
  <c r="J12" i="24" s="1"/>
  <c r="K12" i="24" s="1"/>
  <c r="I11" i="24"/>
  <c r="J11" i="24" s="1"/>
  <c r="K11" i="24" s="1"/>
  <c r="I10" i="24"/>
  <c r="J10" i="24" s="1"/>
  <c r="K10" i="24" s="1"/>
  <c r="I9" i="24"/>
  <c r="J9" i="24" s="1"/>
  <c r="K9" i="24" s="1"/>
  <c r="I8" i="24"/>
  <c r="J8" i="24" s="1"/>
  <c r="K8" i="24" s="1"/>
  <c r="I7" i="24"/>
  <c r="J7" i="24" s="1"/>
  <c r="K7" i="24" s="1"/>
  <c r="I6" i="24"/>
  <c r="J6" i="24" s="1"/>
  <c r="K6" i="24" s="1"/>
  <c r="I5" i="24"/>
  <c r="J5" i="24" s="1"/>
  <c r="K5" i="24" s="1"/>
  <c r="O52" i="23" s="1"/>
  <c r="G4" i="24"/>
  <c r="I4" i="24" s="1"/>
  <c r="J4" i="24" s="1"/>
  <c r="K70" i="23"/>
  <c r="C70" i="23"/>
  <c r="M69" i="23"/>
  <c r="E69" i="23"/>
  <c r="Q67" i="23"/>
  <c r="I67" i="23"/>
  <c r="K66" i="23"/>
  <c r="C66" i="23"/>
  <c r="Q63" i="23"/>
  <c r="I63" i="23"/>
  <c r="K62" i="23"/>
  <c r="C62" i="23"/>
  <c r="M61" i="23"/>
  <c r="E61" i="23"/>
  <c r="Q59" i="23"/>
  <c r="I59" i="23"/>
  <c r="K58" i="23"/>
  <c r="C58" i="23"/>
  <c r="G56" i="23"/>
  <c r="Q55" i="23"/>
  <c r="I55" i="23"/>
  <c r="K54" i="23"/>
  <c r="C54" i="23"/>
  <c r="M53" i="23"/>
  <c r="E53" i="23"/>
  <c r="G52" i="23"/>
  <c r="Q47" i="23"/>
  <c r="M47" i="23"/>
  <c r="I47" i="23"/>
  <c r="E47" i="23"/>
  <c r="O46" i="23"/>
  <c r="L46" i="23"/>
  <c r="K46" i="23"/>
  <c r="G46" i="23"/>
  <c r="D46" i="23"/>
  <c r="C46" i="23"/>
  <c r="O44" i="23"/>
  <c r="M44" i="23"/>
  <c r="K44" i="23"/>
  <c r="J44" i="23"/>
  <c r="H44" i="23"/>
  <c r="G44" i="23"/>
  <c r="F44" i="23"/>
  <c r="E44" i="23"/>
  <c r="C44" i="23"/>
  <c r="Q43" i="23"/>
  <c r="P43" i="23"/>
  <c r="O43" i="23"/>
  <c r="N43" i="23"/>
  <c r="M43" i="23"/>
  <c r="L43" i="23"/>
  <c r="J43" i="23"/>
  <c r="I43" i="23"/>
  <c r="H43" i="23"/>
  <c r="G43" i="23"/>
  <c r="E43" i="23"/>
  <c r="D43" i="23"/>
  <c r="R42" i="23"/>
  <c r="Q42" i="23"/>
  <c r="P42" i="23"/>
  <c r="O42" i="23"/>
  <c r="N42" i="23"/>
  <c r="M42" i="23"/>
  <c r="K42" i="23"/>
  <c r="J42" i="23"/>
  <c r="I42" i="23"/>
  <c r="H42" i="23"/>
  <c r="G42" i="23"/>
  <c r="F42" i="23"/>
  <c r="E42" i="23"/>
  <c r="C42" i="23"/>
  <c r="Q40" i="23"/>
  <c r="O40" i="23"/>
  <c r="N40" i="23"/>
  <c r="M40" i="23"/>
  <c r="L40" i="23"/>
  <c r="K40" i="23"/>
  <c r="J40" i="23"/>
  <c r="I40" i="23"/>
  <c r="G40" i="23"/>
  <c r="F40" i="23"/>
  <c r="E40" i="23"/>
  <c r="D40" i="23"/>
  <c r="C40" i="23"/>
  <c r="Q39" i="23"/>
  <c r="P39" i="23"/>
  <c r="O39" i="23"/>
  <c r="N39" i="23"/>
  <c r="M39" i="23"/>
  <c r="L39" i="23"/>
  <c r="K39" i="23"/>
  <c r="K16" i="23" s="1"/>
  <c r="I39" i="23"/>
  <c r="H39" i="23"/>
  <c r="G39" i="23"/>
  <c r="F39" i="23"/>
  <c r="E39" i="23"/>
  <c r="D39" i="23"/>
  <c r="C39" i="23"/>
  <c r="Q38" i="23"/>
  <c r="P38" i="23"/>
  <c r="O38" i="23"/>
  <c r="N38" i="23"/>
  <c r="M38" i="23"/>
  <c r="K38" i="23"/>
  <c r="J38" i="23"/>
  <c r="I38" i="23"/>
  <c r="H38" i="23"/>
  <c r="G38" i="23"/>
  <c r="F38" i="23"/>
  <c r="E38" i="23"/>
  <c r="C38" i="23"/>
  <c r="Q36" i="23"/>
  <c r="O36" i="23"/>
  <c r="N36" i="23"/>
  <c r="M36" i="23"/>
  <c r="L36" i="23"/>
  <c r="K36" i="23"/>
  <c r="J36" i="23"/>
  <c r="I36" i="23"/>
  <c r="G36" i="23"/>
  <c r="F36" i="23"/>
  <c r="E36" i="23"/>
  <c r="D36" i="23"/>
  <c r="C36" i="23"/>
  <c r="Q35" i="23"/>
  <c r="P35" i="23"/>
  <c r="O35" i="23"/>
  <c r="N35" i="23"/>
  <c r="M35" i="23"/>
  <c r="L35" i="23"/>
  <c r="K35" i="23"/>
  <c r="I35" i="23"/>
  <c r="H35" i="23"/>
  <c r="G35" i="23"/>
  <c r="F35" i="23"/>
  <c r="E35" i="23"/>
  <c r="D35" i="23"/>
  <c r="C35" i="23"/>
  <c r="Q34" i="23"/>
  <c r="P34" i="23"/>
  <c r="O34" i="23"/>
  <c r="N34" i="23"/>
  <c r="M34" i="23"/>
  <c r="K34" i="23"/>
  <c r="J34" i="23"/>
  <c r="I34" i="23"/>
  <c r="H34" i="23"/>
  <c r="G34" i="23"/>
  <c r="F34" i="23"/>
  <c r="E34" i="23"/>
  <c r="C34" i="23"/>
  <c r="Q32" i="23"/>
  <c r="O32" i="23"/>
  <c r="N32" i="23"/>
  <c r="M32" i="23"/>
  <c r="L32" i="23"/>
  <c r="K32" i="23"/>
  <c r="J32" i="23"/>
  <c r="I32" i="23"/>
  <c r="G32" i="23"/>
  <c r="F32" i="23"/>
  <c r="E32" i="23"/>
  <c r="D32" i="23"/>
  <c r="C32" i="23"/>
  <c r="Q31" i="23"/>
  <c r="P31" i="23"/>
  <c r="O31" i="23"/>
  <c r="N31" i="23"/>
  <c r="M31" i="23"/>
  <c r="L31" i="23"/>
  <c r="K31" i="23"/>
  <c r="K8" i="23" s="1"/>
  <c r="I31" i="23"/>
  <c r="H31" i="23"/>
  <c r="G31" i="23"/>
  <c r="F31" i="23"/>
  <c r="E31" i="23"/>
  <c r="D31" i="23"/>
  <c r="C31" i="23"/>
  <c r="Q30" i="23"/>
  <c r="P30" i="23"/>
  <c r="O30" i="23"/>
  <c r="N30" i="23"/>
  <c r="M30" i="23"/>
  <c r="K30" i="23"/>
  <c r="J30" i="23"/>
  <c r="I30" i="23"/>
  <c r="H30" i="23"/>
  <c r="G30" i="23"/>
  <c r="F30" i="23"/>
  <c r="E30" i="23"/>
  <c r="C30" i="23"/>
  <c r="K29" i="23"/>
  <c r="S27" i="23"/>
  <c r="S37" i="23" s="1"/>
  <c r="R27" i="23"/>
  <c r="R43" i="23" s="1"/>
  <c r="C12" i="23" l="1"/>
  <c r="Q13" i="23"/>
  <c r="R30" i="23"/>
  <c r="S66" i="23"/>
  <c r="R34" i="23"/>
  <c r="R38" i="23"/>
  <c r="S62" i="23"/>
  <c r="Q17" i="23"/>
  <c r="D78" i="24"/>
  <c r="G78" i="24" s="1"/>
  <c r="G24" i="24"/>
  <c r="G27" i="24" s="1"/>
  <c r="D79" i="24"/>
  <c r="G79" i="24" s="1"/>
  <c r="I13" i="23"/>
  <c r="M7" i="23"/>
  <c r="C16" i="23"/>
  <c r="Q9" i="23"/>
  <c r="I9" i="23"/>
  <c r="I17" i="23"/>
  <c r="M15" i="23"/>
  <c r="C8" i="23"/>
  <c r="K12" i="23"/>
  <c r="E7" i="23"/>
  <c r="E15" i="23"/>
  <c r="D33" i="23"/>
  <c r="K37" i="23"/>
  <c r="D29" i="23"/>
  <c r="N56" i="23"/>
  <c r="F56" i="23"/>
  <c r="M56" i="23"/>
  <c r="E56" i="23"/>
  <c r="L56" i="23"/>
  <c r="D56" i="23"/>
  <c r="K56" i="23"/>
  <c r="C56" i="23"/>
  <c r="J56" i="23"/>
  <c r="Q56" i="23"/>
  <c r="I56" i="23"/>
  <c r="P56" i="23"/>
  <c r="H56" i="23"/>
  <c r="O33" i="23"/>
  <c r="O56" i="23"/>
  <c r="M9" i="26"/>
  <c r="M57" i="23" s="1"/>
  <c r="M11" i="23" s="1"/>
  <c r="E9" i="26"/>
  <c r="E57" i="23" s="1"/>
  <c r="E11" i="23" s="1"/>
  <c r="T9" i="26"/>
  <c r="L9" i="26"/>
  <c r="D9" i="26"/>
  <c r="S9" i="26"/>
  <c r="K9" i="26"/>
  <c r="C9" i="26"/>
  <c r="R9" i="26"/>
  <c r="J9" i="26"/>
  <c r="J57" i="23" s="1"/>
  <c r="J11" i="23" s="1"/>
  <c r="Q9" i="26"/>
  <c r="I9" i="26"/>
  <c r="P9" i="26"/>
  <c r="H9" i="26"/>
  <c r="O9" i="26"/>
  <c r="G9" i="26"/>
  <c r="N9" i="26"/>
  <c r="F9" i="26"/>
  <c r="F57" i="23" s="1"/>
  <c r="F11" i="23" s="1"/>
  <c r="N68" i="23"/>
  <c r="F68" i="23"/>
  <c r="P45" i="23"/>
  <c r="H45" i="23"/>
  <c r="M68" i="23"/>
  <c r="O45" i="23"/>
  <c r="D68" i="23"/>
  <c r="K68" i="23"/>
  <c r="C68" i="23"/>
  <c r="J68" i="23"/>
  <c r="L45" i="23"/>
  <c r="D45" i="23"/>
  <c r="I68" i="23"/>
  <c r="P68" i="23"/>
  <c r="H68" i="23"/>
  <c r="J45" i="23"/>
  <c r="E45" i="23"/>
  <c r="Q45" i="23"/>
  <c r="C45" i="23"/>
  <c r="O68" i="23"/>
  <c r="N45" i="23"/>
  <c r="G68" i="23"/>
  <c r="M45" i="23"/>
  <c r="K45" i="23"/>
  <c r="I45" i="23"/>
  <c r="S29" i="23"/>
  <c r="C41" i="23"/>
  <c r="M8" i="25"/>
  <c r="M33" i="23" s="1"/>
  <c r="E8" i="25"/>
  <c r="E33" i="23" s="1"/>
  <c r="T8" i="25"/>
  <c r="L8" i="25"/>
  <c r="L33" i="23" s="1"/>
  <c r="D8" i="25"/>
  <c r="S8" i="25"/>
  <c r="S33" i="23" s="1"/>
  <c r="K8" i="25"/>
  <c r="K33" i="23" s="1"/>
  <c r="C8" i="25"/>
  <c r="R8" i="25"/>
  <c r="J8" i="25"/>
  <c r="J33" i="23" s="1"/>
  <c r="Q8" i="25"/>
  <c r="Q33" i="23" s="1"/>
  <c r="I8" i="25"/>
  <c r="I33" i="23" s="1"/>
  <c r="P8" i="25"/>
  <c r="P33" i="23" s="1"/>
  <c r="H8" i="25"/>
  <c r="H33" i="23" s="1"/>
  <c r="O8" i="25"/>
  <c r="G8" i="25"/>
  <c r="G33" i="23" s="1"/>
  <c r="G10" i="23" s="1"/>
  <c r="N8" i="25"/>
  <c r="N33" i="23" s="1"/>
  <c r="F8" i="25"/>
  <c r="F33" i="23" s="1"/>
  <c r="M16" i="25"/>
  <c r="E16" i="25"/>
  <c r="T16" i="25"/>
  <c r="L16" i="25"/>
  <c r="L41" i="23" s="1"/>
  <c r="D16" i="25"/>
  <c r="S16" i="25"/>
  <c r="S41" i="23" s="1"/>
  <c r="K16" i="25"/>
  <c r="K41" i="23" s="1"/>
  <c r="C16" i="25"/>
  <c r="R16" i="25"/>
  <c r="J16" i="25"/>
  <c r="Q16" i="25"/>
  <c r="I16" i="25"/>
  <c r="I41" i="23" s="1"/>
  <c r="P16" i="25"/>
  <c r="H16" i="25"/>
  <c r="O16" i="25"/>
  <c r="G16" i="25"/>
  <c r="N16" i="25"/>
  <c r="F16" i="25"/>
  <c r="T45" i="25"/>
  <c r="N60" i="23"/>
  <c r="F60" i="23"/>
  <c r="M60" i="23"/>
  <c r="E60" i="23"/>
  <c r="L60" i="23"/>
  <c r="L14" i="23" s="1"/>
  <c r="D60" i="23"/>
  <c r="K60" i="23"/>
  <c r="C60" i="23"/>
  <c r="J60" i="23"/>
  <c r="Q60" i="23"/>
  <c r="I60" i="23"/>
  <c r="P60" i="23"/>
  <c r="H60" i="23"/>
  <c r="J37" i="23"/>
  <c r="Q37" i="23"/>
  <c r="I37" i="23"/>
  <c r="P37" i="23"/>
  <c r="H37" i="23"/>
  <c r="O37" i="23"/>
  <c r="G37" i="23"/>
  <c r="O60" i="23"/>
  <c r="N37" i="23"/>
  <c r="F37" i="23"/>
  <c r="G60" i="23"/>
  <c r="M37" i="23"/>
  <c r="E37" i="23"/>
  <c r="M17" i="26"/>
  <c r="M65" i="23" s="1"/>
  <c r="M19" i="23" s="1"/>
  <c r="E17" i="26"/>
  <c r="E65" i="23" s="1"/>
  <c r="E19" i="23" s="1"/>
  <c r="T17" i="26"/>
  <c r="L17" i="26"/>
  <c r="D17" i="26"/>
  <c r="S17" i="26"/>
  <c r="S65" i="23" s="1"/>
  <c r="K17" i="26"/>
  <c r="C17" i="26"/>
  <c r="R17" i="26"/>
  <c r="J17" i="26"/>
  <c r="Q17" i="26"/>
  <c r="I17" i="26"/>
  <c r="P17" i="26"/>
  <c r="H17" i="26"/>
  <c r="H65" i="23" s="1"/>
  <c r="H19" i="23" s="1"/>
  <c r="O17" i="26"/>
  <c r="G17" i="26"/>
  <c r="N17" i="26"/>
  <c r="F17" i="26"/>
  <c r="C37" i="23"/>
  <c r="D41" i="23"/>
  <c r="F45" i="23"/>
  <c r="N52" i="23"/>
  <c r="F52" i="23"/>
  <c r="M52" i="23"/>
  <c r="E52" i="23"/>
  <c r="L52" i="23"/>
  <c r="D52" i="23"/>
  <c r="K52" i="23"/>
  <c r="K6" i="23" s="1"/>
  <c r="C52" i="23"/>
  <c r="J52" i="23"/>
  <c r="Q52" i="23"/>
  <c r="I52" i="23"/>
  <c r="P52" i="23"/>
  <c r="H52" i="23"/>
  <c r="J29" i="23"/>
  <c r="Q29" i="23"/>
  <c r="I29" i="23"/>
  <c r="P29" i="23"/>
  <c r="H29" i="23"/>
  <c r="O29" i="23"/>
  <c r="O6" i="23" s="1"/>
  <c r="G29" i="23"/>
  <c r="G6" i="23" s="1"/>
  <c r="N29" i="23"/>
  <c r="F29" i="23"/>
  <c r="M29" i="23"/>
  <c r="E29" i="23"/>
  <c r="L29" i="23"/>
  <c r="C33" i="23"/>
  <c r="D37" i="23"/>
  <c r="G45" i="23"/>
  <c r="N64" i="23"/>
  <c r="F64" i="23"/>
  <c r="M64" i="23"/>
  <c r="K64" i="23"/>
  <c r="C64" i="23"/>
  <c r="J64" i="23"/>
  <c r="P64" i="23"/>
  <c r="H64" i="23"/>
  <c r="J41" i="23"/>
  <c r="Q41" i="23"/>
  <c r="P41" i="23"/>
  <c r="H41" i="23"/>
  <c r="O64" i="23"/>
  <c r="O41" i="23"/>
  <c r="G41" i="23"/>
  <c r="G64" i="23"/>
  <c r="N41" i="23"/>
  <c r="F41" i="23"/>
  <c r="M41" i="23"/>
  <c r="E41" i="23"/>
  <c r="C29" i="23"/>
  <c r="S30" i="23"/>
  <c r="T30" i="23" s="1"/>
  <c r="S34" i="23"/>
  <c r="T34" i="23" s="1"/>
  <c r="S38" i="23"/>
  <c r="S42" i="23"/>
  <c r="T42" i="23" s="1"/>
  <c r="S70" i="23"/>
  <c r="L53" i="23"/>
  <c r="L7" i="23" s="1"/>
  <c r="D53" i="23"/>
  <c r="D7" i="23" s="1"/>
  <c r="K53" i="23"/>
  <c r="K7" i="23" s="1"/>
  <c r="C53" i="23"/>
  <c r="C7" i="23" s="1"/>
  <c r="J53" i="23"/>
  <c r="J7" i="23" s="1"/>
  <c r="Q53" i="23"/>
  <c r="Q7" i="23" s="1"/>
  <c r="I53" i="23"/>
  <c r="I7" i="23" s="1"/>
  <c r="P53" i="23"/>
  <c r="P7" i="23" s="1"/>
  <c r="H53" i="23"/>
  <c r="H7" i="23" s="1"/>
  <c r="O53" i="23"/>
  <c r="O7" i="23" s="1"/>
  <c r="G53" i="23"/>
  <c r="G7" i="23" s="1"/>
  <c r="N53" i="23"/>
  <c r="N7" i="23" s="1"/>
  <c r="F53" i="23"/>
  <c r="F7" i="23" s="1"/>
  <c r="L57" i="23"/>
  <c r="L11" i="23" s="1"/>
  <c r="D57" i="23"/>
  <c r="D11" i="23" s="1"/>
  <c r="K57" i="23"/>
  <c r="K11" i="23" s="1"/>
  <c r="C57" i="23"/>
  <c r="C11" i="23" s="1"/>
  <c r="Q57" i="23"/>
  <c r="Q11" i="23" s="1"/>
  <c r="I57" i="23"/>
  <c r="I11" i="23" s="1"/>
  <c r="P57" i="23"/>
  <c r="P11" i="23" s="1"/>
  <c r="H57" i="23"/>
  <c r="H11" i="23" s="1"/>
  <c r="O57" i="23"/>
  <c r="O11" i="23" s="1"/>
  <c r="G57" i="23"/>
  <c r="G11" i="23" s="1"/>
  <c r="N57" i="23"/>
  <c r="N11" i="23" s="1"/>
  <c r="L61" i="23"/>
  <c r="L15" i="23" s="1"/>
  <c r="D61" i="23"/>
  <c r="D15" i="23" s="1"/>
  <c r="K61" i="23"/>
  <c r="K15" i="23" s="1"/>
  <c r="C61" i="23"/>
  <c r="C15" i="23" s="1"/>
  <c r="J61" i="23"/>
  <c r="J15" i="23" s="1"/>
  <c r="Q61" i="23"/>
  <c r="Q15" i="23" s="1"/>
  <c r="I61" i="23"/>
  <c r="I15" i="23" s="1"/>
  <c r="P61" i="23"/>
  <c r="P15" i="23" s="1"/>
  <c r="H61" i="23"/>
  <c r="H15" i="23" s="1"/>
  <c r="O61" i="23"/>
  <c r="O15" i="23" s="1"/>
  <c r="G61" i="23"/>
  <c r="G15" i="23" s="1"/>
  <c r="N61" i="23"/>
  <c r="N15" i="23" s="1"/>
  <c r="F61" i="23"/>
  <c r="F15" i="23" s="1"/>
  <c r="L65" i="23"/>
  <c r="L19" i="23" s="1"/>
  <c r="D65" i="23"/>
  <c r="D19" i="23" s="1"/>
  <c r="K65" i="23"/>
  <c r="K19" i="23" s="1"/>
  <c r="C65" i="23"/>
  <c r="C19" i="23" s="1"/>
  <c r="J65" i="23"/>
  <c r="J19" i="23" s="1"/>
  <c r="Q65" i="23"/>
  <c r="Q19" i="23" s="1"/>
  <c r="I65" i="23"/>
  <c r="I19" i="23" s="1"/>
  <c r="P65" i="23"/>
  <c r="P19" i="23" s="1"/>
  <c r="O65" i="23"/>
  <c r="O19" i="23" s="1"/>
  <c r="G65" i="23"/>
  <c r="G19" i="23" s="1"/>
  <c r="N65" i="23"/>
  <c r="N19" i="23" s="1"/>
  <c r="F65" i="23"/>
  <c r="F19" i="23" s="1"/>
  <c r="L69" i="23"/>
  <c r="L23" i="23" s="1"/>
  <c r="D69" i="23"/>
  <c r="D23" i="23" s="1"/>
  <c r="N46" i="23"/>
  <c r="F46" i="23"/>
  <c r="K69" i="23"/>
  <c r="K23" i="23" s="1"/>
  <c r="C69" i="23"/>
  <c r="C23" i="23" s="1"/>
  <c r="M46" i="23"/>
  <c r="M23" i="23" s="1"/>
  <c r="E46" i="23"/>
  <c r="E23" i="23" s="1"/>
  <c r="J69" i="23"/>
  <c r="Q69" i="23"/>
  <c r="I69" i="23"/>
  <c r="P69" i="23"/>
  <c r="H69" i="23"/>
  <c r="J46" i="23"/>
  <c r="O69" i="23"/>
  <c r="O23" i="23" s="1"/>
  <c r="G69" i="23"/>
  <c r="G23" i="23" s="1"/>
  <c r="Q46" i="23"/>
  <c r="I46" i="23"/>
  <c r="N69" i="23"/>
  <c r="F69" i="23"/>
  <c r="P46" i="23"/>
  <c r="H46" i="23"/>
  <c r="R31" i="23"/>
  <c r="R35" i="23"/>
  <c r="R39" i="23"/>
  <c r="G80" i="24"/>
  <c r="E80" i="24"/>
  <c r="T45" i="26"/>
  <c r="R70" i="23"/>
  <c r="R66" i="23"/>
  <c r="R62" i="23"/>
  <c r="R58" i="23"/>
  <c r="R54" i="23"/>
  <c r="R69" i="23"/>
  <c r="R65" i="23"/>
  <c r="R19" i="23" s="1"/>
  <c r="R61" i="23"/>
  <c r="R57" i="23"/>
  <c r="R11" i="23" s="1"/>
  <c r="R53" i="23"/>
  <c r="R47" i="23"/>
  <c r="R68" i="23"/>
  <c r="R64" i="23"/>
  <c r="R60" i="23"/>
  <c r="R56" i="23"/>
  <c r="R52" i="23"/>
  <c r="R46" i="23"/>
  <c r="R67" i="23"/>
  <c r="R63" i="23"/>
  <c r="R59" i="23"/>
  <c r="R55" i="23"/>
  <c r="R45" i="23"/>
  <c r="S31" i="23"/>
  <c r="S35" i="23"/>
  <c r="S39" i="23"/>
  <c r="R44" i="23"/>
  <c r="S69" i="23"/>
  <c r="S61" i="23"/>
  <c r="S57" i="23"/>
  <c r="S53" i="23"/>
  <c r="S47" i="23"/>
  <c r="S68" i="23"/>
  <c r="S64" i="23"/>
  <c r="S60" i="23"/>
  <c r="S14" i="23" s="1"/>
  <c r="S56" i="23"/>
  <c r="S52" i="23"/>
  <c r="S59" i="23"/>
  <c r="S55" i="23"/>
  <c r="S45" i="23"/>
  <c r="R32" i="23"/>
  <c r="R36" i="23"/>
  <c r="R40" i="23"/>
  <c r="S44" i="23"/>
  <c r="S46" i="23"/>
  <c r="J54" i="23"/>
  <c r="J8" i="23" s="1"/>
  <c r="Q54" i="23"/>
  <c r="Q8" i="23" s="1"/>
  <c r="I54" i="23"/>
  <c r="I8" i="23" s="1"/>
  <c r="P54" i="23"/>
  <c r="P8" i="23" s="1"/>
  <c r="H54" i="23"/>
  <c r="H8" i="23" s="1"/>
  <c r="O54" i="23"/>
  <c r="O8" i="23" s="1"/>
  <c r="G54" i="23"/>
  <c r="G8" i="23" s="1"/>
  <c r="N54" i="23"/>
  <c r="N8" i="23" s="1"/>
  <c r="F54" i="23"/>
  <c r="F8" i="23" s="1"/>
  <c r="M54" i="23"/>
  <c r="M8" i="23" s="1"/>
  <c r="E54" i="23"/>
  <c r="E8" i="23" s="1"/>
  <c r="L54" i="23"/>
  <c r="L8" i="23" s="1"/>
  <c r="D54" i="23"/>
  <c r="D8" i="23" s="1"/>
  <c r="J58" i="23"/>
  <c r="J12" i="23" s="1"/>
  <c r="Q58" i="23"/>
  <c r="Q12" i="23" s="1"/>
  <c r="I58" i="23"/>
  <c r="I12" i="23" s="1"/>
  <c r="P58" i="23"/>
  <c r="P12" i="23" s="1"/>
  <c r="H58" i="23"/>
  <c r="H12" i="23" s="1"/>
  <c r="O58" i="23"/>
  <c r="O12" i="23" s="1"/>
  <c r="G58" i="23"/>
  <c r="G12" i="23" s="1"/>
  <c r="N58" i="23"/>
  <c r="N12" i="23" s="1"/>
  <c r="F58" i="23"/>
  <c r="F12" i="23" s="1"/>
  <c r="M58" i="23"/>
  <c r="M12" i="23" s="1"/>
  <c r="E58" i="23"/>
  <c r="E12" i="23" s="1"/>
  <c r="L58" i="23"/>
  <c r="L12" i="23" s="1"/>
  <c r="D58" i="23"/>
  <c r="D12" i="23" s="1"/>
  <c r="J62" i="23"/>
  <c r="J16" i="23" s="1"/>
  <c r="Q62" i="23"/>
  <c r="Q16" i="23" s="1"/>
  <c r="I62" i="23"/>
  <c r="I16" i="23" s="1"/>
  <c r="P62" i="23"/>
  <c r="P16" i="23" s="1"/>
  <c r="H62" i="23"/>
  <c r="H16" i="23" s="1"/>
  <c r="O62" i="23"/>
  <c r="O16" i="23" s="1"/>
  <c r="G62" i="23"/>
  <c r="G16" i="23" s="1"/>
  <c r="N62" i="23"/>
  <c r="N16" i="23" s="1"/>
  <c r="F62" i="23"/>
  <c r="F16" i="23" s="1"/>
  <c r="M62" i="23"/>
  <c r="M16" i="23" s="1"/>
  <c r="E62" i="23"/>
  <c r="E16" i="23" s="1"/>
  <c r="L62" i="23"/>
  <c r="L16" i="23" s="1"/>
  <c r="D62" i="23"/>
  <c r="D16" i="23" s="1"/>
  <c r="J66" i="23"/>
  <c r="J20" i="23" s="1"/>
  <c r="Q66" i="23"/>
  <c r="Q20" i="23" s="1"/>
  <c r="I66" i="23"/>
  <c r="I20" i="23" s="1"/>
  <c r="P66" i="23"/>
  <c r="P20" i="23" s="1"/>
  <c r="H66" i="23"/>
  <c r="H20" i="23" s="1"/>
  <c r="O66" i="23"/>
  <c r="O20" i="23" s="1"/>
  <c r="G66" i="23"/>
  <c r="G20" i="23" s="1"/>
  <c r="N66" i="23"/>
  <c r="N20" i="23" s="1"/>
  <c r="F66" i="23"/>
  <c r="M66" i="23"/>
  <c r="M20" i="23" s="1"/>
  <c r="E66" i="23"/>
  <c r="E20" i="23" s="1"/>
  <c r="L66" i="23"/>
  <c r="L20" i="23" s="1"/>
  <c r="D66" i="23"/>
  <c r="D20" i="23" s="1"/>
  <c r="J70" i="23"/>
  <c r="L47" i="23"/>
  <c r="D47" i="23"/>
  <c r="Q70" i="23"/>
  <c r="Q24" i="23" s="1"/>
  <c r="I70" i="23"/>
  <c r="I24" i="23" s="1"/>
  <c r="C47" i="23"/>
  <c r="C24" i="23" s="1"/>
  <c r="P70" i="23"/>
  <c r="H70" i="23"/>
  <c r="J47" i="23"/>
  <c r="O70" i="23"/>
  <c r="G70" i="23"/>
  <c r="N70" i="23"/>
  <c r="F70" i="23"/>
  <c r="P47" i="23"/>
  <c r="H47" i="23"/>
  <c r="M70" i="23"/>
  <c r="M24" i="23" s="1"/>
  <c r="E70" i="23"/>
  <c r="E24" i="23" s="1"/>
  <c r="O47" i="23"/>
  <c r="L70" i="23"/>
  <c r="D70" i="23"/>
  <c r="S32" i="23"/>
  <c r="S36" i="23"/>
  <c r="S40" i="23"/>
  <c r="S54" i="23"/>
  <c r="K4" i="24"/>
  <c r="J24" i="24"/>
  <c r="P55" i="23"/>
  <c r="P9" i="23" s="1"/>
  <c r="H55" i="23"/>
  <c r="H9" i="23" s="1"/>
  <c r="O55" i="23"/>
  <c r="O9" i="23" s="1"/>
  <c r="G55" i="23"/>
  <c r="G9" i="23" s="1"/>
  <c r="N55" i="23"/>
  <c r="N9" i="23" s="1"/>
  <c r="F55" i="23"/>
  <c r="F9" i="23" s="1"/>
  <c r="M55" i="23"/>
  <c r="M9" i="23" s="1"/>
  <c r="E55" i="23"/>
  <c r="E9" i="23" s="1"/>
  <c r="L55" i="23"/>
  <c r="L9" i="23" s="1"/>
  <c r="D55" i="23"/>
  <c r="D9" i="23" s="1"/>
  <c r="K55" i="23"/>
  <c r="K9" i="23" s="1"/>
  <c r="C55" i="23"/>
  <c r="C9" i="23" s="1"/>
  <c r="J55" i="23"/>
  <c r="J9" i="23" s="1"/>
  <c r="P59" i="23"/>
  <c r="P13" i="23" s="1"/>
  <c r="H59" i="23"/>
  <c r="H13" i="23" s="1"/>
  <c r="O59" i="23"/>
  <c r="O13" i="23" s="1"/>
  <c r="G59" i="23"/>
  <c r="G13" i="23" s="1"/>
  <c r="N59" i="23"/>
  <c r="N13" i="23" s="1"/>
  <c r="F59" i="23"/>
  <c r="F13" i="23" s="1"/>
  <c r="M59" i="23"/>
  <c r="M13" i="23" s="1"/>
  <c r="E59" i="23"/>
  <c r="E13" i="23" s="1"/>
  <c r="L59" i="23"/>
  <c r="L13" i="23" s="1"/>
  <c r="D59" i="23"/>
  <c r="D13" i="23" s="1"/>
  <c r="K59" i="23"/>
  <c r="K13" i="23" s="1"/>
  <c r="C59" i="23"/>
  <c r="C13" i="23" s="1"/>
  <c r="J59" i="23"/>
  <c r="J13" i="23" s="1"/>
  <c r="P63" i="23"/>
  <c r="P17" i="23" s="1"/>
  <c r="H63" i="23"/>
  <c r="H17" i="23" s="1"/>
  <c r="O63" i="23"/>
  <c r="O17" i="23" s="1"/>
  <c r="G63" i="23"/>
  <c r="G17" i="23" s="1"/>
  <c r="N63" i="23"/>
  <c r="N17" i="23" s="1"/>
  <c r="F63" i="23"/>
  <c r="F17" i="23" s="1"/>
  <c r="M63" i="23"/>
  <c r="M17" i="23" s="1"/>
  <c r="E63" i="23"/>
  <c r="E17" i="23" s="1"/>
  <c r="L63" i="23"/>
  <c r="L17" i="23" s="1"/>
  <c r="D63" i="23"/>
  <c r="D17" i="23" s="1"/>
  <c r="K63" i="23"/>
  <c r="K17" i="23" s="1"/>
  <c r="C63" i="23"/>
  <c r="C17" i="23" s="1"/>
  <c r="J63" i="23"/>
  <c r="J17" i="23" s="1"/>
  <c r="P67" i="23"/>
  <c r="P21" i="23" s="1"/>
  <c r="H67" i="23"/>
  <c r="H21" i="23" s="1"/>
  <c r="O67" i="23"/>
  <c r="O21" i="23" s="1"/>
  <c r="M67" i="23"/>
  <c r="M21" i="23" s="1"/>
  <c r="E67" i="23"/>
  <c r="E21" i="23" s="1"/>
  <c r="L67" i="23"/>
  <c r="D67" i="23"/>
  <c r="N44" i="23"/>
  <c r="C67" i="23"/>
  <c r="C21" i="23" s="1"/>
  <c r="J67" i="23"/>
  <c r="J21" i="23" s="1"/>
  <c r="R29" i="23"/>
  <c r="R33" i="23"/>
  <c r="R37" i="23"/>
  <c r="R41" i="23"/>
  <c r="S58" i="23"/>
  <c r="I24" i="24"/>
  <c r="I27" i="24" s="1"/>
  <c r="C18" i="25"/>
  <c r="C43" i="23" s="1"/>
  <c r="C20" i="23" s="1"/>
  <c r="K18" i="25"/>
  <c r="K43" i="23" s="1"/>
  <c r="K20" i="23" s="1"/>
  <c r="S18" i="25"/>
  <c r="S43" i="23" s="1"/>
  <c r="I19" i="25"/>
  <c r="I44" i="23" s="1"/>
  <c r="I21" i="23" s="1"/>
  <c r="Q19" i="25"/>
  <c r="Q44" i="23" s="1"/>
  <c r="Q21" i="23" s="1"/>
  <c r="C22" i="25"/>
  <c r="K22" i="25"/>
  <c r="K47" i="23" s="1"/>
  <c r="K24" i="23" s="1"/>
  <c r="S22" i="25"/>
  <c r="S15" i="26"/>
  <c r="S63" i="23" s="1"/>
  <c r="I16" i="26"/>
  <c r="I64" i="23" s="1"/>
  <c r="Q16" i="26"/>
  <c r="Q64" i="23" s="1"/>
  <c r="C19" i="26"/>
  <c r="K19" i="26"/>
  <c r="K67" i="23" s="1"/>
  <c r="K21" i="23" s="1"/>
  <c r="S19" i="26"/>
  <c r="S67" i="23" s="1"/>
  <c r="I20" i="26"/>
  <c r="Q20" i="26"/>
  <c r="Q68" i="23" s="1"/>
  <c r="E78" i="24"/>
  <c r="F18" i="25"/>
  <c r="F43" i="23" s="1"/>
  <c r="D19" i="25"/>
  <c r="D44" i="23" s="1"/>
  <c r="L19" i="25"/>
  <c r="L44" i="23" s="1"/>
  <c r="F22" i="25"/>
  <c r="F47" i="23" s="1"/>
  <c r="N22" i="25"/>
  <c r="N47" i="23" s="1"/>
  <c r="D16" i="26"/>
  <c r="D64" i="23" s="1"/>
  <c r="L16" i="26"/>
  <c r="L64" i="23" s="1"/>
  <c r="T16" i="26"/>
  <c r="F19" i="26"/>
  <c r="F67" i="23" s="1"/>
  <c r="F21" i="23" s="1"/>
  <c r="N19" i="26"/>
  <c r="N67" i="23" s="1"/>
  <c r="D20" i="26"/>
  <c r="L20" i="26"/>
  <c r="L68" i="23" s="1"/>
  <c r="T20" i="26"/>
  <c r="G22" i="25"/>
  <c r="G47" i="23" s="1"/>
  <c r="E16" i="26"/>
  <c r="E64" i="23" s="1"/>
  <c r="G19" i="26"/>
  <c r="G67" i="23" s="1"/>
  <c r="G21" i="23" s="1"/>
  <c r="E20" i="26"/>
  <c r="E68" i="23" s="1"/>
  <c r="E79" i="24"/>
  <c r="S16" i="23" l="1"/>
  <c r="O24" i="23"/>
  <c r="F20" i="23"/>
  <c r="P24" i="23"/>
  <c r="M22" i="23"/>
  <c r="G22" i="23"/>
  <c r="F10" i="23"/>
  <c r="J10" i="23"/>
  <c r="D14" i="23"/>
  <c r="N10" i="23"/>
  <c r="C10" i="23"/>
  <c r="H6" i="23"/>
  <c r="H14" i="23"/>
  <c r="H24" i="23"/>
  <c r="P10" i="23"/>
  <c r="L10" i="23"/>
  <c r="D21" i="23"/>
  <c r="H10" i="23"/>
  <c r="S22" i="23"/>
  <c r="G24" i="23"/>
  <c r="P18" i="23"/>
  <c r="F24" i="23"/>
  <c r="P23" i="23"/>
  <c r="H18" i="23"/>
  <c r="L6" i="23"/>
  <c r="M18" i="23"/>
  <c r="N22" i="23"/>
  <c r="M10" i="23"/>
  <c r="I23" i="23"/>
  <c r="M14" i="23"/>
  <c r="M6" i="23"/>
  <c r="F22" i="23"/>
  <c r="I10" i="23"/>
  <c r="S24" i="23"/>
  <c r="E10" i="23"/>
  <c r="K18" i="23"/>
  <c r="C22" i="23"/>
  <c r="J18" i="23"/>
  <c r="S12" i="23"/>
  <c r="N6" i="23"/>
  <c r="C14" i="23"/>
  <c r="Q10" i="23"/>
  <c r="C6" i="23"/>
  <c r="E14" i="23"/>
  <c r="S18" i="23"/>
  <c r="O10" i="23"/>
  <c r="N24" i="23"/>
  <c r="S23" i="23"/>
  <c r="P6" i="23"/>
  <c r="P14" i="23"/>
  <c r="K10" i="23"/>
  <c r="I14" i="23"/>
  <c r="S10" i="23"/>
  <c r="P22" i="23"/>
  <c r="D10" i="23"/>
  <c r="S9" i="23"/>
  <c r="F18" i="23"/>
  <c r="S20" i="23"/>
  <c r="T43" i="23"/>
  <c r="I18" i="23"/>
  <c r="L18" i="23"/>
  <c r="S21" i="23"/>
  <c r="N21" i="23"/>
  <c r="R18" i="23"/>
  <c r="T41" i="23"/>
  <c r="T67" i="23"/>
  <c r="T53" i="23"/>
  <c r="T66" i="23"/>
  <c r="H23" i="23"/>
  <c r="J23" i="23"/>
  <c r="N18" i="23"/>
  <c r="Q18" i="23"/>
  <c r="C18" i="23"/>
  <c r="K14" i="23"/>
  <c r="R14" i="23"/>
  <c r="T37" i="23"/>
  <c r="L21" i="23"/>
  <c r="R10" i="23"/>
  <c r="T33" i="23"/>
  <c r="P51" i="23"/>
  <c r="P71" i="23" s="1"/>
  <c r="H51" i="23"/>
  <c r="H71" i="23" s="1"/>
  <c r="O51" i="23"/>
  <c r="O71" i="23" s="1"/>
  <c r="G51" i="23"/>
  <c r="G71" i="23" s="1"/>
  <c r="N51" i="23"/>
  <c r="N71" i="23" s="1"/>
  <c r="F51" i="23"/>
  <c r="F71" i="23" s="1"/>
  <c r="M51" i="23"/>
  <c r="M71" i="23" s="1"/>
  <c r="E51" i="23"/>
  <c r="E71" i="23" s="1"/>
  <c r="K24" i="24"/>
  <c r="L51" i="23"/>
  <c r="L71" i="23" s="1"/>
  <c r="D51" i="23"/>
  <c r="D71" i="23" s="1"/>
  <c r="K51" i="23"/>
  <c r="K71" i="23" s="1"/>
  <c r="C51" i="23"/>
  <c r="C71" i="23" s="1"/>
  <c r="J51" i="23"/>
  <c r="J71" i="23" s="1"/>
  <c r="Q51" i="23"/>
  <c r="Q71" i="23" s="1"/>
  <c r="L28" i="23"/>
  <c r="D28" i="23"/>
  <c r="I51" i="23"/>
  <c r="I71" i="23" s="1"/>
  <c r="S28" i="23"/>
  <c r="K28" i="23"/>
  <c r="C28" i="23"/>
  <c r="J28" i="23"/>
  <c r="Q28" i="23"/>
  <c r="I28" i="23"/>
  <c r="P28" i="23"/>
  <c r="H28" i="23"/>
  <c r="O28" i="23"/>
  <c r="G28" i="23"/>
  <c r="N28" i="23"/>
  <c r="M28" i="23"/>
  <c r="F28" i="23"/>
  <c r="E28" i="23"/>
  <c r="T40" i="23"/>
  <c r="R17" i="23"/>
  <c r="S8" i="23"/>
  <c r="T52" i="23"/>
  <c r="T61" i="23"/>
  <c r="F23" i="23"/>
  <c r="G18" i="23"/>
  <c r="E6" i="23"/>
  <c r="I6" i="23"/>
  <c r="F14" i="23"/>
  <c r="Q14" i="23"/>
  <c r="S6" i="23"/>
  <c r="T29" i="23"/>
  <c r="R6" i="23"/>
  <c r="T36" i="23"/>
  <c r="R13" i="23"/>
  <c r="T45" i="23"/>
  <c r="R22" i="23"/>
  <c r="T56" i="23"/>
  <c r="T65" i="23"/>
  <c r="N23" i="23"/>
  <c r="S19" i="23"/>
  <c r="T19" i="23" s="1"/>
  <c r="O18" i="23"/>
  <c r="Q6" i="23"/>
  <c r="N14" i="23"/>
  <c r="J14" i="23"/>
  <c r="D22" i="23"/>
  <c r="O22" i="23"/>
  <c r="T70" i="23"/>
  <c r="S17" i="23"/>
  <c r="T32" i="23"/>
  <c r="R9" i="23"/>
  <c r="R51" i="23"/>
  <c r="T60" i="23"/>
  <c r="T69" i="23"/>
  <c r="S15" i="23"/>
  <c r="F6" i="23"/>
  <c r="J6" i="23"/>
  <c r="R7" i="23"/>
  <c r="Q22" i="23"/>
  <c r="L22" i="23"/>
  <c r="T38" i="23"/>
  <c r="L24" i="24"/>
  <c r="J27" i="24"/>
  <c r="J28" i="24" s="1"/>
  <c r="T46" i="23"/>
  <c r="R23" i="23"/>
  <c r="S13" i="23"/>
  <c r="D24" i="23"/>
  <c r="R28" i="23"/>
  <c r="T55" i="23"/>
  <c r="T64" i="23"/>
  <c r="T54" i="23"/>
  <c r="T39" i="23"/>
  <c r="R16" i="23"/>
  <c r="T16" i="23" s="1"/>
  <c r="Q23" i="23"/>
  <c r="S11" i="23"/>
  <c r="T11" i="23" s="1"/>
  <c r="E18" i="23"/>
  <c r="G14" i="23"/>
  <c r="I22" i="23"/>
  <c r="E22" i="23"/>
  <c r="R15" i="23"/>
  <c r="J24" i="23"/>
  <c r="L24" i="23"/>
  <c r="T59" i="23"/>
  <c r="T68" i="23"/>
  <c r="T58" i="23"/>
  <c r="T35" i="23"/>
  <c r="R12" i="23"/>
  <c r="S7" i="23"/>
  <c r="O14" i="23"/>
  <c r="K22" i="23"/>
  <c r="J22" i="23"/>
  <c r="H22" i="23"/>
  <c r="T57" i="23"/>
  <c r="S51" i="23"/>
  <c r="S71" i="23" s="1"/>
  <c r="T44" i="23"/>
  <c r="R21" i="23"/>
  <c r="T63" i="23"/>
  <c r="T47" i="23"/>
  <c r="R24" i="23"/>
  <c r="T62" i="23"/>
  <c r="T31" i="23"/>
  <c r="R8" i="23"/>
  <c r="T8" i="23" s="1"/>
  <c r="D18" i="23"/>
  <c r="R20" i="23"/>
  <c r="T20" i="23" s="1"/>
  <c r="D6" i="23"/>
  <c r="T9" i="23" l="1"/>
  <c r="T12" i="23"/>
  <c r="T7" i="23"/>
  <c r="T10" i="23"/>
  <c r="T21" i="23"/>
  <c r="T6" i="23"/>
  <c r="T22" i="23"/>
  <c r="T14" i="23"/>
  <c r="T17" i="23"/>
  <c r="T24" i="23"/>
  <c r="T13" i="23"/>
  <c r="T15" i="23"/>
  <c r="T23" i="23"/>
  <c r="O48" i="23"/>
  <c r="O5" i="23"/>
  <c r="O25" i="23" s="1"/>
  <c r="S48" i="23"/>
  <c r="S5" i="23"/>
  <c r="S25" i="23" s="1"/>
  <c r="P48" i="23"/>
  <c r="P5" i="23"/>
  <c r="P25" i="23" s="1"/>
  <c r="D48" i="23"/>
  <c r="D5" i="23"/>
  <c r="D25" i="23" s="1"/>
  <c r="T18" i="23"/>
  <c r="R48" i="23"/>
  <c r="T28" i="23"/>
  <c r="R5" i="23"/>
  <c r="R25" i="23" s="1"/>
  <c r="E48" i="23"/>
  <c r="E5" i="23"/>
  <c r="E25" i="23" s="1"/>
  <c r="I48" i="23"/>
  <c r="I5" i="23"/>
  <c r="I25" i="23" s="1"/>
  <c r="L48" i="23"/>
  <c r="L5" i="23"/>
  <c r="L25" i="23" s="1"/>
  <c r="F48" i="23"/>
  <c r="F5" i="23"/>
  <c r="F25" i="23" s="1"/>
  <c r="Q48" i="23"/>
  <c r="Q5" i="23"/>
  <c r="Q25" i="23" s="1"/>
  <c r="M48" i="23"/>
  <c r="M5" i="23"/>
  <c r="M25" i="23" s="1"/>
  <c r="J48" i="23"/>
  <c r="J5" i="23"/>
  <c r="J25" i="23" s="1"/>
  <c r="N48" i="23"/>
  <c r="N5" i="23"/>
  <c r="N25" i="23" s="1"/>
  <c r="C48" i="23"/>
  <c r="C5" i="23"/>
  <c r="H48" i="23"/>
  <c r="H5" i="23"/>
  <c r="H25" i="23" s="1"/>
  <c r="T51" i="23"/>
  <c r="R71" i="23"/>
  <c r="T71" i="23" s="1"/>
  <c r="G48" i="23"/>
  <c r="G5" i="23"/>
  <c r="G25" i="23" s="1"/>
  <c r="K48" i="23"/>
  <c r="K5" i="23"/>
  <c r="K25" i="23" s="1"/>
  <c r="C25" i="23" l="1"/>
  <c r="T5" i="23"/>
  <c r="T48" i="23"/>
  <c r="T25" i="23" l="1"/>
  <c r="I24" i="20"/>
  <c r="I27" i="20" s="1"/>
  <c r="S27" i="19"/>
  <c r="R27" i="19"/>
  <c r="I24" i="15"/>
  <c r="I27" i="15" s="1"/>
  <c r="S27" i="14"/>
  <c r="R27" i="14"/>
  <c r="O26" i="11"/>
  <c r="O25" i="11"/>
  <c r="O23" i="11"/>
  <c r="O22" i="11"/>
  <c r="O21" i="11"/>
  <c r="O20" i="11"/>
  <c r="O19" i="11"/>
  <c r="O18" i="11"/>
  <c r="O17" i="11"/>
  <c r="O16" i="11"/>
  <c r="O15" i="11"/>
  <c r="O14" i="11"/>
  <c r="O13" i="11"/>
  <c r="O12" i="11"/>
  <c r="O11" i="11"/>
  <c r="O10" i="11"/>
  <c r="O9" i="11"/>
  <c r="O8" i="11"/>
  <c r="O7" i="11"/>
  <c r="O6" i="11"/>
  <c r="O5" i="11"/>
  <c r="D24" i="11"/>
  <c r="D27" i="11" s="1"/>
  <c r="O27" i="11" s="1"/>
  <c r="S45" i="13"/>
  <c r="R45" i="13"/>
  <c r="Q45" i="13"/>
  <c r="P45" i="13"/>
  <c r="O45" i="13"/>
  <c r="N45" i="13"/>
  <c r="M45" i="13"/>
  <c r="L45" i="13"/>
  <c r="K45" i="13"/>
  <c r="J45" i="13"/>
  <c r="I45" i="13"/>
  <c r="H45" i="13"/>
  <c r="G45" i="13"/>
  <c r="F45" i="13"/>
  <c r="E45" i="13"/>
  <c r="D45" i="13"/>
  <c r="C45" i="13"/>
  <c r="T44" i="13"/>
  <c r="N22" i="13" s="1"/>
  <c r="T43" i="13"/>
  <c r="P21" i="13" s="1"/>
  <c r="T42" i="13"/>
  <c r="S20" i="13" s="1"/>
  <c r="T41" i="13"/>
  <c r="T40" i="13"/>
  <c r="T39" i="13"/>
  <c r="T38" i="13"/>
  <c r="T37" i="13"/>
  <c r="T36" i="13"/>
  <c r="M14" i="13" s="1"/>
  <c r="T35" i="13"/>
  <c r="O13" i="13" s="1"/>
  <c r="T34" i="13"/>
  <c r="T12" i="13" s="1"/>
  <c r="T33" i="13"/>
  <c r="T32" i="13"/>
  <c r="T31" i="13"/>
  <c r="T30" i="13"/>
  <c r="T29" i="13"/>
  <c r="T28" i="13"/>
  <c r="N6" i="13" s="1"/>
  <c r="T27" i="13"/>
  <c r="P5" i="13" s="1"/>
  <c r="T26" i="13"/>
  <c r="O4" i="13" s="1"/>
  <c r="T25" i="13"/>
  <c r="P22" i="13"/>
  <c r="O22" i="13"/>
  <c r="H22" i="13"/>
  <c r="G22" i="13"/>
  <c r="Q21" i="13"/>
  <c r="I21" i="13"/>
  <c r="T20" i="13"/>
  <c r="L20" i="13"/>
  <c r="D20" i="13"/>
  <c r="T19" i="13"/>
  <c r="S19" i="13"/>
  <c r="R19" i="13"/>
  <c r="Q19" i="13"/>
  <c r="P19" i="13"/>
  <c r="O19" i="13"/>
  <c r="N19" i="13"/>
  <c r="M19" i="13"/>
  <c r="L19" i="13"/>
  <c r="K19" i="13"/>
  <c r="J19" i="13"/>
  <c r="I19" i="13"/>
  <c r="H19" i="13"/>
  <c r="G19" i="13"/>
  <c r="F19" i="13"/>
  <c r="E19" i="13"/>
  <c r="D19" i="13"/>
  <c r="C19" i="13"/>
  <c r="T18" i="13"/>
  <c r="S18" i="13"/>
  <c r="L18" i="13"/>
  <c r="T16" i="13"/>
  <c r="S16" i="13"/>
  <c r="R16" i="13"/>
  <c r="Q16" i="13"/>
  <c r="P16" i="13"/>
  <c r="O16" i="13"/>
  <c r="N16" i="13"/>
  <c r="M16" i="13"/>
  <c r="L16" i="13"/>
  <c r="K16" i="13"/>
  <c r="J16" i="13"/>
  <c r="I16" i="13"/>
  <c r="H16" i="13"/>
  <c r="G16" i="13"/>
  <c r="F16" i="13"/>
  <c r="E16" i="13"/>
  <c r="D16" i="13"/>
  <c r="C16" i="13"/>
  <c r="T15" i="13"/>
  <c r="S15" i="13"/>
  <c r="R15" i="13"/>
  <c r="Q15" i="13"/>
  <c r="P15" i="13"/>
  <c r="O15" i="13"/>
  <c r="N15" i="13"/>
  <c r="M15" i="13"/>
  <c r="L15" i="13"/>
  <c r="K15" i="13"/>
  <c r="J15" i="13"/>
  <c r="I15" i="13"/>
  <c r="H15" i="13"/>
  <c r="G15" i="13"/>
  <c r="F15" i="13"/>
  <c r="E15" i="13"/>
  <c r="D15" i="13"/>
  <c r="C15" i="13"/>
  <c r="O14" i="13"/>
  <c r="N14" i="13"/>
  <c r="G14" i="13"/>
  <c r="F14" i="13"/>
  <c r="P13" i="13"/>
  <c r="H13" i="13"/>
  <c r="M12" i="13"/>
  <c r="E12" i="13"/>
  <c r="T11" i="13"/>
  <c r="S11" i="13"/>
  <c r="R11" i="13"/>
  <c r="Q11" i="13"/>
  <c r="P11" i="13"/>
  <c r="O11" i="13"/>
  <c r="N11" i="13"/>
  <c r="M11" i="13"/>
  <c r="L11" i="13"/>
  <c r="K11" i="13"/>
  <c r="J11" i="13"/>
  <c r="I11" i="13"/>
  <c r="H11" i="13"/>
  <c r="G11" i="13"/>
  <c r="F11" i="13"/>
  <c r="E11" i="13"/>
  <c r="D11" i="13"/>
  <c r="C11" i="13"/>
  <c r="T10" i="13"/>
  <c r="S10" i="13"/>
  <c r="L10" i="13"/>
  <c r="K10" i="13"/>
  <c r="D10" i="13"/>
  <c r="T8" i="13"/>
  <c r="S8" i="13"/>
  <c r="R8" i="13"/>
  <c r="Q8" i="13"/>
  <c r="P8" i="13"/>
  <c r="O8" i="13"/>
  <c r="N8" i="13"/>
  <c r="M8" i="13"/>
  <c r="L8" i="13"/>
  <c r="K8" i="13"/>
  <c r="J8" i="13"/>
  <c r="I8" i="13"/>
  <c r="H8" i="13"/>
  <c r="G8" i="13"/>
  <c r="F8" i="13"/>
  <c r="E8" i="13"/>
  <c r="D8" i="13"/>
  <c r="C8" i="13"/>
  <c r="T7" i="13"/>
  <c r="S7" i="13"/>
  <c r="R7" i="13"/>
  <c r="Q7" i="13"/>
  <c r="P7" i="13"/>
  <c r="O7" i="13"/>
  <c r="N7" i="13"/>
  <c r="M7" i="13"/>
  <c r="L7" i="13"/>
  <c r="K7" i="13"/>
  <c r="J7" i="13"/>
  <c r="I7" i="13"/>
  <c r="H7" i="13"/>
  <c r="G7" i="13"/>
  <c r="F7" i="13"/>
  <c r="E7" i="13"/>
  <c r="D7" i="13"/>
  <c r="C7" i="13"/>
  <c r="P6" i="13"/>
  <c r="O6" i="13"/>
  <c r="H6" i="13"/>
  <c r="G6" i="13"/>
  <c r="Q5" i="13"/>
  <c r="I5" i="13"/>
  <c r="P4" i="13"/>
  <c r="H4" i="13"/>
  <c r="T3" i="13"/>
  <c r="S3" i="13"/>
  <c r="R3" i="13"/>
  <c r="Q3" i="13"/>
  <c r="P3" i="13"/>
  <c r="O3" i="13"/>
  <c r="N3" i="13"/>
  <c r="M3" i="13"/>
  <c r="L3" i="13"/>
  <c r="K3" i="13"/>
  <c r="J3" i="13"/>
  <c r="I3" i="13"/>
  <c r="H3" i="13"/>
  <c r="G3" i="13"/>
  <c r="F3" i="13"/>
  <c r="E3" i="13"/>
  <c r="D3" i="13"/>
  <c r="C3" i="13"/>
  <c r="T44" i="12"/>
  <c r="T43" i="12"/>
  <c r="T42" i="12"/>
  <c r="T41" i="12"/>
  <c r="T40" i="12"/>
  <c r="S18" i="12" s="1"/>
  <c r="T39" i="12"/>
  <c r="T38" i="12"/>
  <c r="T37" i="12"/>
  <c r="O15" i="12" s="1"/>
  <c r="T36" i="12"/>
  <c r="T35" i="12"/>
  <c r="T34" i="12"/>
  <c r="T33" i="12"/>
  <c r="T32" i="12"/>
  <c r="N10" i="12" s="1"/>
  <c r="T31" i="12"/>
  <c r="T30" i="12"/>
  <c r="T29" i="12"/>
  <c r="O7" i="12" s="1"/>
  <c r="T28" i="12"/>
  <c r="T27" i="12"/>
  <c r="T26" i="12"/>
  <c r="T25" i="12"/>
  <c r="Q22" i="12"/>
  <c r="P22" i="12"/>
  <c r="H22" i="12"/>
  <c r="T21" i="12"/>
  <c r="S21" i="12"/>
  <c r="R21" i="12"/>
  <c r="Q21" i="12"/>
  <c r="P21" i="12"/>
  <c r="O21" i="12"/>
  <c r="N21" i="12"/>
  <c r="M21" i="12"/>
  <c r="L21" i="12"/>
  <c r="K21" i="12"/>
  <c r="J21" i="12"/>
  <c r="I21" i="12"/>
  <c r="H21" i="12"/>
  <c r="G21" i="12"/>
  <c r="F21" i="12"/>
  <c r="E21" i="12"/>
  <c r="D21" i="12"/>
  <c r="C21" i="12"/>
  <c r="T20" i="12"/>
  <c r="S20" i="12"/>
  <c r="R20" i="12"/>
  <c r="Q20" i="12"/>
  <c r="P20" i="12"/>
  <c r="O20" i="12"/>
  <c r="N20" i="12"/>
  <c r="M20" i="12"/>
  <c r="L20" i="12"/>
  <c r="K20" i="12"/>
  <c r="J20" i="12"/>
  <c r="I20" i="12"/>
  <c r="H20" i="12"/>
  <c r="G20" i="12"/>
  <c r="F20" i="12"/>
  <c r="E20" i="12"/>
  <c r="D20" i="12"/>
  <c r="C20" i="12"/>
  <c r="T19" i="12"/>
  <c r="S19" i="12"/>
  <c r="R19" i="12"/>
  <c r="Q19" i="12"/>
  <c r="P19" i="12"/>
  <c r="O19" i="12"/>
  <c r="N19" i="12"/>
  <c r="M19" i="12"/>
  <c r="L19" i="12"/>
  <c r="K19" i="12"/>
  <c r="J19" i="12"/>
  <c r="I19" i="12"/>
  <c r="H19" i="12"/>
  <c r="G19" i="12"/>
  <c r="F19" i="12"/>
  <c r="E19" i="12"/>
  <c r="D19" i="12"/>
  <c r="C19" i="12"/>
  <c r="M18" i="12"/>
  <c r="E18" i="12"/>
  <c r="T17" i="12"/>
  <c r="S17" i="12"/>
  <c r="R17" i="12"/>
  <c r="Q17" i="12"/>
  <c r="P17" i="12"/>
  <c r="O17" i="12"/>
  <c r="N17" i="12"/>
  <c r="M17" i="12"/>
  <c r="L17" i="12"/>
  <c r="K17" i="12"/>
  <c r="J17" i="12"/>
  <c r="I17" i="12"/>
  <c r="H17" i="12"/>
  <c r="G17" i="12"/>
  <c r="F17" i="12"/>
  <c r="E17" i="12"/>
  <c r="D17" i="12"/>
  <c r="C17" i="12"/>
  <c r="T16" i="12"/>
  <c r="S16" i="12"/>
  <c r="R16" i="12"/>
  <c r="Q16" i="12"/>
  <c r="P16" i="12"/>
  <c r="O16" i="12"/>
  <c r="N16" i="12"/>
  <c r="M16" i="12"/>
  <c r="L16" i="12"/>
  <c r="K16" i="12"/>
  <c r="J16" i="12"/>
  <c r="I16" i="12"/>
  <c r="H16" i="12"/>
  <c r="G16" i="12"/>
  <c r="F16" i="12"/>
  <c r="E16" i="12"/>
  <c r="D16" i="12"/>
  <c r="C16" i="12"/>
  <c r="Q14" i="12"/>
  <c r="P14" i="12"/>
  <c r="I14" i="12"/>
  <c r="H14" i="12"/>
  <c r="T13" i="12"/>
  <c r="S13" i="12"/>
  <c r="R13" i="12"/>
  <c r="Q13" i="12"/>
  <c r="P13" i="12"/>
  <c r="O13" i="12"/>
  <c r="N13" i="12"/>
  <c r="M13" i="12"/>
  <c r="L13" i="12"/>
  <c r="K13" i="12"/>
  <c r="J13" i="12"/>
  <c r="I13" i="12"/>
  <c r="H13" i="12"/>
  <c r="G13" i="12"/>
  <c r="F13" i="12"/>
  <c r="E13" i="12"/>
  <c r="D13" i="12"/>
  <c r="C13" i="12"/>
  <c r="T12" i="12"/>
  <c r="S12" i="12"/>
  <c r="R12" i="12"/>
  <c r="Q12" i="12"/>
  <c r="P12" i="12"/>
  <c r="O12" i="12"/>
  <c r="N12" i="12"/>
  <c r="M12" i="12"/>
  <c r="L12" i="12"/>
  <c r="K12" i="12"/>
  <c r="J12" i="12"/>
  <c r="I12" i="12"/>
  <c r="H12" i="12"/>
  <c r="G12" i="12"/>
  <c r="F12" i="12"/>
  <c r="E12" i="12"/>
  <c r="D12" i="12"/>
  <c r="C12" i="12"/>
  <c r="T11" i="12"/>
  <c r="S11" i="12"/>
  <c r="R11" i="12"/>
  <c r="Q11" i="12"/>
  <c r="P11" i="12"/>
  <c r="O11" i="12"/>
  <c r="N11" i="12"/>
  <c r="M11" i="12"/>
  <c r="L11" i="12"/>
  <c r="K11" i="12"/>
  <c r="J11" i="12"/>
  <c r="I11" i="12"/>
  <c r="H11" i="12"/>
  <c r="G11" i="12"/>
  <c r="F11" i="12"/>
  <c r="E11" i="12"/>
  <c r="D11" i="12"/>
  <c r="C11" i="12"/>
  <c r="P10" i="12"/>
  <c r="H10" i="12"/>
  <c r="T9" i="12"/>
  <c r="S9" i="12"/>
  <c r="R9" i="12"/>
  <c r="Q9" i="12"/>
  <c r="P9" i="12"/>
  <c r="O9" i="12"/>
  <c r="N9" i="12"/>
  <c r="M9" i="12"/>
  <c r="L9" i="12"/>
  <c r="K9" i="12"/>
  <c r="J9" i="12"/>
  <c r="I9" i="12"/>
  <c r="H9" i="12"/>
  <c r="G9" i="12"/>
  <c r="F9" i="12"/>
  <c r="E9" i="12"/>
  <c r="D9" i="12"/>
  <c r="C9" i="12"/>
  <c r="T8" i="12"/>
  <c r="S8" i="12"/>
  <c r="R8" i="12"/>
  <c r="Q8" i="12"/>
  <c r="P8" i="12"/>
  <c r="O8" i="12"/>
  <c r="N8" i="12"/>
  <c r="M8" i="12"/>
  <c r="L8" i="12"/>
  <c r="K8" i="12"/>
  <c r="J8" i="12"/>
  <c r="I8" i="12"/>
  <c r="H8" i="12"/>
  <c r="G8" i="12"/>
  <c r="F8" i="12"/>
  <c r="E8" i="12"/>
  <c r="D8" i="12"/>
  <c r="C8" i="12"/>
  <c r="G7" i="12"/>
  <c r="Q6" i="12"/>
  <c r="P6" i="12"/>
  <c r="H6" i="12"/>
  <c r="T5" i="12"/>
  <c r="S5" i="12"/>
  <c r="R5" i="12"/>
  <c r="Q5" i="12"/>
  <c r="P5" i="12"/>
  <c r="O5" i="12"/>
  <c r="N5" i="12"/>
  <c r="M5" i="12"/>
  <c r="L5" i="12"/>
  <c r="K5" i="12"/>
  <c r="J5" i="12"/>
  <c r="I5" i="12"/>
  <c r="H5" i="12"/>
  <c r="G5" i="12"/>
  <c r="F5" i="12"/>
  <c r="E5" i="12"/>
  <c r="D5" i="12"/>
  <c r="C5" i="12"/>
  <c r="T4" i="12"/>
  <c r="S4" i="12"/>
  <c r="R4" i="12"/>
  <c r="Q4" i="12"/>
  <c r="P4" i="12"/>
  <c r="O4" i="12"/>
  <c r="N4" i="12"/>
  <c r="M4" i="12"/>
  <c r="L4" i="12"/>
  <c r="K4" i="12"/>
  <c r="J4" i="12"/>
  <c r="I4" i="12"/>
  <c r="H4" i="12"/>
  <c r="G4" i="12"/>
  <c r="F4" i="12"/>
  <c r="E4" i="12"/>
  <c r="D4" i="12"/>
  <c r="C4" i="12"/>
  <c r="T3" i="12"/>
  <c r="S3" i="12"/>
  <c r="R3" i="12"/>
  <c r="Q3" i="12"/>
  <c r="P3" i="12"/>
  <c r="O3" i="12"/>
  <c r="N3" i="12"/>
  <c r="M3" i="12"/>
  <c r="L3" i="12"/>
  <c r="K3" i="12"/>
  <c r="J3" i="12"/>
  <c r="I3" i="12"/>
  <c r="H3" i="12"/>
  <c r="G3" i="12"/>
  <c r="F3" i="12"/>
  <c r="E3" i="12"/>
  <c r="D3" i="12"/>
  <c r="C3" i="12"/>
  <c r="H27" i="11"/>
  <c r="I26" i="11"/>
  <c r="J26" i="11" s="1"/>
  <c r="I25" i="11"/>
  <c r="J25" i="11" s="1"/>
  <c r="H24" i="11"/>
  <c r="I23" i="11"/>
  <c r="J23" i="11" s="1"/>
  <c r="K23" i="11" s="1"/>
  <c r="I22" i="11"/>
  <c r="J22" i="11" s="1"/>
  <c r="K22" i="11" s="1"/>
  <c r="T46" i="10" s="1"/>
  <c r="I21" i="11"/>
  <c r="J21" i="11" s="1"/>
  <c r="K21" i="11" s="1"/>
  <c r="I20" i="11"/>
  <c r="J20" i="11" s="1"/>
  <c r="K20" i="11" s="1"/>
  <c r="I19" i="11"/>
  <c r="J19" i="11" s="1"/>
  <c r="K19" i="11" s="1"/>
  <c r="I18" i="11"/>
  <c r="J18" i="11" s="1"/>
  <c r="K18" i="11" s="1"/>
  <c r="P42" i="10" s="1"/>
  <c r="I17" i="11"/>
  <c r="J17" i="11" s="1"/>
  <c r="K17" i="11" s="1"/>
  <c r="I16" i="11"/>
  <c r="J16" i="11" s="1"/>
  <c r="K16" i="11" s="1"/>
  <c r="I15" i="11"/>
  <c r="J15" i="11" s="1"/>
  <c r="K15" i="11" s="1"/>
  <c r="I14" i="11"/>
  <c r="J14" i="11" s="1"/>
  <c r="K14" i="11" s="1"/>
  <c r="I13" i="11"/>
  <c r="J13" i="11" s="1"/>
  <c r="K13" i="11" s="1"/>
  <c r="I12" i="11"/>
  <c r="J12" i="11" s="1"/>
  <c r="K12" i="11" s="1"/>
  <c r="I11" i="11"/>
  <c r="J11" i="11" s="1"/>
  <c r="K11" i="11" s="1"/>
  <c r="I10" i="11"/>
  <c r="J10" i="11" s="1"/>
  <c r="K10" i="11" s="1"/>
  <c r="R34" i="10" s="1"/>
  <c r="I9" i="11"/>
  <c r="J9" i="11" s="1"/>
  <c r="K9" i="11" s="1"/>
  <c r="I8" i="11"/>
  <c r="J8" i="11" s="1"/>
  <c r="K8" i="11" s="1"/>
  <c r="I7" i="11"/>
  <c r="J7" i="11" s="1"/>
  <c r="K7" i="11" s="1"/>
  <c r="I6" i="11"/>
  <c r="J6" i="11" s="1"/>
  <c r="K6" i="11" s="1"/>
  <c r="O30" i="10" s="1"/>
  <c r="I5" i="11"/>
  <c r="J5" i="11" s="1"/>
  <c r="K5" i="11" s="1"/>
  <c r="G4" i="11"/>
  <c r="I4" i="11" s="1"/>
  <c r="I31" i="10"/>
  <c r="T27" i="10"/>
  <c r="S27" i="10"/>
  <c r="P30" i="10" l="1"/>
  <c r="O42" i="10"/>
  <c r="R30" i="10"/>
  <c r="G30" i="10"/>
  <c r="H30" i="10"/>
  <c r="R42" i="10"/>
  <c r="F43" i="10"/>
  <c r="Q31" i="10"/>
  <c r="N43" i="10"/>
  <c r="R31" i="10"/>
  <c r="G34" i="10"/>
  <c r="H34" i="10"/>
  <c r="J42" i="10"/>
  <c r="I4" i="13"/>
  <c r="Q4" i="13"/>
  <c r="F12" i="13"/>
  <c r="N12" i="13"/>
  <c r="E20" i="13"/>
  <c r="M20" i="13"/>
  <c r="J4" i="13"/>
  <c r="K52" i="10" s="1"/>
  <c r="R4" i="13"/>
  <c r="G12" i="13"/>
  <c r="O12" i="13"/>
  <c r="F20" i="13"/>
  <c r="N20" i="13"/>
  <c r="C4" i="13"/>
  <c r="K4" i="13"/>
  <c r="S4" i="13"/>
  <c r="H12" i="13"/>
  <c r="P12" i="13"/>
  <c r="G20" i="13"/>
  <c r="O20" i="13"/>
  <c r="D4" i="13"/>
  <c r="L4" i="13"/>
  <c r="T4" i="13"/>
  <c r="I12" i="13"/>
  <c r="J60" i="10" s="1"/>
  <c r="Q12" i="13"/>
  <c r="H20" i="13"/>
  <c r="P20" i="13"/>
  <c r="E4" i="13"/>
  <c r="M4" i="13"/>
  <c r="J12" i="13"/>
  <c r="R12" i="13"/>
  <c r="I20" i="13"/>
  <c r="J68" i="10" s="1"/>
  <c r="Q20" i="13"/>
  <c r="F4" i="13"/>
  <c r="N4" i="13"/>
  <c r="C12" i="13"/>
  <c r="K12" i="13"/>
  <c r="S12" i="13"/>
  <c r="J20" i="13"/>
  <c r="R20" i="13"/>
  <c r="S68" i="10" s="1"/>
  <c r="G4" i="13"/>
  <c r="D12" i="13"/>
  <c r="L12" i="13"/>
  <c r="C20" i="13"/>
  <c r="K20" i="13"/>
  <c r="N7" i="12"/>
  <c r="F15" i="12"/>
  <c r="P34" i="10"/>
  <c r="N15" i="12"/>
  <c r="J33" i="10"/>
  <c r="L37" i="10"/>
  <c r="R37" i="10"/>
  <c r="Q37" i="10"/>
  <c r="J37" i="10"/>
  <c r="I37" i="10"/>
  <c r="D37" i="10"/>
  <c r="H42" i="10"/>
  <c r="J30" i="10"/>
  <c r="O34" i="10"/>
  <c r="J34" i="10"/>
  <c r="G42" i="10"/>
  <c r="C5" i="13"/>
  <c r="K5" i="13"/>
  <c r="S5" i="13"/>
  <c r="T53" i="10" s="1"/>
  <c r="I6" i="13"/>
  <c r="Q6" i="13"/>
  <c r="J13" i="13"/>
  <c r="R13" i="13"/>
  <c r="S61" i="10" s="1"/>
  <c r="H14" i="13"/>
  <c r="P14" i="13"/>
  <c r="C21" i="13"/>
  <c r="K21" i="13"/>
  <c r="L69" i="10" s="1"/>
  <c r="S21" i="13"/>
  <c r="I22" i="13"/>
  <c r="Q22" i="13"/>
  <c r="D5" i="13"/>
  <c r="L5" i="13"/>
  <c r="T5" i="13"/>
  <c r="J6" i="13"/>
  <c r="K54" i="10" s="1"/>
  <c r="R6" i="13"/>
  <c r="S54" i="10" s="1"/>
  <c r="C13" i="13"/>
  <c r="K13" i="13"/>
  <c r="S13" i="13"/>
  <c r="I14" i="13"/>
  <c r="J62" i="10" s="1"/>
  <c r="Q14" i="13"/>
  <c r="D21" i="13"/>
  <c r="L21" i="13"/>
  <c r="T21" i="13"/>
  <c r="J22" i="13"/>
  <c r="K70" i="10" s="1"/>
  <c r="R22" i="13"/>
  <c r="E5" i="13"/>
  <c r="F53" i="10" s="1"/>
  <c r="M5" i="13"/>
  <c r="N53" i="10" s="1"/>
  <c r="C6" i="13"/>
  <c r="D54" i="10" s="1"/>
  <c r="K6" i="13"/>
  <c r="L54" i="10" s="1"/>
  <c r="S6" i="13"/>
  <c r="D13" i="13"/>
  <c r="E61" i="10" s="1"/>
  <c r="L13" i="13"/>
  <c r="T13" i="13"/>
  <c r="J14" i="13"/>
  <c r="R14" i="13"/>
  <c r="S62" i="10" s="1"/>
  <c r="E21" i="13"/>
  <c r="M21" i="13"/>
  <c r="C22" i="13"/>
  <c r="K22" i="13"/>
  <c r="L70" i="10" s="1"/>
  <c r="S22" i="13"/>
  <c r="S70" i="10"/>
  <c r="F5" i="13"/>
  <c r="N5" i="13"/>
  <c r="O53" i="10" s="1"/>
  <c r="O7" i="10" s="1"/>
  <c r="D6" i="13"/>
  <c r="L6" i="13"/>
  <c r="T6" i="13"/>
  <c r="E13" i="13"/>
  <c r="F61" i="10" s="1"/>
  <c r="M13" i="13"/>
  <c r="C14" i="13"/>
  <c r="K14" i="13"/>
  <c r="S14" i="13"/>
  <c r="T62" i="10" s="1"/>
  <c r="F21" i="13"/>
  <c r="N21" i="13"/>
  <c r="D22" i="13"/>
  <c r="L22" i="13"/>
  <c r="M70" i="10" s="1"/>
  <c r="T22" i="13"/>
  <c r="G5" i="13"/>
  <c r="O5" i="13"/>
  <c r="E6" i="13"/>
  <c r="F54" i="10" s="1"/>
  <c r="M6" i="13"/>
  <c r="F13" i="13"/>
  <c r="N13" i="13"/>
  <c r="D14" i="13"/>
  <c r="E62" i="10" s="1"/>
  <c r="L14" i="13"/>
  <c r="T14" i="13"/>
  <c r="G21" i="13"/>
  <c r="O21" i="13"/>
  <c r="P69" i="10" s="1"/>
  <c r="E22" i="13"/>
  <c r="M22" i="13"/>
  <c r="J5" i="13"/>
  <c r="R5" i="13"/>
  <c r="I13" i="13"/>
  <c r="Q13" i="13"/>
  <c r="J21" i="13"/>
  <c r="R21" i="13"/>
  <c r="S69" i="10" s="1"/>
  <c r="H5" i="13"/>
  <c r="F6" i="13"/>
  <c r="G13" i="13"/>
  <c r="E14" i="13"/>
  <c r="F62" i="10" s="1"/>
  <c r="H21" i="13"/>
  <c r="F22" i="13"/>
  <c r="G10" i="12"/>
  <c r="H35" i="10" s="1"/>
  <c r="O10" i="12"/>
  <c r="P35" i="10" s="1"/>
  <c r="D18" i="12"/>
  <c r="E43" i="10" s="1"/>
  <c r="L18" i="12"/>
  <c r="M43" i="10" s="1"/>
  <c r="T18" i="12"/>
  <c r="I10" i="12"/>
  <c r="Q10" i="12"/>
  <c r="F18" i="12"/>
  <c r="G43" i="10" s="1"/>
  <c r="N18" i="12"/>
  <c r="O43" i="10" s="1"/>
  <c r="J10" i="12"/>
  <c r="R10" i="12"/>
  <c r="S35" i="10" s="1"/>
  <c r="G18" i="12"/>
  <c r="H43" i="10" s="1"/>
  <c r="O18" i="12"/>
  <c r="P43" i="10" s="1"/>
  <c r="C10" i="12"/>
  <c r="K10" i="12"/>
  <c r="S10" i="12"/>
  <c r="T35" i="10" s="1"/>
  <c r="H18" i="12"/>
  <c r="I43" i="10" s="1"/>
  <c r="P18" i="12"/>
  <c r="Q43" i="10" s="1"/>
  <c r="D10" i="12"/>
  <c r="E35" i="10" s="1"/>
  <c r="L10" i="12"/>
  <c r="M35" i="10" s="1"/>
  <c r="T10" i="12"/>
  <c r="I18" i="12"/>
  <c r="J43" i="10" s="1"/>
  <c r="Q18" i="12"/>
  <c r="R43" i="10" s="1"/>
  <c r="E10" i="12"/>
  <c r="F35" i="10" s="1"/>
  <c r="M10" i="12"/>
  <c r="N35" i="10" s="1"/>
  <c r="J18" i="12"/>
  <c r="K43" i="10" s="1"/>
  <c r="R18" i="12"/>
  <c r="F10" i="12"/>
  <c r="C18" i="12"/>
  <c r="D43" i="10" s="1"/>
  <c r="K18" i="12"/>
  <c r="L43" i="10" s="1"/>
  <c r="L36" i="10"/>
  <c r="K36" i="10"/>
  <c r="I36" i="10"/>
  <c r="S36" i="10"/>
  <c r="J36" i="10"/>
  <c r="Q59" i="10"/>
  <c r="R36" i="10"/>
  <c r="D36" i="10"/>
  <c r="I59" i="10"/>
  <c r="Q36" i="10"/>
  <c r="G36" i="10"/>
  <c r="M36" i="10"/>
  <c r="O36" i="10"/>
  <c r="F36" i="10"/>
  <c r="N36" i="10"/>
  <c r="E36" i="10"/>
  <c r="O52" i="10"/>
  <c r="I29" i="10"/>
  <c r="Q29" i="10"/>
  <c r="F29" i="10"/>
  <c r="D29" i="10"/>
  <c r="J29" i="10"/>
  <c r="R29" i="10"/>
  <c r="P52" i="10"/>
  <c r="L29" i="10"/>
  <c r="O55" i="10"/>
  <c r="F55" i="10"/>
  <c r="N55" i="10"/>
  <c r="E55" i="10"/>
  <c r="P55" i="10"/>
  <c r="M55" i="10"/>
  <c r="D55" i="10"/>
  <c r="L55" i="10"/>
  <c r="G55" i="10"/>
  <c r="J55" i="10"/>
  <c r="O32" i="10"/>
  <c r="R55" i="10"/>
  <c r="I55" i="10"/>
  <c r="Q55" i="10"/>
  <c r="H55" i="10"/>
  <c r="M61" i="10"/>
  <c r="Q38" i="10"/>
  <c r="H38" i="10"/>
  <c r="N61" i="10"/>
  <c r="P38" i="10"/>
  <c r="G38" i="10"/>
  <c r="N38" i="10"/>
  <c r="O38" i="10"/>
  <c r="F38" i="10"/>
  <c r="E38" i="10"/>
  <c r="I38" i="10"/>
  <c r="M38" i="10"/>
  <c r="R38" i="10"/>
  <c r="K38" i="10"/>
  <c r="J38" i="10"/>
  <c r="Q67" i="10"/>
  <c r="L44" i="10"/>
  <c r="K44" i="10"/>
  <c r="F44" i="10"/>
  <c r="D44" i="10"/>
  <c r="N44" i="10"/>
  <c r="T44" i="10"/>
  <c r="S44" i="10"/>
  <c r="I45" i="10"/>
  <c r="H45" i="10"/>
  <c r="R45" i="10"/>
  <c r="G45" i="10"/>
  <c r="G68" i="10"/>
  <c r="Q45" i="10"/>
  <c r="F45" i="10"/>
  <c r="P45" i="10"/>
  <c r="D45" i="10"/>
  <c r="N45" i="10"/>
  <c r="O68" i="10"/>
  <c r="L45" i="10"/>
  <c r="J45" i="10"/>
  <c r="I63" i="10"/>
  <c r="Q63" i="10"/>
  <c r="H63" i="10"/>
  <c r="P63" i="10"/>
  <c r="G63" i="10"/>
  <c r="O63" i="10"/>
  <c r="F63" i="10"/>
  <c r="N63" i="10"/>
  <c r="E63" i="10"/>
  <c r="J63" i="10"/>
  <c r="M63" i="10"/>
  <c r="D63" i="10"/>
  <c r="L63" i="10"/>
  <c r="G40" i="10"/>
  <c r="O40" i="10"/>
  <c r="R47" i="10"/>
  <c r="H36" i="10"/>
  <c r="P36" i="10"/>
  <c r="D38" i="10"/>
  <c r="L38" i="10"/>
  <c r="P40" i="10"/>
  <c r="E45" i="10"/>
  <c r="R67" i="10"/>
  <c r="H68" i="10"/>
  <c r="P68" i="10"/>
  <c r="D70" i="10"/>
  <c r="K55" i="10"/>
  <c r="J59" i="10"/>
  <c r="R59" i="10"/>
  <c r="R63" i="10"/>
  <c r="H32" i="10"/>
  <c r="P32" i="10"/>
  <c r="K63" i="10"/>
  <c r="H24" i="20"/>
  <c r="H27" i="20" s="1"/>
  <c r="O4" i="11"/>
  <c r="N64" i="10"/>
  <c r="F64" i="10"/>
  <c r="M64" i="10"/>
  <c r="E64" i="10"/>
  <c r="L64" i="10"/>
  <c r="D64" i="10"/>
  <c r="K64" i="10"/>
  <c r="R64" i="10"/>
  <c r="J64" i="10"/>
  <c r="Q64" i="10"/>
  <c r="I64" i="10"/>
  <c r="P41" i="10"/>
  <c r="H41" i="10"/>
  <c r="O41" i="10"/>
  <c r="G41" i="10"/>
  <c r="N41" i="10"/>
  <c r="F41" i="10"/>
  <c r="M41" i="10"/>
  <c r="E41" i="10"/>
  <c r="O64" i="10"/>
  <c r="K41" i="10"/>
  <c r="R41" i="10"/>
  <c r="G64" i="10"/>
  <c r="Q41" i="10"/>
  <c r="J41" i="10"/>
  <c r="I41" i="10"/>
  <c r="P64" i="10"/>
  <c r="L41" i="10"/>
  <c r="H64" i="10"/>
  <c r="D41" i="10"/>
  <c r="D69" i="10"/>
  <c r="N46" i="10"/>
  <c r="K69" i="10"/>
  <c r="M46" i="10"/>
  <c r="E46" i="10"/>
  <c r="R69" i="10"/>
  <c r="J69" i="10"/>
  <c r="Q69" i="10"/>
  <c r="I69" i="10"/>
  <c r="K46" i="10"/>
  <c r="H69" i="10"/>
  <c r="O69" i="10"/>
  <c r="G69" i="10"/>
  <c r="Q46" i="10"/>
  <c r="I46" i="10"/>
  <c r="F69" i="10"/>
  <c r="P46" i="10"/>
  <c r="E69" i="10"/>
  <c r="O46" i="10"/>
  <c r="L46" i="10"/>
  <c r="J46" i="10"/>
  <c r="G46" i="10"/>
  <c r="T69" i="10"/>
  <c r="T23" i="10" s="1"/>
  <c r="T61" i="10"/>
  <c r="T68" i="10"/>
  <c r="T64" i="10"/>
  <c r="T60" i="10"/>
  <c r="T56" i="10"/>
  <c r="T52" i="10"/>
  <c r="T67" i="10"/>
  <c r="T63" i="10"/>
  <c r="T59" i="10"/>
  <c r="T55" i="10"/>
  <c r="T70" i="10"/>
  <c r="T58" i="10"/>
  <c r="T45" i="10"/>
  <c r="T43" i="10"/>
  <c r="T66" i="10"/>
  <c r="T42" i="10"/>
  <c r="T38" i="10"/>
  <c r="T34" i="10"/>
  <c r="T30" i="10"/>
  <c r="T33" i="10"/>
  <c r="T10" i="10" s="1"/>
  <c r="R46" i="10"/>
  <c r="L53" i="10"/>
  <c r="D53" i="10"/>
  <c r="K53" i="10"/>
  <c r="R53" i="10"/>
  <c r="R7" i="10" s="1"/>
  <c r="J53" i="10"/>
  <c r="Q53" i="10"/>
  <c r="I53" i="10"/>
  <c r="P53" i="10"/>
  <c r="P7" i="10" s="1"/>
  <c r="H53" i="10"/>
  <c r="H7" i="10" s="1"/>
  <c r="G53" i="10"/>
  <c r="G7" i="10" s="1"/>
  <c r="N30" i="10"/>
  <c r="F30" i="10"/>
  <c r="M30" i="10"/>
  <c r="E30" i="10"/>
  <c r="L30" i="10"/>
  <c r="D30" i="10"/>
  <c r="M53" i="10"/>
  <c r="K30" i="10"/>
  <c r="E53" i="10"/>
  <c r="Q30" i="10"/>
  <c r="I30" i="10"/>
  <c r="R62" i="10"/>
  <c r="Q62" i="10"/>
  <c r="I62" i="10"/>
  <c r="P62" i="10"/>
  <c r="H62" i="10"/>
  <c r="O62" i="10"/>
  <c r="G62" i="10"/>
  <c r="N62" i="10"/>
  <c r="M62" i="10"/>
  <c r="L62" i="10"/>
  <c r="K62" i="10"/>
  <c r="D62" i="10"/>
  <c r="R39" i="10"/>
  <c r="J39" i="10"/>
  <c r="Q39" i="10"/>
  <c r="I39" i="10"/>
  <c r="T29" i="10"/>
  <c r="I33" i="10"/>
  <c r="T37" i="10"/>
  <c r="G57" i="10"/>
  <c r="G11" i="10" s="1"/>
  <c r="N34" i="10"/>
  <c r="F34" i="10"/>
  <c r="M34" i="10"/>
  <c r="E34" i="10"/>
  <c r="L34" i="10"/>
  <c r="D34" i="10"/>
  <c r="K34" i="10"/>
  <c r="Q34" i="10"/>
  <c r="I34" i="10"/>
  <c r="P67" i="10"/>
  <c r="H67" i="10"/>
  <c r="O67" i="10"/>
  <c r="G67" i="10"/>
  <c r="N67" i="10"/>
  <c r="F67" i="10"/>
  <c r="M67" i="10"/>
  <c r="E67" i="10"/>
  <c r="L67" i="10"/>
  <c r="D67" i="10"/>
  <c r="K67" i="10"/>
  <c r="J67" i="10"/>
  <c r="R44" i="10"/>
  <c r="J44" i="10"/>
  <c r="I67" i="10"/>
  <c r="Q44" i="10"/>
  <c r="I44" i="10"/>
  <c r="P44" i="10"/>
  <c r="H44" i="10"/>
  <c r="O44" i="10"/>
  <c r="G44" i="10"/>
  <c r="M44" i="10"/>
  <c r="E44" i="10"/>
  <c r="T9" i="13"/>
  <c r="L9" i="13"/>
  <c r="M57" i="10" s="1"/>
  <c r="D9" i="13"/>
  <c r="E57" i="10" s="1"/>
  <c r="S9" i="13"/>
  <c r="T57" i="10" s="1"/>
  <c r="K9" i="13"/>
  <c r="L57" i="10" s="1"/>
  <c r="C9" i="13"/>
  <c r="D57" i="10" s="1"/>
  <c r="R9" i="13"/>
  <c r="J9" i="13"/>
  <c r="K57" i="10" s="1"/>
  <c r="Q9" i="13"/>
  <c r="R57" i="10" s="1"/>
  <c r="R11" i="10" s="1"/>
  <c r="I9" i="13"/>
  <c r="J57" i="10" s="1"/>
  <c r="J11" i="10" s="1"/>
  <c r="P9" i="13"/>
  <c r="Q57" i="10" s="1"/>
  <c r="H9" i="13"/>
  <c r="I57" i="10" s="1"/>
  <c r="O9" i="13"/>
  <c r="P57" i="10" s="1"/>
  <c r="P11" i="10" s="1"/>
  <c r="G9" i="13"/>
  <c r="H57" i="10" s="1"/>
  <c r="H11" i="10" s="1"/>
  <c r="N9" i="13"/>
  <c r="O57" i="10" s="1"/>
  <c r="M9" i="13"/>
  <c r="N57" i="10" s="1"/>
  <c r="F9" i="13"/>
  <c r="T36" i="10"/>
  <c r="M69" i="10"/>
  <c r="N56" i="10"/>
  <c r="F56" i="10"/>
  <c r="M56" i="10"/>
  <c r="E56" i="10"/>
  <c r="L56" i="10"/>
  <c r="D56" i="10"/>
  <c r="K56" i="10"/>
  <c r="R56" i="10"/>
  <c r="J56" i="10"/>
  <c r="Q56" i="10"/>
  <c r="I56" i="10"/>
  <c r="P33" i="10"/>
  <c r="H33" i="10"/>
  <c r="O33" i="10"/>
  <c r="G33" i="10"/>
  <c r="P56" i="10"/>
  <c r="N33" i="10"/>
  <c r="F33" i="10"/>
  <c r="O56" i="10"/>
  <c r="M33" i="10"/>
  <c r="E33" i="10"/>
  <c r="G56" i="10"/>
  <c r="K33" i="10"/>
  <c r="T17" i="13"/>
  <c r="L17" i="13"/>
  <c r="D17" i="13"/>
  <c r="S17" i="13"/>
  <c r="T65" i="10" s="1"/>
  <c r="K17" i="13"/>
  <c r="C17" i="13"/>
  <c r="R17" i="13"/>
  <c r="S65" i="10" s="1"/>
  <c r="J17" i="13"/>
  <c r="K65" i="10" s="1"/>
  <c r="Q17" i="13"/>
  <c r="I17" i="13"/>
  <c r="J65" i="10" s="1"/>
  <c r="P17" i="13"/>
  <c r="H17" i="13"/>
  <c r="I65" i="10" s="1"/>
  <c r="O17" i="13"/>
  <c r="G17" i="13"/>
  <c r="N17" i="13"/>
  <c r="O65" i="10" s="1"/>
  <c r="O19" i="10" s="1"/>
  <c r="M17" i="13"/>
  <c r="N65" i="10" s="1"/>
  <c r="F17" i="13"/>
  <c r="L33" i="10"/>
  <c r="D46" i="10"/>
  <c r="N69" i="10"/>
  <c r="M58" i="10"/>
  <c r="M12" i="10" s="1"/>
  <c r="E58" i="10"/>
  <c r="L35" i="10"/>
  <c r="D35" i="10"/>
  <c r="K35" i="10"/>
  <c r="L58" i="10"/>
  <c r="R35" i="10"/>
  <c r="J35" i="10"/>
  <c r="Q35" i="10"/>
  <c r="I35" i="10"/>
  <c r="O35" i="10"/>
  <c r="G35" i="10"/>
  <c r="N60" i="10"/>
  <c r="F60" i="10"/>
  <c r="M60" i="10"/>
  <c r="E60" i="10"/>
  <c r="L60" i="10"/>
  <c r="D60" i="10"/>
  <c r="D14" i="10" s="1"/>
  <c r="K60" i="10"/>
  <c r="R60" i="10"/>
  <c r="R14" i="10" s="1"/>
  <c r="Q60" i="10"/>
  <c r="I60" i="10"/>
  <c r="I14" i="10" s="1"/>
  <c r="P60" i="10"/>
  <c r="P37" i="10"/>
  <c r="H37" i="10"/>
  <c r="O60" i="10"/>
  <c r="O37" i="10"/>
  <c r="G37" i="10"/>
  <c r="H60" i="10"/>
  <c r="N37" i="10"/>
  <c r="F37" i="10"/>
  <c r="G60" i="10"/>
  <c r="M37" i="10"/>
  <c r="E37" i="10"/>
  <c r="K37" i="10"/>
  <c r="L65" i="10"/>
  <c r="D65" i="10"/>
  <c r="R65" i="10"/>
  <c r="Q65" i="10"/>
  <c r="P65" i="10"/>
  <c r="P19" i="10" s="1"/>
  <c r="H65" i="10"/>
  <c r="G65" i="10"/>
  <c r="N42" i="10"/>
  <c r="F42" i="10"/>
  <c r="M65" i="10"/>
  <c r="M42" i="10"/>
  <c r="E42" i="10"/>
  <c r="L42" i="10"/>
  <c r="D42" i="10"/>
  <c r="E65" i="10"/>
  <c r="K42" i="10"/>
  <c r="Q42" i="10"/>
  <c r="I42" i="10"/>
  <c r="E9" i="13"/>
  <c r="F57" i="10" s="1"/>
  <c r="D33" i="10"/>
  <c r="Q33" i="10"/>
  <c r="T41" i="10"/>
  <c r="F46" i="10"/>
  <c r="H56" i="10"/>
  <c r="N52" i="10"/>
  <c r="F52" i="10"/>
  <c r="M52" i="10"/>
  <c r="E52" i="10"/>
  <c r="L52" i="10"/>
  <c r="L6" i="10" s="1"/>
  <c r="D52" i="10"/>
  <c r="R52" i="10"/>
  <c r="J52" i="10"/>
  <c r="Q52" i="10"/>
  <c r="I52" i="10"/>
  <c r="H52" i="10"/>
  <c r="P29" i="10"/>
  <c r="H29" i="10"/>
  <c r="G52" i="10"/>
  <c r="O29" i="10"/>
  <c r="G29" i="10"/>
  <c r="N29" i="10"/>
  <c r="M29" i="10"/>
  <c r="E29" i="10"/>
  <c r="K29" i="10"/>
  <c r="R33" i="10"/>
  <c r="H46" i="10"/>
  <c r="T54" i="10"/>
  <c r="E17" i="13"/>
  <c r="F65" i="10" s="1"/>
  <c r="S29" i="10"/>
  <c r="S33" i="10"/>
  <c r="S37" i="10"/>
  <c r="S41" i="10"/>
  <c r="R70" i="10"/>
  <c r="J70" i="10"/>
  <c r="Q70" i="10"/>
  <c r="I70" i="10"/>
  <c r="P70" i="10"/>
  <c r="H70" i="10"/>
  <c r="O70" i="10"/>
  <c r="G70" i="10"/>
  <c r="Q47" i="10"/>
  <c r="I47" i="10"/>
  <c r="N70" i="10"/>
  <c r="F70" i="10"/>
  <c r="E70" i="10"/>
  <c r="F7" i="12"/>
  <c r="G32" i="10" s="1"/>
  <c r="R10" i="13"/>
  <c r="J10" i="13"/>
  <c r="K58" i="10" s="1"/>
  <c r="Q10" i="13"/>
  <c r="R58" i="10" s="1"/>
  <c r="I10" i="13"/>
  <c r="J58" i="10" s="1"/>
  <c r="P10" i="13"/>
  <c r="Q58" i="10" s="1"/>
  <c r="H10" i="13"/>
  <c r="I58" i="10" s="1"/>
  <c r="O10" i="13"/>
  <c r="P58" i="10" s="1"/>
  <c r="P12" i="10" s="1"/>
  <c r="G10" i="13"/>
  <c r="H58" i="10" s="1"/>
  <c r="N10" i="13"/>
  <c r="O58" i="10" s="1"/>
  <c r="F10" i="13"/>
  <c r="G58" i="10" s="1"/>
  <c r="M10" i="13"/>
  <c r="N58" i="10" s="1"/>
  <c r="E10" i="13"/>
  <c r="F58" i="10" s="1"/>
  <c r="R18" i="13"/>
  <c r="S66" i="10" s="1"/>
  <c r="J18" i="13"/>
  <c r="K66" i="10" s="1"/>
  <c r="Q18" i="13"/>
  <c r="R66" i="10" s="1"/>
  <c r="I18" i="13"/>
  <c r="J66" i="10" s="1"/>
  <c r="J20" i="10" s="1"/>
  <c r="P18" i="13"/>
  <c r="H18" i="13"/>
  <c r="I66" i="10" s="1"/>
  <c r="O18" i="13"/>
  <c r="P66" i="10" s="1"/>
  <c r="P20" i="10" s="1"/>
  <c r="G18" i="13"/>
  <c r="H66" i="10" s="1"/>
  <c r="H20" i="10" s="1"/>
  <c r="N18" i="13"/>
  <c r="F18" i="13"/>
  <c r="G66" i="10" s="1"/>
  <c r="M18" i="13"/>
  <c r="N66" i="10" s="1"/>
  <c r="N20" i="10" s="1"/>
  <c r="E18" i="13"/>
  <c r="F66" i="10" s="1"/>
  <c r="T45" i="13"/>
  <c r="S30" i="10"/>
  <c r="S34" i="10"/>
  <c r="S38" i="10"/>
  <c r="S42" i="10"/>
  <c r="J4" i="11"/>
  <c r="I24" i="11"/>
  <c r="I27" i="11" s="1"/>
  <c r="Q66" i="10"/>
  <c r="O66" i="10"/>
  <c r="M66" i="10"/>
  <c r="M20" i="10" s="1"/>
  <c r="N68" i="10"/>
  <c r="N22" i="10" s="1"/>
  <c r="F68" i="10"/>
  <c r="F22" i="10" s="1"/>
  <c r="M68" i="10"/>
  <c r="E68" i="10"/>
  <c r="O45" i="10"/>
  <c r="L68" i="10"/>
  <c r="D68" i="10"/>
  <c r="D22" i="10" s="1"/>
  <c r="K68" i="10"/>
  <c r="M45" i="10"/>
  <c r="R68" i="10"/>
  <c r="Q68" i="10"/>
  <c r="I68" i="10"/>
  <c r="I22" i="10" s="1"/>
  <c r="K45" i="10"/>
  <c r="O6" i="12"/>
  <c r="P31" i="10" s="1"/>
  <c r="G6" i="12"/>
  <c r="H31" i="10" s="1"/>
  <c r="N6" i="12"/>
  <c r="O31" i="10" s="1"/>
  <c r="F6" i="12"/>
  <c r="G31" i="10" s="1"/>
  <c r="M6" i="12"/>
  <c r="N31" i="10" s="1"/>
  <c r="E6" i="12"/>
  <c r="F31" i="10" s="1"/>
  <c r="T6" i="12"/>
  <c r="L6" i="12"/>
  <c r="M31" i="10" s="1"/>
  <c r="D6" i="12"/>
  <c r="E31" i="10" s="1"/>
  <c r="S6" i="12"/>
  <c r="T31" i="10" s="1"/>
  <c r="K6" i="12"/>
  <c r="L31" i="10" s="1"/>
  <c r="L8" i="10" s="1"/>
  <c r="C6" i="12"/>
  <c r="D31" i="10" s="1"/>
  <c r="D8" i="10" s="1"/>
  <c r="R6" i="12"/>
  <c r="S31" i="10" s="1"/>
  <c r="J6" i="12"/>
  <c r="K31" i="10" s="1"/>
  <c r="K8" i="10" s="1"/>
  <c r="O14" i="12"/>
  <c r="P39" i="10" s="1"/>
  <c r="G14" i="12"/>
  <c r="H39" i="10" s="1"/>
  <c r="N14" i="12"/>
  <c r="O39" i="10" s="1"/>
  <c r="F14" i="12"/>
  <c r="G39" i="10" s="1"/>
  <c r="M14" i="12"/>
  <c r="N39" i="10" s="1"/>
  <c r="E14" i="12"/>
  <c r="F39" i="10" s="1"/>
  <c r="T14" i="12"/>
  <c r="L14" i="12"/>
  <c r="M39" i="10" s="1"/>
  <c r="D14" i="12"/>
  <c r="E39" i="10" s="1"/>
  <c r="S14" i="12"/>
  <c r="T39" i="10" s="1"/>
  <c r="K14" i="12"/>
  <c r="L39" i="10" s="1"/>
  <c r="C14" i="12"/>
  <c r="D39" i="10" s="1"/>
  <c r="R14" i="12"/>
  <c r="J14" i="12"/>
  <c r="K39" i="10" s="1"/>
  <c r="O22" i="12"/>
  <c r="P47" i="10" s="1"/>
  <c r="G22" i="12"/>
  <c r="H47" i="10" s="1"/>
  <c r="N22" i="12"/>
  <c r="O47" i="10" s="1"/>
  <c r="F22" i="12"/>
  <c r="G47" i="10" s="1"/>
  <c r="M22" i="12"/>
  <c r="N47" i="10" s="1"/>
  <c r="E22" i="12"/>
  <c r="F47" i="10" s="1"/>
  <c r="T22" i="12"/>
  <c r="L22" i="12"/>
  <c r="M47" i="10" s="1"/>
  <c r="D22" i="12"/>
  <c r="E47" i="10" s="1"/>
  <c r="S22" i="12"/>
  <c r="T47" i="10" s="1"/>
  <c r="K22" i="12"/>
  <c r="L47" i="10" s="1"/>
  <c r="C22" i="12"/>
  <c r="D47" i="10" s="1"/>
  <c r="R22" i="12"/>
  <c r="S47" i="10" s="1"/>
  <c r="J22" i="12"/>
  <c r="K47" i="10" s="1"/>
  <c r="C18" i="13"/>
  <c r="D66" i="10" s="1"/>
  <c r="D20" i="10" s="1"/>
  <c r="S39" i="10"/>
  <c r="S43" i="10"/>
  <c r="S58" i="10"/>
  <c r="R54" i="10"/>
  <c r="R8" i="10" s="1"/>
  <c r="J54" i="10"/>
  <c r="Q54" i="10"/>
  <c r="I54" i="10"/>
  <c r="I8" i="10" s="1"/>
  <c r="P54" i="10"/>
  <c r="H54" i="10"/>
  <c r="O54" i="10"/>
  <c r="G54" i="10"/>
  <c r="N54" i="10"/>
  <c r="M54" i="10"/>
  <c r="E54" i="10"/>
  <c r="L61" i="10"/>
  <c r="L15" i="10" s="1"/>
  <c r="D61" i="10"/>
  <c r="D15" i="10" s="1"/>
  <c r="K61" i="10"/>
  <c r="K15" i="10" s="1"/>
  <c r="R61" i="10"/>
  <c r="J61" i="10"/>
  <c r="J15" i="10" s="1"/>
  <c r="Q61" i="10"/>
  <c r="Q15" i="10" s="1"/>
  <c r="I61" i="10"/>
  <c r="P61" i="10"/>
  <c r="H61" i="10"/>
  <c r="O61" i="10"/>
  <c r="O15" i="10" s="1"/>
  <c r="G61" i="10"/>
  <c r="M7" i="12"/>
  <c r="N32" i="10" s="1"/>
  <c r="E7" i="12"/>
  <c r="F32" i="10" s="1"/>
  <c r="T7" i="12"/>
  <c r="L7" i="12"/>
  <c r="M32" i="10" s="1"/>
  <c r="M9" i="10" s="1"/>
  <c r="D7" i="12"/>
  <c r="E32" i="10" s="1"/>
  <c r="S7" i="12"/>
  <c r="T32" i="10" s="1"/>
  <c r="K7" i="12"/>
  <c r="L32" i="10" s="1"/>
  <c r="C7" i="12"/>
  <c r="D32" i="10" s="1"/>
  <c r="D9" i="10" s="1"/>
  <c r="R7" i="12"/>
  <c r="S32" i="10" s="1"/>
  <c r="J7" i="12"/>
  <c r="K32" i="10" s="1"/>
  <c r="K9" i="10" s="1"/>
  <c r="Q7" i="12"/>
  <c r="R32" i="10" s="1"/>
  <c r="I7" i="12"/>
  <c r="J32" i="10" s="1"/>
  <c r="P7" i="12"/>
  <c r="Q32" i="10" s="1"/>
  <c r="Q9" i="10" s="1"/>
  <c r="H7" i="12"/>
  <c r="I32" i="10" s="1"/>
  <c r="M15" i="12"/>
  <c r="N40" i="10" s="1"/>
  <c r="E15" i="12"/>
  <c r="F40" i="10" s="1"/>
  <c r="T15" i="12"/>
  <c r="L15" i="12"/>
  <c r="M40" i="10" s="1"/>
  <c r="M17" i="10" s="1"/>
  <c r="D15" i="12"/>
  <c r="E40" i="10" s="1"/>
  <c r="E17" i="10" s="1"/>
  <c r="S15" i="12"/>
  <c r="T40" i="10" s="1"/>
  <c r="T17" i="10" s="1"/>
  <c r="K15" i="12"/>
  <c r="L40" i="10" s="1"/>
  <c r="C15" i="12"/>
  <c r="D40" i="10" s="1"/>
  <c r="D17" i="10" s="1"/>
  <c r="R15" i="12"/>
  <c r="S40" i="10" s="1"/>
  <c r="J15" i="12"/>
  <c r="K40" i="10" s="1"/>
  <c r="Q15" i="12"/>
  <c r="R40" i="10" s="1"/>
  <c r="I15" i="12"/>
  <c r="J40" i="10" s="1"/>
  <c r="P15" i="12"/>
  <c r="Q40" i="10" s="1"/>
  <c r="H15" i="12"/>
  <c r="I40" i="10" s="1"/>
  <c r="I17" i="10" s="1"/>
  <c r="T45" i="12"/>
  <c r="D18" i="13"/>
  <c r="E66" i="10" s="1"/>
  <c r="S57" i="10"/>
  <c r="S53" i="10"/>
  <c r="S64" i="10"/>
  <c r="S60" i="10"/>
  <c r="S56" i="10"/>
  <c r="S52" i="10"/>
  <c r="S46" i="10"/>
  <c r="S67" i="10"/>
  <c r="S63" i="10"/>
  <c r="S59" i="10"/>
  <c r="S55" i="10"/>
  <c r="S45" i="10"/>
  <c r="P59" i="10"/>
  <c r="P13" i="10" s="1"/>
  <c r="H59" i="10"/>
  <c r="H13" i="10" s="1"/>
  <c r="O59" i="10"/>
  <c r="G59" i="10"/>
  <c r="N59" i="10"/>
  <c r="F59" i="10"/>
  <c r="M59" i="10"/>
  <c r="E59" i="10"/>
  <c r="L59" i="10"/>
  <c r="D59" i="10"/>
  <c r="K59" i="10"/>
  <c r="I6" i="12"/>
  <c r="J31" i="10" s="1"/>
  <c r="G15" i="12"/>
  <c r="H40" i="10" s="1"/>
  <c r="H17" i="10" s="1"/>
  <c r="I22" i="12"/>
  <c r="J47" i="10" s="1"/>
  <c r="C10" i="13"/>
  <c r="D58" i="10" s="1"/>
  <c r="K18" i="13"/>
  <c r="L66" i="10" s="1"/>
  <c r="L20" i="10" s="1"/>
  <c r="O24" i="11"/>
  <c r="G24" i="11"/>
  <c r="G27" i="11" s="1"/>
  <c r="R19" i="10" l="1"/>
  <c r="J10" i="10"/>
  <c r="Q21" i="10"/>
  <c r="O22" i="10"/>
  <c r="O9" i="10"/>
  <c r="R22" i="10"/>
  <c r="J7" i="10"/>
  <c r="K13" i="10"/>
  <c r="G9" i="10"/>
  <c r="I6" i="10"/>
  <c r="P22" i="10"/>
  <c r="J9" i="10"/>
  <c r="Q6" i="10"/>
  <c r="F9" i="10"/>
  <c r="L14" i="10"/>
  <c r="O11" i="10"/>
  <c r="F17" i="10"/>
  <c r="I20" i="10"/>
  <c r="N12" i="10"/>
  <c r="G13" i="10"/>
  <c r="H15" i="10"/>
  <c r="O20" i="10"/>
  <c r="F20" i="10"/>
  <c r="H12" i="10"/>
  <c r="F7" i="10"/>
  <c r="J14" i="10"/>
  <c r="M18" i="10"/>
  <c r="K20" i="10"/>
  <c r="M13" i="10"/>
  <c r="N9" i="10"/>
  <c r="P17" i="10"/>
  <c r="I13" i="10"/>
  <c r="S13" i="10"/>
  <c r="N17" i="10"/>
  <c r="Q8" i="10"/>
  <c r="Q20" i="10"/>
  <c r="F6" i="10"/>
  <c r="K24" i="10"/>
  <c r="E6" i="10"/>
  <c r="J19" i="10"/>
  <c r="L17" i="10"/>
  <c r="R20" i="10"/>
  <c r="L21" i="10"/>
  <c r="O6" i="10"/>
  <c r="E21" i="10"/>
  <c r="E18" i="10"/>
  <c r="L13" i="10"/>
  <c r="H19" i="10"/>
  <c r="T14" i="10"/>
  <c r="P6" i="10"/>
  <c r="J23" i="10"/>
  <c r="H9" i="10"/>
  <c r="F16" i="10"/>
  <c r="L24" i="10"/>
  <c r="H24" i="10"/>
  <c r="G19" i="10"/>
  <c r="J13" i="10"/>
  <c r="O13" i="10"/>
  <c r="E20" i="10"/>
  <c r="D6" i="10"/>
  <c r="E12" i="10"/>
  <c r="Q14" i="10"/>
  <c r="H22" i="10"/>
  <c r="N18" i="10"/>
  <c r="Q17" i="10"/>
  <c r="J17" i="10"/>
  <c r="K17" i="10"/>
  <c r="D24" i="10"/>
  <c r="L9" i="10"/>
  <c r="M15" i="10"/>
  <c r="M21" i="10"/>
  <c r="L18" i="10"/>
  <c r="E15" i="10"/>
  <c r="T21" i="10"/>
  <c r="G15" i="10"/>
  <c r="R24" i="10"/>
  <c r="E13" i="10"/>
  <c r="G20" i="10"/>
  <c r="R15" i="10"/>
  <c r="Q22" i="10"/>
  <c r="N21" i="10"/>
  <c r="F12" i="10"/>
  <c r="G17" i="10"/>
  <c r="N13" i="10"/>
  <c r="G22" i="10"/>
  <c r="F15" i="10"/>
  <c r="I9" i="10"/>
  <c r="P15" i="10"/>
  <c r="J22" i="10"/>
  <c r="D21" i="10"/>
  <c r="P9" i="10"/>
  <c r="D13" i="10"/>
  <c r="R17" i="10"/>
  <c r="R6" i="10"/>
  <c r="N15" i="10"/>
  <c r="Q13" i="10"/>
  <c r="F23" i="10"/>
  <c r="O17" i="10"/>
  <c r="R13" i="10"/>
  <c r="F21" i="10"/>
  <c r="L22" i="10"/>
  <c r="F13" i="10"/>
  <c r="K21" i="10"/>
  <c r="E22" i="10"/>
  <c r="R21" i="10"/>
  <c r="I15" i="10"/>
  <c r="E9" i="10"/>
  <c r="U63" i="10"/>
  <c r="J6" i="10"/>
  <c r="R9" i="10"/>
  <c r="T18" i="10"/>
  <c r="T24" i="10"/>
  <c r="J24" i="10"/>
  <c r="Q23" i="10"/>
  <c r="G16" i="10"/>
  <c r="E24" i="10"/>
  <c r="P24" i="10"/>
  <c r="T13" i="10"/>
  <c r="M16" i="10"/>
  <c r="D23" i="10"/>
  <c r="N16" i="10"/>
  <c r="P16" i="10"/>
  <c r="L16" i="10"/>
  <c r="H23" i="10"/>
  <c r="T8" i="10"/>
  <c r="T9" i="10"/>
  <c r="U55" i="10"/>
  <c r="O24" i="10"/>
  <c r="M24" i="10"/>
  <c r="D10" i="10"/>
  <c r="O21" i="10"/>
  <c r="T7" i="10"/>
  <c r="I19" i="10"/>
  <c r="E16" i="10"/>
  <c r="J16" i="10"/>
  <c r="D7" i="10"/>
  <c r="D18" i="10"/>
  <c r="L19" i="10"/>
  <c r="L10" i="10"/>
  <c r="O23" i="10"/>
  <c r="K23" i="10"/>
  <c r="P21" i="10"/>
  <c r="Q18" i="10"/>
  <c r="R23" i="10"/>
  <c r="D16" i="10"/>
  <c r="E14" i="10"/>
  <c r="T16" i="10"/>
  <c r="F14" i="10"/>
  <c r="E10" i="10"/>
  <c r="K16" i="10"/>
  <c r="Q7" i="10"/>
  <c r="M7" i="10"/>
  <c r="G23" i="10"/>
  <c r="U67" i="10"/>
  <c r="U53" i="10"/>
  <c r="F24" i="10"/>
  <c r="Q10" i="10"/>
  <c r="D12" i="10"/>
  <c r="N10" i="10"/>
  <c r="K18" i="10"/>
  <c r="H16" i="10"/>
  <c r="U69" i="10"/>
  <c r="Q19" i="10"/>
  <c r="J18" i="10"/>
  <c r="U64" i="10"/>
  <c r="H6" i="10"/>
  <c r="E7" i="10"/>
  <c r="O16" i="10"/>
  <c r="N6" i="10"/>
  <c r="M14" i="10"/>
  <c r="H14" i="10"/>
  <c r="T22" i="10"/>
  <c r="R18" i="10"/>
  <c r="G24" i="10"/>
  <c r="M19" i="10"/>
  <c r="P14" i="10"/>
  <c r="K10" i="10"/>
  <c r="G10" i="10"/>
  <c r="K7" i="10"/>
  <c r="N7" i="10"/>
  <c r="L23" i="10"/>
  <c r="O10" i="10"/>
  <c r="U62" i="10"/>
  <c r="P18" i="10"/>
  <c r="U60" i="10"/>
  <c r="F8" i="10"/>
  <c r="U70" i="10"/>
  <c r="Q16" i="10"/>
  <c r="I18" i="10"/>
  <c r="M6" i="10"/>
  <c r="G8" i="10"/>
  <c r="I21" i="10"/>
  <c r="J8" i="10"/>
  <c r="M22" i="10"/>
  <c r="D19" i="10"/>
  <c r="K14" i="10"/>
  <c r="O14" i="10"/>
  <c r="U65" i="10"/>
  <c r="S20" i="10"/>
  <c r="U43" i="10"/>
  <c r="S16" i="10"/>
  <c r="U39" i="10"/>
  <c r="D11" i="10"/>
  <c r="U44" i="10"/>
  <c r="T11" i="10"/>
  <c r="M23" i="10"/>
  <c r="U59" i="10"/>
  <c r="U68" i="10"/>
  <c r="S12" i="10"/>
  <c r="U35" i="10"/>
  <c r="N8" i="10"/>
  <c r="U41" i="10"/>
  <c r="S18" i="10"/>
  <c r="G6" i="10"/>
  <c r="K19" i="10"/>
  <c r="F19" i="10"/>
  <c r="G12" i="10"/>
  <c r="K12" i="10"/>
  <c r="H21" i="10"/>
  <c r="L11" i="10"/>
  <c r="I10" i="10"/>
  <c r="R16" i="10"/>
  <c r="S21" i="10"/>
  <c r="T15" i="10"/>
  <c r="P23" i="10"/>
  <c r="U30" i="10"/>
  <c r="S7" i="10"/>
  <c r="S24" i="10"/>
  <c r="U47" i="10"/>
  <c r="O12" i="10"/>
  <c r="E11" i="10"/>
  <c r="T6" i="10"/>
  <c r="T19" i="10"/>
  <c r="N23" i="10"/>
  <c r="I24" i="10"/>
  <c r="I12" i="10"/>
  <c r="M11" i="10"/>
  <c r="F18" i="10"/>
  <c r="U57" i="10"/>
  <c r="H8" i="10"/>
  <c r="U66" i="10"/>
  <c r="Q24" i="10"/>
  <c r="U29" i="10"/>
  <c r="S6" i="10"/>
  <c r="R10" i="10"/>
  <c r="Q12" i="10"/>
  <c r="H10" i="10"/>
  <c r="O8" i="10"/>
  <c r="U33" i="10"/>
  <c r="S10" i="10"/>
  <c r="I23" i="10"/>
  <c r="U46" i="10"/>
  <c r="S23" i="10"/>
  <c r="U52" i="10"/>
  <c r="U61" i="10"/>
  <c r="U32" i="10"/>
  <c r="S9" i="10"/>
  <c r="N24" i="10"/>
  <c r="E8" i="10"/>
  <c r="P8" i="10"/>
  <c r="U42" i="10"/>
  <c r="S19" i="10"/>
  <c r="K6" i="10"/>
  <c r="N14" i="10"/>
  <c r="M10" i="10"/>
  <c r="P10" i="10"/>
  <c r="I11" i="10"/>
  <c r="F11" i="10"/>
  <c r="L7" i="10"/>
  <c r="T12" i="10"/>
  <c r="G18" i="10"/>
  <c r="S17" i="10"/>
  <c r="U40" i="10"/>
  <c r="U34" i="10"/>
  <c r="S11" i="10"/>
  <c r="U54" i="10"/>
  <c r="S8" i="10"/>
  <c r="U31" i="10"/>
  <c r="U37" i="10"/>
  <c r="S14" i="10"/>
  <c r="N19" i="10"/>
  <c r="J24" i="11"/>
  <c r="K4" i="11"/>
  <c r="L12" i="10"/>
  <c r="U45" i="10"/>
  <c r="S22" i="10"/>
  <c r="U56" i="10"/>
  <c r="U58" i="10"/>
  <c r="M8" i="10"/>
  <c r="K22" i="10"/>
  <c r="U38" i="10"/>
  <c r="S15" i="10"/>
  <c r="E19" i="10"/>
  <c r="J12" i="10"/>
  <c r="J21" i="10"/>
  <c r="Q11" i="10"/>
  <c r="N11" i="10"/>
  <c r="I16" i="10"/>
  <c r="O18" i="10"/>
  <c r="G14" i="10"/>
  <c r="R12" i="10"/>
  <c r="F10" i="10"/>
  <c r="G21" i="10"/>
  <c r="K11" i="10"/>
  <c r="U36" i="10"/>
  <c r="I7" i="10"/>
  <c r="T20" i="10"/>
  <c r="E23" i="10"/>
  <c r="H18" i="10"/>
  <c r="U17" i="10" l="1"/>
  <c r="U13" i="10"/>
  <c r="U9" i="10"/>
  <c r="U15" i="10"/>
  <c r="U6" i="10"/>
  <c r="U20" i="10"/>
  <c r="U16" i="10"/>
  <c r="U22" i="10"/>
  <c r="U8" i="10"/>
  <c r="U21" i="10"/>
  <c r="U19" i="10"/>
  <c r="U23" i="10"/>
  <c r="U14" i="10"/>
  <c r="U10" i="10"/>
  <c r="U7" i="10"/>
  <c r="U24" i="10"/>
  <c r="U12" i="10"/>
  <c r="U18" i="10"/>
  <c r="P51" i="10"/>
  <c r="P71" i="10" s="1"/>
  <c r="H51" i="10"/>
  <c r="H71" i="10" s="1"/>
  <c r="O51" i="10"/>
  <c r="O71" i="10" s="1"/>
  <c r="G51" i="10"/>
  <c r="G71" i="10" s="1"/>
  <c r="M51" i="10"/>
  <c r="M71" i="10" s="1"/>
  <c r="E51" i="10"/>
  <c r="E71" i="10" s="1"/>
  <c r="L51" i="10"/>
  <c r="L71" i="10" s="1"/>
  <c r="D51" i="10"/>
  <c r="D71" i="10" s="1"/>
  <c r="K51" i="10"/>
  <c r="K71" i="10" s="1"/>
  <c r="R28" i="10"/>
  <c r="J28" i="10"/>
  <c r="R51" i="10"/>
  <c r="R71" i="10" s="1"/>
  <c r="Q51" i="10"/>
  <c r="Q71" i="10" s="1"/>
  <c r="O28" i="10"/>
  <c r="G28" i="10"/>
  <c r="J51" i="10"/>
  <c r="J71" i="10" s="1"/>
  <c r="M28" i="10"/>
  <c r="E28" i="10"/>
  <c r="I51" i="10"/>
  <c r="I71" i="10" s="1"/>
  <c r="F28" i="10"/>
  <c r="F51" i="10"/>
  <c r="F71" i="10" s="1"/>
  <c r="L28" i="10"/>
  <c r="K28" i="10"/>
  <c r="S28" i="10"/>
  <c r="K24" i="11"/>
  <c r="L24" i="11" s="1"/>
  <c r="I28" i="10"/>
  <c r="Q28" i="10"/>
  <c r="H28" i="10"/>
  <c r="D28" i="10"/>
  <c r="N51" i="10"/>
  <c r="N71" i="10" s="1"/>
  <c r="P28" i="10"/>
  <c r="N28" i="10"/>
  <c r="S51" i="10"/>
  <c r="T51" i="10"/>
  <c r="T71" i="10" s="1"/>
  <c r="T28" i="10"/>
  <c r="J27" i="11"/>
  <c r="U11" i="10"/>
  <c r="K48" i="10" l="1"/>
  <c r="K5" i="10"/>
  <c r="K25" i="10" s="1"/>
  <c r="L48" i="10"/>
  <c r="L5" i="10"/>
  <c r="L25" i="10" s="1"/>
  <c r="O48" i="10"/>
  <c r="O5" i="10"/>
  <c r="O25" i="10" s="1"/>
  <c r="P48" i="10"/>
  <c r="P5" i="10"/>
  <c r="P25" i="10" s="1"/>
  <c r="G48" i="10"/>
  <c r="G5" i="10"/>
  <c r="G25" i="10" s="1"/>
  <c r="D48" i="10"/>
  <c r="D5" i="10"/>
  <c r="H48" i="10"/>
  <c r="H5" i="10"/>
  <c r="H25" i="10" s="1"/>
  <c r="T48" i="10"/>
  <c r="T5" i="10"/>
  <c r="T25" i="10" s="1"/>
  <c r="Q48" i="10"/>
  <c r="Q5" i="10"/>
  <c r="Q25" i="10" s="1"/>
  <c r="I48" i="10"/>
  <c r="I5" i="10"/>
  <c r="I25" i="10" s="1"/>
  <c r="E48" i="10"/>
  <c r="E5" i="10"/>
  <c r="E25" i="10" s="1"/>
  <c r="J48" i="10"/>
  <c r="J5" i="10"/>
  <c r="J25" i="10" s="1"/>
  <c r="U51" i="10"/>
  <c r="S71" i="10"/>
  <c r="U71" i="10" s="1"/>
  <c r="M48" i="10"/>
  <c r="M5" i="10"/>
  <c r="M25" i="10" s="1"/>
  <c r="R48" i="10"/>
  <c r="R5" i="10"/>
  <c r="R25" i="10" s="1"/>
  <c r="F48" i="10"/>
  <c r="F5" i="10"/>
  <c r="F25" i="10" s="1"/>
  <c r="N48" i="10"/>
  <c r="N5" i="10"/>
  <c r="N25" i="10" s="1"/>
  <c r="S48" i="10"/>
  <c r="U28" i="10"/>
  <c r="S5" i="10"/>
  <c r="S25" i="10" s="1"/>
  <c r="D25" i="10" l="1"/>
  <c r="U5" i="10"/>
  <c r="U48" i="10"/>
  <c r="U25" i="10" l="1"/>
  <c r="C3" i="16" a="1"/>
  <c r="C3" i="16" l="1"/>
  <c r="D3" i="16" s="1"/>
  <c r="C8" i="16"/>
  <c r="D8" i="16" s="1"/>
  <c r="C9" i="16"/>
  <c r="D9" i="16" s="1"/>
  <c r="C18" i="16"/>
  <c r="D18" i="16" s="1"/>
  <c r="C10" i="16"/>
  <c r="D10" i="16" s="1"/>
  <c r="C16" i="16"/>
  <c r="D16" i="16" s="1"/>
  <c r="C17" i="16"/>
  <c r="D17" i="16" s="1"/>
  <c r="C14" i="16"/>
  <c r="D14" i="16" s="1"/>
  <c r="C6" i="16"/>
  <c r="D6" i="16" s="1"/>
  <c r="C13" i="16"/>
  <c r="D13" i="16" s="1"/>
  <c r="C5" i="16"/>
  <c r="D5" i="16" s="1"/>
  <c r="C12" i="16"/>
  <c r="D12" i="16" s="1"/>
  <c r="C11" i="16"/>
  <c r="D11" i="16" s="1"/>
  <c r="C4" i="16"/>
  <c r="D4" i="16" s="1"/>
  <c r="C7" i="16"/>
  <c r="D7" i="16" s="1"/>
  <c r="C15" i="16"/>
  <c r="D15" i="16" s="1"/>
  <c r="C19" i="16"/>
  <c r="D19" i="16" s="1"/>
  <c r="I96" i="18"/>
  <c r="I95" i="18"/>
  <c r="H95" i="18"/>
  <c r="H94" i="18"/>
  <c r="I42" i="18"/>
  <c r="O41" i="18"/>
  <c r="I41" i="18"/>
  <c r="H41" i="18"/>
  <c r="H42" i="18"/>
  <c r="I94" i="18"/>
  <c r="I112" i="18"/>
  <c r="H112" i="18"/>
  <c r="H96" i="18"/>
  <c r="I66" i="18"/>
  <c r="H66" i="18"/>
  <c r="O65" i="18"/>
  <c r="I65" i="18"/>
  <c r="H65" i="18"/>
  <c r="I64" i="18"/>
  <c r="H64" i="18"/>
  <c r="I63" i="18"/>
  <c r="H63" i="18"/>
  <c r="D120" i="4"/>
  <c r="C120" i="4"/>
  <c r="D119" i="4"/>
  <c r="C119" i="4"/>
  <c r="D118" i="4"/>
  <c r="C118" i="4"/>
  <c r="D117" i="4"/>
  <c r="C117" i="4"/>
  <c r="D116" i="4"/>
  <c r="C116" i="4"/>
  <c r="D115" i="4"/>
  <c r="C115" i="4"/>
  <c r="D114" i="4"/>
  <c r="C114" i="4"/>
  <c r="D113" i="4"/>
  <c r="C113" i="4"/>
  <c r="D112" i="4"/>
  <c r="C112" i="4"/>
  <c r="D111" i="4"/>
  <c r="C111" i="4"/>
  <c r="D110" i="4"/>
  <c r="C110" i="4"/>
  <c r="D109" i="4"/>
  <c r="C109" i="4"/>
  <c r="D108" i="4"/>
  <c r="C108" i="4"/>
  <c r="D107" i="4"/>
  <c r="C107" i="4"/>
  <c r="D106" i="4"/>
  <c r="C106" i="4"/>
  <c r="D105" i="4"/>
  <c r="C105" i="4"/>
  <c r="D104" i="4"/>
  <c r="C104" i="4"/>
  <c r="D103" i="4"/>
  <c r="C103" i="4"/>
  <c r="D102" i="4"/>
  <c r="C102" i="4"/>
  <c r="D101" i="4"/>
  <c r="C101" i="4"/>
  <c r="D100" i="4"/>
  <c r="C100" i="4"/>
  <c r="D99" i="4"/>
  <c r="C99" i="4"/>
  <c r="D98" i="4"/>
  <c r="C98" i="4"/>
  <c r="D97" i="4"/>
  <c r="C97" i="4"/>
  <c r="D96" i="4"/>
  <c r="C96" i="4"/>
  <c r="D95" i="4"/>
  <c r="C95" i="4"/>
  <c r="D94" i="4"/>
  <c r="C94" i="4"/>
  <c r="D93" i="4"/>
  <c r="C93" i="4"/>
  <c r="D92" i="4"/>
  <c r="C92" i="4"/>
  <c r="D91" i="4"/>
  <c r="C91" i="4"/>
  <c r="D90" i="4"/>
  <c r="C90" i="4"/>
  <c r="D89" i="4"/>
  <c r="C89" i="4"/>
  <c r="D88" i="4"/>
  <c r="C88" i="4"/>
  <c r="D87" i="4"/>
  <c r="C87" i="4"/>
  <c r="D86" i="4"/>
  <c r="C86" i="4"/>
  <c r="D85" i="4"/>
  <c r="C85" i="4"/>
  <c r="D84" i="4"/>
  <c r="C84" i="4"/>
  <c r="D83" i="4"/>
  <c r="C83" i="4"/>
  <c r="D82" i="4"/>
  <c r="C82" i="4"/>
  <c r="D81" i="4"/>
  <c r="C81" i="4"/>
  <c r="D80" i="4"/>
  <c r="C80" i="4"/>
  <c r="D79" i="4"/>
  <c r="C79" i="4"/>
  <c r="D78" i="4"/>
  <c r="C78" i="4"/>
  <c r="D77" i="4"/>
  <c r="C77" i="4"/>
  <c r="D76" i="4"/>
  <c r="C76" i="4"/>
  <c r="D75" i="4"/>
  <c r="C75" i="4"/>
  <c r="D74" i="4"/>
  <c r="C74" i="4"/>
  <c r="D73" i="4"/>
  <c r="C73" i="4"/>
  <c r="D72" i="4"/>
  <c r="C72" i="4"/>
  <c r="D71" i="4"/>
  <c r="C71" i="4"/>
  <c r="D70" i="4"/>
  <c r="C70" i="4"/>
  <c r="D69" i="4"/>
  <c r="C69" i="4"/>
  <c r="D68" i="4"/>
  <c r="C68" i="4"/>
  <c r="D67" i="4"/>
  <c r="C67" i="4"/>
  <c r="D66" i="4"/>
  <c r="C66" i="4"/>
  <c r="D65" i="4"/>
  <c r="C65" i="4"/>
  <c r="D64" i="4"/>
  <c r="C64" i="4"/>
  <c r="D63" i="4"/>
  <c r="C63" i="4"/>
  <c r="D62" i="4"/>
  <c r="C62" i="4"/>
  <c r="D61" i="4"/>
  <c r="C61" i="4"/>
  <c r="D60" i="4"/>
  <c r="C60" i="4"/>
  <c r="D59" i="4"/>
  <c r="C59" i="4"/>
  <c r="D58" i="4"/>
  <c r="C58" i="4"/>
  <c r="D57" i="4"/>
  <c r="C57" i="4"/>
  <c r="D56" i="4"/>
  <c r="C56" i="4"/>
  <c r="D55" i="4"/>
  <c r="C55" i="4"/>
  <c r="D54" i="4"/>
  <c r="C54" i="4"/>
  <c r="D53" i="4"/>
  <c r="C53" i="4"/>
  <c r="D52" i="4"/>
  <c r="C52" i="4"/>
  <c r="D51" i="4"/>
  <c r="C51" i="4"/>
  <c r="D50" i="4"/>
  <c r="C50" i="4"/>
  <c r="D49" i="4"/>
  <c r="C49" i="4"/>
  <c r="D48" i="4"/>
  <c r="C48" i="4"/>
  <c r="D47" i="4"/>
  <c r="C47" i="4"/>
  <c r="D46" i="4"/>
  <c r="C46" i="4"/>
  <c r="D45" i="4"/>
  <c r="C45" i="4"/>
  <c r="D44" i="4"/>
  <c r="C44" i="4"/>
  <c r="D43" i="4"/>
  <c r="C43" i="4"/>
  <c r="D42" i="4"/>
  <c r="C42" i="4"/>
  <c r="D41" i="4"/>
  <c r="C41" i="4"/>
  <c r="D40" i="4"/>
  <c r="C40" i="4"/>
  <c r="D39" i="4"/>
  <c r="C39" i="4"/>
  <c r="D38" i="4"/>
  <c r="C38" i="4"/>
  <c r="D37" i="4"/>
  <c r="C37" i="4"/>
  <c r="D36" i="4"/>
  <c r="C36" i="4"/>
  <c r="D35" i="4"/>
  <c r="C35" i="4"/>
  <c r="D34" i="4"/>
  <c r="C34" i="4"/>
  <c r="D33" i="4"/>
  <c r="C33" i="4"/>
  <c r="D32" i="4"/>
  <c r="C32" i="4"/>
  <c r="D31" i="4"/>
  <c r="C31" i="4"/>
  <c r="D30" i="4"/>
  <c r="C30" i="4"/>
  <c r="D29" i="4"/>
  <c r="C29" i="4"/>
  <c r="D28" i="4"/>
  <c r="C28" i="4"/>
  <c r="D27" i="4"/>
  <c r="C27" i="4"/>
  <c r="D26" i="4"/>
  <c r="C26" i="4"/>
  <c r="D25" i="4"/>
  <c r="C25" i="4"/>
  <c r="D24" i="4"/>
  <c r="C24" i="4"/>
  <c r="D23" i="4"/>
  <c r="C23" i="4"/>
  <c r="D22" i="4"/>
  <c r="C22" i="4"/>
  <c r="D21" i="4"/>
  <c r="C21" i="4"/>
  <c r="D20" i="4"/>
  <c r="C20" i="4"/>
  <c r="D19" i="4"/>
  <c r="C19" i="4"/>
  <c r="D18" i="4"/>
  <c r="C18" i="4"/>
  <c r="D17" i="4"/>
  <c r="C17" i="4"/>
  <c r="D16" i="4"/>
  <c r="C16" i="4"/>
  <c r="D15" i="4"/>
  <c r="C15" i="4"/>
  <c r="D14" i="4"/>
  <c r="C14" i="4"/>
  <c r="D13" i="4"/>
  <c r="C13" i="4"/>
  <c r="D12" i="4"/>
  <c r="C12" i="4"/>
  <c r="D11" i="4"/>
  <c r="C11" i="4"/>
  <c r="D10" i="4"/>
  <c r="C10" i="4"/>
  <c r="D9" i="4"/>
  <c r="C9" i="4"/>
  <c r="D8" i="4"/>
  <c r="C8" i="4"/>
  <c r="D7" i="4"/>
  <c r="C7" i="4"/>
  <c r="D6" i="4"/>
  <c r="C6" i="4"/>
  <c r="D5" i="4"/>
  <c r="C5" i="4"/>
  <c r="D4" i="4"/>
  <c r="C4" i="4"/>
  <c r="D3" i="4"/>
  <c r="C3" i="4"/>
  <c r="C86" i="7"/>
  <c r="D86" i="7"/>
  <c r="C87" i="7"/>
  <c r="D87" i="7"/>
  <c r="C88" i="7"/>
  <c r="D88" i="7"/>
  <c r="C89" i="7"/>
  <c r="D89" i="7"/>
  <c r="C90" i="7"/>
  <c r="D90" i="7"/>
  <c r="C91" i="7"/>
  <c r="D91" i="7"/>
  <c r="C92" i="7"/>
  <c r="D92" i="7"/>
  <c r="C93" i="7"/>
  <c r="D93" i="7"/>
  <c r="C94" i="7"/>
  <c r="D94" i="7"/>
  <c r="C95" i="7"/>
  <c r="D95" i="7"/>
  <c r="C96" i="7"/>
  <c r="D96" i="7"/>
  <c r="C97" i="7"/>
  <c r="D97" i="7"/>
  <c r="C98" i="7"/>
  <c r="D98" i="7"/>
  <c r="C99" i="7"/>
  <c r="D99" i="7"/>
  <c r="C100" i="7"/>
  <c r="D100" i="7"/>
  <c r="C101" i="7"/>
  <c r="D101" i="7"/>
  <c r="C102" i="7"/>
  <c r="D102" i="7"/>
  <c r="C103" i="7"/>
  <c r="D103" i="7"/>
  <c r="C104" i="7"/>
  <c r="D104" i="7"/>
  <c r="C105" i="7"/>
  <c r="D105" i="7"/>
  <c r="C106" i="7"/>
  <c r="D106" i="7"/>
  <c r="C107" i="7"/>
  <c r="D107" i="7"/>
  <c r="C108" i="7"/>
  <c r="D108" i="7"/>
  <c r="C109" i="7"/>
  <c r="D109" i="7"/>
  <c r="C110" i="7"/>
  <c r="D110" i="7"/>
  <c r="C111" i="7"/>
  <c r="D111" i="7"/>
  <c r="C112" i="7"/>
  <c r="D112" i="7"/>
  <c r="C113" i="7"/>
  <c r="D113" i="7"/>
  <c r="C114" i="7"/>
  <c r="D114" i="7"/>
  <c r="C115" i="7"/>
  <c r="D115" i="7"/>
  <c r="C116" i="7"/>
  <c r="D116" i="7"/>
  <c r="C117" i="7"/>
  <c r="D117" i="7"/>
  <c r="C118" i="7"/>
  <c r="D118" i="7"/>
  <c r="C119" i="7"/>
  <c r="D119" i="7"/>
  <c r="C120" i="7"/>
  <c r="D120" i="7"/>
  <c r="C121" i="7"/>
  <c r="D121" i="7"/>
  <c r="D5" i="7"/>
  <c r="D6" i="7"/>
  <c r="D7" i="7"/>
  <c r="D8" i="7"/>
  <c r="D9" i="7"/>
  <c r="D10" i="7"/>
  <c r="D11" i="7"/>
  <c r="D12" i="7"/>
  <c r="D13" i="7"/>
  <c r="D14" i="7"/>
  <c r="D15" i="7"/>
  <c r="D16" i="7"/>
  <c r="D17"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85" i="7"/>
  <c r="D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82" i="7"/>
  <c r="C83" i="7"/>
  <c r="C84" i="7"/>
  <c r="C85" i="7"/>
  <c r="C4" i="7"/>
  <c r="O95" i="18" l="1"/>
  <c r="O63" i="18"/>
  <c r="H4" i="18"/>
  <c r="I4" i="18"/>
  <c r="H5" i="18"/>
  <c r="I5" i="18"/>
  <c r="O5" i="18"/>
  <c r="H6" i="18"/>
  <c r="I6" i="18"/>
  <c r="O7" i="18"/>
  <c r="H8" i="18"/>
  <c r="I8" i="18"/>
  <c r="J9" i="18"/>
  <c r="O9" i="18"/>
  <c r="H10" i="18"/>
  <c r="I10" i="18"/>
  <c r="O11" i="18"/>
  <c r="H12" i="18"/>
  <c r="I12" i="18"/>
  <c r="H13" i="18"/>
  <c r="I13" i="18"/>
  <c r="O13" i="18"/>
  <c r="H14" i="18"/>
  <c r="I14" i="18"/>
  <c r="O15" i="18"/>
  <c r="H16" i="18"/>
  <c r="I16" i="18"/>
  <c r="H17" i="18"/>
  <c r="I17" i="18"/>
  <c r="O17" i="18"/>
  <c r="H18" i="18"/>
  <c r="I18" i="18"/>
  <c r="O19" i="18"/>
  <c r="H20" i="18"/>
  <c r="I20" i="18"/>
  <c r="H21" i="18"/>
  <c r="I21" i="18"/>
  <c r="O21" i="18"/>
  <c r="H22" i="18"/>
  <c r="I22" i="18"/>
  <c r="O23" i="18"/>
  <c r="H24" i="18"/>
  <c r="I24" i="18"/>
  <c r="O25" i="18"/>
  <c r="H26" i="18"/>
  <c r="I26" i="18"/>
  <c r="H27" i="18"/>
  <c r="I27" i="18"/>
  <c r="O27" i="18"/>
  <c r="H28" i="18"/>
  <c r="I28" i="18"/>
  <c r="O29" i="18"/>
  <c r="H30" i="18"/>
  <c r="I30" i="18"/>
  <c r="H31" i="18"/>
  <c r="I31" i="18"/>
  <c r="O31" i="18"/>
  <c r="H32" i="18"/>
  <c r="I32" i="18"/>
  <c r="O33" i="18"/>
  <c r="H34" i="18"/>
  <c r="I34" i="18"/>
  <c r="H35" i="18"/>
  <c r="I35" i="18"/>
  <c r="O35" i="18"/>
  <c r="H36" i="18"/>
  <c r="I36" i="18"/>
  <c r="O37" i="18"/>
  <c r="H38" i="18"/>
  <c r="I38" i="18"/>
  <c r="H39" i="18"/>
  <c r="I39" i="18"/>
  <c r="O39" i="18"/>
  <c r="H40" i="18"/>
  <c r="I40" i="18"/>
  <c r="H43" i="18"/>
  <c r="I43" i="18"/>
  <c r="O43" i="18"/>
  <c r="H44" i="18"/>
  <c r="I44" i="18"/>
  <c r="O45" i="18"/>
  <c r="H46" i="18"/>
  <c r="I46" i="18"/>
  <c r="O47" i="18"/>
  <c r="H48" i="18"/>
  <c r="I48" i="18"/>
  <c r="H49" i="18"/>
  <c r="I49" i="18"/>
  <c r="O49" i="18"/>
  <c r="H50" i="18"/>
  <c r="I50" i="18"/>
  <c r="O51" i="18"/>
  <c r="H52" i="18"/>
  <c r="I52" i="18"/>
  <c r="H53" i="18"/>
  <c r="I53" i="18"/>
  <c r="O53" i="18"/>
  <c r="H54" i="18"/>
  <c r="I54" i="18"/>
  <c r="O55" i="18"/>
  <c r="H56" i="18"/>
  <c r="I56" i="18"/>
  <c r="H57" i="18"/>
  <c r="I57" i="18"/>
  <c r="O57" i="18"/>
  <c r="H58" i="18"/>
  <c r="I58" i="18"/>
  <c r="O59" i="18"/>
  <c r="H60" i="18"/>
  <c r="I60" i="18"/>
  <c r="O61" i="18"/>
  <c r="H62" i="18"/>
  <c r="I62" i="18"/>
  <c r="O67" i="18"/>
  <c r="O69" i="18"/>
  <c r="H70" i="18"/>
  <c r="I70" i="18"/>
  <c r="H71" i="18"/>
  <c r="I71" i="18"/>
  <c r="O71" i="18"/>
  <c r="H72" i="18"/>
  <c r="I72" i="18"/>
  <c r="H73" i="18"/>
  <c r="I73" i="18"/>
  <c r="O73" i="18"/>
  <c r="H74" i="18"/>
  <c r="I74" i="18"/>
  <c r="H75" i="18"/>
  <c r="I75" i="18"/>
  <c r="O75" i="18"/>
  <c r="H76" i="18"/>
  <c r="I76" i="18"/>
  <c r="O77" i="18"/>
  <c r="H78" i="18"/>
  <c r="I78" i="18"/>
  <c r="H79" i="18"/>
  <c r="I79" i="18"/>
  <c r="O79" i="18"/>
  <c r="H80" i="18"/>
  <c r="I80" i="18"/>
  <c r="H81" i="18"/>
  <c r="I81" i="18"/>
  <c r="O81" i="18"/>
  <c r="H82" i="18"/>
  <c r="I82" i="18"/>
  <c r="H83" i="18"/>
  <c r="I83" i="18"/>
  <c r="O83" i="18"/>
  <c r="H84" i="18"/>
  <c r="I84" i="18"/>
  <c r="O85" i="18"/>
  <c r="H86" i="18"/>
  <c r="I86" i="18"/>
  <c r="H87" i="18"/>
  <c r="I87" i="18"/>
  <c r="O87" i="18"/>
  <c r="H88" i="18"/>
  <c r="I88" i="18"/>
  <c r="H89" i="18"/>
  <c r="I89" i="18"/>
  <c r="O89" i="18"/>
  <c r="H90" i="18"/>
  <c r="I90" i="18"/>
  <c r="H91" i="18"/>
  <c r="I91" i="18"/>
  <c r="O91" i="18"/>
  <c r="H92" i="18"/>
  <c r="I92" i="18"/>
  <c r="H93" i="18"/>
  <c r="I93" i="18"/>
  <c r="O93" i="18"/>
  <c r="H97" i="18"/>
  <c r="I97" i="18"/>
  <c r="J97" i="18"/>
  <c r="O97" i="18"/>
  <c r="H98" i="18"/>
  <c r="I98" i="18"/>
  <c r="H99" i="18"/>
  <c r="I99" i="18"/>
  <c r="O99" i="18"/>
  <c r="H100" i="18"/>
  <c r="I100" i="18"/>
  <c r="H101" i="18"/>
  <c r="I101" i="18"/>
  <c r="O101" i="18"/>
  <c r="H102" i="18"/>
  <c r="I102" i="18"/>
  <c r="O103" i="18"/>
  <c r="H104" i="18"/>
  <c r="I104" i="18"/>
  <c r="H105" i="18"/>
  <c r="I105" i="18"/>
  <c r="O105" i="18"/>
  <c r="H106" i="18"/>
  <c r="I106" i="18"/>
  <c r="H107" i="18"/>
  <c r="I107" i="18"/>
  <c r="O107" i="18"/>
  <c r="H108" i="18"/>
  <c r="I108" i="18"/>
  <c r="H109" i="18"/>
  <c r="I109" i="18"/>
  <c r="O109" i="18"/>
  <c r="H110" i="18"/>
  <c r="I110" i="18"/>
  <c r="H111" i="18"/>
  <c r="I111" i="18"/>
  <c r="O111" i="18"/>
  <c r="H113" i="18"/>
  <c r="I113" i="18"/>
  <c r="O113" i="18"/>
  <c r="H114" i="18"/>
  <c r="I114" i="18"/>
  <c r="H115" i="18"/>
  <c r="I115" i="18"/>
  <c r="O115" i="18"/>
  <c r="H116" i="18"/>
  <c r="I116" i="18"/>
  <c r="M116" i="18"/>
  <c r="H117" i="18"/>
  <c r="I117" i="18"/>
  <c r="O117" i="18"/>
  <c r="H118" i="18"/>
  <c r="I118" i="18"/>
  <c r="H119" i="18"/>
  <c r="I119" i="18"/>
  <c r="O119" i="18"/>
  <c r="H120" i="18"/>
  <c r="I120" i="18"/>
  <c r="O3" i="18"/>
  <c r="M100" i="7"/>
  <c r="M120" i="4"/>
  <c r="N120" i="4" s="1"/>
  <c r="M119" i="4"/>
  <c r="N119" i="4" s="1"/>
  <c r="M118" i="4"/>
  <c r="N118" i="4" s="1"/>
  <c r="M117" i="4"/>
  <c r="N117" i="4" s="1"/>
  <c r="M116" i="4"/>
  <c r="N116" i="4" s="1"/>
  <c r="M115" i="4"/>
  <c r="N115" i="4" s="1"/>
  <c r="M114" i="4"/>
  <c r="N114" i="4" s="1"/>
  <c r="M113" i="4"/>
  <c r="N113" i="4" s="1"/>
  <c r="M112" i="4"/>
  <c r="N112" i="4" s="1"/>
  <c r="M111" i="4"/>
  <c r="N111" i="4" s="1"/>
  <c r="M110" i="4"/>
  <c r="N110" i="4" s="1"/>
  <c r="M109" i="4"/>
  <c r="N109" i="4" s="1"/>
  <c r="M108" i="4"/>
  <c r="N108" i="4" s="1"/>
  <c r="M107" i="4"/>
  <c r="N107" i="4" s="1"/>
  <c r="M106" i="4"/>
  <c r="N106" i="4" s="1"/>
  <c r="M105" i="4"/>
  <c r="N105" i="4" s="1"/>
  <c r="M104" i="4"/>
  <c r="N104" i="4" s="1"/>
  <c r="M103" i="4"/>
  <c r="N103" i="4" s="1"/>
  <c r="M102" i="4"/>
  <c r="N102" i="4" s="1"/>
  <c r="M101" i="4"/>
  <c r="N101" i="4" s="1"/>
  <c r="M100" i="4"/>
  <c r="N100" i="4" s="1"/>
  <c r="M99" i="4"/>
  <c r="N99" i="4" s="1"/>
  <c r="M98" i="4"/>
  <c r="N98" i="4" s="1"/>
  <c r="M97" i="4"/>
  <c r="N97" i="4" s="1"/>
  <c r="M96" i="4"/>
  <c r="N96" i="4" s="1"/>
  <c r="M95" i="4"/>
  <c r="N95" i="4" s="1"/>
  <c r="M94" i="4"/>
  <c r="N94" i="4" s="1"/>
  <c r="M93" i="4"/>
  <c r="N93" i="4" s="1"/>
  <c r="M92" i="4"/>
  <c r="N92" i="4" s="1"/>
  <c r="M91" i="4"/>
  <c r="N91" i="4" s="1"/>
  <c r="M90" i="4"/>
  <c r="N90" i="4" s="1"/>
  <c r="M89" i="4"/>
  <c r="N89" i="4" s="1"/>
  <c r="M88" i="4"/>
  <c r="N88" i="4" s="1"/>
  <c r="M87" i="4"/>
  <c r="N87" i="4" s="1"/>
  <c r="M86" i="4"/>
  <c r="N86" i="4" s="1"/>
  <c r="M85" i="4"/>
  <c r="N85" i="4" s="1"/>
  <c r="M84" i="4"/>
  <c r="N84" i="4" s="1"/>
  <c r="M83" i="4"/>
  <c r="N83" i="4" s="1"/>
  <c r="M82" i="4"/>
  <c r="N82" i="4" s="1"/>
  <c r="M81" i="4"/>
  <c r="N81" i="4" s="1"/>
  <c r="M80" i="4"/>
  <c r="N80" i="4" s="1"/>
  <c r="M79" i="4"/>
  <c r="N79" i="4" s="1"/>
  <c r="M78" i="4"/>
  <c r="N78" i="4" s="1"/>
  <c r="M77" i="4"/>
  <c r="N77" i="4" s="1"/>
  <c r="M76" i="4"/>
  <c r="N76" i="4" s="1"/>
  <c r="M75" i="4"/>
  <c r="N75" i="4" s="1"/>
  <c r="M74" i="4"/>
  <c r="N74" i="4" s="1"/>
  <c r="M73" i="4"/>
  <c r="N73" i="4" s="1"/>
  <c r="M72" i="4"/>
  <c r="N72" i="4" s="1"/>
  <c r="M71" i="4"/>
  <c r="N71" i="4" s="1"/>
  <c r="M70" i="4"/>
  <c r="N70" i="4" s="1"/>
  <c r="M69" i="4"/>
  <c r="N69" i="4" s="1"/>
  <c r="M68" i="4"/>
  <c r="N68" i="4" s="1"/>
  <c r="M67" i="4"/>
  <c r="N67" i="4" s="1"/>
  <c r="M66" i="4"/>
  <c r="N66" i="4" s="1"/>
  <c r="M65" i="4"/>
  <c r="N65" i="4" s="1"/>
  <c r="M64" i="4"/>
  <c r="N64" i="4" s="1"/>
  <c r="M63" i="4"/>
  <c r="N63" i="4" s="1"/>
  <c r="M62" i="4"/>
  <c r="N62" i="4" s="1"/>
  <c r="M61" i="4"/>
  <c r="N61" i="4" s="1"/>
  <c r="M60" i="4"/>
  <c r="N60" i="4" s="1"/>
  <c r="M59" i="4"/>
  <c r="N59" i="4" s="1"/>
  <c r="M58" i="4"/>
  <c r="N58" i="4" s="1"/>
  <c r="M57" i="4"/>
  <c r="N57" i="4" s="1"/>
  <c r="M56" i="4"/>
  <c r="N56" i="4" s="1"/>
  <c r="M55" i="4"/>
  <c r="N55" i="4" s="1"/>
  <c r="M54" i="4"/>
  <c r="N54" i="4" s="1"/>
  <c r="M53" i="4"/>
  <c r="N53" i="4" s="1"/>
  <c r="M52" i="4"/>
  <c r="N52" i="4" s="1"/>
  <c r="M51" i="4"/>
  <c r="N51" i="4" s="1"/>
  <c r="M50" i="4"/>
  <c r="N50" i="4" s="1"/>
  <c r="M49" i="4"/>
  <c r="N49" i="4" s="1"/>
  <c r="M48" i="4"/>
  <c r="N48" i="4" s="1"/>
  <c r="M47" i="4"/>
  <c r="N47" i="4" s="1"/>
  <c r="M46" i="4"/>
  <c r="N46" i="4" s="1"/>
  <c r="M45" i="4"/>
  <c r="N45" i="4" s="1"/>
  <c r="M44" i="4"/>
  <c r="N44" i="4" s="1"/>
  <c r="M43" i="4"/>
  <c r="N43" i="4" s="1"/>
  <c r="M42" i="4"/>
  <c r="N42" i="4" s="1"/>
  <c r="M41" i="4"/>
  <c r="N41" i="4" s="1"/>
  <c r="M40" i="4"/>
  <c r="N40" i="4" s="1"/>
  <c r="M39" i="4"/>
  <c r="N39" i="4" s="1"/>
  <c r="M38" i="4"/>
  <c r="N38" i="4" s="1"/>
  <c r="M37" i="4"/>
  <c r="N37" i="4" s="1"/>
  <c r="M36" i="4"/>
  <c r="N36" i="4" s="1"/>
  <c r="M35" i="4"/>
  <c r="N35" i="4" s="1"/>
  <c r="M34" i="4"/>
  <c r="N34" i="4" s="1"/>
  <c r="M33" i="4"/>
  <c r="N33" i="4" s="1"/>
  <c r="M32" i="4"/>
  <c r="N32" i="4" s="1"/>
  <c r="M31" i="4"/>
  <c r="N31" i="4" s="1"/>
  <c r="M30" i="4"/>
  <c r="N30" i="4" s="1"/>
  <c r="M29" i="4"/>
  <c r="N29" i="4" s="1"/>
  <c r="M28" i="4"/>
  <c r="N28" i="4" s="1"/>
  <c r="M27" i="4"/>
  <c r="N27" i="4" s="1"/>
  <c r="M26" i="4"/>
  <c r="N26" i="4" s="1"/>
  <c r="M25" i="4"/>
  <c r="N25" i="4" s="1"/>
  <c r="M24" i="4"/>
  <c r="N24" i="4" s="1"/>
  <c r="M23" i="4"/>
  <c r="N23" i="4" s="1"/>
  <c r="M22" i="4"/>
  <c r="N22" i="4" s="1"/>
  <c r="M21" i="4"/>
  <c r="N21" i="4" s="1"/>
  <c r="M20" i="4"/>
  <c r="N20" i="4" s="1"/>
  <c r="M19" i="4"/>
  <c r="N19" i="4" s="1"/>
  <c r="M18" i="4"/>
  <c r="N18" i="4" s="1"/>
  <c r="M17" i="4"/>
  <c r="N17" i="4" s="1"/>
  <c r="M16" i="4"/>
  <c r="N16" i="4" s="1"/>
  <c r="M15" i="4"/>
  <c r="N15" i="4" s="1"/>
  <c r="M14" i="4"/>
  <c r="N14" i="4" s="1"/>
  <c r="M13" i="4"/>
  <c r="N13" i="4" s="1"/>
  <c r="M12" i="4"/>
  <c r="N12" i="4" s="1"/>
  <c r="M11" i="4"/>
  <c r="N11" i="4" s="1"/>
  <c r="M10" i="4"/>
  <c r="N10" i="4" s="1"/>
  <c r="M9" i="4"/>
  <c r="N9" i="4" s="1"/>
  <c r="M8" i="4"/>
  <c r="N8" i="4" s="1"/>
  <c r="M7" i="4"/>
  <c r="N7" i="4" s="1"/>
  <c r="M6" i="4"/>
  <c r="N6" i="4" s="1"/>
  <c r="M5" i="4"/>
  <c r="N5" i="4" s="1"/>
  <c r="M4" i="4"/>
  <c r="N4" i="4" s="1"/>
  <c r="M3" i="4"/>
  <c r="N3" i="4" s="1"/>
  <c r="L115" i="7"/>
  <c r="K115" i="7"/>
  <c r="M115" i="7" s="1"/>
  <c r="L114" i="7"/>
  <c r="K114" i="7"/>
  <c r="M114" i="7" s="1"/>
  <c r="N114" i="7" s="1"/>
  <c r="S114" i="7" s="1"/>
  <c r="T114" i="7" s="1"/>
  <c r="T115" i="7" s="1"/>
  <c r="L111" i="7"/>
  <c r="K111" i="7"/>
  <c r="M111" i="7" s="1"/>
  <c r="L110" i="7"/>
  <c r="K110" i="7"/>
  <c r="L109" i="7"/>
  <c r="K109" i="7"/>
  <c r="M109" i="7" s="1"/>
  <c r="N109" i="7" s="1"/>
  <c r="L108" i="7"/>
  <c r="K108" i="7"/>
  <c r="M108" i="7" s="1"/>
  <c r="L106" i="7"/>
  <c r="K106" i="7"/>
  <c r="L105" i="7"/>
  <c r="K105" i="7"/>
  <c r="L104" i="7"/>
  <c r="K104" i="7"/>
  <c r="M104" i="7" s="1"/>
  <c r="L97" i="7"/>
  <c r="L96" i="7"/>
  <c r="L93" i="7"/>
  <c r="L92" i="7"/>
  <c r="L91" i="7"/>
  <c r="L90" i="7"/>
  <c r="L88" i="7"/>
  <c r="L87" i="7"/>
  <c r="L86" i="7"/>
  <c r="K97" i="7"/>
  <c r="M97" i="7" s="1"/>
  <c r="K96" i="7"/>
  <c r="K93" i="7"/>
  <c r="K92" i="7"/>
  <c r="K91" i="7"/>
  <c r="M91" i="7" s="1"/>
  <c r="P91" i="7" s="1"/>
  <c r="K90" i="7"/>
  <c r="M90" i="7" s="1"/>
  <c r="P90" i="7" s="1"/>
  <c r="Q90" i="7" s="1"/>
  <c r="Q91" i="7" s="1"/>
  <c r="K88" i="7"/>
  <c r="M88" i="7" s="1"/>
  <c r="N88" i="7" s="1"/>
  <c r="S88" i="7" s="1"/>
  <c r="T88" i="7" s="1"/>
  <c r="T89" i="7" s="1"/>
  <c r="K87" i="7"/>
  <c r="K86" i="7"/>
  <c r="M86" i="7" s="1"/>
  <c r="P86" i="7" s="1"/>
  <c r="Q86" i="7" s="1"/>
  <c r="Q87" i="7" s="1"/>
  <c r="L7" i="7"/>
  <c r="L107" i="7" s="1"/>
  <c r="K7" i="7"/>
  <c r="K107" i="7" s="1"/>
  <c r="M107" i="7" s="1"/>
  <c r="L13" i="7"/>
  <c r="L95" i="7" s="1"/>
  <c r="L12" i="7"/>
  <c r="L94" i="7" s="1"/>
  <c r="K13" i="7"/>
  <c r="K113" i="7" s="1"/>
  <c r="M113" i="7" s="1"/>
  <c r="P113" i="7" s="1"/>
  <c r="J112" i="18" s="1"/>
  <c r="K12" i="7"/>
  <c r="M12" i="7" s="1"/>
  <c r="P12" i="7" s="1"/>
  <c r="Q12" i="7" s="1"/>
  <c r="Q13" i="7" s="1"/>
  <c r="M5" i="7"/>
  <c r="N5" i="7" s="1"/>
  <c r="S5" i="7" s="1"/>
  <c r="M6" i="7"/>
  <c r="N6" i="7" s="1"/>
  <c r="S6" i="7" s="1"/>
  <c r="T6" i="7" s="1"/>
  <c r="T7" i="7" s="1"/>
  <c r="M8" i="7"/>
  <c r="N8" i="7" s="1"/>
  <c r="S8" i="7" s="1"/>
  <c r="T8" i="7" s="1"/>
  <c r="T9" i="7" s="1"/>
  <c r="M9" i="7"/>
  <c r="N9" i="7" s="1"/>
  <c r="M10" i="7"/>
  <c r="P10" i="7" s="1"/>
  <c r="Q10" i="7" s="1"/>
  <c r="Q11" i="7" s="1"/>
  <c r="M11" i="7"/>
  <c r="N11" i="7" s="1"/>
  <c r="M14" i="7"/>
  <c r="N14" i="7" s="1"/>
  <c r="S14" i="7" s="1"/>
  <c r="T14" i="7" s="1"/>
  <c r="T15" i="7" s="1"/>
  <c r="M15" i="7"/>
  <c r="N15" i="7" s="1"/>
  <c r="M16" i="7"/>
  <c r="N16" i="7" s="1"/>
  <c r="S16" i="7" s="1"/>
  <c r="T16" i="7" s="1"/>
  <c r="T17" i="7" s="1"/>
  <c r="M17" i="7"/>
  <c r="N17" i="7" s="1"/>
  <c r="M18" i="7"/>
  <c r="N18" i="7" s="1"/>
  <c r="S18" i="7" s="1"/>
  <c r="T18" i="7" s="1"/>
  <c r="T19" i="7" s="1"/>
  <c r="M19" i="7"/>
  <c r="N19" i="7" s="1"/>
  <c r="M20" i="7"/>
  <c r="N20" i="7" s="1"/>
  <c r="S20" i="7" s="1"/>
  <c r="T20" i="7" s="1"/>
  <c r="T21" i="7" s="1"/>
  <c r="M21" i="7"/>
  <c r="N21" i="7" s="1"/>
  <c r="U21" i="7" s="1"/>
  <c r="M22" i="7"/>
  <c r="N22" i="7" s="1"/>
  <c r="S22" i="7" s="1"/>
  <c r="T22" i="7" s="1"/>
  <c r="T23" i="7" s="1"/>
  <c r="M23" i="7"/>
  <c r="N23" i="7" s="1"/>
  <c r="M24" i="7"/>
  <c r="M25" i="7"/>
  <c r="N25" i="7" s="1"/>
  <c r="M26" i="7"/>
  <c r="N26" i="7" s="1"/>
  <c r="S26" i="7" s="1"/>
  <c r="T26" i="7" s="1"/>
  <c r="T27" i="7" s="1"/>
  <c r="M27" i="7"/>
  <c r="N27" i="7" s="1"/>
  <c r="M28" i="7"/>
  <c r="N28" i="7" s="1"/>
  <c r="S28" i="7" s="1"/>
  <c r="T28" i="7" s="1"/>
  <c r="T29" i="7" s="1"/>
  <c r="M29" i="7"/>
  <c r="N29" i="7" s="1"/>
  <c r="U29" i="7" s="1"/>
  <c r="M30" i="7"/>
  <c r="N30" i="7" s="1"/>
  <c r="S30" i="7" s="1"/>
  <c r="T30" i="7" s="1"/>
  <c r="T31" i="7" s="1"/>
  <c r="M31" i="7"/>
  <c r="N31" i="7" s="1"/>
  <c r="M32" i="7"/>
  <c r="N32" i="7" s="1"/>
  <c r="S32" i="7" s="1"/>
  <c r="T32" i="7" s="1"/>
  <c r="T33" i="7" s="1"/>
  <c r="M33" i="7"/>
  <c r="N33" i="7" s="1"/>
  <c r="M34" i="7"/>
  <c r="N34" i="7" s="1"/>
  <c r="S34" i="7" s="1"/>
  <c r="T34" i="7" s="1"/>
  <c r="T35" i="7" s="1"/>
  <c r="M35" i="7"/>
  <c r="N35" i="7" s="1"/>
  <c r="M36" i="7"/>
  <c r="N36" i="7" s="1"/>
  <c r="S36" i="7" s="1"/>
  <c r="T36" i="7" s="1"/>
  <c r="T37" i="7" s="1"/>
  <c r="M37" i="7"/>
  <c r="N37" i="7" s="1"/>
  <c r="S37" i="7" s="1"/>
  <c r="M38" i="7"/>
  <c r="N38" i="7" s="1"/>
  <c r="S38" i="7" s="1"/>
  <c r="T38" i="7" s="1"/>
  <c r="T39" i="7" s="1"/>
  <c r="M39" i="7"/>
  <c r="N39" i="7" s="1"/>
  <c r="M40" i="7"/>
  <c r="N40" i="7" s="1"/>
  <c r="S40" i="7" s="1"/>
  <c r="T40" i="7" s="1"/>
  <c r="T41" i="7" s="1"/>
  <c r="M41" i="7"/>
  <c r="N41" i="7" s="1"/>
  <c r="S41" i="7" s="1"/>
  <c r="M42" i="7"/>
  <c r="N42" i="7" s="1"/>
  <c r="S42" i="7" s="1"/>
  <c r="T42" i="7" s="1"/>
  <c r="T43" i="7" s="1"/>
  <c r="M43" i="7"/>
  <c r="N43" i="7" s="1"/>
  <c r="M44" i="7"/>
  <c r="N44" i="7" s="1"/>
  <c r="S44" i="7" s="1"/>
  <c r="T44" i="7" s="1"/>
  <c r="T45" i="7" s="1"/>
  <c r="M45" i="7"/>
  <c r="N45" i="7" s="1"/>
  <c r="S45" i="7" s="1"/>
  <c r="M46" i="7"/>
  <c r="N46" i="7" s="1"/>
  <c r="S46" i="7" s="1"/>
  <c r="T46" i="7" s="1"/>
  <c r="T47" i="7" s="1"/>
  <c r="M47" i="7"/>
  <c r="N47" i="7" s="1"/>
  <c r="M48" i="7"/>
  <c r="N48" i="7" s="1"/>
  <c r="S48" i="7" s="1"/>
  <c r="T48" i="7" s="1"/>
  <c r="T49" i="7" s="1"/>
  <c r="M49" i="7"/>
  <c r="N49" i="7" s="1"/>
  <c r="M50" i="7"/>
  <c r="N50" i="7" s="1"/>
  <c r="S50" i="7" s="1"/>
  <c r="T50" i="7" s="1"/>
  <c r="T51" i="7" s="1"/>
  <c r="M51" i="7"/>
  <c r="N51" i="7" s="1"/>
  <c r="M52" i="7"/>
  <c r="N52" i="7" s="1"/>
  <c r="S52" i="7" s="1"/>
  <c r="T52" i="7" s="1"/>
  <c r="T53" i="7" s="1"/>
  <c r="M53" i="7"/>
  <c r="N53" i="7" s="1"/>
  <c r="U53" i="7" s="1"/>
  <c r="M54" i="7"/>
  <c r="N54" i="7" s="1"/>
  <c r="S54" i="7" s="1"/>
  <c r="T54" i="7" s="1"/>
  <c r="T55" i="7" s="1"/>
  <c r="M55" i="7"/>
  <c r="N55" i="7" s="1"/>
  <c r="M56" i="7"/>
  <c r="N56" i="7" s="1"/>
  <c r="S56" i="7" s="1"/>
  <c r="T56" i="7" s="1"/>
  <c r="T57" i="7" s="1"/>
  <c r="M57" i="7"/>
  <c r="N57" i="7" s="1"/>
  <c r="M58" i="7"/>
  <c r="N58" i="7" s="1"/>
  <c r="S58" i="7" s="1"/>
  <c r="T58" i="7" s="1"/>
  <c r="T59" i="7" s="1"/>
  <c r="M59" i="7"/>
  <c r="N59" i="7" s="1"/>
  <c r="S59" i="7" s="1"/>
  <c r="M60" i="7"/>
  <c r="N60" i="7" s="1"/>
  <c r="S60" i="7" s="1"/>
  <c r="T60" i="7" s="1"/>
  <c r="T61" i="7" s="1"/>
  <c r="M61" i="7"/>
  <c r="N61" i="7" s="1"/>
  <c r="U61" i="7" s="1"/>
  <c r="M62" i="7"/>
  <c r="N62" i="7" s="1"/>
  <c r="S62" i="7" s="1"/>
  <c r="T62" i="7" s="1"/>
  <c r="T63" i="7" s="1"/>
  <c r="M63" i="7"/>
  <c r="N63" i="7" s="1"/>
  <c r="S63" i="7" s="1"/>
  <c r="M64" i="7"/>
  <c r="N64" i="7" s="1"/>
  <c r="S64" i="7" s="1"/>
  <c r="T64" i="7" s="1"/>
  <c r="T65" i="7" s="1"/>
  <c r="M65" i="7"/>
  <c r="N65" i="7" s="1"/>
  <c r="M66" i="7"/>
  <c r="N66" i="7" s="1"/>
  <c r="S66" i="7" s="1"/>
  <c r="T66" i="7" s="1"/>
  <c r="T67" i="7" s="1"/>
  <c r="M67" i="7"/>
  <c r="N67" i="7" s="1"/>
  <c r="M68" i="7"/>
  <c r="N68" i="7" s="1"/>
  <c r="S68" i="7" s="1"/>
  <c r="T68" i="7" s="1"/>
  <c r="T69" i="7" s="1"/>
  <c r="M69" i="7"/>
  <c r="N69" i="7" s="1"/>
  <c r="M70" i="7"/>
  <c r="N70" i="7" s="1"/>
  <c r="S70" i="7" s="1"/>
  <c r="T70" i="7" s="1"/>
  <c r="T71" i="7" s="1"/>
  <c r="M71" i="7"/>
  <c r="N71" i="7" s="1"/>
  <c r="S71" i="7" s="1"/>
  <c r="M72" i="7"/>
  <c r="N72" i="7" s="1"/>
  <c r="S72" i="7" s="1"/>
  <c r="T72" i="7" s="1"/>
  <c r="T73" i="7" s="1"/>
  <c r="M73" i="7"/>
  <c r="N73" i="7" s="1"/>
  <c r="M74" i="7"/>
  <c r="N74" i="7" s="1"/>
  <c r="S74" i="7" s="1"/>
  <c r="T74" i="7" s="1"/>
  <c r="T75" i="7" s="1"/>
  <c r="M75" i="7"/>
  <c r="N75" i="7" s="1"/>
  <c r="M76" i="7"/>
  <c r="N76" i="7" s="1"/>
  <c r="S76" i="7" s="1"/>
  <c r="T76" i="7" s="1"/>
  <c r="T77" i="7" s="1"/>
  <c r="M77" i="7"/>
  <c r="N77" i="7" s="1"/>
  <c r="U77" i="7" s="1"/>
  <c r="M78" i="7"/>
  <c r="N78" i="7" s="1"/>
  <c r="S78" i="7" s="1"/>
  <c r="T78" i="7" s="1"/>
  <c r="T79" i="7" s="1"/>
  <c r="M79" i="7"/>
  <c r="N79" i="7" s="1"/>
  <c r="S79" i="7" s="1"/>
  <c r="M80" i="7"/>
  <c r="N80" i="7" s="1"/>
  <c r="S80" i="7" s="1"/>
  <c r="T80" i="7" s="1"/>
  <c r="T81" i="7" s="1"/>
  <c r="M81" i="7"/>
  <c r="N81" i="7" s="1"/>
  <c r="M82" i="7"/>
  <c r="N82" i="7" s="1"/>
  <c r="S82" i="7" s="1"/>
  <c r="T82" i="7" s="1"/>
  <c r="T83" i="7" s="1"/>
  <c r="M83" i="7"/>
  <c r="N83" i="7" s="1"/>
  <c r="M84" i="7"/>
  <c r="N84" i="7" s="1"/>
  <c r="S84" i="7" s="1"/>
  <c r="T84" i="7" s="1"/>
  <c r="T85" i="7" s="1"/>
  <c r="M85" i="7"/>
  <c r="N85" i="7" s="1"/>
  <c r="U85" i="7" s="1"/>
  <c r="M87" i="7"/>
  <c r="M92" i="7"/>
  <c r="N92" i="7" s="1"/>
  <c r="S92" i="7" s="1"/>
  <c r="T92" i="7" s="1"/>
  <c r="T93" i="7" s="1"/>
  <c r="M93" i="7"/>
  <c r="N93" i="7" s="1"/>
  <c r="S93" i="7" s="1"/>
  <c r="M96" i="7"/>
  <c r="M98" i="7"/>
  <c r="P98" i="7" s="1"/>
  <c r="Q98" i="7" s="1"/>
  <c r="Q99" i="7" s="1"/>
  <c r="M99" i="7"/>
  <c r="N99" i="7" s="1"/>
  <c r="S99" i="7" s="1"/>
  <c r="M101" i="7"/>
  <c r="N101" i="7" s="1"/>
  <c r="M102" i="7"/>
  <c r="N102" i="7" s="1"/>
  <c r="S102" i="7" s="1"/>
  <c r="T102" i="7" s="1"/>
  <c r="T103" i="7" s="1"/>
  <c r="M103" i="7"/>
  <c r="N103" i="7" s="1"/>
  <c r="S103" i="7" s="1"/>
  <c r="M105" i="7"/>
  <c r="N105" i="7" s="1"/>
  <c r="M106" i="7"/>
  <c r="N106" i="7" s="1"/>
  <c r="S106" i="7" s="1"/>
  <c r="T106" i="7" s="1"/>
  <c r="T107" i="7" s="1"/>
  <c r="M110" i="7"/>
  <c r="N110" i="7" s="1"/>
  <c r="S110" i="7" s="1"/>
  <c r="T110" i="7" s="1"/>
  <c r="T111" i="7" s="1"/>
  <c r="M116" i="7"/>
  <c r="N116" i="7" s="1"/>
  <c r="S116" i="7" s="1"/>
  <c r="T116" i="7" s="1"/>
  <c r="T117" i="7" s="1"/>
  <c r="M117" i="7"/>
  <c r="P117" i="7" s="1"/>
  <c r="M118" i="7"/>
  <c r="N118" i="7" s="1"/>
  <c r="M119" i="7"/>
  <c r="N119" i="7" s="1"/>
  <c r="S119" i="7" s="1"/>
  <c r="M120" i="7"/>
  <c r="N120" i="7" s="1"/>
  <c r="M121" i="7"/>
  <c r="N121" i="7" s="1"/>
  <c r="S121" i="7" s="1"/>
  <c r="M4" i="7"/>
  <c r="N4" i="7" s="1"/>
  <c r="S4" i="7" s="1"/>
  <c r="T4" i="7" s="1"/>
  <c r="T5" i="7" s="1"/>
  <c r="I9" i="18" l="1"/>
  <c r="I55" i="18"/>
  <c r="H33" i="18"/>
  <c r="P13" i="20" s="1"/>
  <c r="I103" i="18"/>
  <c r="H55" i="18"/>
  <c r="P18" i="20" s="1"/>
  <c r="H47" i="18"/>
  <c r="P16" i="20" s="1"/>
  <c r="H103" i="18"/>
  <c r="P26" i="20" s="1"/>
  <c r="H19" i="18"/>
  <c r="P9" i="20" s="1"/>
  <c r="I3" i="18"/>
  <c r="H77" i="18"/>
  <c r="P23" i="20" s="1"/>
  <c r="H37" i="18"/>
  <c r="P14" i="20" s="1"/>
  <c r="H29" i="18"/>
  <c r="P12" i="20" s="1"/>
  <c r="H51" i="18"/>
  <c r="P17" i="20" s="1"/>
  <c r="I61" i="18"/>
  <c r="H15" i="18"/>
  <c r="P8" i="20" s="1"/>
  <c r="K10" i="18"/>
  <c r="L10" i="18" s="1"/>
  <c r="I68" i="18"/>
  <c r="H68" i="18"/>
  <c r="U69" i="7"/>
  <c r="N104" i="7"/>
  <c r="S104" i="7" s="1"/>
  <c r="T104" i="7" s="1"/>
  <c r="T105" i="7" s="1"/>
  <c r="H61" i="18"/>
  <c r="P20" i="20" s="1"/>
  <c r="I33" i="18"/>
  <c r="I25" i="18"/>
  <c r="I67" i="18"/>
  <c r="D21" i="20" s="1"/>
  <c r="D24" i="20" s="1"/>
  <c r="D27" i="20" s="1"/>
  <c r="I47" i="18"/>
  <c r="H67" i="18"/>
  <c r="E21" i="20" s="1"/>
  <c r="E24" i="20" s="1"/>
  <c r="E27" i="20" s="1"/>
  <c r="I19" i="18"/>
  <c r="I45" i="18"/>
  <c r="H11" i="18"/>
  <c r="P7" i="20" s="1"/>
  <c r="H45" i="18"/>
  <c r="P15" i="20" s="1"/>
  <c r="I59" i="18"/>
  <c r="H3" i="18"/>
  <c r="I15" i="18"/>
  <c r="R97" i="7"/>
  <c r="O96" i="18" s="1"/>
  <c r="N89" i="18"/>
  <c r="N12" i="18"/>
  <c r="M11" i="18"/>
  <c r="N24" i="7"/>
  <c r="S24" i="7" s="1"/>
  <c r="T24" i="7" s="1"/>
  <c r="T25" i="7" s="1"/>
  <c r="P24" i="7"/>
  <c r="Q24" i="7" s="1"/>
  <c r="Q25" i="7" s="1"/>
  <c r="M19" i="18"/>
  <c r="U55" i="7"/>
  <c r="U47" i="7"/>
  <c r="U39" i="7"/>
  <c r="U31" i="7"/>
  <c r="U23" i="7"/>
  <c r="U15" i="7"/>
  <c r="M117" i="18"/>
  <c r="O102" i="18"/>
  <c r="N90" i="18"/>
  <c r="M89" i="18"/>
  <c r="J51" i="18"/>
  <c r="M4" i="18"/>
  <c r="J116" i="18"/>
  <c r="M90" i="18"/>
  <c r="O76" i="18"/>
  <c r="N47" i="18"/>
  <c r="N14" i="18"/>
  <c r="N76" i="18"/>
  <c r="O40" i="18"/>
  <c r="N23" i="18"/>
  <c r="J70" i="18"/>
  <c r="R65" i="7"/>
  <c r="O64" i="18" s="1"/>
  <c r="O78" i="18"/>
  <c r="N24" i="18"/>
  <c r="M23" i="18"/>
  <c r="N16" i="18"/>
  <c r="U83" i="7"/>
  <c r="U75" i="7"/>
  <c r="U67" i="7"/>
  <c r="U51" i="7"/>
  <c r="U43" i="7"/>
  <c r="U35" i="7"/>
  <c r="U27" i="7"/>
  <c r="U19" i="7"/>
  <c r="U9" i="7"/>
  <c r="P75" i="7"/>
  <c r="M74" i="18" s="1"/>
  <c r="N97" i="18"/>
  <c r="J38" i="18"/>
  <c r="M24" i="18"/>
  <c r="O10" i="18"/>
  <c r="N9" i="18"/>
  <c r="O62" i="18"/>
  <c r="N98" i="18"/>
  <c r="M97" i="18"/>
  <c r="M78" i="18"/>
  <c r="O60" i="18"/>
  <c r="N26" i="18"/>
  <c r="J23" i="18"/>
  <c r="N10" i="18"/>
  <c r="M9" i="18"/>
  <c r="N61" i="18"/>
  <c r="U33" i="7"/>
  <c r="U25" i="7"/>
  <c r="U17" i="7"/>
  <c r="M7" i="7"/>
  <c r="R7" i="7" s="1"/>
  <c r="O6" i="18" s="1"/>
  <c r="S33" i="7"/>
  <c r="N35" i="18"/>
  <c r="J24" i="18"/>
  <c r="N11" i="18"/>
  <c r="M112" i="18"/>
  <c r="J11" i="18"/>
  <c r="J28" i="18"/>
  <c r="J27" i="18"/>
  <c r="J118" i="18"/>
  <c r="J89" i="18"/>
  <c r="J90" i="18"/>
  <c r="S109" i="7"/>
  <c r="S29" i="7"/>
  <c r="N87" i="7"/>
  <c r="N10" i="7"/>
  <c r="S10" i="7" s="1"/>
  <c r="T10" i="7" s="1"/>
  <c r="T11" i="7" s="1"/>
  <c r="N108" i="7"/>
  <c r="S108" i="7" s="1"/>
  <c r="T108" i="7" s="1"/>
  <c r="T109" i="7" s="1"/>
  <c r="K112" i="7"/>
  <c r="M112" i="7" s="1"/>
  <c r="P112" i="7" s="1"/>
  <c r="Q112" i="7" s="1"/>
  <c r="Q113" i="7" s="1"/>
  <c r="P15" i="7"/>
  <c r="M14" i="18" s="1"/>
  <c r="R61" i="7"/>
  <c r="R115" i="7"/>
  <c r="O114" i="18" s="1"/>
  <c r="P32" i="7"/>
  <c r="Q32" i="7" s="1"/>
  <c r="Q33" i="7" s="1"/>
  <c r="N32" i="18" s="1"/>
  <c r="P83" i="7"/>
  <c r="J82" i="18" s="1"/>
  <c r="U37" i="7"/>
  <c r="P28" i="7"/>
  <c r="Q28" i="7" s="1"/>
  <c r="Q29" i="7" s="1"/>
  <c r="N28" i="18" s="1"/>
  <c r="P40" i="7"/>
  <c r="Q40" i="7" s="1"/>
  <c r="Q41" i="7" s="1"/>
  <c r="P87" i="7"/>
  <c r="M86" i="18" s="1"/>
  <c r="U41" i="7"/>
  <c r="U105" i="7"/>
  <c r="U81" i="7"/>
  <c r="U73" i="7"/>
  <c r="U65" i="7"/>
  <c r="U57" i="7"/>
  <c r="U49" i="7"/>
  <c r="R107" i="7"/>
  <c r="O106" i="18" s="1"/>
  <c r="P49" i="7"/>
  <c r="J48" i="18" s="1"/>
  <c r="P92" i="7"/>
  <c r="Q92" i="7" s="1"/>
  <c r="Q93" i="7" s="1"/>
  <c r="N92" i="18" s="1"/>
  <c r="U103" i="7"/>
  <c r="K94" i="7"/>
  <c r="M94" i="7" s="1"/>
  <c r="N94" i="7" s="1"/>
  <c r="S94" i="7" s="1"/>
  <c r="T94" i="7" s="1"/>
  <c r="T95" i="7" s="1"/>
  <c r="R111" i="7"/>
  <c r="O110" i="18" s="1"/>
  <c r="R53" i="7"/>
  <c r="O52" i="18" s="1"/>
  <c r="P97" i="7"/>
  <c r="S51" i="7"/>
  <c r="R5" i="7"/>
  <c r="R57" i="7"/>
  <c r="O56" i="18" s="1"/>
  <c r="S55" i="7"/>
  <c r="P114" i="7"/>
  <c r="Q114" i="7" s="1"/>
  <c r="Q115" i="7" s="1"/>
  <c r="N114" i="18" s="1"/>
  <c r="S11" i="7"/>
  <c r="R19" i="7"/>
  <c r="O18" i="18" s="1"/>
  <c r="R43" i="7"/>
  <c r="O42" i="18" s="1"/>
  <c r="N96" i="7"/>
  <c r="S96" i="7" s="1"/>
  <c r="T96" i="7" s="1"/>
  <c r="T97" i="7" s="1"/>
  <c r="P5" i="7"/>
  <c r="J4" i="18" s="1"/>
  <c r="P14" i="7"/>
  <c r="Q14" i="7" s="1"/>
  <c r="Q15" i="7" s="1"/>
  <c r="P19" i="7"/>
  <c r="R23" i="7"/>
  <c r="O22" i="18" s="1"/>
  <c r="R27" i="7"/>
  <c r="O26" i="18" s="1"/>
  <c r="R31" i="7"/>
  <c r="O30" i="18" s="1"/>
  <c r="P35" i="7"/>
  <c r="M34" i="18" s="1"/>
  <c r="R39" i="7"/>
  <c r="O38" i="18" s="1"/>
  <c r="P43" i="7"/>
  <c r="P48" i="7"/>
  <c r="Q48" i="7" s="1"/>
  <c r="Q49" i="7" s="1"/>
  <c r="P53" i="7"/>
  <c r="P65" i="7"/>
  <c r="P70" i="7"/>
  <c r="Q70" i="7" s="1"/>
  <c r="Q71" i="7" s="1"/>
  <c r="N70" i="18" s="1"/>
  <c r="P78" i="7"/>
  <c r="Q78" i="7" s="1"/>
  <c r="Q79" i="7" s="1"/>
  <c r="N78" i="18" s="1"/>
  <c r="R91" i="7"/>
  <c r="O90" i="18" s="1"/>
  <c r="P96" i="7"/>
  <c r="U5" i="7"/>
  <c r="U45" i="7"/>
  <c r="U63" i="7"/>
  <c r="U71" i="7"/>
  <c r="U79" i="7"/>
  <c r="U93" i="7"/>
  <c r="P105" i="7"/>
  <c r="M104" i="18" s="1"/>
  <c r="P110" i="7"/>
  <c r="Q110" i="7" s="1"/>
  <c r="Q111" i="7" s="1"/>
  <c r="N110" i="18" s="1"/>
  <c r="R105" i="7"/>
  <c r="O104" i="18" s="1"/>
  <c r="L112" i="7"/>
  <c r="P6" i="7"/>
  <c r="Q6" i="7" s="1"/>
  <c r="Q7" i="7" s="1"/>
  <c r="N6" i="18" s="1"/>
  <c r="P11" i="7"/>
  <c r="J10" i="18" s="1"/>
  <c r="R15" i="7"/>
  <c r="O14" i="18" s="1"/>
  <c r="P20" i="7"/>
  <c r="Q20" i="7" s="1"/>
  <c r="Q21" i="7" s="1"/>
  <c r="N20" i="18" s="1"/>
  <c r="P25" i="7"/>
  <c r="P29" i="7"/>
  <c r="M28" i="18" s="1"/>
  <c r="P36" i="7"/>
  <c r="Q36" i="7" s="1"/>
  <c r="Q37" i="7" s="1"/>
  <c r="P44" i="7"/>
  <c r="R49" i="7"/>
  <c r="O48" i="18" s="1"/>
  <c r="P54" i="7"/>
  <c r="Q54" i="7" s="1"/>
  <c r="Q55" i="7" s="1"/>
  <c r="N54" i="18" s="1"/>
  <c r="P58" i="7"/>
  <c r="Q58" i="7" s="1"/>
  <c r="Q59" i="7" s="1"/>
  <c r="N58" i="18" s="1"/>
  <c r="P62" i="7"/>
  <c r="Q62" i="7" s="1"/>
  <c r="Q63" i="7" s="1"/>
  <c r="N62" i="18" s="1"/>
  <c r="P66" i="7"/>
  <c r="P71" i="7"/>
  <c r="M70" i="18" s="1"/>
  <c r="P79" i="7"/>
  <c r="J78" i="18" s="1"/>
  <c r="R87" i="7"/>
  <c r="P93" i="7"/>
  <c r="M92" i="18" s="1"/>
  <c r="S17" i="7"/>
  <c r="S21" i="7"/>
  <c r="S25" i="7"/>
  <c r="S47" i="7"/>
  <c r="S69" i="7"/>
  <c r="S73" i="7"/>
  <c r="S77" i="7"/>
  <c r="S85" i="7"/>
  <c r="P106" i="7"/>
  <c r="Q106" i="7" s="1"/>
  <c r="Q107" i="7" s="1"/>
  <c r="N106" i="18" s="1"/>
  <c r="P111" i="7"/>
  <c r="M110" i="18" s="1"/>
  <c r="P16" i="7"/>
  <c r="Q16" i="7" s="1"/>
  <c r="Q17" i="7" s="1"/>
  <c r="P21" i="7"/>
  <c r="J20" i="18" s="1"/>
  <c r="R25" i="7"/>
  <c r="O24" i="18" s="1"/>
  <c r="R29" i="7"/>
  <c r="O28" i="18" s="1"/>
  <c r="P33" i="7"/>
  <c r="P41" i="7"/>
  <c r="M40" i="18" s="1"/>
  <c r="P45" i="7"/>
  <c r="P50" i="7"/>
  <c r="Q50" i="7" s="1"/>
  <c r="Q51" i="7" s="1"/>
  <c r="N50" i="18" s="1"/>
  <c r="P55" i="7"/>
  <c r="J54" i="18" s="1"/>
  <c r="P59" i="7"/>
  <c r="M58" i="18" s="1"/>
  <c r="P67" i="7"/>
  <c r="R71" i="7"/>
  <c r="O70" i="18" s="1"/>
  <c r="R75" i="7"/>
  <c r="O74" i="18" s="1"/>
  <c r="R79" i="7"/>
  <c r="R83" i="7"/>
  <c r="O82" i="18" s="1"/>
  <c r="P88" i="7"/>
  <c r="Q88" i="7" s="1"/>
  <c r="Q89" i="7" s="1"/>
  <c r="N88" i="18" s="1"/>
  <c r="R93" i="7"/>
  <c r="O92" i="18" s="1"/>
  <c r="S43" i="7"/>
  <c r="S65" i="7"/>
  <c r="S81" i="7"/>
  <c r="S105" i="7"/>
  <c r="P107" i="7"/>
  <c r="M106" i="18" s="1"/>
  <c r="P115" i="7"/>
  <c r="J114" i="18" s="1"/>
  <c r="L89" i="7"/>
  <c r="R11" i="7"/>
  <c r="P17" i="7"/>
  <c r="M16" i="18" s="1"/>
  <c r="R21" i="7"/>
  <c r="O20" i="18" s="1"/>
  <c r="P26" i="7"/>
  <c r="Q26" i="7" s="1"/>
  <c r="Q27" i="7" s="1"/>
  <c r="P30" i="7"/>
  <c r="Q30" i="7" s="1"/>
  <c r="Q31" i="7" s="1"/>
  <c r="P37" i="7"/>
  <c r="J36" i="18" s="1"/>
  <c r="R45" i="7"/>
  <c r="O44" i="18" s="1"/>
  <c r="P51" i="7"/>
  <c r="J50" i="18" s="1"/>
  <c r="R55" i="7"/>
  <c r="O54" i="18" s="1"/>
  <c r="R59" i="7"/>
  <c r="O58" i="18" s="1"/>
  <c r="P63" i="7"/>
  <c r="J62" i="18" s="1"/>
  <c r="R67" i="7"/>
  <c r="O66" i="18" s="1"/>
  <c r="P72" i="7"/>
  <c r="Q72" i="7" s="1"/>
  <c r="Q73" i="7" s="1"/>
  <c r="N72" i="18" s="1"/>
  <c r="P76" i="7"/>
  <c r="Q76" i="7" s="1"/>
  <c r="Q77" i="7" s="1"/>
  <c r="P80" i="7"/>
  <c r="Q80" i="7" s="1"/>
  <c r="Q81" i="7" s="1"/>
  <c r="P84" i="7"/>
  <c r="Q84" i="7" s="1"/>
  <c r="Q85" i="7" s="1"/>
  <c r="P94" i="7"/>
  <c r="Q94" i="7" s="1"/>
  <c r="Q95" i="7" s="1"/>
  <c r="S39" i="7"/>
  <c r="S57" i="7"/>
  <c r="S61" i="7"/>
  <c r="S101" i="7"/>
  <c r="R35" i="7"/>
  <c r="O34" i="18" s="1"/>
  <c r="U59" i="7"/>
  <c r="P4" i="7"/>
  <c r="P8" i="7"/>
  <c r="Q8" i="7" s="1"/>
  <c r="Q9" i="7" s="1"/>
  <c r="R17" i="7"/>
  <c r="O16" i="18" s="1"/>
  <c r="P22" i="7"/>
  <c r="Q22" i="7" s="1"/>
  <c r="Q23" i="7" s="1"/>
  <c r="N22" i="18" s="1"/>
  <c r="R33" i="7"/>
  <c r="O32" i="18" s="1"/>
  <c r="R37" i="7"/>
  <c r="O36" i="18" s="1"/>
  <c r="R41" i="7"/>
  <c r="P46" i="7"/>
  <c r="J45" i="18" s="1"/>
  <c r="R51" i="7"/>
  <c r="O50" i="18" s="1"/>
  <c r="P56" i="7"/>
  <c r="Q56" i="7" s="1"/>
  <c r="Q57" i="7" s="1"/>
  <c r="N56" i="18" s="1"/>
  <c r="P60" i="7"/>
  <c r="Q60" i="7" s="1"/>
  <c r="Q61" i="7" s="1"/>
  <c r="R63" i="7"/>
  <c r="P68" i="7"/>
  <c r="Q68" i="7" s="1"/>
  <c r="Q69" i="7" s="1"/>
  <c r="N68" i="18" s="1"/>
  <c r="P73" i="7"/>
  <c r="J72" i="18" s="1"/>
  <c r="P81" i="7"/>
  <c r="M80" i="18" s="1"/>
  <c r="S9" i="7"/>
  <c r="S31" i="7"/>
  <c r="S35" i="7"/>
  <c r="S49" i="7"/>
  <c r="S53" i="7"/>
  <c r="S87" i="7"/>
  <c r="P108" i="7"/>
  <c r="Q108" i="7" s="1"/>
  <c r="Q109" i="7" s="1"/>
  <c r="R117" i="7"/>
  <c r="O116" i="18" s="1"/>
  <c r="M13" i="7"/>
  <c r="N13" i="7" s="1"/>
  <c r="N86" i="7"/>
  <c r="S86" i="7" s="1"/>
  <c r="T86" i="7" s="1"/>
  <c r="T87" i="7" s="1"/>
  <c r="K95" i="7"/>
  <c r="M95" i="7" s="1"/>
  <c r="P9" i="7"/>
  <c r="M8" i="18" s="1"/>
  <c r="P18" i="7"/>
  <c r="Q18" i="7" s="1"/>
  <c r="Q19" i="7" s="1"/>
  <c r="N18" i="18" s="1"/>
  <c r="P27" i="7"/>
  <c r="J26" i="18" s="1"/>
  <c r="P31" i="7"/>
  <c r="J30" i="18" s="1"/>
  <c r="P34" i="7"/>
  <c r="Q34" i="7" s="1"/>
  <c r="Q35" i="7" s="1"/>
  <c r="N34" i="18" s="1"/>
  <c r="P38" i="7"/>
  <c r="Q38" i="7" s="1"/>
  <c r="Q39" i="7" s="1"/>
  <c r="N38" i="18" s="1"/>
  <c r="P42" i="7"/>
  <c r="P47" i="7"/>
  <c r="M46" i="18" s="1"/>
  <c r="P52" i="7"/>
  <c r="Q52" i="7" s="1"/>
  <c r="Q53" i="7" s="1"/>
  <c r="N52" i="18" s="1"/>
  <c r="P64" i="7"/>
  <c r="P69" i="7"/>
  <c r="J68" i="18" s="1"/>
  <c r="R73" i="7"/>
  <c r="O72" i="18" s="1"/>
  <c r="P77" i="7"/>
  <c r="J76" i="18" s="1"/>
  <c r="R81" i="7"/>
  <c r="O80" i="18" s="1"/>
  <c r="P85" i="7"/>
  <c r="M84" i="18" s="1"/>
  <c r="S15" i="7"/>
  <c r="S19" i="7"/>
  <c r="S23" i="7"/>
  <c r="S27" i="7"/>
  <c r="S67" i="7"/>
  <c r="S75" i="7"/>
  <c r="S83" i="7"/>
  <c r="P109" i="7"/>
  <c r="J108" i="18" s="1"/>
  <c r="R9" i="7"/>
  <c r="O8" i="18" s="1"/>
  <c r="P23" i="7"/>
  <c r="P39" i="7"/>
  <c r="R47" i="7"/>
  <c r="O46" i="18" s="1"/>
  <c r="P57" i="7"/>
  <c r="P61" i="7"/>
  <c r="J60" i="18" s="1"/>
  <c r="R69" i="7"/>
  <c r="O68" i="18" s="1"/>
  <c r="P74" i="7"/>
  <c r="Q74" i="7" s="1"/>
  <c r="Q75" i="7" s="1"/>
  <c r="R77" i="7"/>
  <c r="P82" i="7"/>
  <c r="Q82" i="7" s="1"/>
  <c r="Q83" i="7" s="1"/>
  <c r="N82" i="18" s="1"/>
  <c r="R85" i="7"/>
  <c r="O84" i="18" s="1"/>
  <c r="P104" i="7"/>
  <c r="Q104" i="7" s="1"/>
  <c r="Q105" i="7" s="1"/>
  <c r="N104" i="18" s="1"/>
  <c r="R109" i="7"/>
  <c r="O108" i="18" s="1"/>
  <c r="U121" i="7"/>
  <c r="P121" i="7"/>
  <c r="J120" i="18" s="1"/>
  <c r="S120" i="7"/>
  <c r="T120" i="7" s="1"/>
  <c r="T121" i="7" s="1"/>
  <c r="P120" i="7"/>
  <c r="Q120" i="7" s="1"/>
  <c r="Q121" i="7" s="1"/>
  <c r="R121" i="7"/>
  <c r="O120" i="18" s="1"/>
  <c r="P119" i="7"/>
  <c r="M118" i="18" s="1"/>
  <c r="U119" i="7"/>
  <c r="S118" i="7"/>
  <c r="T118" i="7" s="1"/>
  <c r="T119" i="7" s="1"/>
  <c r="P118" i="7"/>
  <c r="Q118" i="7" s="1"/>
  <c r="Q119" i="7" s="1"/>
  <c r="R119" i="7"/>
  <c r="O118" i="18" s="1"/>
  <c r="N117" i="7"/>
  <c r="P116" i="7"/>
  <c r="Q116" i="7" s="1"/>
  <c r="Q117" i="7" s="1"/>
  <c r="P102" i="7"/>
  <c r="Q102" i="7" s="1"/>
  <c r="Q103" i="7" s="1"/>
  <c r="N102" i="18" s="1"/>
  <c r="N98" i="7"/>
  <c r="S98" i="7" s="1"/>
  <c r="T98" i="7" s="1"/>
  <c r="T99" i="7" s="1"/>
  <c r="N100" i="7"/>
  <c r="S100" i="7" s="1"/>
  <c r="T100" i="7" s="1"/>
  <c r="T101" i="7" s="1"/>
  <c r="P100" i="7"/>
  <c r="Q100" i="7" s="1"/>
  <c r="Q101" i="7" s="1"/>
  <c r="R101" i="7"/>
  <c r="O100" i="18" s="1"/>
  <c r="P103" i="7"/>
  <c r="M102" i="18" s="1"/>
  <c r="R103" i="7"/>
  <c r="P99" i="7"/>
  <c r="J98" i="18" s="1"/>
  <c r="R99" i="7"/>
  <c r="O98" i="18" s="1"/>
  <c r="P101" i="7"/>
  <c r="M100" i="18" s="1"/>
  <c r="N107" i="7"/>
  <c r="N12" i="7"/>
  <c r="S12" i="7" s="1"/>
  <c r="T12" i="7" s="1"/>
  <c r="T13" i="7" s="1"/>
  <c r="N97" i="7"/>
  <c r="K89" i="7"/>
  <c r="M89" i="7" s="1"/>
  <c r="L113" i="7"/>
  <c r="N113" i="7" s="1"/>
  <c r="N95" i="7"/>
  <c r="N111" i="7"/>
  <c r="N115" i="7"/>
  <c r="N90" i="7"/>
  <c r="S90" i="7" s="1"/>
  <c r="T90" i="7" s="1"/>
  <c r="T91" i="7" s="1"/>
  <c r="N91" i="7"/>
  <c r="I85" i="18" l="1"/>
  <c r="H23" i="18"/>
  <c r="P10" i="20" s="1"/>
  <c r="H69" i="18"/>
  <c r="P22" i="20" s="1"/>
  <c r="H7" i="18"/>
  <c r="P5" i="20" s="1"/>
  <c r="I23" i="18"/>
  <c r="H85" i="18"/>
  <c r="P25" i="20" s="1"/>
  <c r="H9" i="18"/>
  <c r="P6" i="20" s="1"/>
  <c r="I29" i="18"/>
  <c r="K98" i="18"/>
  <c r="L98" i="18" s="1"/>
  <c r="I11" i="18"/>
  <c r="I77" i="18"/>
  <c r="P21" i="20"/>
  <c r="I51" i="18"/>
  <c r="H59" i="18"/>
  <c r="P19" i="20" s="1"/>
  <c r="I7" i="18"/>
  <c r="I69" i="18"/>
  <c r="I37" i="18"/>
  <c r="H25" i="18"/>
  <c r="P11" i="20" s="1"/>
  <c r="M67" i="18"/>
  <c r="Q4" i="7"/>
  <c r="Q5" i="7" s="1"/>
  <c r="H26" i="15"/>
  <c r="J3" i="18"/>
  <c r="H25" i="15"/>
  <c r="H4" i="15"/>
  <c r="H24" i="15" s="1"/>
  <c r="H27" i="15" s="1"/>
  <c r="N86" i="18"/>
  <c r="J85" i="18"/>
  <c r="O4" i="18"/>
  <c r="M85" i="18"/>
  <c r="P102" i="18"/>
  <c r="P97" i="18"/>
  <c r="P106" i="18"/>
  <c r="P92" i="18"/>
  <c r="P89" i="18"/>
  <c r="P110" i="18"/>
  <c r="P9" i="18"/>
  <c r="P23" i="18"/>
  <c r="M52" i="18"/>
  <c r="P52" i="18" s="1"/>
  <c r="M18" i="18"/>
  <c r="P18" i="18" s="1"/>
  <c r="M10" i="18"/>
  <c r="P10" i="18" s="1"/>
  <c r="Q10" i="18" s="1"/>
  <c r="R10" i="18" s="1"/>
  <c r="K97" i="18"/>
  <c r="L97" i="18" s="1"/>
  <c r="K56" i="18"/>
  <c r="L56" i="18" s="1"/>
  <c r="K100" i="18"/>
  <c r="L100" i="18" s="1"/>
  <c r="M56" i="18"/>
  <c r="P56" i="18" s="1"/>
  <c r="K108" i="18"/>
  <c r="L108" i="18" s="1"/>
  <c r="K30" i="18"/>
  <c r="L30" i="18" s="1"/>
  <c r="M32" i="18"/>
  <c r="P32" i="18" s="1"/>
  <c r="K48" i="18"/>
  <c r="L48" i="18" s="1"/>
  <c r="K14" i="18"/>
  <c r="L14" i="18" s="1"/>
  <c r="K76" i="18"/>
  <c r="L76" i="18" s="1"/>
  <c r="K89" i="18"/>
  <c r="L89" i="18" s="1"/>
  <c r="K26" i="18"/>
  <c r="L26" i="18" s="1"/>
  <c r="K36" i="18"/>
  <c r="L36" i="18" s="1"/>
  <c r="K24" i="18"/>
  <c r="L24" i="18" s="1"/>
  <c r="K55" i="18"/>
  <c r="L55" i="18" s="1"/>
  <c r="P90" i="18"/>
  <c r="M38" i="18"/>
  <c r="P38" i="18" s="1"/>
  <c r="P70" i="18"/>
  <c r="P28" i="18"/>
  <c r="P14" i="18"/>
  <c r="K90" i="18"/>
  <c r="L90" i="18" s="1"/>
  <c r="M22" i="18"/>
  <c r="P22" i="18" s="1"/>
  <c r="K60" i="18"/>
  <c r="L60" i="18" s="1"/>
  <c r="P16" i="18"/>
  <c r="P58" i="18"/>
  <c r="P104" i="18"/>
  <c r="P34" i="18"/>
  <c r="K40" i="18"/>
  <c r="L40" i="18" s="1"/>
  <c r="K58" i="18"/>
  <c r="L58" i="18" s="1"/>
  <c r="K49" i="18"/>
  <c r="L49" i="18" s="1"/>
  <c r="N85" i="18"/>
  <c r="K12" i="18"/>
  <c r="L12" i="18" s="1"/>
  <c r="K18" i="18"/>
  <c r="L18" i="18" s="1"/>
  <c r="K118" i="18"/>
  <c r="L118" i="18" s="1"/>
  <c r="K116" i="18"/>
  <c r="L116" i="18" s="1"/>
  <c r="K120" i="18"/>
  <c r="L120" i="18" s="1"/>
  <c r="K8" i="18"/>
  <c r="L8" i="18" s="1"/>
  <c r="K16" i="18"/>
  <c r="L16" i="18" s="1"/>
  <c r="K78" i="18"/>
  <c r="L78" i="18" s="1"/>
  <c r="K23" i="18"/>
  <c r="L23" i="18" s="1"/>
  <c r="P11" i="18"/>
  <c r="K74" i="18"/>
  <c r="L74" i="18" s="1"/>
  <c r="K84" i="18"/>
  <c r="L84" i="18" s="1"/>
  <c r="P78" i="18"/>
  <c r="P24" i="18"/>
  <c r="K11" i="18"/>
  <c r="L11" i="18" s="1"/>
  <c r="K80" i="18"/>
  <c r="L80" i="18" s="1"/>
  <c r="K9" i="18"/>
  <c r="L9" i="18" s="1"/>
  <c r="K86" i="18"/>
  <c r="L86" i="18" s="1"/>
  <c r="K85" i="18"/>
  <c r="L85" i="18" s="1"/>
  <c r="K21" i="18"/>
  <c r="L21" i="18" s="1"/>
  <c r="K61" i="18"/>
  <c r="L61" i="18" s="1"/>
  <c r="M91" i="18"/>
  <c r="J87" i="18"/>
  <c r="J111" i="18"/>
  <c r="N7" i="7"/>
  <c r="P7" i="7"/>
  <c r="J6" i="18" s="1"/>
  <c r="Q44" i="7"/>
  <c r="M43" i="18"/>
  <c r="J43" i="18"/>
  <c r="J117" i="18"/>
  <c r="J35" i="18"/>
  <c r="J53" i="18"/>
  <c r="M103" i="18"/>
  <c r="M21" i="18"/>
  <c r="M79" i="18"/>
  <c r="J113" i="18"/>
  <c r="N73" i="18"/>
  <c r="J15" i="18"/>
  <c r="J31" i="18"/>
  <c r="N79" i="18"/>
  <c r="J14" i="18"/>
  <c r="N25" i="18"/>
  <c r="M93" i="18"/>
  <c r="J110" i="18"/>
  <c r="J5" i="18"/>
  <c r="J21" i="18"/>
  <c r="J37" i="18"/>
  <c r="N57" i="18"/>
  <c r="N113" i="18"/>
  <c r="J86" i="18"/>
  <c r="N111" i="18"/>
  <c r="J80" i="18"/>
  <c r="N91" i="18"/>
  <c r="M109" i="18"/>
  <c r="N5" i="18"/>
  <c r="N108" i="18"/>
  <c r="Q64" i="7"/>
  <c r="J63" i="18"/>
  <c r="M63" i="18"/>
  <c r="J66" i="18"/>
  <c r="M66" i="18"/>
  <c r="J42" i="18"/>
  <c r="M42" i="18"/>
  <c r="U109" i="7"/>
  <c r="M75" i="18"/>
  <c r="M29" i="18"/>
  <c r="M30" i="18"/>
  <c r="J100" i="18"/>
  <c r="J40" i="18"/>
  <c r="N60" i="18"/>
  <c r="N99" i="18"/>
  <c r="N51" i="18"/>
  <c r="J17" i="18"/>
  <c r="N48" i="18"/>
  <c r="N67" i="18"/>
  <c r="J34" i="18"/>
  <c r="M53" i="18"/>
  <c r="M60" i="18"/>
  <c r="J71" i="18"/>
  <c r="Q96" i="7"/>
  <c r="M95" i="18"/>
  <c r="J95" i="18"/>
  <c r="J73" i="18"/>
  <c r="M120" i="18"/>
  <c r="M37" i="18"/>
  <c r="J16" i="18"/>
  <c r="N27" i="18"/>
  <c r="J49" i="18"/>
  <c r="J69" i="18"/>
  <c r="M115" i="18"/>
  <c r="M17" i="18"/>
  <c r="M33" i="18"/>
  <c r="J84" i="18"/>
  <c r="N115" i="18"/>
  <c r="J47" i="18"/>
  <c r="J67" i="18"/>
  <c r="J83" i="18"/>
  <c r="M113" i="18"/>
  <c r="J25" i="18"/>
  <c r="M39" i="18"/>
  <c r="N7" i="18"/>
  <c r="N120" i="18"/>
  <c r="J99" i="18"/>
  <c r="N21" i="18"/>
  <c r="M108" i="18"/>
  <c r="N94" i="18"/>
  <c r="Q66" i="7"/>
  <c r="J65" i="18"/>
  <c r="M65" i="18"/>
  <c r="J96" i="18"/>
  <c r="M96" i="18"/>
  <c r="N112" i="18"/>
  <c r="J81" i="18"/>
  <c r="M48" i="18"/>
  <c r="J104" i="18"/>
  <c r="N71" i="18"/>
  <c r="J103" i="18"/>
  <c r="N17" i="18"/>
  <c r="J102" i="18"/>
  <c r="N36" i="18"/>
  <c r="N69" i="18"/>
  <c r="N31" i="18"/>
  <c r="N30" i="18"/>
  <c r="N83" i="18"/>
  <c r="J58" i="18"/>
  <c r="M36" i="18"/>
  <c r="J59" i="18"/>
  <c r="J79" i="18"/>
  <c r="N109" i="18"/>
  <c r="N81" i="18"/>
  <c r="Q42" i="7"/>
  <c r="M41" i="18"/>
  <c r="J41" i="18"/>
  <c r="M55" i="18"/>
  <c r="M119" i="18"/>
  <c r="M87" i="18"/>
  <c r="J7" i="18"/>
  <c r="J39" i="18"/>
  <c r="M49" i="18"/>
  <c r="J119" i="18"/>
  <c r="J13" i="18"/>
  <c r="J29" i="18"/>
  <c r="N93" i="18"/>
  <c r="N55" i="18"/>
  <c r="M101" i="18"/>
  <c r="N37" i="18"/>
  <c r="J105" i="18"/>
  <c r="N29" i="18"/>
  <c r="Q46" i="7"/>
  <c r="M45" i="18"/>
  <c r="M44" i="18"/>
  <c r="J44" i="18"/>
  <c r="J61" i="18"/>
  <c r="J101" i="18"/>
  <c r="J74" i="18"/>
  <c r="J8" i="18"/>
  <c r="J33" i="18"/>
  <c r="N87" i="18"/>
  <c r="M105" i="18"/>
  <c r="N33" i="18"/>
  <c r="N49" i="18"/>
  <c r="N15" i="18"/>
  <c r="N103" i="18"/>
  <c r="N119" i="18"/>
  <c r="N13" i="18"/>
  <c r="J115" i="18"/>
  <c r="M107" i="18"/>
  <c r="J64" i="18"/>
  <c r="M64" i="18"/>
  <c r="J109" i="18"/>
  <c r="J19" i="18"/>
  <c r="J46" i="18"/>
  <c r="J57" i="18"/>
  <c r="J77" i="18"/>
  <c r="J93" i="18"/>
  <c r="N107" i="18"/>
  <c r="N59" i="18"/>
  <c r="J55" i="18"/>
  <c r="J75" i="18"/>
  <c r="J91" i="18"/>
  <c r="N105" i="18"/>
  <c r="N3" i="18"/>
  <c r="M15" i="18"/>
  <c r="N77" i="18"/>
  <c r="N53" i="18"/>
  <c r="N39" i="18"/>
  <c r="N75" i="18"/>
  <c r="J107" i="18"/>
  <c r="N101" i="18"/>
  <c r="R113" i="7"/>
  <c r="O112" i="18" s="1"/>
  <c r="N112" i="7"/>
  <c r="S112" i="7" s="1"/>
  <c r="T112" i="7" s="1"/>
  <c r="T113" i="7" s="1"/>
  <c r="U11" i="7"/>
  <c r="U107" i="7"/>
  <c r="S107" i="7"/>
  <c r="U91" i="7"/>
  <c r="S91" i="7"/>
  <c r="R13" i="7"/>
  <c r="O12" i="18" s="1"/>
  <c r="P13" i="7"/>
  <c r="U115" i="7"/>
  <c r="S115" i="7"/>
  <c r="U111" i="7"/>
  <c r="S111" i="7"/>
  <c r="U95" i="7"/>
  <c r="S95" i="7"/>
  <c r="S113" i="7"/>
  <c r="U99" i="7"/>
  <c r="U7" i="7"/>
  <c r="S7" i="7"/>
  <c r="N89" i="7"/>
  <c r="R89" i="7"/>
  <c r="O88" i="18" s="1"/>
  <c r="P89" i="7"/>
  <c r="R95" i="7"/>
  <c r="O94" i="18" s="1"/>
  <c r="P95" i="7"/>
  <c r="U87" i="7"/>
  <c r="O86" i="18" s="1"/>
  <c r="U13" i="7"/>
  <c r="S13" i="7"/>
  <c r="U97" i="7"/>
  <c r="S97" i="7"/>
  <c r="U101" i="7"/>
  <c r="S117" i="7"/>
  <c r="U117" i="7"/>
  <c r="D24" i="15" l="1"/>
  <c r="D27" i="15" s="1"/>
  <c r="Q9" i="18"/>
  <c r="R9" i="18" s="1"/>
  <c r="Q90" i="18"/>
  <c r="R90" i="18" s="1"/>
  <c r="X90" i="18" s="1"/>
  <c r="Q16" i="18"/>
  <c r="R16" i="18" s="1"/>
  <c r="W16" i="18" s="1"/>
  <c r="P67" i="18"/>
  <c r="Q58" i="18"/>
  <c r="R58" i="18" s="1"/>
  <c r="Y58" i="18" s="1"/>
  <c r="K4" i="18"/>
  <c r="L4" i="18" s="1"/>
  <c r="P85" i="18"/>
  <c r="Q78" i="18"/>
  <c r="R78" i="18" s="1"/>
  <c r="X78" i="18" s="1"/>
  <c r="P108" i="18"/>
  <c r="Q108" i="18" s="1"/>
  <c r="R108" i="18" s="1"/>
  <c r="Y108" i="18" s="1"/>
  <c r="P113" i="18"/>
  <c r="Q23" i="18"/>
  <c r="R23" i="18" s="1"/>
  <c r="Y23" i="18" s="1"/>
  <c r="P86" i="18"/>
  <c r="Q86" i="18" s="1"/>
  <c r="R86" i="18" s="1"/>
  <c r="Q89" i="18"/>
  <c r="R89" i="18" s="1"/>
  <c r="X89" i="18" s="1"/>
  <c r="P48" i="18"/>
  <c r="Q48" i="18" s="1"/>
  <c r="R48" i="18" s="1"/>
  <c r="X48" i="18" s="1"/>
  <c r="Q11" i="18"/>
  <c r="R11" i="18" s="1"/>
  <c r="P60" i="18"/>
  <c r="Q60" i="18" s="1"/>
  <c r="R60" i="18" s="1"/>
  <c r="W60" i="18" s="1"/>
  <c r="P87" i="18"/>
  <c r="P115" i="18"/>
  <c r="P79" i="18"/>
  <c r="P112" i="18"/>
  <c r="Q24" i="18"/>
  <c r="R24" i="18" s="1"/>
  <c r="X24" i="18" s="1"/>
  <c r="P119" i="18"/>
  <c r="P39" i="18"/>
  <c r="K7" i="18"/>
  <c r="L7" i="18" s="1"/>
  <c r="K59" i="18"/>
  <c r="L59" i="18" s="1"/>
  <c r="N19" i="18"/>
  <c r="P19" i="18" s="1"/>
  <c r="P101" i="18"/>
  <c r="K104" i="18"/>
  <c r="L104" i="18" s="1"/>
  <c r="Q104" i="18" s="1"/>
  <c r="R104" i="18" s="1"/>
  <c r="M71" i="18"/>
  <c r="P71" i="18" s="1"/>
  <c r="J92" i="18"/>
  <c r="K117" i="18"/>
  <c r="L117" i="18" s="1"/>
  <c r="N8" i="18"/>
  <c r="P8" i="18" s="1"/>
  <c r="Q8" i="18" s="1"/>
  <c r="R8" i="18" s="1"/>
  <c r="J56" i="18"/>
  <c r="Q56" i="18" s="1"/>
  <c r="R56" i="18" s="1"/>
  <c r="K94" i="18"/>
  <c r="L94" i="18" s="1"/>
  <c r="M47" i="18"/>
  <c r="P47" i="18" s="1"/>
  <c r="P53" i="18"/>
  <c r="K87" i="18"/>
  <c r="L87" i="18" s="1"/>
  <c r="P109" i="18"/>
  <c r="M77" i="18"/>
  <c r="P77" i="18" s="1"/>
  <c r="M59" i="18"/>
  <c r="P59" i="18" s="1"/>
  <c r="K73" i="18"/>
  <c r="L73" i="18" s="1"/>
  <c r="K57" i="18"/>
  <c r="L57" i="18" s="1"/>
  <c r="M51" i="18"/>
  <c r="P51" i="18" s="1"/>
  <c r="N100" i="18"/>
  <c r="P100" i="18" s="1"/>
  <c r="Q100" i="18" s="1"/>
  <c r="R100" i="18" s="1"/>
  <c r="K112" i="18"/>
  <c r="L112" i="18" s="1"/>
  <c r="K119" i="18"/>
  <c r="L119" i="18" s="1"/>
  <c r="K5" i="18"/>
  <c r="L5" i="18" s="1"/>
  <c r="M114" i="18"/>
  <c r="P114" i="18" s="1"/>
  <c r="N118" i="18"/>
  <c r="P118" i="18" s="1"/>
  <c r="Q118" i="18" s="1"/>
  <c r="R118" i="18" s="1"/>
  <c r="K83" i="18"/>
  <c r="L83" i="18" s="1"/>
  <c r="M57" i="18"/>
  <c r="P57" i="18" s="1"/>
  <c r="M50" i="18"/>
  <c r="P50" i="18" s="1"/>
  <c r="K25" i="18"/>
  <c r="L25" i="18" s="1"/>
  <c r="M111" i="18"/>
  <c r="P111" i="18" s="1"/>
  <c r="K71" i="18"/>
  <c r="L71" i="18" s="1"/>
  <c r="P107" i="18"/>
  <c r="K37" i="18"/>
  <c r="L37" i="18" s="1"/>
  <c r="J22" i="18"/>
  <c r="K51" i="18"/>
  <c r="L51" i="18" s="1"/>
  <c r="J32" i="18"/>
  <c r="M54" i="18"/>
  <c r="P54" i="18" s="1"/>
  <c r="N116" i="18"/>
  <c r="P116" i="18" s="1"/>
  <c r="Q116" i="18" s="1"/>
  <c r="R116" i="18" s="1"/>
  <c r="M82" i="18"/>
  <c r="P82" i="18" s="1"/>
  <c r="K67" i="18"/>
  <c r="L67" i="18" s="1"/>
  <c r="M20" i="18"/>
  <c r="P20" i="18" s="1"/>
  <c r="K38" i="18"/>
  <c r="L38" i="18" s="1"/>
  <c r="Q38" i="18" s="1"/>
  <c r="R38" i="18" s="1"/>
  <c r="K69" i="18"/>
  <c r="L69" i="18" s="1"/>
  <c r="M26" i="18"/>
  <c r="P26" i="18" s="1"/>
  <c r="Q26" i="18" s="1"/>
  <c r="R26" i="18" s="1"/>
  <c r="J106" i="18"/>
  <c r="K39" i="18"/>
  <c r="L39" i="18" s="1"/>
  <c r="P21" i="18"/>
  <c r="Q21" i="18" s="1"/>
  <c r="R21" i="18" s="1"/>
  <c r="K92" i="18"/>
  <c r="L92" i="18" s="1"/>
  <c r="M83" i="18"/>
  <c r="P83" i="18" s="1"/>
  <c r="K34" i="18"/>
  <c r="L34" i="18" s="1"/>
  <c r="Q34" i="18" s="1"/>
  <c r="K22" i="18"/>
  <c r="L22" i="18" s="1"/>
  <c r="K88" i="18"/>
  <c r="L88" i="18" s="1"/>
  <c r="M62" i="18"/>
  <c r="P62" i="18" s="1"/>
  <c r="P103" i="18"/>
  <c r="X10" i="18"/>
  <c r="W10" i="18"/>
  <c r="Y10" i="18"/>
  <c r="P4" i="20"/>
  <c r="Q97" i="18"/>
  <c r="R97" i="18" s="1"/>
  <c r="M13" i="18"/>
  <c r="P13" i="18" s="1"/>
  <c r="K68" i="18"/>
  <c r="L68" i="18" s="1"/>
  <c r="K53" i="18"/>
  <c r="L53" i="18" s="1"/>
  <c r="K77" i="18"/>
  <c r="L77" i="18" s="1"/>
  <c r="M81" i="18"/>
  <c r="P81" i="18" s="1"/>
  <c r="M35" i="18"/>
  <c r="P35" i="18" s="1"/>
  <c r="P105" i="18"/>
  <c r="M5" i="18"/>
  <c r="P5" i="18" s="1"/>
  <c r="K62" i="18"/>
  <c r="L62" i="18" s="1"/>
  <c r="K103" i="18"/>
  <c r="L103" i="18" s="1"/>
  <c r="M27" i="18"/>
  <c r="P27" i="18" s="1"/>
  <c r="P55" i="18"/>
  <c r="Q55" i="18" s="1"/>
  <c r="R55" i="18" s="1"/>
  <c r="K31" i="18"/>
  <c r="L31" i="18" s="1"/>
  <c r="K70" i="18"/>
  <c r="L70" i="18" s="1"/>
  <c r="Q70" i="18" s="1"/>
  <c r="R70" i="18" s="1"/>
  <c r="M72" i="18"/>
  <c r="P72" i="18" s="1"/>
  <c r="K28" i="18"/>
  <c r="L28" i="18" s="1"/>
  <c r="Q28" i="18" s="1"/>
  <c r="R28" i="18" s="1"/>
  <c r="M7" i="18"/>
  <c r="P7" i="18" s="1"/>
  <c r="P33" i="18"/>
  <c r="P37" i="18"/>
  <c r="K81" i="18"/>
  <c r="L81" i="18" s="1"/>
  <c r="K6" i="18"/>
  <c r="L6" i="18" s="1"/>
  <c r="K32" i="18"/>
  <c r="L32" i="18" s="1"/>
  <c r="P30" i="18"/>
  <c r="Q30" i="18" s="1"/>
  <c r="R30" i="18" s="1"/>
  <c r="K72" i="18"/>
  <c r="L72" i="18" s="1"/>
  <c r="K20" i="18"/>
  <c r="L20" i="18" s="1"/>
  <c r="Q14" i="18"/>
  <c r="R14" i="18" s="1"/>
  <c r="M68" i="18"/>
  <c r="P68" i="18" s="1"/>
  <c r="K106" i="18"/>
  <c r="L106" i="18" s="1"/>
  <c r="P91" i="18"/>
  <c r="N117" i="18"/>
  <c r="P117" i="18" s="1"/>
  <c r="M31" i="18"/>
  <c r="P31" i="18" s="1"/>
  <c r="M61" i="18"/>
  <c r="P61" i="18" s="1"/>
  <c r="Q61" i="18" s="1"/>
  <c r="R61" i="18" s="1"/>
  <c r="K102" i="18"/>
  <c r="L102" i="18" s="1"/>
  <c r="Q102" i="18" s="1"/>
  <c r="R102" i="18" s="1"/>
  <c r="K99" i="18"/>
  <c r="L99" i="18" s="1"/>
  <c r="K13" i="18"/>
  <c r="L13" i="18" s="1"/>
  <c r="M69" i="18"/>
  <c r="P69" i="18" s="1"/>
  <c r="L3" i="3"/>
  <c r="K3" i="18"/>
  <c r="L3" i="18" s="1"/>
  <c r="K91" i="18"/>
  <c r="L91" i="18" s="1"/>
  <c r="K50" i="18"/>
  <c r="L50" i="18" s="1"/>
  <c r="P17" i="18"/>
  <c r="P120" i="18"/>
  <c r="Q120" i="18" s="1"/>
  <c r="R120" i="18" s="1"/>
  <c r="K114" i="18"/>
  <c r="L114" i="18" s="1"/>
  <c r="P29" i="18"/>
  <c r="K52" i="18"/>
  <c r="L52" i="18" s="1"/>
  <c r="K79" i="18"/>
  <c r="L79" i="18" s="1"/>
  <c r="P3" i="3"/>
  <c r="M3" i="18"/>
  <c r="P3" i="18" s="1"/>
  <c r="K101" i="18"/>
  <c r="L101" i="18" s="1"/>
  <c r="K115" i="18"/>
  <c r="L115" i="18" s="1"/>
  <c r="P15" i="18"/>
  <c r="M25" i="18"/>
  <c r="P25" i="18" s="1"/>
  <c r="K27" i="18"/>
  <c r="L27" i="18" s="1"/>
  <c r="K75" i="18"/>
  <c r="L75" i="18" s="1"/>
  <c r="P49" i="18"/>
  <c r="Q49" i="18" s="1"/>
  <c r="K105" i="18"/>
  <c r="L105" i="18" s="1"/>
  <c r="P36" i="18"/>
  <c r="Q36" i="18" s="1"/>
  <c r="R36" i="18" s="1"/>
  <c r="K17" i="18"/>
  <c r="L17" i="18" s="1"/>
  <c r="N74" i="18"/>
  <c r="P74" i="18" s="1"/>
  <c r="Q74" i="18" s="1"/>
  <c r="R74" i="18" s="1"/>
  <c r="K54" i="18"/>
  <c r="L54" i="18" s="1"/>
  <c r="N4" i="18"/>
  <c r="P4" i="18" s="1"/>
  <c r="M76" i="18"/>
  <c r="P76" i="18" s="1"/>
  <c r="Q76" i="18" s="1"/>
  <c r="R76" i="18" s="1"/>
  <c r="K107" i="18"/>
  <c r="L107" i="18" s="1"/>
  <c r="J52" i="18"/>
  <c r="K111" i="18"/>
  <c r="L111" i="18" s="1"/>
  <c r="P75" i="18"/>
  <c r="K19" i="18"/>
  <c r="L19" i="18" s="1"/>
  <c r="K82" i="18"/>
  <c r="L82" i="18" s="1"/>
  <c r="K113" i="18"/>
  <c r="L113" i="18" s="1"/>
  <c r="M98" i="18"/>
  <c r="P98" i="18" s="1"/>
  <c r="M6" i="18"/>
  <c r="P6" i="18" s="1"/>
  <c r="K109" i="18"/>
  <c r="L109" i="18" s="1"/>
  <c r="M99" i="18"/>
  <c r="P99" i="18" s="1"/>
  <c r="K33" i="18"/>
  <c r="L33" i="18" s="1"/>
  <c r="K47" i="18"/>
  <c r="L47" i="18" s="1"/>
  <c r="N40" i="18"/>
  <c r="P40" i="18" s="1"/>
  <c r="Q40" i="18" s="1"/>
  <c r="R40" i="18" s="1"/>
  <c r="K35" i="18"/>
  <c r="L35" i="18" s="1"/>
  <c r="K29" i="18"/>
  <c r="L29" i="18" s="1"/>
  <c r="M73" i="18"/>
  <c r="P73" i="18" s="1"/>
  <c r="N84" i="18"/>
  <c r="P84" i="18" s="1"/>
  <c r="Q84" i="18" s="1"/>
  <c r="R84" i="18" s="1"/>
  <c r="K15" i="18"/>
  <c r="L15" i="18" s="1"/>
  <c r="N80" i="18"/>
  <c r="P80" i="18" s="1"/>
  <c r="Q80" i="18" s="1"/>
  <c r="R80" i="18" s="1"/>
  <c r="J18" i="18"/>
  <c r="P93" i="18"/>
  <c r="K93" i="18"/>
  <c r="L93" i="18" s="1"/>
  <c r="K110" i="18"/>
  <c r="L110" i="18" s="1"/>
  <c r="Q110" i="18" s="1"/>
  <c r="R110" i="18" s="1"/>
  <c r="Q97" i="7"/>
  <c r="N95" i="18"/>
  <c r="P95" i="18" s="1"/>
  <c r="Q45" i="7"/>
  <c r="N43" i="18"/>
  <c r="P43" i="18" s="1"/>
  <c r="U113" i="7"/>
  <c r="Q43" i="7"/>
  <c r="Q67" i="7"/>
  <c r="Q65" i="7"/>
  <c r="N63" i="18"/>
  <c r="P63" i="18" s="1"/>
  <c r="J94" i="18"/>
  <c r="J12" i="18"/>
  <c r="J88" i="18"/>
  <c r="Q47" i="7"/>
  <c r="S89" i="7"/>
  <c r="U89" i="7"/>
  <c r="Q25" i="18" l="1"/>
  <c r="R25" i="18" s="1"/>
  <c r="Q67" i="18"/>
  <c r="R67" i="18" s="1"/>
  <c r="F21" i="20" s="1"/>
  <c r="F24" i="20" s="1"/>
  <c r="F27" i="20" s="1"/>
  <c r="Y90" i="18"/>
  <c r="J6" i="15"/>
  <c r="K6" i="15" s="1"/>
  <c r="L6" i="15" s="1"/>
  <c r="W58" i="18"/>
  <c r="W90" i="18"/>
  <c r="X58" i="18"/>
  <c r="Q47" i="18"/>
  <c r="R47" i="18" s="1"/>
  <c r="Y47" i="18" s="1"/>
  <c r="J5" i="15"/>
  <c r="K5" i="15" s="1"/>
  <c r="L5" i="15" s="1"/>
  <c r="J10" i="15"/>
  <c r="K10" i="15" s="1"/>
  <c r="L10" i="15" s="1"/>
  <c r="L57" i="29" s="1"/>
  <c r="Q4" i="18"/>
  <c r="R4" i="18" s="1"/>
  <c r="W4" i="18" s="1"/>
  <c r="Q79" i="18"/>
  <c r="R79" i="18" s="1"/>
  <c r="X79" i="18" s="1"/>
  <c r="Y16" i="18"/>
  <c r="X16" i="18"/>
  <c r="X23" i="18"/>
  <c r="Q5" i="18"/>
  <c r="R5" i="18" s="1"/>
  <c r="X5" i="18" s="1"/>
  <c r="E24" i="15"/>
  <c r="E27" i="15" s="1"/>
  <c r="W108" i="18"/>
  <c r="X108" i="18"/>
  <c r="W23" i="18"/>
  <c r="Q77" i="18"/>
  <c r="R77" i="18" s="1"/>
  <c r="Q93" i="18"/>
  <c r="R93" i="18" s="1"/>
  <c r="Q101" i="18"/>
  <c r="R101" i="18" s="1"/>
  <c r="Q53" i="18"/>
  <c r="R53" i="18" s="1"/>
  <c r="Y53" i="18" s="1"/>
  <c r="Q83" i="18"/>
  <c r="R83" i="18" s="1"/>
  <c r="W83" i="18" s="1"/>
  <c r="Q119" i="18"/>
  <c r="R119" i="18" s="1"/>
  <c r="Q54" i="18"/>
  <c r="R54" i="18" s="1"/>
  <c r="Y78" i="18"/>
  <c r="W78" i="18"/>
  <c r="Y60" i="18"/>
  <c r="Q85" i="18"/>
  <c r="R85" i="18" s="1"/>
  <c r="Q73" i="18"/>
  <c r="R73" i="18" s="1"/>
  <c r="Q111" i="18"/>
  <c r="R111" i="18" s="1"/>
  <c r="Y111" i="18" s="1"/>
  <c r="W24" i="18"/>
  <c r="J10" i="20"/>
  <c r="K10" i="20" s="1"/>
  <c r="L10" i="20" s="1"/>
  <c r="Q35" i="18"/>
  <c r="R35" i="18" s="1"/>
  <c r="Y35" i="18" s="1"/>
  <c r="Q31" i="18"/>
  <c r="R31" i="18" s="1"/>
  <c r="X31" i="18" s="1"/>
  <c r="Q71" i="18"/>
  <c r="R71" i="18" s="1"/>
  <c r="Q59" i="18"/>
  <c r="R59" i="18" s="1"/>
  <c r="Q87" i="18"/>
  <c r="R87" i="18" s="1"/>
  <c r="Y87" i="18" s="1"/>
  <c r="X60" i="18"/>
  <c r="Y89" i="18"/>
  <c r="Q19" i="18"/>
  <c r="R19" i="18" s="1"/>
  <c r="Y19" i="18" s="1"/>
  <c r="J20" i="15"/>
  <c r="K20" i="15" s="1"/>
  <c r="L20" i="15" s="1"/>
  <c r="J16" i="15"/>
  <c r="K16" i="15" s="1"/>
  <c r="L16" i="15" s="1"/>
  <c r="Q103" i="18"/>
  <c r="R103" i="18" s="1"/>
  <c r="X103" i="18" s="1"/>
  <c r="W89" i="18"/>
  <c r="Q39" i="18"/>
  <c r="R39" i="18" s="1"/>
  <c r="X39" i="18" s="1"/>
  <c r="J21" i="15"/>
  <c r="K21" i="15" s="1"/>
  <c r="L21" i="15" s="1"/>
  <c r="Q3" i="3"/>
  <c r="R3" i="3" s="1"/>
  <c r="Q29" i="18"/>
  <c r="R29" i="18" s="1"/>
  <c r="X29" i="18" s="1"/>
  <c r="Q109" i="18"/>
  <c r="R109" i="18" s="1"/>
  <c r="Y109" i="18" s="1"/>
  <c r="Q7" i="18"/>
  <c r="R7" i="18" s="1"/>
  <c r="W7" i="18" s="1"/>
  <c r="Q112" i="18"/>
  <c r="R112" i="18" s="1"/>
  <c r="X112" i="18" s="1"/>
  <c r="J18" i="15"/>
  <c r="K18" i="15" s="1"/>
  <c r="L18" i="15" s="1"/>
  <c r="Q13" i="18"/>
  <c r="R13" i="18" s="1"/>
  <c r="X13" i="18" s="1"/>
  <c r="Q52" i="18"/>
  <c r="R52" i="18" s="1"/>
  <c r="W52" i="18" s="1"/>
  <c r="Q91" i="18"/>
  <c r="R91" i="18" s="1"/>
  <c r="W48" i="18"/>
  <c r="Q37" i="18"/>
  <c r="R37" i="18" s="1"/>
  <c r="Y37" i="18" s="1"/>
  <c r="Y24" i="18"/>
  <c r="Q50" i="18"/>
  <c r="R50" i="18" s="1"/>
  <c r="Y50" i="18" s="1"/>
  <c r="X11" i="18"/>
  <c r="Y11" i="18"/>
  <c r="W11" i="18"/>
  <c r="Q6" i="18"/>
  <c r="R6" i="18" s="1"/>
  <c r="X6" i="18" s="1"/>
  <c r="Q69" i="18"/>
  <c r="R69" i="18" s="1"/>
  <c r="Y69" i="18" s="1"/>
  <c r="Q57" i="18"/>
  <c r="R57" i="18" s="1"/>
  <c r="J18" i="20" s="1"/>
  <c r="K18" i="20" s="1"/>
  <c r="L18" i="20" s="1"/>
  <c r="Q20" i="18"/>
  <c r="R20" i="18" s="1"/>
  <c r="Y20" i="18" s="1"/>
  <c r="R34" i="18"/>
  <c r="Y34" i="18" s="1"/>
  <c r="Q117" i="18"/>
  <c r="R117" i="18" s="1"/>
  <c r="Y117" i="18" s="1"/>
  <c r="Y48" i="18"/>
  <c r="Q75" i="18"/>
  <c r="R75" i="18" s="1"/>
  <c r="Q99" i="18"/>
  <c r="R99" i="18" s="1"/>
  <c r="Q81" i="18"/>
  <c r="R81" i="18" s="1"/>
  <c r="Y79" i="18"/>
  <c r="Y110" i="18"/>
  <c r="X110" i="18"/>
  <c r="W110" i="18"/>
  <c r="X40" i="18"/>
  <c r="W40" i="18"/>
  <c r="Y40" i="18"/>
  <c r="Y118" i="18"/>
  <c r="X118" i="18"/>
  <c r="W118" i="18"/>
  <c r="Y84" i="18"/>
  <c r="X84" i="18"/>
  <c r="W84" i="18"/>
  <c r="W116" i="18"/>
  <c r="Y116" i="18"/>
  <c r="X116" i="18"/>
  <c r="W30" i="18"/>
  <c r="X30" i="18"/>
  <c r="Y30" i="18"/>
  <c r="W26" i="18"/>
  <c r="X26" i="18"/>
  <c r="Y26" i="18"/>
  <c r="W36" i="18"/>
  <c r="X36" i="18"/>
  <c r="Y36" i="18"/>
  <c r="Y80" i="18"/>
  <c r="X80" i="18"/>
  <c r="W80" i="18"/>
  <c r="Y39" i="18"/>
  <c r="Y86" i="18"/>
  <c r="X86" i="18"/>
  <c r="W86" i="18"/>
  <c r="J6" i="20"/>
  <c r="K6" i="20" s="1"/>
  <c r="L6" i="20" s="1"/>
  <c r="Y9" i="18"/>
  <c r="W9" i="18"/>
  <c r="X9" i="18"/>
  <c r="M94" i="18"/>
  <c r="P94" i="18" s="1"/>
  <c r="Q94" i="18" s="1"/>
  <c r="R94" i="18" s="1"/>
  <c r="N65" i="18"/>
  <c r="P65" i="18" s="1"/>
  <c r="Q98" i="18"/>
  <c r="R98" i="18" s="1"/>
  <c r="Q114" i="18"/>
  <c r="R114" i="18" s="1"/>
  <c r="W14" i="18"/>
  <c r="X14" i="18"/>
  <c r="Y14" i="18"/>
  <c r="Q33" i="18"/>
  <c r="R33" i="18" s="1"/>
  <c r="Y70" i="18"/>
  <c r="X70" i="18"/>
  <c r="W70" i="18"/>
  <c r="P27" i="20"/>
  <c r="P24" i="20"/>
  <c r="Q15" i="18"/>
  <c r="R15" i="18" s="1"/>
  <c r="Q51" i="18"/>
  <c r="R51" i="18" s="1"/>
  <c r="Q107" i="18"/>
  <c r="R107" i="18" s="1"/>
  <c r="K41" i="18"/>
  <c r="L41" i="18" s="1"/>
  <c r="X21" i="18"/>
  <c r="Y21" i="18"/>
  <c r="W21" i="18"/>
  <c r="Q68" i="18"/>
  <c r="R68" i="18" s="1"/>
  <c r="X104" i="18"/>
  <c r="W104" i="18"/>
  <c r="Y104" i="18"/>
  <c r="X56" i="18"/>
  <c r="Y56" i="18"/>
  <c r="W56" i="18"/>
  <c r="Q62" i="18"/>
  <c r="R62" i="18" s="1"/>
  <c r="J20" i="20" s="1"/>
  <c r="K20" i="20" s="1"/>
  <c r="L20" i="20" s="1"/>
  <c r="O34" i="14"/>
  <c r="M88" i="18"/>
  <c r="P88" i="18" s="1"/>
  <c r="Q88" i="18" s="1"/>
  <c r="R88" i="18" s="1"/>
  <c r="Y4" i="18"/>
  <c r="K63" i="18"/>
  <c r="L63" i="18" s="1"/>
  <c r="Q63" i="18" s="1"/>
  <c r="R63" i="18" s="1"/>
  <c r="K43" i="18"/>
  <c r="L43" i="18" s="1"/>
  <c r="X55" i="18"/>
  <c r="W55" i="18"/>
  <c r="Y55" i="18"/>
  <c r="Y28" i="18"/>
  <c r="W28" i="18"/>
  <c r="X28" i="18"/>
  <c r="Q22" i="18"/>
  <c r="R22" i="18" s="1"/>
  <c r="Y61" i="18"/>
  <c r="X61" i="18"/>
  <c r="W61" i="18"/>
  <c r="Q113" i="18"/>
  <c r="R113" i="18" s="1"/>
  <c r="Q17" i="18"/>
  <c r="R17" i="18" s="1"/>
  <c r="Q72" i="18"/>
  <c r="R72" i="18" s="1"/>
  <c r="R49" i="18"/>
  <c r="K45" i="18"/>
  <c r="L45" i="18" s="1"/>
  <c r="Q82" i="18"/>
  <c r="R82" i="18" s="1"/>
  <c r="W54" i="18"/>
  <c r="Y54" i="18"/>
  <c r="X54" i="18"/>
  <c r="Q115" i="18"/>
  <c r="R115" i="18" s="1"/>
  <c r="Q32" i="18"/>
  <c r="R32" i="18" s="1"/>
  <c r="N41" i="18"/>
  <c r="P41" i="18" s="1"/>
  <c r="N45" i="18"/>
  <c r="P45" i="18" s="1"/>
  <c r="Q27" i="18"/>
  <c r="R27" i="18" s="1"/>
  <c r="Q3" i="18"/>
  <c r="R3" i="18" s="1"/>
  <c r="W38" i="18"/>
  <c r="X38" i="18"/>
  <c r="Y38" i="18"/>
  <c r="W8" i="18"/>
  <c r="Y8" i="18"/>
  <c r="X8" i="18"/>
  <c r="M12" i="18"/>
  <c r="P12" i="18" s="1"/>
  <c r="Q12" i="18" s="1"/>
  <c r="R12" i="18" s="1"/>
  <c r="K95" i="18"/>
  <c r="L95" i="18" s="1"/>
  <c r="Q95" i="18" s="1"/>
  <c r="R95" i="18" s="1"/>
  <c r="K65" i="18"/>
  <c r="L65" i="18" s="1"/>
  <c r="Q105" i="18"/>
  <c r="R105" i="18" s="1"/>
  <c r="Q18" i="18"/>
  <c r="R18" i="18" s="1"/>
  <c r="Q106" i="18"/>
  <c r="R106" i="18" s="1"/>
  <c r="Q92" i="18"/>
  <c r="R92" i="18" s="1"/>
  <c r="R34" i="14" l="1"/>
  <c r="E34" i="14"/>
  <c r="X47" i="18"/>
  <c r="I57" i="29"/>
  <c r="N57" i="14"/>
  <c r="C57" i="14"/>
  <c r="J57" i="14"/>
  <c r="R57" i="14"/>
  <c r="W79" i="18"/>
  <c r="W39" i="18"/>
  <c r="W19" i="18"/>
  <c r="O57" i="14"/>
  <c r="X4" i="18"/>
  <c r="W47" i="18"/>
  <c r="S57" i="14"/>
  <c r="F57" i="14"/>
  <c r="J34" i="14"/>
  <c r="K34" i="14"/>
  <c r="P34" i="14"/>
  <c r="P57" i="14"/>
  <c r="D57" i="14"/>
  <c r="M34" i="14"/>
  <c r="I57" i="14"/>
  <c r="L57" i="14"/>
  <c r="F34" i="14"/>
  <c r="Q57" i="14"/>
  <c r="E57" i="14"/>
  <c r="E11" i="14" s="1"/>
  <c r="N34" i="14"/>
  <c r="N11" i="14" s="1"/>
  <c r="M57" i="14"/>
  <c r="G34" i="14"/>
  <c r="G57" i="14"/>
  <c r="S34" i="14"/>
  <c r="L34" i="14"/>
  <c r="I34" i="14"/>
  <c r="X19" i="18"/>
  <c r="Y52" i="18"/>
  <c r="Q34" i="29"/>
  <c r="J11" i="15"/>
  <c r="K11" i="15" s="1"/>
  <c r="L11" i="15" s="1"/>
  <c r="R34" i="29"/>
  <c r="C57" i="29"/>
  <c r="W35" i="18"/>
  <c r="H57" i="14"/>
  <c r="K57" i="14"/>
  <c r="D34" i="14"/>
  <c r="D11" i="14" s="1"/>
  <c r="H34" i="14"/>
  <c r="S34" i="29"/>
  <c r="M34" i="29"/>
  <c r="N34" i="29"/>
  <c r="I34" i="29"/>
  <c r="G57" i="29"/>
  <c r="D34" i="29"/>
  <c r="J34" i="29"/>
  <c r="O57" i="29"/>
  <c r="Q57" i="29"/>
  <c r="E57" i="29"/>
  <c r="M57" i="29"/>
  <c r="L34" i="29"/>
  <c r="L11" i="29" s="1"/>
  <c r="J57" i="29"/>
  <c r="F57" i="29"/>
  <c r="H57" i="29"/>
  <c r="R57" i="29"/>
  <c r="C34" i="14"/>
  <c r="Q34" i="14"/>
  <c r="N57" i="29"/>
  <c r="N11" i="29" s="1"/>
  <c r="P57" i="29"/>
  <c r="G34" i="29"/>
  <c r="K34" i="29"/>
  <c r="E34" i="29"/>
  <c r="O34" i="29"/>
  <c r="X34" i="18"/>
  <c r="C34" i="29"/>
  <c r="C11" i="29" s="1"/>
  <c r="S57" i="29"/>
  <c r="F34" i="29"/>
  <c r="P34" i="29"/>
  <c r="K57" i="29"/>
  <c r="D57" i="29"/>
  <c r="W109" i="18"/>
  <c r="X109" i="18"/>
  <c r="H34" i="29"/>
  <c r="W29" i="18"/>
  <c r="W87" i="18"/>
  <c r="X20" i="18"/>
  <c r="W20" i="18"/>
  <c r="W34" i="18"/>
  <c r="Y29" i="18"/>
  <c r="W5" i="18"/>
  <c r="X87" i="18"/>
  <c r="J17" i="15"/>
  <c r="K17" i="15" s="1"/>
  <c r="L17" i="15" s="1"/>
  <c r="Y5" i="18"/>
  <c r="W31" i="18"/>
  <c r="J12" i="20"/>
  <c r="K12" i="20" s="1"/>
  <c r="L12" i="20" s="1"/>
  <c r="Y31" i="18"/>
  <c r="X52" i="18"/>
  <c r="W112" i="18"/>
  <c r="X53" i="18"/>
  <c r="Y112" i="18"/>
  <c r="W53" i="18"/>
  <c r="Y59" i="18"/>
  <c r="W59" i="18"/>
  <c r="X59" i="18"/>
  <c r="J13" i="15"/>
  <c r="K13" i="15" s="1"/>
  <c r="L13" i="15" s="1"/>
  <c r="Y7" i="18"/>
  <c r="Y6" i="18"/>
  <c r="Y13" i="18"/>
  <c r="J5" i="20"/>
  <c r="K5" i="20" s="1"/>
  <c r="L5" i="20" s="1"/>
  <c r="G52" i="19" s="1"/>
  <c r="X35" i="18"/>
  <c r="X83" i="18"/>
  <c r="Y83" i="18"/>
  <c r="Q41" i="18"/>
  <c r="R41" i="18" s="1"/>
  <c r="W111" i="18"/>
  <c r="W13" i="18"/>
  <c r="X117" i="18"/>
  <c r="J12" i="15"/>
  <c r="K12" i="15" s="1"/>
  <c r="L12" i="15" s="1"/>
  <c r="X50" i="18"/>
  <c r="W50" i="18"/>
  <c r="J8" i="15"/>
  <c r="K8" i="15" s="1"/>
  <c r="L8" i="15" s="1"/>
  <c r="X85" i="18"/>
  <c r="W85" i="18"/>
  <c r="Y85" i="18"/>
  <c r="W95" i="3"/>
  <c r="W103" i="18"/>
  <c r="X7" i="18"/>
  <c r="J16" i="20"/>
  <c r="K16" i="20" s="1"/>
  <c r="L16" i="20" s="1"/>
  <c r="L63" i="19" s="1"/>
  <c r="Y103" i="18"/>
  <c r="X111" i="18"/>
  <c r="W6" i="18"/>
  <c r="J26" i="20"/>
  <c r="K26" i="20" s="1"/>
  <c r="J7" i="15"/>
  <c r="K7" i="15" s="1"/>
  <c r="L7" i="15" s="1"/>
  <c r="J22" i="15"/>
  <c r="K22" i="15" s="1"/>
  <c r="L22" i="15" s="1"/>
  <c r="O53" i="19"/>
  <c r="G53" i="19"/>
  <c r="N53" i="19"/>
  <c r="F53" i="19"/>
  <c r="M53" i="19"/>
  <c r="E53" i="19"/>
  <c r="L53" i="19"/>
  <c r="D53" i="19"/>
  <c r="S53" i="19"/>
  <c r="K53" i="19"/>
  <c r="R53" i="19"/>
  <c r="J53" i="19"/>
  <c r="C53" i="19"/>
  <c r="Q53" i="19"/>
  <c r="I53" i="19"/>
  <c r="P53" i="19"/>
  <c r="H53" i="19"/>
  <c r="O30" i="19"/>
  <c r="G30" i="19"/>
  <c r="N30" i="19"/>
  <c r="F30" i="19"/>
  <c r="M30" i="19"/>
  <c r="E30" i="19"/>
  <c r="C30" i="19"/>
  <c r="L30" i="19"/>
  <c r="D30" i="19"/>
  <c r="S30" i="19"/>
  <c r="K30" i="19"/>
  <c r="R30" i="19"/>
  <c r="J30" i="19"/>
  <c r="Q30" i="19"/>
  <c r="I30" i="19"/>
  <c r="P30" i="19"/>
  <c r="H30" i="19"/>
  <c r="M68" i="29"/>
  <c r="E68" i="29"/>
  <c r="Q45" i="29"/>
  <c r="I45" i="29"/>
  <c r="C45" i="29"/>
  <c r="L68" i="29"/>
  <c r="D68" i="29"/>
  <c r="P45" i="29"/>
  <c r="H45" i="29"/>
  <c r="S68" i="29"/>
  <c r="K68" i="29"/>
  <c r="O45" i="29"/>
  <c r="G45" i="29"/>
  <c r="R68" i="29"/>
  <c r="J68" i="29"/>
  <c r="N45" i="29"/>
  <c r="F45" i="29"/>
  <c r="Q68" i="29"/>
  <c r="I68" i="29"/>
  <c r="C68" i="29"/>
  <c r="M45" i="29"/>
  <c r="E45" i="29"/>
  <c r="P68" i="29"/>
  <c r="H68" i="29"/>
  <c r="L45" i="29"/>
  <c r="D45" i="29"/>
  <c r="O68" i="29"/>
  <c r="G68" i="29"/>
  <c r="S45" i="29"/>
  <c r="K45" i="29"/>
  <c r="N68" i="29"/>
  <c r="F68" i="29"/>
  <c r="R45" i="29"/>
  <c r="J45" i="29"/>
  <c r="O67" i="19"/>
  <c r="G67" i="19"/>
  <c r="S44" i="19"/>
  <c r="K44" i="19"/>
  <c r="N67" i="19"/>
  <c r="F67" i="19"/>
  <c r="R44" i="19"/>
  <c r="J44" i="19"/>
  <c r="M67" i="19"/>
  <c r="E67" i="19"/>
  <c r="Q44" i="19"/>
  <c r="I44" i="19"/>
  <c r="L67" i="19"/>
  <c r="D67" i="19"/>
  <c r="P44" i="19"/>
  <c r="H44" i="19"/>
  <c r="S67" i="19"/>
  <c r="K67" i="19"/>
  <c r="O44" i="19"/>
  <c r="G44" i="19"/>
  <c r="R67" i="19"/>
  <c r="J67" i="19"/>
  <c r="N44" i="19"/>
  <c r="F44" i="19"/>
  <c r="Q67" i="19"/>
  <c r="I67" i="19"/>
  <c r="M44" i="19"/>
  <c r="E44" i="19"/>
  <c r="P67" i="19"/>
  <c r="H67" i="19"/>
  <c r="C67" i="19"/>
  <c r="L44" i="19"/>
  <c r="D44" i="19"/>
  <c r="C44" i="19"/>
  <c r="M65" i="29"/>
  <c r="E65" i="29"/>
  <c r="Q42" i="29"/>
  <c r="I42" i="29"/>
  <c r="L65" i="29"/>
  <c r="D65" i="29"/>
  <c r="P42" i="29"/>
  <c r="H42" i="29"/>
  <c r="S65" i="29"/>
  <c r="K65" i="29"/>
  <c r="O42" i="29"/>
  <c r="G42" i="29"/>
  <c r="R65" i="29"/>
  <c r="J65" i="29"/>
  <c r="N42" i="29"/>
  <c r="F42" i="29"/>
  <c r="C42" i="29"/>
  <c r="Q65" i="29"/>
  <c r="I65" i="29"/>
  <c r="M42" i="29"/>
  <c r="E42" i="29"/>
  <c r="P65" i="29"/>
  <c r="H65" i="29"/>
  <c r="L42" i="29"/>
  <c r="D42" i="29"/>
  <c r="O65" i="29"/>
  <c r="G65" i="29"/>
  <c r="S42" i="29"/>
  <c r="K42" i="29"/>
  <c r="N65" i="29"/>
  <c r="F65" i="29"/>
  <c r="C65" i="29"/>
  <c r="R42" i="29"/>
  <c r="J42" i="29"/>
  <c r="M53" i="29"/>
  <c r="E53" i="29"/>
  <c r="Q30" i="29"/>
  <c r="I30" i="29"/>
  <c r="L53" i="29"/>
  <c r="D53" i="29"/>
  <c r="P30" i="29"/>
  <c r="H30" i="29"/>
  <c r="S53" i="29"/>
  <c r="K53" i="29"/>
  <c r="O30" i="29"/>
  <c r="G30" i="29"/>
  <c r="R53" i="29"/>
  <c r="J53" i="29"/>
  <c r="C53" i="29"/>
  <c r="N30" i="29"/>
  <c r="F30" i="29"/>
  <c r="Q53" i="29"/>
  <c r="I53" i="29"/>
  <c r="M30" i="29"/>
  <c r="E30" i="29"/>
  <c r="P53" i="29"/>
  <c r="H53" i="29"/>
  <c r="L30" i="29"/>
  <c r="D30" i="29"/>
  <c r="O53" i="29"/>
  <c r="G53" i="29"/>
  <c r="S30" i="29"/>
  <c r="K30" i="29"/>
  <c r="N53" i="29"/>
  <c r="F53" i="29"/>
  <c r="R30" i="29"/>
  <c r="J30" i="29"/>
  <c r="C30" i="29"/>
  <c r="O65" i="19"/>
  <c r="G65" i="19"/>
  <c r="S42" i="19"/>
  <c r="K42" i="19"/>
  <c r="N65" i="19"/>
  <c r="F65" i="19"/>
  <c r="C65" i="19"/>
  <c r="R42" i="19"/>
  <c r="M65" i="19"/>
  <c r="E65" i="19"/>
  <c r="Q42" i="19"/>
  <c r="L65" i="19"/>
  <c r="D65" i="19"/>
  <c r="P42" i="19"/>
  <c r="S65" i="19"/>
  <c r="K65" i="19"/>
  <c r="O42" i="19"/>
  <c r="R65" i="19"/>
  <c r="J65" i="19"/>
  <c r="N42" i="19"/>
  <c r="Q65" i="19"/>
  <c r="I65" i="19"/>
  <c r="M42" i="19"/>
  <c r="P65" i="19"/>
  <c r="H65" i="19"/>
  <c r="G42" i="19"/>
  <c r="F42" i="19"/>
  <c r="C42" i="19"/>
  <c r="E42" i="19"/>
  <c r="D42" i="19"/>
  <c r="L42" i="19"/>
  <c r="J42" i="19"/>
  <c r="I42" i="19"/>
  <c r="H42" i="19"/>
  <c r="M63" i="29"/>
  <c r="E63" i="29"/>
  <c r="Q40" i="29"/>
  <c r="I40" i="29"/>
  <c r="L63" i="29"/>
  <c r="D63" i="29"/>
  <c r="C63" i="29"/>
  <c r="P40" i="29"/>
  <c r="H40" i="29"/>
  <c r="S63" i="29"/>
  <c r="K63" i="29"/>
  <c r="O40" i="29"/>
  <c r="G40" i="29"/>
  <c r="R63" i="29"/>
  <c r="J63" i="29"/>
  <c r="N40" i="29"/>
  <c r="F40" i="29"/>
  <c r="Q63" i="29"/>
  <c r="I63" i="29"/>
  <c r="M40" i="29"/>
  <c r="E40" i="29"/>
  <c r="P63" i="29"/>
  <c r="H63" i="29"/>
  <c r="L40" i="29"/>
  <c r="D40" i="29"/>
  <c r="C40" i="29"/>
  <c r="O63" i="29"/>
  <c r="G63" i="29"/>
  <c r="S40" i="29"/>
  <c r="K40" i="29"/>
  <c r="N63" i="29"/>
  <c r="F63" i="29"/>
  <c r="R40" i="29"/>
  <c r="J40" i="29"/>
  <c r="M67" i="29"/>
  <c r="E67" i="29"/>
  <c r="Q44" i="29"/>
  <c r="I44" i="29"/>
  <c r="L67" i="29"/>
  <c r="D67" i="29"/>
  <c r="P44" i="29"/>
  <c r="H44" i="29"/>
  <c r="C44" i="29"/>
  <c r="S67" i="29"/>
  <c r="K67" i="29"/>
  <c r="O44" i="29"/>
  <c r="G44" i="29"/>
  <c r="R67" i="29"/>
  <c r="J67" i="29"/>
  <c r="N44" i="29"/>
  <c r="F44" i="29"/>
  <c r="Q67" i="29"/>
  <c r="I67" i="29"/>
  <c r="M44" i="29"/>
  <c r="E44" i="29"/>
  <c r="P67" i="29"/>
  <c r="H67" i="29"/>
  <c r="C67" i="29"/>
  <c r="L44" i="29"/>
  <c r="D44" i="29"/>
  <c r="O67" i="29"/>
  <c r="G67" i="29"/>
  <c r="S44" i="29"/>
  <c r="K44" i="29"/>
  <c r="N67" i="29"/>
  <c r="F67" i="29"/>
  <c r="R44" i="29"/>
  <c r="J44" i="29"/>
  <c r="O57" i="19"/>
  <c r="G57" i="19"/>
  <c r="N57" i="19"/>
  <c r="F57" i="19"/>
  <c r="C57" i="19"/>
  <c r="M57" i="19"/>
  <c r="E57" i="19"/>
  <c r="L57" i="19"/>
  <c r="D57" i="19"/>
  <c r="S57" i="19"/>
  <c r="K57" i="19"/>
  <c r="R57" i="19"/>
  <c r="J57" i="19"/>
  <c r="Q57" i="19"/>
  <c r="I57" i="19"/>
  <c r="P57" i="19"/>
  <c r="H57" i="19"/>
  <c r="O34" i="19"/>
  <c r="G34" i="19"/>
  <c r="N34" i="19"/>
  <c r="F34" i="19"/>
  <c r="C34" i="19"/>
  <c r="M34" i="19"/>
  <c r="E34" i="19"/>
  <c r="L34" i="19"/>
  <c r="D34" i="19"/>
  <c r="S34" i="19"/>
  <c r="K34" i="19"/>
  <c r="R34" i="19"/>
  <c r="J34" i="19"/>
  <c r="Q34" i="19"/>
  <c r="I34" i="19"/>
  <c r="P34" i="19"/>
  <c r="H34" i="19"/>
  <c r="M52" i="29"/>
  <c r="E52" i="29"/>
  <c r="Q29" i="29"/>
  <c r="I29" i="29"/>
  <c r="L52" i="29"/>
  <c r="D52" i="29"/>
  <c r="P29" i="29"/>
  <c r="H29" i="29"/>
  <c r="S52" i="29"/>
  <c r="K52" i="29"/>
  <c r="O29" i="29"/>
  <c r="G29" i="29"/>
  <c r="R52" i="29"/>
  <c r="J52" i="29"/>
  <c r="N29" i="29"/>
  <c r="F29" i="29"/>
  <c r="Q52" i="29"/>
  <c r="I52" i="29"/>
  <c r="C52" i="29"/>
  <c r="M29" i="29"/>
  <c r="E29" i="29"/>
  <c r="P52" i="29"/>
  <c r="H52" i="29"/>
  <c r="L29" i="29"/>
  <c r="D29" i="29"/>
  <c r="O52" i="29"/>
  <c r="G52" i="29"/>
  <c r="S29" i="29"/>
  <c r="K29" i="29"/>
  <c r="N52" i="29"/>
  <c r="F52" i="29"/>
  <c r="R29" i="29"/>
  <c r="J29" i="29"/>
  <c r="C29" i="29"/>
  <c r="O11" i="29"/>
  <c r="Q11" i="29"/>
  <c r="M58" i="29"/>
  <c r="E58" i="29"/>
  <c r="Q35" i="29"/>
  <c r="I35" i="29"/>
  <c r="L58" i="29"/>
  <c r="D58" i="29"/>
  <c r="P35" i="29"/>
  <c r="H35" i="29"/>
  <c r="S58" i="29"/>
  <c r="K58" i="29"/>
  <c r="O35" i="29"/>
  <c r="G35" i="29"/>
  <c r="C35" i="29"/>
  <c r="R58" i="29"/>
  <c r="J58" i="29"/>
  <c r="N35" i="29"/>
  <c r="F35" i="29"/>
  <c r="Q58" i="29"/>
  <c r="I58" i="29"/>
  <c r="M35" i="29"/>
  <c r="E35" i="29"/>
  <c r="P58" i="29"/>
  <c r="H58" i="29"/>
  <c r="L35" i="29"/>
  <c r="D35" i="29"/>
  <c r="O58" i="29"/>
  <c r="G58" i="29"/>
  <c r="C58" i="29"/>
  <c r="S35" i="29"/>
  <c r="K35" i="29"/>
  <c r="N58" i="29"/>
  <c r="F58" i="29"/>
  <c r="R35" i="29"/>
  <c r="J35" i="29"/>
  <c r="X37" i="18"/>
  <c r="W37" i="18"/>
  <c r="W69" i="18"/>
  <c r="X69" i="18"/>
  <c r="Q45" i="18"/>
  <c r="R45" i="18" s="1"/>
  <c r="X45" i="18" s="1"/>
  <c r="O11" i="14"/>
  <c r="W81" i="18"/>
  <c r="Y81" i="18"/>
  <c r="X81" i="18"/>
  <c r="J22" i="20"/>
  <c r="K22" i="20" s="1"/>
  <c r="L22" i="20" s="1"/>
  <c r="W117" i="18"/>
  <c r="J26" i="15"/>
  <c r="K26" i="15" s="1"/>
  <c r="J8" i="20"/>
  <c r="K8" i="20" s="1"/>
  <c r="L8" i="20" s="1"/>
  <c r="W15" i="18"/>
  <c r="X15" i="18"/>
  <c r="Y15" i="18"/>
  <c r="W17" i="18"/>
  <c r="X17" i="18"/>
  <c r="Y17" i="18"/>
  <c r="Y113" i="18"/>
  <c r="X113" i="18"/>
  <c r="W113" i="18"/>
  <c r="Y68" i="18"/>
  <c r="X68" i="18"/>
  <c r="W68" i="18"/>
  <c r="X12" i="18"/>
  <c r="Y12" i="18"/>
  <c r="W12" i="18"/>
  <c r="J7" i="20"/>
  <c r="K7" i="20" s="1"/>
  <c r="L7" i="20" s="1"/>
  <c r="W18" i="18"/>
  <c r="X18" i="18"/>
  <c r="Y18" i="18"/>
  <c r="Y105" i="18"/>
  <c r="X105" i="18"/>
  <c r="W105" i="18"/>
  <c r="Y115" i="18"/>
  <c r="X115" i="18"/>
  <c r="W115" i="18"/>
  <c r="K96" i="18"/>
  <c r="L96" i="18" s="1"/>
  <c r="Q29" i="14"/>
  <c r="I29" i="14"/>
  <c r="C29" i="14"/>
  <c r="P29" i="14"/>
  <c r="H29" i="14"/>
  <c r="O29" i="14"/>
  <c r="G29" i="14"/>
  <c r="N29" i="14"/>
  <c r="F29" i="14"/>
  <c r="M29" i="14"/>
  <c r="E29" i="14"/>
  <c r="L29" i="14"/>
  <c r="D29" i="14"/>
  <c r="R29" i="14"/>
  <c r="J29" i="14"/>
  <c r="M52" i="14"/>
  <c r="E52" i="14"/>
  <c r="L52" i="14"/>
  <c r="D52" i="14"/>
  <c r="S52" i="14"/>
  <c r="K52" i="14"/>
  <c r="R52" i="14"/>
  <c r="J52" i="14"/>
  <c r="Q52" i="14"/>
  <c r="I52" i="14"/>
  <c r="C52" i="14"/>
  <c r="S29" i="14"/>
  <c r="P52" i="14"/>
  <c r="H52" i="14"/>
  <c r="K29" i="14"/>
  <c r="O52" i="14"/>
  <c r="G52" i="14"/>
  <c r="N52" i="14"/>
  <c r="F52" i="14"/>
  <c r="K64" i="18"/>
  <c r="L64" i="18" s="1"/>
  <c r="Y106" i="18"/>
  <c r="X106" i="18"/>
  <c r="W106" i="18"/>
  <c r="Y27" i="18"/>
  <c r="W27" i="18"/>
  <c r="X27" i="18"/>
  <c r="Y82" i="18"/>
  <c r="X82" i="18"/>
  <c r="W82" i="18"/>
  <c r="Y114" i="18"/>
  <c r="X114" i="18"/>
  <c r="W114" i="18"/>
  <c r="Q65" i="18"/>
  <c r="R65" i="18" s="1"/>
  <c r="N96" i="18"/>
  <c r="P96" i="18" s="1"/>
  <c r="X62" i="18"/>
  <c r="W62" i="18"/>
  <c r="Y62" i="18"/>
  <c r="X93" i="18"/>
  <c r="W93" i="18"/>
  <c r="Y93" i="18"/>
  <c r="Q42" i="14"/>
  <c r="I42" i="14"/>
  <c r="P42" i="14"/>
  <c r="H42" i="14"/>
  <c r="O42" i="14"/>
  <c r="G42" i="14"/>
  <c r="N42" i="14"/>
  <c r="F42" i="14"/>
  <c r="C42" i="14"/>
  <c r="M42" i="14"/>
  <c r="E42" i="14"/>
  <c r="L42" i="14"/>
  <c r="D42" i="14"/>
  <c r="R42" i="14"/>
  <c r="J42" i="14"/>
  <c r="M65" i="14"/>
  <c r="E65" i="14"/>
  <c r="L65" i="14"/>
  <c r="D65" i="14"/>
  <c r="S65" i="14"/>
  <c r="K65" i="14"/>
  <c r="S42" i="14"/>
  <c r="R65" i="14"/>
  <c r="J65" i="14"/>
  <c r="K42" i="14"/>
  <c r="Q65" i="14"/>
  <c r="I65" i="14"/>
  <c r="P65" i="14"/>
  <c r="H65" i="14"/>
  <c r="O65" i="14"/>
  <c r="G65" i="14"/>
  <c r="C65" i="14"/>
  <c r="N65" i="14"/>
  <c r="F65" i="14"/>
  <c r="K46" i="18"/>
  <c r="L46" i="18" s="1"/>
  <c r="N64" i="18"/>
  <c r="P64" i="18" s="1"/>
  <c r="Q40" i="14"/>
  <c r="I40" i="14"/>
  <c r="P40" i="14"/>
  <c r="H40" i="14"/>
  <c r="O40" i="14"/>
  <c r="G40" i="14"/>
  <c r="N40" i="14"/>
  <c r="F40" i="14"/>
  <c r="M40" i="14"/>
  <c r="E40" i="14"/>
  <c r="L40" i="14"/>
  <c r="D40" i="14"/>
  <c r="C40" i="14"/>
  <c r="R40" i="14"/>
  <c r="J40" i="14"/>
  <c r="K40" i="14"/>
  <c r="M63" i="14"/>
  <c r="E63" i="14"/>
  <c r="L63" i="14"/>
  <c r="D63" i="14"/>
  <c r="C63" i="14"/>
  <c r="S63" i="14"/>
  <c r="K63" i="14"/>
  <c r="R63" i="14"/>
  <c r="J63" i="14"/>
  <c r="Q63" i="14"/>
  <c r="I63" i="14"/>
  <c r="P63" i="14"/>
  <c r="H63" i="14"/>
  <c r="O63" i="14"/>
  <c r="G63" i="14"/>
  <c r="N63" i="14"/>
  <c r="S40" i="14"/>
  <c r="F63" i="14"/>
  <c r="R11" i="14"/>
  <c r="G11" i="14"/>
  <c r="K42" i="18"/>
  <c r="L42" i="18" s="1"/>
  <c r="J19" i="15"/>
  <c r="K19" i="15" s="1"/>
  <c r="L19" i="15" s="1"/>
  <c r="J19" i="20"/>
  <c r="K19" i="20" s="1"/>
  <c r="L19" i="20" s="1"/>
  <c r="Y107" i="18"/>
  <c r="X107" i="18"/>
  <c r="W107" i="18"/>
  <c r="Q45" i="14"/>
  <c r="I45" i="14"/>
  <c r="C45" i="14"/>
  <c r="P45" i="14"/>
  <c r="H45" i="14"/>
  <c r="O45" i="14"/>
  <c r="G45" i="14"/>
  <c r="N45" i="14"/>
  <c r="F45" i="14"/>
  <c r="M45" i="14"/>
  <c r="E45" i="14"/>
  <c r="L45" i="14"/>
  <c r="D45" i="14"/>
  <c r="R45" i="14"/>
  <c r="J45" i="14"/>
  <c r="M68" i="14"/>
  <c r="E68" i="14"/>
  <c r="L68" i="14"/>
  <c r="D68" i="14"/>
  <c r="S68" i="14"/>
  <c r="K68" i="14"/>
  <c r="R68" i="14"/>
  <c r="J68" i="14"/>
  <c r="Q68" i="14"/>
  <c r="I68" i="14"/>
  <c r="C68" i="14"/>
  <c r="S45" i="14"/>
  <c r="P68" i="14"/>
  <c r="H68" i="14"/>
  <c r="K45" i="14"/>
  <c r="O68" i="14"/>
  <c r="G68" i="14"/>
  <c r="F68" i="14"/>
  <c r="N68" i="14"/>
  <c r="N44" i="18"/>
  <c r="P44" i="18" s="1"/>
  <c r="N66" i="18"/>
  <c r="P66" i="18" s="1"/>
  <c r="Q30" i="14"/>
  <c r="I30" i="14"/>
  <c r="P30" i="14"/>
  <c r="H30" i="14"/>
  <c r="O30" i="14"/>
  <c r="G30" i="14"/>
  <c r="N30" i="14"/>
  <c r="F30" i="14"/>
  <c r="M30" i="14"/>
  <c r="E30" i="14"/>
  <c r="L30" i="14"/>
  <c r="D30" i="14"/>
  <c r="R30" i="14"/>
  <c r="J30" i="14"/>
  <c r="C30" i="14"/>
  <c r="M53" i="14"/>
  <c r="E53" i="14"/>
  <c r="L53" i="14"/>
  <c r="D53" i="14"/>
  <c r="S53" i="14"/>
  <c r="K53" i="14"/>
  <c r="S30" i="14"/>
  <c r="R53" i="14"/>
  <c r="J53" i="14"/>
  <c r="C53" i="14"/>
  <c r="K30" i="14"/>
  <c r="Q53" i="14"/>
  <c r="I53" i="14"/>
  <c r="P53" i="14"/>
  <c r="H53" i="14"/>
  <c r="O53" i="14"/>
  <c r="G53" i="14"/>
  <c r="N53" i="14"/>
  <c r="F53" i="14"/>
  <c r="Q43" i="18"/>
  <c r="R43" i="18" s="1"/>
  <c r="Q44" i="14"/>
  <c r="I44" i="14"/>
  <c r="P44" i="14"/>
  <c r="H44" i="14"/>
  <c r="C44" i="14"/>
  <c r="O44" i="14"/>
  <c r="G44" i="14"/>
  <c r="N44" i="14"/>
  <c r="F44" i="14"/>
  <c r="M44" i="14"/>
  <c r="E44" i="14"/>
  <c r="L44" i="14"/>
  <c r="D44" i="14"/>
  <c r="R44" i="14"/>
  <c r="J44" i="14"/>
  <c r="K44" i="14"/>
  <c r="M67" i="14"/>
  <c r="E67" i="14"/>
  <c r="L67" i="14"/>
  <c r="D67" i="14"/>
  <c r="S67" i="14"/>
  <c r="K67" i="14"/>
  <c r="R67" i="14"/>
  <c r="J67" i="14"/>
  <c r="Q67" i="14"/>
  <c r="I67" i="14"/>
  <c r="P67" i="14"/>
  <c r="H67" i="14"/>
  <c r="C67" i="14"/>
  <c r="O67" i="14"/>
  <c r="G67" i="14"/>
  <c r="N67" i="14"/>
  <c r="S44" i="14"/>
  <c r="F67" i="14"/>
  <c r="Y91" i="18"/>
  <c r="X91" i="18"/>
  <c r="W91" i="18"/>
  <c r="W57" i="18"/>
  <c r="Y57" i="18"/>
  <c r="X57" i="18"/>
  <c r="J13" i="20"/>
  <c r="K13" i="20" s="1"/>
  <c r="L13" i="20" s="1"/>
  <c r="W33" i="18"/>
  <c r="X33" i="18"/>
  <c r="Y33" i="18"/>
  <c r="Y95" i="18"/>
  <c r="X95" i="18"/>
  <c r="W95" i="18"/>
  <c r="C11" i="14"/>
  <c r="N46" i="18"/>
  <c r="P46" i="18" s="1"/>
  <c r="Y32" i="18"/>
  <c r="W32" i="18"/>
  <c r="X32" i="18"/>
  <c r="J21" i="20"/>
  <c r="K21" i="20" s="1"/>
  <c r="L21" i="20" s="1"/>
  <c r="Y67" i="18"/>
  <c r="X67" i="18"/>
  <c r="W67" i="18"/>
  <c r="K44" i="18"/>
  <c r="L44" i="18" s="1"/>
  <c r="K66" i="18"/>
  <c r="L66" i="18" s="1"/>
  <c r="W3" i="18"/>
  <c r="X3" i="18"/>
  <c r="Y3" i="18"/>
  <c r="J11" i="20"/>
  <c r="K11" i="20" s="1"/>
  <c r="L11" i="20" s="1"/>
  <c r="Y25" i="18"/>
  <c r="W25" i="18"/>
  <c r="X25" i="18"/>
  <c r="W43" i="3"/>
  <c r="J17" i="20"/>
  <c r="K17" i="20" s="1"/>
  <c r="L17" i="20" s="1"/>
  <c r="X51" i="18"/>
  <c r="W51" i="18"/>
  <c r="Y51" i="18"/>
  <c r="N42" i="18"/>
  <c r="P42" i="18" s="1"/>
  <c r="Y92" i="18"/>
  <c r="X92" i="18"/>
  <c r="W92" i="18"/>
  <c r="Y88" i="18"/>
  <c r="X88" i="18"/>
  <c r="W88" i="18"/>
  <c r="Y94" i="18"/>
  <c r="X94" i="18"/>
  <c r="W94" i="18"/>
  <c r="X49" i="18"/>
  <c r="Y49" i="18"/>
  <c r="W49" i="18"/>
  <c r="W22" i="18"/>
  <c r="X22" i="18"/>
  <c r="Y22" i="18"/>
  <c r="X63" i="18"/>
  <c r="W63" i="18"/>
  <c r="Y63" i="18"/>
  <c r="M11" i="14"/>
  <c r="Q35" i="14"/>
  <c r="I35" i="14"/>
  <c r="P35" i="14"/>
  <c r="H35" i="14"/>
  <c r="O35" i="14"/>
  <c r="G35" i="14"/>
  <c r="C35" i="14"/>
  <c r="N35" i="14"/>
  <c r="F35" i="14"/>
  <c r="M35" i="14"/>
  <c r="E35" i="14"/>
  <c r="L35" i="14"/>
  <c r="D35" i="14"/>
  <c r="R35" i="14"/>
  <c r="J35" i="14"/>
  <c r="M58" i="14"/>
  <c r="E58" i="14"/>
  <c r="S35" i="14"/>
  <c r="L58" i="14"/>
  <c r="D58" i="14"/>
  <c r="K35" i="14"/>
  <c r="S58" i="14"/>
  <c r="K58" i="14"/>
  <c r="R58" i="14"/>
  <c r="J58" i="14"/>
  <c r="Q58" i="14"/>
  <c r="I58" i="14"/>
  <c r="P58" i="14"/>
  <c r="H58" i="14"/>
  <c r="O58" i="14"/>
  <c r="G58" i="14"/>
  <c r="C58" i="14"/>
  <c r="N58" i="14"/>
  <c r="F58" i="14"/>
  <c r="X114" i="3"/>
  <c r="Y82" i="3"/>
  <c r="W55" i="3"/>
  <c r="X17" i="3"/>
  <c r="X80" i="3"/>
  <c r="X108" i="3"/>
  <c r="Y112" i="3"/>
  <c r="X51" i="3"/>
  <c r="X68" i="3"/>
  <c r="Y57" i="3"/>
  <c r="Y47" i="3"/>
  <c r="X5" i="3"/>
  <c r="Y22" i="3"/>
  <c r="Y103" i="3"/>
  <c r="Y90" i="3"/>
  <c r="Y116" i="3"/>
  <c r="W23" i="3"/>
  <c r="X23" i="3"/>
  <c r="Y23" i="3"/>
  <c r="X33" i="3"/>
  <c r="Y33" i="3"/>
  <c r="W33" i="3"/>
  <c r="X115" i="3"/>
  <c r="Y115" i="3"/>
  <c r="W115" i="3"/>
  <c r="X37" i="3"/>
  <c r="W37" i="3"/>
  <c r="Y37" i="3"/>
  <c r="Y111" i="3"/>
  <c r="X111" i="3"/>
  <c r="W111" i="3"/>
  <c r="X7" i="3"/>
  <c r="W7" i="3"/>
  <c r="Y7" i="3"/>
  <c r="I11" i="29" l="1"/>
  <c r="L11" i="14"/>
  <c r="F11" i="14"/>
  <c r="J11" i="14"/>
  <c r="Q11" i="14"/>
  <c r="K11" i="14"/>
  <c r="I11" i="14"/>
  <c r="S11" i="14"/>
  <c r="R11" i="29"/>
  <c r="E11" i="29"/>
  <c r="H11" i="29"/>
  <c r="P11" i="14"/>
  <c r="J9" i="20"/>
  <c r="K9" i="20" s="1"/>
  <c r="L9" i="20" s="1"/>
  <c r="O56" i="19" s="1"/>
  <c r="T34" i="14"/>
  <c r="D11" i="29"/>
  <c r="T57" i="14"/>
  <c r="M11" i="29"/>
  <c r="G11" i="29"/>
  <c r="J11" i="29"/>
  <c r="P11" i="29"/>
  <c r="H11" i="14"/>
  <c r="S11" i="29"/>
  <c r="T34" i="29"/>
  <c r="F11" i="29"/>
  <c r="K11" i="29"/>
  <c r="T57" i="29"/>
  <c r="G29" i="19"/>
  <c r="G6" i="19" s="1"/>
  <c r="H29" i="19"/>
  <c r="D29" i="19"/>
  <c r="H52" i="19"/>
  <c r="M52" i="19"/>
  <c r="P29" i="19"/>
  <c r="L29" i="19"/>
  <c r="C52" i="19"/>
  <c r="N52" i="19"/>
  <c r="I29" i="19"/>
  <c r="E29" i="19"/>
  <c r="I52" i="19"/>
  <c r="S29" i="19"/>
  <c r="Q29" i="19"/>
  <c r="M29" i="19"/>
  <c r="Q52" i="19"/>
  <c r="J29" i="19"/>
  <c r="F29" i="19"/>
  <c r="R52" i="19"/>
  <c r="R29" i="19"/>
  <c r="N29" i="19"/>
  <c r="S52" i="19"/>
  <c r="E52" i="19"/>
  <c r="K29" i="19"/>
  <c r="C29" i="19"/>
  <c r="L52" i="19"/>
  <c r="J40" i="19"/>
  <c r="M40" i="19"/>
  <c r="Q63" i="19"/>
  <c r="E63" i="19"/>
  <c r="W42" i="3"/>
  <c r="O52" i="19"/>
  <c r="P52" i="19"/>
  <c r="D52" i="19"/>
  <c r="J52" i="19"/>
  <c r="F52" i="19"/>
  <c r="O29" i="19"/>
  <c r="K52" i="19"/>
  <c r="J25" i="15"/>
  <c r="K25" i="15" s="1"/>
  <c r="J22" i="29"/>
  <c r="W45" i="18"/>
  <c r="I11" i="19"/>
  <c r="P11" i="19"/>
  <c r="E22" i="29"/>
  <c r="R40" i="19"/>
  <c r="F40" i="19"/>
  <c r="J63" i="19"/>
  <c r="M63" i="19"/>
  <c r="J15" i="15"/>
  <c r="K15" i="15" s="1"/>
  <c r="L15" i="15" s="1"/>
  <c r="K40" i="19"/>
  <c r="N40" i="19"/>
  <c r="R63" i="19"/>
  <c r="F63" i="19"/>
  <c r="S40" i="19"/>
  <c r="G40" i="19"/>
  <c r="K63" i="19"/>
  <c r="N63" i="19"/>
  <c r="H40" i="19"/>
  <c r="C40" i="19"/>
  <c r="O40" i="19"/>
  <c r="S63" i="19"/>
  <c r="G63" i="19"/>
  <c r="J19" i="29"/>
  <c r="S21" i="29"/>
  <c r="E21" i="29"/>
  <c r="P40" i="19"/>
  <c r="D40" i="19"/>
  <c r="H63" i="19"/>
  <c r="C63" i="19"/>
  <c r="O63" i="19"/>
  <c r="D19" i="29"/>
  <c r="I40" i="19"/>
  <c r="L40" i="19"/>
  <c r="L17" i="19" s="1"/>
  <c r="P63" i="19"/>
  <c r="D63" i="19"/>
  <c r="Q40" i="19"/>
  <c r="E40" i="19"/>
  <c r="I63" i="19"/>
  <c r="S22" i="29"/>
  <c r="R11" i="19"/>
  <c r="Y45" i="18"/>
  <c r="H11" i="19"/>
  <c r="D11" i="19"/>
  <c r="O11" i="19"/>
  <c r="R21" i="29"/>
  <c r="K19" i="29"/>
  <c r="E19" i="29"/>
  <c r="S19" i="29"/>
  <c r="M19" i="29"/>
  <c r="D22" i="29"/>
  <c r="Q11" i="19"/>
  <c r="L21" i="29"/>
  <c r="K12" i="29"/>
  <c r="S12" i="29"/>
  <c r="E12" i="29"/>
  <c r="J6" i="29"/>
  <c r="D6" i="29"/>
  <c r="R17" i="29"/>
  <c r="D17" i="29"/>
  <c r="J7" i="29"/>
  <c r="D7" i="29"/>
  <c r="R22" i="29"/>
  <c r="L22" i="29"/>
  <c r="M12" i="29"/>
  <c r="R6" i="29"/>
  <c r="L6" i="29"/>
  <c r="K21" i="29"/>
  <c r="L17" i="29"/>
  <c r="J17" i="29"/>
  <c r="K11" i="19"/>
  <c r="R7" i="29"/>
  <c r="L7" i="29"/>
  <c r="R19" i="29"/>
  <c r="L19" i="29"/>
  <c r="K22" i="29"/>
  <c r="C11" i="19"/>
  <c r="R12" i="29"/>
  <c r="D12" i="29"/>
  <c r="K6" i="29"/>
  <c r="E6" i="29"/>
  <c r="S17" i="29"/>
  <c r="E17" i="29"/>
  <c r="K7" i="29"/>
  <c r="E7" i="29"/>
  <c r="M22" i="29"/>
  <c r="J21" i="29"/>
  <c r="M17" i="29"/>
  <c r="S7" i="29"/>
  <c r="M7" i="29"/>
  <c r="J12" i="29"/>
  <c r="M21" i="29"/>
  <c r="K17" i="29"/>
  <c r="T65" i="29"/>
  <c r="F12" i="29"/>
  <c r="Q21" i="29"/>
  <c r="G17" i="29"/>
  <c r="D21" i="29"/>
  <c r="O58" i="19"/>
  <c r="G58" i="19"/>
  <c r="C58" i="19"/>
  <c r="N58" i="19"/>
  <c r="F58" i="19"/>
  <c r="M58" i="19"/>
  <c r="E58" i="19"/>
  <c r="L58" i="19"/>
  <c r="D58" i="19"/>
  <c r="S58" i="19"/>
  <c r="K58" i="19"/>
  <c r="R58" i="19"/>
  <c r="J58" i="19"/>
  <c r="Q58" i="19"/>
  <c r="I58" i="19"/>
  <c r="P58" i="19"/>
  <c r="H58" i="19"/>
  <c r="O35" i="19"/>
  <c r="G35" i="19"/>
  <c r="C35" i="19"/>
  <c r="N35" i="19"/>
  <c r="F35" i="19"/>
  <c r="M35" i="19"/>
  <c r="E35" i="19"/>
  <c r="L35" i="19"/>
  <c r="D35" i="19"/>
  <c r="S35" i="19"/>
  <c r="K35" i="19"/>
  <c r="R35" i="19"/>
  <c r="J35" i="19"/>
  <c r="Q35" i="19"/>
  <c r="I35" i="19"/>
  <c r="P35" i="19"/>
  <c r="H35" i="19"/>
  <c r="L12" i="29"/>
  <c r="N12" i="29"/>
  <c r="H12" i="29"/>
  <c r="S6" i="29"/>
  <c r="M6" i="29"/>
  <c r="G6" i="29"/>
  <c r="I6" i="29"/>
  <c r="O17" i="29"/>
  <c r="I17" i="29"/>
  <c r="G7" i="29"/>
  <c r="I7" i="29"/>
  <c r="T68" i="29"/>
  <c r="O22" i="29"/>
  <c r="I22" i="29"/>
  <c r="M55" i="29"/>
  <c r="E55" i="29"/>
  <c r="Q32" i="29"/>
  <c r="I32" i="29"/>
  <c r="L55" i="29"/>
  <c r="D55" i="29"/>
  <c r="C55" i="29"/>
  <c r="P32" i="29"/>
  <c r="H32" i="29"/>
  <c r="S55" i="29"/>
  <c r="K55" i="29"/>
  <c r="O32" i="29"/>
  <c r="G32" i="29"/>
  <c r="R55" i="29"/>
  <c r="J55" i="29"/>
  <c r="N32" i="29"/>
  <c r="F32" i="29"/>
  <c r="Q55" i="29"/>
  <c r="I55" i="29"/>
  <c r="M32" i="29"/>
  <c r="E32" i="29"/>
  <c r="P55" i="29"/>
  <c r="H55" i="29"/>
  <c r="L32" i="29"/>
  <c r="D32" i="29"/>
  <c r="C32" i="29"/>
  <c r="O55" i="29"/>
  <c r="G55" i="29"/>
  <c r="S32" i="29"/>
  <c r="K32" i="29"/>
  <c r="N55" i="29"/>
  <c r="F55" i="29"/>
  <c r="R32" i="29"/>
  <c r="J32" i="29"/>
  <c r="P12" i="29"/>
  <c r="T52" i="29"/>
  <c r="O6" i="29"/>
  <c r="Q6" i="29"/>
  <c r="F21" i="29"/>
  <c r="C21" i="29"/>
  <c r="T44" i="29"/>
  <c r="Q17" i="29"/>
  <c r="O7" i="29"/>
  <c r="Q7" i="29"/>
  <c r="Q22" i="29"/>
  <c r="O60" i="19"/>
  <c r="G60" i="19"/>
  <c r="N60" i="19"/>
  <c r="F60" i="19"/>
  <c r="M60" i="19"/>
  <c r="E60" i="19"/>
  <c r="L60" i="19"/>
  <c r="D60" i="19"/>
  <c r="S60" i="19"/>
  <c r="K60" i="19"/>
  <c r="R60" i="19"/>
  <c r="J60" i="19"/>
  <c r="Q60" i="19"/>
  <c r="I60" i="19"/>
  <c r="C60" i="19"/>
  <c r="P60" i="19"/>
  <c r="H60" i="19"/>
  <c r="O37" i="19"/>
  <c r="G37" i="19"/>
  <c r="N37" i="19"/>
  <c r="F37" i="19"/>
  <c r="M37" i="19"/>
  <c r="E37" i="19"/>
  <c r="L37" i="19"/>
  <c r="D37" i="19"/>
  <c r="S37" i="19"/>
  <c r="K37" i="19"/>
  <c r="R37" i="19"/>
  <c r="J37" i="19"/>
  <c r="Q37" i="19"/>
  <c r="I37" i="19"/>
  <c r="C37" i="19"/>
  <c r="P37" i="19"/>
  <c r="H37" i="19"/>
  <c r="M69" i="29"/>
  <c r="E69" i="29"/>
  <c r="Q46" i="29"/>
  <c r="I46" i="29"/>
  <c r="L69" i="29"/>
  <c r="D69" i="29"/>
  <c r="P46" i="29"/>
  <c r="H46" i="29"/>
  <c r="S69" i="29"/>
  <c r="K69" i="29"/>
  <c r="O46" i="29"/>
  <c r="G46" i="29"/>
  <c r="R69" i="29"/>
  <c r="J69" i="29"/>
  <c r="C69" i="29"/>
  <c r="N46" i="29"/>
  <c r="F46" i="29"/>
  <c r="Q69" i="29"/>
  <c r="I69" i="29"/>
  <c r="M46" i="29"/>
  <c r="E46" i="29"/>
  <c r="P69" i="29"/>
  <c r="H69" i="29"/>
  <c r="L46" i="29"/>
  <c r="D46" i="29"/>
  <c r="O69" i="29"/>
  <c r="G69" i="29"/>
  <c r="S46" i="29"/>
  <c r="K46" i="29"/>
  <c r="N69" i="29"/>
  <c r="F69" i="29"/>
  <c r="R46" i="29"/>
  <c r="J46" i="29"/>
  <c r="C46" i="29"/>
  <c r="O69" i="19"/>
  <c r="G69" i="19"/>
  <c r="S46" i="19"/>
  <c r="K46" i="19"/>
  <c r="N69" i="19"/>
  <c r="F69" i="19"/>
  <c r="R46" i="19"/>
  <c r="J46" i="19"/>
  <c r="M69" i="19"/>
  <c r="E69" i="19"/>
  <c r="Q46" i="19"/>
  <c r="I46" i="19"/>
  <c r="L69" i="19"/>
  <c r="D69" i="19"/>
  <c r="P46" i="19"/>
  <c r="H46" i="19"/>
  <c r="S69" i="19"/>
  <c r="K69" i="19"/>
  <c r="O46" i="19"/>
  <c r="G46" i="19"/>
  <c r="R69" i="19"/>
  <c r="J69" i="19"/>
  <c r="C69" i="19"/>
  <c r="N46" i="19"/>
  <c r="F46" i="19"/>
  <c r="Q69" i="19"/>
  <c r="I69" i="19"/>
  <c r="M46" i="19"/>
  <c r="E46" i="19"/>
  <c r="P69" i="19"/>
  <c r="H69" i="19"/>
  <c r="L46" i="19"/>
  <c r="D46" i="19"/>
  <c r="C46" i="19"/>
  <c r="C6" i="29"/>
  <c r="T29" i="29"/>
  <c r="T67" i="29"/>
  <c r="N21" i="29"/>
  <c r="H21" i="29"/>
  <c r="C17" i="29"/>
  <c r="T40" i="29"/>
  <c r="C7" i="29"/>
  <c r="T30" i="29"/>
  <c r="G19" i="29"/>
  <c r="I19" i="29"/>
  <c r="O59" i="19"/>
  <c r="G59" i="19"/>
  <c r="N59" i="19"/>
  <c r="F59" i="19"/>
  <c r="M59" i="19"/>
  <c r="E59" i="19"/>
  <c r="L59" i="19"/>
  <c r="D59" i="19"/>
  <c r="S59" i="19"/>
  <c r="K59" i="19"/>
  <c r="R59" i="19"/>
  <c r="J59" i="19"/>
  <c r="Q59" i="19"/>
  <c r="I59" i="19"/>
  <c r="P59" i="19"/>
  <c r="H59" i="19"/>
  <c r="C59" i="19"/>
  <c r="O36" i="19"/>
  <c r="G36" i="19"/>
  <c r="N36" i="19"/>
  <c r="F36" i="19"/>
  <c r="M36" i="19"/>
  <c r="E36" i="19"/>
  <c r="L36" i="19"/>
  <c r="D36" i="19"/>
  <c r="S36" i="19"/>
  <c r="K36" i="19"/>
  <c r="R36" i="19"/>
  <c r="J36" i="19"/>
  <c r="Q36" i="19"/>
  <c r="I36" i="19"/>
  <c r="P36" i="19"/>
  <c r="H36" i="19"/>
  <c r="C36" i="19"/>
  <c r="M60" i="29"/>
  <c r="E60" i="29"/>
  <c r="Q37" i="29"/>
  <c r="I37" i="29"/>
  <c r="C37" i="29"/>
  <c r="L60" i="29"/>
  <c r="D60" i="29"/>
  <c r="P37" i="29"/>
  <c r="H37" i="29"/>
  <c r="S60" i="29"/>
  <c r="K60" i="29"/>
  <c r="O37" i="29"/>
  <c r="G37" i="29"/>
  <c r="R60" i="29"/>
  <c r="J60" i="29"/>
  <c r="N37" i="29"/>
  <c r="F37" i="29"/>
  <c r="Q60" i="29"/>
  <c r="I60" i="29"/>
  <c r="C60" i="29"/>
  <c r="M37" i="29"/>
  <c r="E37" i="29"/>
  <c r="P60" i="29"/>
  <c r="H60" i="29"/>
  <c r="L37" i="29"/>
  <c r="D37" i="29"/>
  <c r="O60" i="29"/>
  <c r="G60" i="29"/>
  <c r="S37" i="29"/>
  <c r="K37" i="29"/>
  <c r="N60" i="29"/>
  <c r="F60" i="29"/>
  <c r="R37" i="29"/>
  <c r="J37" i="29"/>
  <c r="V37" i="29"/>
  <c r="C12" i="29"/>
  <c r="T35" i="29"/>
  <c r="P21" i="29"/>
  <c r="F17" i="29"/>
  <c r="H17" i="29"/>
  <c r="F7" i="29"/>
  <c r="O19" i="29"/>
  <c r="Q19" i="29"/>
  <c r="F22" i="29"/>
  <c r="H22" i="29"/>
  <c r="M59" i="29"/>
  <c r="E59" i="29"/>
  <c r="Q36" i="29"/>
  <c r="I36" i="29"/>
  <c r="L59" i="29"/>
  <c r="D59" i="29"/>
  <c r="P36" i="29"/>
  <c r="H36" i="29"/>
  <c r="C36" i="29"/>
  <c r="S59" i="29"/>
  <c r="K59" i="29"/>
  <c r="O36" i="29"/>
  <c r="G36" i="29"/>
  <c r="R59" i="29"/>
  <c r="J59" i="29"/>
  <c r="N36" i="29"/>
  <c r="F36" i="29"/>
  <c r="Q59" i="29"/>
  <c r="I59" i="29"/>
  <c r="M36" i="29"/>
  <c r="E36" i="29"/>
  <c r="P59" i="29"/>
  <c r="H59" i="29"/>
  <c r="C59" i="29"/>
  <c r="L36" i="29"/>
  <c r="D36" i="29"/>
  <c r="O59" i="29"/>
  <c r="G59" i="29"/>
  <c r="S36" i="29"/>
  <c r="K36" i="29"/>
  <c r="N59" i="29"/>
  <c r="F59" i="29"/>
  <c r="R36" i="29"/>
  <c r="J36" i="29"/>
  <c r="O68" i="19"/>
  <c r="G68" i="19"/>
  <c r="S45" i="19"/>
  <c r="K45" i="19"/>
  <c r="N68" i="19"/>
  <c r="F68" i="19"/>
  <c r="R45" i="19"/>
  <c r="J45" i="19"/>
  <c r="M68" i="19"/>
  <c r="E68" i="19"/>
  <c r="Q45" i="19"/>
  <c r="I45" i="19"/>
  <c r="L68" i="19"/>
  <c r="D68" i="19"/>
  <c r="P45" i="19"/>
  <c r="H45" i="19"/>
  <c r="S68" i="19"/>
  <c r="K68" i="19"/>
  <c r="O45" i="19"/>
  <c r="G45" i="19"/>
  <c r="R68" i="19"/>
  <c r="J68" i="19"/>
  <c r="N45" i="19"/>
  <c r="F45" i="19"/>
  <c r="Q68" i="19"/>
  <c r="I68" i="19"/>
  <c r="C68" i="19"/>
  <c r="M45" i="19"/>
  <c r="E45" i="19"/>
  <c r="P68" i="19"/>
  <c r="H68" i="19"/>
  <c r="L45" i="19"/>
  <c r="D45" i="19"/>
  <c r="C45" i="19"/>
  <c r="T58" i="29"/>
  <c r="G12" i="29"/>
  <c r="I12" i="29"/>
  <c r="F6" i="29"/>
  <c r="H6" i="29"/>
  <c r="N17" i="29"/>
  <c r="P17" i="29"/>
  <c r="N7" i="29"/>
  <c r="H7" i="29"/>
  <c r="N22" i="29"/>
  <c r="P22" i="29"/>
  <c r="O64" i="19"/>
  <c r="G64" i="19"/>
  <c r="N64" i="19"/>
  <c r="F64" i="19"/>
  <c r="M64" i="19"/>
  <c r="E64" i="19"/>
  <c r="C64" i="19"/>
  <c r="L64" i="19"/>
  <c r="D64" i="19"/>
  <c r="S64" i="19"/>
  <c r="K64" i="19"/>
  <c r="R64" i="19"/>
  <c r="J64" i="19"/>
  <c r="Q64" i="19"/>
  <c r="I64" i="19"/>
  <c r="P64" i="19"/>
  <c r="H64" i="19"/>
  <c r="O41" i="19"/>
  <c r="G41" i="19"/>
  <c r="N41" i="19"/>
  <c r="F41" i="19"/>
  <c r="M41" i="19"/>
  <c r="E41" i="19"/>
  <c r="C41" i="19"/>
  <c r="L41" i="19"/>
  <c r="D41" i="19"/>
  <c r="S41" i="19"/>
  <c r="K41" i="19"/>
  <c r="R41" i="19"/>
  <c r="J41" i="19"/>
  <c r="Q41" i="19"/>
  <c r="I41" i="19"/>
  <c r="P41" i="19"/>
  <c r="H41" i="19"/>
  <c r="M54" i="29"/>
  <c r="E54" i="29"/>
  <c r="Q31" i="29"/>
  <c r="I31" i="29"/>
  <c r="L54" i="29"/>
  <c r="D54" i="29"/>
  <c r="P31" i="29"/>
  <c r="H31" i="29"/>
  <c r="S54" i="29"/>
  <c r="K54" i="29"/>
  <c r="C54" i="29"/>
  <c r="O31" i="29"/>
  <c r="G31" i="29"/>
  <c r="R54" i="29"/>
  <c r="J54" i="29"/>
  <c r="N31" i="29"/>
  <c r="F31" i="29"/>
  <c r="Q54" i="29"/>
  <c r="I54" i="29"/>
  <c r="M31" i="29"/>
  <c r="E31" i="29"/>
  <c r="P54" i="29"/>
  <c r="H54" i="29"/>
  <c r="L31" i="29"/>
  <c r="D31" i="29"/>
  <c r="O54" i="29"/>
  <c r="G54" i="29"/>
  <c r="S31" i="29"/>
  <c r="K31" i="29"/>
  <c r="N54" i="29"/>
  <c r="F54" i="29"/>
  <c r="R31" i="29"/>
  <c r="J31" i="29"/>
  <c r="C31" i="29"/>
  <c r="O54" i="19"/>
  <c r="G54" i="19"/>
  <c r="N54" i="19"/>
  <c r="F54" i="19"/>
  <c r="M54" i="19"/>
  <c r="E54" i="19"/>
  <c r="L54" i="19"/>
  <c r="D54" i="19"/>
  <c r="S54" i="19"/>
  <c r="K54" i="19"/>
  <c r="C54" i="19"/>
  <c r="R54" i="19"/>
  <c r="J54" i="19"/>
  <c r="Q54" i="19"/>
  <c r="I54" i="19"/>
  <c r="P54" i="19"/>
  <c r="H54" i="19"/>
  <c r="O31" i="19"/>
  <c r="G31" i="19"/>
  <c r="N31" i="19"/>
  <c r="F31" i="19"/>
  <c r="M31" i="19"/>
  <c r="E31" i="19"/>
  <c r="L31" i="19"/>
  <c r="D31" i="19"/>
  <c r="C31" i="19"/>
  <c r="S31" i="19"/>
  <c r="K31" i="19"/>
  <c r="R31" i="19"/>
  <c r="J31" i="19"/>
  <c r="Q31" i="19"/>
  <c r="I31" i="19"/>
  <c r="P31" i="19"/>
  <c r="H31" i="19"/>
  <c r="O12" i="29"/>
  <c r="Q12" i="29"/>
  <c r="N6" i="29"/>
  <c r="P6" i="29"/>
  <c r="G21" i="29"/>
  <c r="T63" i="29"/>
  <c r="T53" i="29"/>
  <c r="P7" i="29"/>
  <c r="C19" i="29"/>
  <c r="T42" i="29"/>
  <c r="O66" i="19"/>
  <c r="G66" i="19"/>
  <c r="C66" i="19"/>
  <c r="S43" i="19"/>
  <c r="K43" i="19"/>
  <c r="N66" i="19"/>
  <c r="F66" i="19"/>
  <c r="R43" i="19"/>
  <c r="J43" i="19"/>
  <c r="M66" i="19"/>
  <c r="E66" i="19"/>
  <c r="Q43" i="19"/>
  <c r="I43" i="19"/>
  <c r="L66" i="19"/>
  <c r="D66" i="19"/>
  <c r="P43" i="19"/>
  <c r="H43" i="19"/>
  <c r="S66" i="19"/>
  <c r="K66" i="19"/>
  <c r="O43" i="19"/>
  <c r="G43" i="19"/>
  <c r="R66" i="19"/>
  <c r="J66" i="19"/>
  <c r="N43" i="19"/>
  <c r="F43" i="19"/>
  <c r="Q66" i="19"/>
  <c r="I66" i="19"/>
  <c r="M43" i="19"/>
  <c r="E43" i="19"/>
  <c r="P66" i="19"/>
  <c r="H66" i="19"/>
  <c r="L43" i="19"/>
  <c r="D43" i="19"/>
  <c r="C43" i="19"/>
  <c r="O55" i="19"/>
  <c r="G55" i="19"/>
  <c r="N55" i="19"/>
  <c r="F55" i="19"/>
  <c r="M55" i="19"/>
  <c r="E55" i="19"/>
  <c r="L55" i="19"/>
  <c r="D55" i="19"/>
  <c r="C55" i="19"/>
  <c r="S55" i="19"/>
  <c r="K55" i="19"/>
  <c r="R55" i="19"/>
  <c r="J55" i="19"/>
  <c r="Q55" i="19"/>
  <c r="I55" i="19"/>
  <c r="P55" i="19"/>
  <c r="H55" i="19"/>
  <c r="O32" i="19"/>
  <c r="G32" i="19"/>
  <c r="N32" i="19"/>
  <c r="F32" i="19"/>
  <c r="M32" i="19"/>
  <c r="E32" i="19"/>
  <c r="L32" i="19"/>
  <c r="D32" i="19"/>
  <c r="C32" i="19"/>
  <c r="S32" i="19"/>
  <c r="K32" i="19"/>
  <c r="R32" i="19"/>
  <c r="J32" i="19"/>
  <c r="Q32" i="19"/>
  <c r="I32" i="19"/>
  <c r="P32" i="19"/>
  <c r="H32" i="19"/>
  <c r="O21" i="29"/>
  <c r="I21" i="29"/>
  <c r="F19" i="29"/>
  <c r="H19" i="29"/>
  <c r="M64" i="29"/>
  <c r="E64" i="29"/>
  <c r="C64" i="29"/>
  <c r="Q41" i="29"/>
  <c r="I41" i="29"/>
  <c r="L64" i="29"/>
  <c r="D64" i="29"/>
  <c r="P41" i="29"/>
  <c r="H41" i="29"/>
  <c r="S64" i="29"/>
  <c r="K64" i="29"/>
  <c r="O41" i="29"/>
  <c r="G41" i="29"/>
  <c r="R64" i="29"/>
  <c r="J64" i="29"/>
  <c r="N41" i="29"/>
  <c r="F41" i="29"/>
  <c r="Q64" i="29"/>
  <c r="I64" i="29"/>
  <c r="M41" i="29"/>
  <c r="E41" i="29"/>
  <c r="C41" i="29"/>
  <c r="P64" i="29"/>
  <c r="H64" i="29"/>
  <c r="L41" i="29"/>
  <c r="D41" i="29"/>
  <c r="O64" i="29"/>
  <c r="G64" i="29"/>
  <c r="S41" i="29"/>
  <c r="K41" i="29"/>
  <c r="N64" i="29"/>
  <c r="F64" i="29"/>
  <c r="R41" i="29"/>
  <c r="J41" i="29"/>
  <c r="M66" i="29"/>
  <c r="E66" i="29"/>
  <c r="Q43" i="29"/>
  <c r="I43" i="29"/>
  <c r="L66" i="29"/>
  <c r="D66" i="29"/>
  <c r="P43" i="29"/>
  <c r="H43" i="29"/>
  <c r="S66" i="29"/>
  <c r="K66" i="29"/>
  <c r="O43" i="29"/>
  <c r="G43" i="29"/>
  <c r="C43" i="29"/>
  <c r="R66" i="29"/>
  <c r="J66" i="29"/>
  <c r="N43" i="29"/>
  <c r="F43" i="29"/>
  <c r="Q66" i="29"/>
  <c r="I66" i="29"/>
  <c r="M43" i="29"/>
  <c r="E43" i="29"/>
  <c r="P66" i="29"/>
  <c r="H66" i="29"/>
  <c r="L43" i="29"/>
  <c r="D43" i="29"/>
  <c r="O66" i="29"/>
  <c r="G66" i="29"/>
  <c r="C66" i="29"/>
  <c r="S43" i="29"/>
  <c r="K43" i="29"/>
  <c r="N66" i="29"/>
  <c r="F66" i="29"/>
  <c r="R43" i="29"/>
  <c r="J43" i="29"/>
  <c r="N19" i="29"/>
  <c r="P19" i="29"/>
  <c r="G22" i="29"/>
  <c r="C22" i="29"/>
  <c r="T45" i="29"/>
  <c r="L11" i="19"/>
  <c r="S19" i="14"/>
  <c r="E11" i="19"/>
  <c r="M11" i="19"/>
  <c r="G11" i="19"/>
  <c r="F11" i="19"/>
  <c r="N11" i="19"/>
  <c r="S11" i="19"/>
  <c r="T34" i="19"/>
  <c r="T57" i="19"/>
  <c r="S6" i="14"/>
  <c r="J11" i="19"/>
  <c r="K12" i="14"/>
  <c r="L22" i="14"/>
  <c r="R7" i="19"/>
  <c r="E19" i="19"/>
  <c r="Q19" i="14"/>
  <c r="M12" i="14"/>
  <c r="I12" i="14"/>
  <c r="S7" i="14"/>
  <c r="J7" i="14"/>
  <c r="G7" i="14"/>
  <c r="D21" i="19"/>
  <c r="H21" i="19"/>
  <c r="K17" i="14"/>
  <c r="D21" i="14"/>
  <c r="R12" i="14"/>
  <c r="G12" i="14"/>
  <c r="M7" i="14"/>
  <c r="L12" i="14"/>
  <c r="H12" i="14"/>
  <c r="D22" i="14"/>
  <c r="M7" i="19"/>
  <c r="I17" i="14"/>
  <c r="N19" i="19"/>
  <c r="E19" i="14"/>
  <c r="P19" i="14"/>
  <c r="J21" i="14"/>
  <c r="N7" i="14"/>
  <c r="R21" i="19"/>
  <c r="O21" i="19"/>
  <c r="O19" i="19"/>
  <c r="K19" i="14"/>
  <c r="J9" i="15"/>
  <c r="K9" i="15" s="1"/>
  <c r="L9" i="15" s="1"/>
  <c r="K33" i="14" s="1"/>
  <c r="Q22" i="14"/>
  <c r="I7" i="19"/>
  <c r="S7" i="19"/>
  <c r="O7" i="19"/>
  <c r="R17" i="14"/>
  <c r="G17" i="14"/>
  <c r="M19" i="19"/>
  <c r="P19" i="19"/>
  <c r="J19" i="14"/>
  <c r="N19" i="14"/>
  <c r="E6" i="14"/>
  <c r="E21" i="14"/>
  <c r="L7" i="14"/>
  <c r="P7" i="14"/>
  <c r="M21" i="19"/>
  <c r="Q21" i="19"/>
  <c r="Y65" i="18"/>
  <c r="X65" i="18"/>
  <c r="W65" i="18"/>
  <c r="Q46" i="14"/>
  <c r="I46" i="14"/>
  <c r="M69" i="14"/>
  <c r="P46" i="14"/>
  <c r="H46" i="14"/>
  <c r="O46" i="14"/>
  <c r="G46" i="14"/>
  <c r="S69" i="14"/>
  <c r="K69" i="14"/>
  <c r="N46" i="14"/>
  <c r="F46" i="14"/>
  <c r="R69" i="14"/>
  <c r="J69" i="14"/>
  <c r="M46" i="14"/>
  <c r="E46" i="14"/>
  <c r="Q69" i="14"/>
  <c r="I69" i="14"/>
  <c r="L46" i="14"/>
  <c r="D46" i="14"/>
  <c r="P69" i="14"/>
  <c r="H69" i="14"/>
  <c r="R46" i="14"/>
  <c r="J46" i="14"/>
  <c r="C46" i="14"/>
  <c r="N69" i="14"/>
  <c r="F69" i="14"/>
  <c r="E69" i="14"/>
  <c r="D69" i="14"/>
  <c r="S46" i="14"/>
  <c r="C69" i="14"/>
  <c r="K46" i="14"/>
  <c r="O69" i="14"/>
  <c r="L69" i="14"/>
  <c r="G69" i="14"/>
  <c r="C6" i="14"/>
  <c r="T29" i="14"/>
  <c r="D12" i="14"/>
  <c r="O12" i="14"/>
  <c r="M21" i="14"/>
  <c r="I21" i="14"/>
  <c r="K7" i="14"/>
  <c r="E7" i="14"/>
  <c r="I7" i="14"/>
  <c r="F21" i="19"/>
  <c r="N22" i="14"/>
  <c r="Q7" i="19"/>
  <c r="D7" i="19"/>
  <c r="T63" i="14"/>
  <c r="C17" i="14"/>
  <c r="T40" i="14"/>
  <c r="O17" i="14"/>
  <c r="D19" i="19"/>
  <c r="I19" i="19"/>
  <c r="R19" i="14"/>
  <c r="G19" i="14"/>
  <c r="T52" i="14"/>
  <c r="M6" i="14"/>
  <c r="I6" i="14"/>
  <c r="J23" i="15"/>
  <c r="K23" i="15" s="1"/>
  <c r="L23" i="15" s="1"/>
  <c r="J23" i="20"/>
  <c r="K23" i="20" s="1"/>
  <c r="L23" i="20" s="1"/>
  <c r="S21" i="14"/>
  <c r="F21" i="14"/>
  <c r="Q21" i="14"/>
  <c r="T53" i="14"/>
  <c r="Q7" i="14"/>
  <c r="S21" i="19"/>
  <c r="K21" i="19"/>
  <c r="N21" i="19"/>
  <c r="Q31" i="14"/>
  <c r="I31" i="14"/>
  <c r="P31" i="14"/>
  <c r="H31" i="14"/>
  <c r="O31" i="14"/>
  <c r="G31" i="14"/>
  <c r="N31" i="14"/>
  <c r="F31" i="14"/>
  <c r="M31" i="14"/>
  <c r="E31" i="14"/>
  <c r="L31" i="14"/>
  <c r="D31" i="14"/>
  <c r="R31" i="14"/>
  <c r="J31" i="14"/>
  <c r="M54" i="14"/>
  <c r="E54" i="14"/>
  <c r="S31" i="14"/>
  <c r="C31" i="14"/>
  <c r="L54" i="14"/>
  <c r="D54" i="14"/>
  <c r="K31" i="14"/>
  <c r="S54" i="14"/>
  <c r="K54" i="14"/>
  <c r="C54" i="14"/>
  <c r="R54" i="14"/>
  <c r="J54" i="14"/>
  <c r="Q54" i="14"/>
  <c r="I54" i="14"/>
  <c r="P54" i="14"/>
  <c r="H54" i="14"/>
  <c r="O54" i="14"/>
  <c r="G54" i="14"/>
  <c r="N54" i="14"/>
  <c r="F54" i="14"/>
  <c r="J22" i="14"/>
  <c r="G22" i="14"/>
  <c r="H7" i="19"/>
  <c r="L7" i="19"/>
  <c r="Q42" i="18"/>
  <c r="R42" i="18" s="1"/>
  <c r="D17" i="14"/>
  <c r="H17" i="14"/>
  <c r="L19" i="19"/>
  <c r="Q19" i="19"/>
  <c r="D19" i="14"/>
  <c r="O19" i="14"/>
  <c r="Q37" i="14"/>
  <c r="I37" i="14"/>
  <c r="C37" i="14"/>
  <c r="P37" i="14"/>
  <c r="H37" i="14"/>
  <c r="V37" i="14"/>
  <c r="O37" i="14"/>
  <c r="G37" i="14"/>
  <c r="N37" i="14"/>
  <c r="F37" i="14"/>
  <c r="M37" i="14"/>
  <c r="E37" i="14"/>
  <c r="L37" i="14"/>
  <c r="D37" i="14"/>
  <c r="R37" i="14"/>
  <c r="J37" i="14"/>
  <c r="M60" i="14"/>
  <c r="E60" i="14"/>
  <c r="L60" i="14"/>
  <c r="D60" i="14"/>
  <c r="S60" i="14"/>
  <c r="K60" i="14"/>
  <c r="R60" i="14"/>
  <c r="J60" i="14"/>
  <c r="Q60" i="14"/>
  <c r="I60" i="14"/>
  <c r="C60" i="14"/>
  <c r="S37" i="14"/>
  <c r="P60" i="14"/>
  <c r="H60" i="14"/>
  <c r="K37" i="14"/>
  <c r="O60" i="14"/>
  <c r="G60" i="14"/>
  <c r="F60" i="14"/>
  <c r="N60" i="14"/>
  <c r="F6" i="14"/>
  <c r="Q6" i="14"/>
  <c r="P21" i="14"/>
  <c r="F22" i="14"/>
  <c r="Q41" i="14"/>
  <c r="I41" i="14"/>
  <c r="P41" i="14"/>
  <c r="H41" i="14"/>
  <c r="O41" i="14"/>
  <c r="G41" i="14"/>
  <c r="N41" i="14"/>
  <c r="F41" i="14"/>
  <c r="M41" i="14"/>
  <c r="E41" i="14"/>
  <c r="C41" i="14"/>
  <c r="L41" i="14"/>
  <c r="D41" i="14"/>
  <c r="R41" i="14"/>
  <c r="J41" i="14"/>
  <c r="M64" i="14"/>
  <c r="E64" i="14"/>
  <c r="C64" i="14"/>
  <c r="L64" i="14"/>
  <c r="D64" i="14"/>
  <c r="S64" i="14"/>
  <c r="K64" i="14"/>
  <c r="R64" i="14"/>
  <c r="J64" i="14"/>
  <c r="Q64" i="14"/>
  <c r="I64" i="14"/>
  <c r="S41" i="14"/>
  <c r="P64" i="14"/>
  <c r="H64" i="14"/>
  <c r="K41" i="14"/>
  <c r="O64" i="14"/>
  <c r="G64" i="14"/>
  <c r="N64" i="14"/>
  <c r="F64" i="14"/>
  <c r="E12" i="14"/>
  <c r="P12" i="14"/>
  <c r="K21" i="14"/>
  <c r="N21" i="14"/>
  <c r="F7" i="14"/>
  <c r="J21" i="19"/>
  <c r="G21" i="19"/>
  <c r="K22" i="14"/>
  <c r="R22" i="14"/>
  <c r="O22" i="14"/>
  <c r="T53" i="19"/>
  <c r="P7" i="19"/>
  <c r="E7" i="19"/>
  <c r="L17" i="14"/>
  <c r="P17" i="14"/>
  <c r="F19" i="19"/>
  <c r="J19" i="19"/>
  <c r="Q46" i="18"/>
  <c r="R46" i="18" s="1"/>
  <c r="L19" i="14"/>
  <c r="H19" i="14"/>
  <c r="W41" i="18"/>
  <c r="X41" i="18"/>
  <c r="Y41" i="18"/>
  <c r="N6" i="14"/>
  <c r="H22" i="14"/>
  <c r="J7" i="19"/>
  <c r="E17" i="14"/>
  <c r="R19" i="19"/>
  <c r="J6" i="14"/>
  <c r="G6" i="14"/>
  <c r="Q32" i="14"/>
  <c r="I32" i="14"/>
  <c r="P32" i="14"/>
  <c r="H32" i="14"/>
  <c r="O32" i="14"/>
  <c r="G32" i="14"/>
  <c r="N32" i="14"/>
  <c r="F32" i="14"/>
  <c r="M32" i="14"/>
  <c r="E32" i="14"/>
  <c r="L32" i="14"/>
  <c r="D32" i="14"/>
  <c r="C32" i="14"/>
  <c r="R32" i="14"/>
  <c r="J32" i="14"/>
  <c r="K32" i="14"/>
  <c r="M55" i="14"/>
  <c r="E55" i="14"/>
  <c r="L55" i="14"/>
  <c r="D55" i="14"/>
  <c r="C55" i="14"/>
  <c r="S55" i="14"/>
  <c r="K55" i="14"/>
  <c r="R55" i="14"/>
  <c r="J55" i="14"/>
  <c r="Q55" i="14"/>
  <c r="I55" i="14"/>
  <c r="P55" i="14"/>
  <c r="H55" i="14"/>
  <c r="O55" i="14"/>
  <c r="G55" i="14"/>
  <c r="S32" i="14"/>
  <c r="N55" i="14"/>
  <c r="F55" i="14"/>
  <c r="C7" i="14"/>
  <c r="T30" i="14"/>
  <c r="Q66" i="18"/>
  <c r="R66" i="18" s="1"/>
  <c r="R21" i="14"/>
  <c r="O21" i="14"/>
  <c r="X43" i="18"/>
  <c r="W43" i="18"/>
  <c r="Y43" i="18"/>
  <c r="P22" i="14"/>
  <c r="Q43" i="14"/>
  <c r="I43" i="14"/>
  <c r="P43" i="14"/>
  <c r="H43" i="14"/>
  <c r="O43" i="14"/>
  <c r="G43" i="14"/>
  <c r="C43" i="14"/>
  <c r="N43" i="14"/>
  <c r="F43" i="14"/>
  <c r="M43" i="14"/>
  <c r="E43" i="14"/>
  <c r="L43" i="14"/>
  <c r="D43" i="14"/>
  <c r="R43" i="14"/>
  <c r="J43" i="14"/>
  <c r="M66" i="14"/>
  <c r="E66" i="14"/>
  <c r="S43" i="14"/>
  <c r="L66" i="14"/>
  <c r="D66" i="14"/>
  <c r="K43" i="14"/>
  <c r="S66" i="14"/>
  <c r="K66" i="14"/>
  <c r="R66" i="14"/>
  <c r="J66" i="14"/>
  <c r="Q66" i="14"/>
  <c r="I66" i="14"/>
  <c r="P66" i="14"/>
  <c r="H66" i="14"/>
  <c r="O66" i="14"/>
  <c r="G66" i="14"/>
  <c r="C66" i="14"/>
  <c r="N66" i="14"/>
  <c r="F66" i="14"/>
  <c r="F7" i="19"/>
  <c r="S17" i="14"/>
  <c r="M17" i="14"/>
  <c r="Q17" i="14"/>
  <c r="G19" i="19"/>
  <c r="C19" i="19"/>
  <c r="T42" i="19"/>
  <c r="M19" i="14"/>
  <c r="I19" i="14"/>
  <c r="Q64" i="18"/>
  <c r="R64" i="18" s="1"/>
  <c r="K6" i="14"/>
  <c r="R6" i="14"/>
  <c r="O6" i="14"/>
  <c r="Q96" i="18"/>
  <c r="R96" i="18" s="1"/>
  <c r="J25" i="20" s="1"/>
  <c r="K25" i="20" s="1"/>
  <c r="Q36" i="14"/>
  <c r="I36" i="14"/>
  <c r="P36" i="14"/>
  <c r="H36" i="14"/>
  <c r="C36" i="14"/>
  <c r="O36" i="14"/>
  <c r="G36" i="14"/>
  <c r="N36" i="14"/>
  <c r="F36" i="14"/>
  <c r="M36" i="14"/>
  <c r="E36" i="14"/>
  <c r="L36" i="14"/>
  <c r="D36" i="14"/>
  <c r="R36" i="14"/>
  <c r="J36" i="14"/>
  <c r="K36" i="14"/>
  <c r="M59" i="14"/>
  <c r="E59" i="14"/>
  <c r="L59" i="14"/>
  <c r="D59" i="14"/>
  <c r="S59" i="14"/>
  <c r="K59" i="14"/>
  <c r="R59" i="14"/>
  <c r="J59" i="14"/>
  <c r="Q59" i="14"/>
  <c r="I59" i="14"/>
  <c r="P59" i="14"/>
  <c r="H59" i="14"/>
  <c r="C59" i="14"/>
  <c r="O59" i="14"/>
  <c r="G59" i="14"/>
  <c r="S36" i="14"/>
  <c r="N59" i="14"/>
  <c r="F59" i="14"/>
  <c r="F12" i="14"/>
  <c r="N12" i="14"/>
  <c r="T67" i="14"/>
  <c r="C21" i="14"/>
  <c r="T44" i="14"/>
  <c r="R7" i="14"/>
  <c r="O7" i="14"/>
  <c r="Y44" i="3"/>
  <c r="L21" i="19"/>
  <c r="P21" i="19"/>
  <c r="S22" i="14"/>
  <c r="E22" i="14"/>
  <c r="C22" i="14"/>
  <c r="T45" i="14"/>
  <c r="C7" i="19"/>
  <c r="T30" i="19"/>
  <c r="N7" i="19"/>
  <c r="F17" i="14"/>
  <c r="K19" i="19"/>
  <c r="C19" i="14"/>
  <c r="T42" i="14"/>
  <c r="D6" i="14"/>
  <c r="H6" i="14"/>
  <c r="S12" i="14"/>
  <c r="G21" i="14"/>
  <c r="Q12" i="14"/>
  <c r="T58" i="14"/>
  <c r="J12" i="14"/>
  <c r="C12" i="14"/>
  <c r="T35" i="14"/>
  <c r="Q44" i="18"/>
  <c r="R44" i="18" s="1"/>
  <c r="L21" i="14"/>
  <c r="H21" i="14"/>
  <c r="D7" i="14"/>
  <c r="H7" i="14"/>
  <c r="T67" i="19"/>
  <c r="T44" i="19"/>
  <c r="C21" i="19"/>
  <c r="E21" i="19"/>
  <c r="I21" i="19"/>
  <c r="T68" i="14"/>
  <c r="M22" i="14"/>
  <c r="I22" i="14"/>
  <c r="K7" i="19"/>
  <c r="G7" i="19"/>
  <c r="J17" i="14"/>
  <c r="N17" i="14"/>
  <c r="T65" i="19"/>
  <c r="H19" i="19"/>
  <c r="S19" i="19"/>
  <c r="T65" i="14"/>
  <c r="F19" i="14"/>
  <c r="L6" i="14"/>
  <c r="P6" i="14"/>
  <c r="J4" i="20"/>
  <c r="J4" i="15"/>
  <c r="Y55" i="3"/>
  <c r="W82" i="3"/>
  <c r="X55" i="3"/>
  <c r="X82" i="3"/>
  <c r="Y17" i="3"/>
  <c r="W17" i="3"/>
  <c r="W85" i="3"/>
  <c r="Y67" i="3"/>
  <c r="W80" i="3"/>
  <c r="Y108" i="3"/>
  <c r="W108" i="3"/>
  <c r="X95" i="3"/>
  <c r="Y95" i="3"/>
  <c r="W116" i="3"/>
  <c r="X84" i="3"/>
  <c r="W90" i="3"/>
  <c r="Y104" i="3"/>
  <c r="Y65" i="3"/>
  <c r="Y51" i="3"/>
  <c r="W51" i="3"/>
  <c r="W81" i="3"/>
  <c r="W31" i="3"/>
  <c r="X47" i="3"/>
  <c r="X92" i="3"/>
  <c r="Y70" i="3"/>
  <c r="W68" i="3"/>
  <c r="X90" i="3"/>
  <c r="Y34" i="3"/>
  <c r="Y21" i="3"/>
  <c r="W30" i="3"/>
  <c r="Y91" i="3"/>
  <c r="Y35" i="3"/>
  <c r="W112" i="3"/>
  <c r="W25" i="3"/>
  <c r="X116" i="3"/>
  <c r="W39" i="3"/>
  <c r="Y62" i="3"/>
  <c r="Y53" i="3"/>
  <c r="Y68" i="3"/>
  <c r="X112" i="3"/>
  <c r="W19" i="3"/>
  <c r="Y50" i="3"/>
  <c r="W14" i="3"/>
  <c r="X52" i="3"/>
  <c r="Y83" i="3"/>
  <c r="W117" i="3"/>
  <c r="W57" i="3"/>
  <c r="W103" i="3"/>
  <c r="X22" i="3"/>
  <c r="X11" i="3"/>
  <c r="W38" i="3"/>
  <c r="Y45" i="3"/>
  <c r="X56" i="3"/>
  <c r="X57" i="3"/>
  <c r="Y80" i="3"/>
  <c r="X103" i="3"/>
  <c r="W22" i="3"/>
  <c r="Y110" i="3"/>
  <c r="X69" i="3"/>
  <c r="Y69" i="3"/>
  <c r="W69" i="3"/>
  <c r="X78" i="3"/>
  <c r="Y5" i="3"/>
  <c r="W41" i="3"/>
  <c r="X41" i="3"/>
  <c r="Y41" i="3"/>
  <c r="X43" i="3"/>
  <c r="Y43" i="3"/>
  <c r="W5" i="3"/>
  <c r="W78" i="3"/>
  <c r="Y60" i="3"/>
  <c r="W60" i="3"/>
  <c r="X60" i="3"/>
  <c r="Y78" i="3"/>
  <c r="W47" i="3"/>
  <c r="W114" i="3"/>
  <c r="Y114" i="3"/>
  <c r="W58" i="3"/>
  <c r="Y58" i="3"/>
  <c r="X58" i="3"/>
  <c r="Y9" i="3"/>
  <c r="X9" i="3"/>
  <c r="W9" i="3"/>
  <c r="Y26" i="3"/>
  <c r="X26" i="3"/>
  <c r="W26" i="3"/>
  <c r="X13" i="3"/>
  <c r="Y13" i="3"/>
  <c r="W13" i="3"/>
  <c r="I6" i="19" l="1"/>
  <c r="H6" i="19"/>
  <c r="T11" i="14"/>
  <c r="F6" i="19"/>
  <c r="Q33" i="19"/>
  <c r="E33" i="19"/>
  <c r="I56" i="19"/>
  <c r="C56" i="19"/>
  <c r="E56" i="19"/>
  <c r="I33" i="19"/>
  <c r="C33" i="19"/>
  <c r="P56" i="19"/>
  <c r="L56" i="19"/>
  <c r="R33" i="19"/>
  <c r="F33" i="19"/>
  <c r="J56" i="19"/>
  <c r="M56" i="19"/>
  <c r="M33" i="19"/>
  <c r="K33" i="19"/>
  <c r="N33" i="19"/>
  <c r="R56" i="19"/>
  <c r="F56" i="19"/>
  <c r="S33" i="19"/>
  <c r="G33" i="19"/>
  <c r="K56" i="19"/>
  <c r="N56" i="19"/>
  <c r="Q56" i="19"/>
  <c r="H33" i="19"/>
  <c r="D33" i="19"/>
  <c r="O33" i="19"/>
  <c r="O10" i="19" s="1"/>
  <c r="S56" i="19"/>
  <c r="G56" i="19"/>
  <c r="J33" i="19"/>
  <c r="P33" i="19"/>
  <c r="L33" i="19"/>
  <c r="H56" i="19"/>
  <c r="D56" i="19"/>
  <c r="R17" i="19"/>
  <c r="Q17" i="19"/>
  <c r="S17" i="19"/>
  <c r="F17" i="19"/>
  <c r="S6" i="19"/>
  <c r="O17" i="19"/>
  <c r="E17" i="19"/>
  <c r="T11" i="29"/>
  <c r="K12" i="19"/>
  <c r="R33" i="14"/>
  <c r="R6" i="19"/>
  <c r="H12" i="19"/>
  <c r="O12" i="19"/>
  <c r="D17" i="19"/>
  <c r="C17" i="19"/>
  <c r="E6" i="19"/>
  <c r="D6" i="19"/>
  <c r="N17" i="19"/>
  <c r="J17" i="19"/>
  <c r="M17" i="19"/>
  <c r="M6" i="19"/>
  <c r="P6" i="19"/>
  <c r="L6" i="19"/>
  <c r="I17" i="19"/>
  <c r="O6" i="19"/>
  <c r="K6" i="19"/>
  <c r="Q6" i="19"/>
  <c r="Q12" i="19"/>
  <c r="M12" i="19"/>
  <c r="C6" i="19"/>
  <c r="J6" i="19"/>
  <c r="N6" i="19"/>
  <c r="T29" i="19"/>
  <c r="S22" i="19"/>
  <c r="C12" i="19"/>
  <c r="N22" i="19"/>
  <c r="P22" i="19"/>
  <c r="T63" i="19"/>
  <c r="P17" i="19"/>
  <c r="H17" i="19"/>
  <c r="K17" i="19"/>
  <c r="T52" i="19"/>
  <c r="C22" i="19"/>
  <c r="Q22" i="19"/>
  <c r="G22" i="19"/>
  <c r="R20" i="29"/>
  <c r="D20" i="29"/>
  <c r="E9" i="29"/>
  <c r="N12" i="19"/>
  <c r="J12" i="19"/>
  <c r="F12" i="19"/>
  <c r="T40" i="19"/>
  <c r="K56" i="14"/>
  <c r="K10" i="14" s="1"/>
  <c r="G33" i="14"/>
  <c r="G17" i="19"/>
  <c r="D8" i="29"/>
  <c r="L22" i="19"/>
  <c r="J13" i="29"/>
  <c r="R23" i="29"/>
  <c r="L23" i="29"/>
  <c r="R8" i="29"/>
  <c r="K9" i="29"/>
  <c r="F18" i="29"/>
  <c r="H18" i="29"/>
  <c r="L13" i="29"/>
  <c r="E14" i="29"/>
  <c r="J14" i="29"/>
  <c r="D14" i="29"/>
  <c r="J9" i="29"/>
  <c r="D22" i="19"/>
  <c r="F22" i="19"/>
  <c r="K23" i="29"/>
  <c r="E23" i="29"/>
  <c r="T35" i="19"/>
  <c r="L20" i="29"/>
  <c r="J18" i="29"/>
  <c r="D18" i="29"/>
  <c r="L8" i="29"/>
  <c r="R13" i="29"/>
  <c r="K14" i="29"/>
  <c r="P12" i="19"/>
  <c r="P20" i="29"/>
  <c r="R18" i="29"/>
  <c r="L18" i="29"/>
  <c r="S9" i="29"/>
  <c r="M9" i="29"/>
  <c r="M20" i="29"/>
  <c r="K18" i="29"/>
  <c r="T7" i="29"/>
  <c r="S8" i="29"/>
  <c r="M8" i="29"/>
  <c r="K18" i="14"/>
  <c r="L9" i="29"/>
  <c r="D13" i="29"/>
  <c r="L12" i="19"/>
  <c r="K13" i="29"/>
  <c r="S23" i="29"/>
  <c r="M23" i="29"/>
  <c r="K20" i="29"/>
  <c r="E20" i="29"/>
  <c r="K8" i="29"/>
  <c r="J23" i="29"/>
  <c r="D23" i="29"/>
  <c r="E8" i="29"/>
  <c r="T11" i="19"/>
  <c r="T6" i="29"/>
  <c r="S14" i="29"/>
  <c r="T22" i="29"/>
  <c r="S20" i="29"/>
  <c r="T19" i="29"/>
  <c r="G8" i="29"/>
  <c r="M13" i="29"/>
  <c r="R14" i="29"/>
  <c r="L14" i="29"/>
  <c r="R9" i="29"/>
  <c r="D9" i="29"/>
  <c r="T21" i="29"/>
  <c r="T17" i="29"/>
  <c r="J20" i="29"/>
  <c r="M18" i="29"/>
  <c r="O18" i="29"/>
  <c r="Q18" i="29"/>
  <c r="T54" i="29"/>
  <c r="Q8" i="29"/>
  <c r="M14" i="29"/>
  <c r="G14" i="29"/>
  <c r="C14" i="29"/>
  <c r="T37" i="29"/>
  <c r="F20" i="29"/>
  <c r="T64" i="29"/>
  <c r="C8" i="29"/>
  <c r="T31" i="29"/>
  <c r="S13" i="29"/>
  <c r="E13" i="29"/>
  <c r="G13" i="29"/>
  <c r="T12" i="29"/>
  <c r="T60" i="29"/>
  <c r="O14" i="29"/>
  <c r="I14" i="29"/>
  <c r="G9" i="29"/>
  <c r="M62" i="29"/>
  <c r="E62" i="29"/>
  <c r="Q39" i="29"/>
  <c r="I39" i="29"/>
  <c r="L62" i="29"/>
  <c r="D62" i="29"/>
  <c r="P39" i="29"/>
  <c r="H39" i="29"/>
  <c r="S62" i="29"/>
  <c r="K62" i="29"/>
  <c r="C62" i="29"/>
  <c r="O39" i="29"/>
  <c r="G39" i="29"/>
  <c r="R62" i="29"/>
  <c r="J62" i="29"/>
  <c r="N39" i="29"/>
  <c r="F39" i="29"/>
  <c r="Q62" i="29"/>
  <c r="I62" i="29"/>
  <c r="M39" i="29"/>
  <c r="E39" i="29"/>
  <c r="P62" i="29"/>
  <c r="H62" i="29"/>
  <c r="L39" i="29"/>
  <c r="D39" i="29"/>
  <c r="O62" i="29"/>
  <c r="G62" i="29"/>
  <c r="S39" i="29"/>
  <c r="K39" i="29"/>
  <c r="C39" i="29"/>
  <c r="N62" i="29"/>
  <c r="F62" i="29"/>
  <c r="R39" i="29"/>
  <c r="J39" i="29"/>
  <c r="N20" i="29"/>
  <c r="H20" i="29"/>
  <c r="J8" i="29"/>
  <c r="F8" i="29"/>
  <c r="O13" i="29"/>
  <c r="I13" i="29"/>
  <c r="Q14" i="29"/>
  <c r="G23" i="29"/>
  <c r="I23" i="29"/>
  <c r="O9" i="29"/>
  <c r="I9" i="29"/>
  <c r="N33" i="14"/>
  <c r="M56" i="29"/>
  <c r="E56" i="29"/>
  <c r="C56" i="29"/>
  <c r="Q33" i="29"/>
  <c r="I33" i="29"/>
  <c r="L56" i="29"/>
  <c r="D56" i="29"/>
  <c r="P33" i="29"/>
  <c r="H33" i="29"/>
  <c r="S56" i="29"/>
  <c r="K56" i="29"/>
  <c r="O33" i="29"/>
  <c r="G33" i="29"/>
  <c r="R56" i="29"/>
  <c r="J56" i="29"/>
  <c r="N33" i="29"/>
  <c r="F33" i="29"/>
  <c r="Q56" i="29"/>
  <c r="I56" i="29"/>
  <c r="M33" i="29"/>
  <c r="E33" i="29"/>
  <c r="C33" i="29"/>
  <c r="P56" i="29"/>
  <c r="H56" i="29"/>
  <c r="L33" i="29"/>
  <c r="D33" i="29"/>
  <c r="O56" i="29"/>
  <c r="G56" i="29"/>
  <c r="S33" i="29"/>
  <c r="K33" i="29"/>
  <c r="N56" i="29"/>
  <c r="F56" i="29"/>
  <c r="R33" i="29"/>
  <c r="J33" i="29"/>
  <c r="N8" i="29"/>
  <c r="H8" i="29"/>
  <c r="Q13" i="29"/>
  <c r="O23" i="29"/>
  <c r="Q23" i="29"/>
  <c r="Q9" i="29"/>
  <c r="N18" i="29"/>
  <c r="P18" i="29"/>
  <c r="P8" i="29"/>
  <c r="F14" i="29"/>
  <c r="H14" i="29"/>
  <c r="C23" i="29"/>
  <c r="T46" i="29"/>
  <c r="C9" i="29"/>
  <c r="T32" i="29"/>
  <c r="O70" i="19"/>
  <c r="G70" i="19"/>
  <c r="S47" i="19"/>
  <c r="K47" i="19"/>
  <c r="N70" i="19"/>
  <c r="F70" i="19"/>
  <c r="R47" i="19"/>
  <c r="J47" i="19"/>
  <c r="M70" i="19"/>
  <c r="E70" i="19"/>
  <c r="Q47" i="19"/>
  <c r="I47" i="19"/>
  <c r="L70" i="19"/>
  <c r="D70" i="19"/>
  <c r="P47" i="19"/>
  <c r="H47" i="19"/>
  <c r="S70" i="19"/>
  <c r="K70" i="19"/>
  <c r="C70" i="19"/>
  <c r="O47" i="19"/>
  <c r="G47" i="19"/>
  <c r="R70" i="19"/>
  <c r="J70" i="19"/>
  <c r="N47" i="19"/>
  <c r="F47" i="19"/>
  <c r="Q70" i="19"/>
  <c r="I70" i="19"/>
  <c r="M47" i="19"/>
  <c r="E47" i="19"/>
  <c r="P70" i="19"/>
  <c r="H70" i="19"/>
  <c r="L47" i="19"/>
  <c r="D47" i="19"/>
  <c r="C47" i="19"/>
  <c r="C20" i="29"/>
  <c r="T43" i="29"/>
  <c r="F13" i="29"/>
  <c r="C13" i="29"/>
  <c r="T36" i="29"/>
  <c r="N14" i="29"/>
  <c r="P14" i="29"/>
  <c r="F23" i="29"/>
  <c r="F9" i="29"/>
  <c r="H9" i="29"/>
  <c r="M70" i="29"/>
  <c r="E70" i="29"/>
  <c r="Q47" i="29"/>
  <c r="I47" i="29"/>
  <c r="L70" i="29"/>
  <c r="D70" i="29"/>
  <c r="P47" i="29"/>
  <c r="H47" i="29"/>
  <c r="S70" i="29"/>
  <c r="K70" i="29"/>
  <c r="C70" i="29"/>
  <c r="O47" i="29"/>
  <c r="G47" i="29"/>
  <c r="R70" i="29"/>
  <c r="J70" i="29"/>
  <c r="N47" i="29"/>
  <c r="F47" i="29"/>
  <c r="Q70" i="29"/>
  <c r="I70" i="29"/>
  <c r="M47" i="29"/>
  <c r="E47" i="29"/>
  <c r="P70" i="29"/>
  <c r="H70" i="29"/>
  <c r="L47" i="29"/>
  <c r="D47" i="29"/>
  <c r="O70" i="29"/>
  <c r="G70" i="29"/>
  <c r="S47" i="29"/>
  <c r="K47" i="29"/>
  <c r="C47" i="29"/>
  <c r="N70" i="29"/>
  <c r="F70" i="29"/>
  <c r="R47" i="29"/>
  <c r="J47" i="29"/>
  <c r="T66" i="29"/>
  <c r="G20" i="29"/>
  <c r="I20" i="29"/>
  <c r="C18" i="29"/>
  <c r="T41" i="29"/>
  <c r="T59" i="29"/>
  <c r="N13" i="29"/>
  <c r="H13" i="29"/>
  <c r="N23" i="29"/>
  <c r="H23" i="29"/>
  <c r="N9" i="29"/>
  <c r="P9" i="29"/>
  <c r="O20" i="29"/>
  <c r="Q20" i="29"/>
  <c r="S18" i="29"/>
  <c r="E18" i="29"/>
  <c r="G18" i="29"/>
  <c r="I18" i="29"/>
  <c r="O8" i="29"/>
  <c r="I8" i="29"/>
  <c r="P13" i="29"/>
  <c r="T69" i="29"/>
  <c r="P23" i="29"/>
  <c r="T55" i="29"/>
  <c r="S12" i="19"/>
  <c r="I12" i="19"/>
  <c r="O22" i="19"/>
  <c r="G12" i="19"/>
  <c r="J22" i="19"/>
  <c r="F18" i="19"/>
  <c r="M22" i="19"/>
  <c r="R22" i="19"/>
  <c r="T58" i="19"/>
  <c r="H56" i="14"/>
  <c r="O33" i="14"/>
  <c r="P56" i="14"/>
  <c r="D56" i="14"/>
  <c r="L33" i="14"/>
  <c r="H33" i="14"/>
  <c r="E12" i="19"/>
  <c r="S56" i="14"/>
  <c r="L56" i="14"/>
  <c r="P33" i="14"/>
  <c r="D33" i="14"/>
  <c r="S33" i="14"/>
  <c r="C33" i="14"/>
  <c r="N56" i="14"/>
  <c r="I56" i="14"/>
  <c r="C56" i="14"/>
  <c r="E33" i="14"/>
  <c r="I33" i="14"/>
  <c r="Q56" i="14"/>
  <c r="Q33" i="14"/>
  <c r="F56" i="14"/>
  <c r="E56" i="14"/>
  <c r="M33" i="14"/>
  <c r="G56" i="14"/>
  <c r="J56" i="14"/>
  <c r="M56" i="14"/>
  <c r="F33" i="14"/>
  <c r="O56" i="14"/>
  <c r="R56" i="14"/>
  <c r="J33" i="14"/>
  <c r="H22" i="19"/>
  <c r="T68" i="19"/>
  <c r="I22" i="19"/>
  <c r="K22" i="19"/>
  <c r="E22" i="19"/>
  <c r="D12" i="19"/>
  <c r="R12" i="19"/>
  <c r="T45" i="19"/>
  <c r="S9" i="14"/>
  <c r="K14" i="14"/>
  <c r="I23" i="19"/>
  <c r="M9" i="19"/>
  <c r="S23" i="14"/>
  <c r="R23" i="19"/>
  <c r="F13" i="14"/>
  <c r="G20" i="14"/>
  <c r="P9" i="14"/>
  <c r="K20" i="19"/>
  <c r="G9" i="19"/>
  <c r="R14" i="19"/>
  <c r="K14" i="19"/>
  <c r="D23" i="14"/>
  <c r="K13" i="14"/>
  <c r="J14" i="19"/>
  <c r="O23" i="19"/>
  <c r="J13" i="14"/>
  <c r="L20" i="14"/>
  <c r="H20" i="14"/>
  <c r="Q9" i="14"/>
  <c r="L20" i="19"/>
  <c r="E20" i="19"/>
  <c r="I20" i="19"/>
  <c r="F9" i="19"/>
  <c r="P8" i="14"/>
  <c r="H14" i="19"/>
  <c r="P8" i="19"/>
  <c r="N8" i="19"/>
  <c r="Q23" i="14"/>
  <c r="D13" i="14"/>
  <c r="S8" i="14"/>
  <c r="N18" i="19"/>
  <c r="R23" i="14"/>
  <c r="E13" i="14"/>
  <c r="O9" i="14"/>
  <c r="G20" i="19"/>
  <c r="L9" i="19"/>
  <c r="E14" i="14"/>
  <c r="L8" i="19"/>
  <c r="N20" i="14"/>
  <c r="F23" i="19"/>
  <c r="E13" i="19"/>
  <c r="I13" i="19"/>
  <c r="L18" i="14"/>
  <c r="S18" i="14"/>
  <c r="K8" i="14"/>
  <c r="J8" i="19"/>
  <c r="K20" i="14"/>
  <c r="E18" i="14"/>
  <c r="D14" i="19"/>
  <c r="D23" i="19"/>
  <c r="J13" i="19"/>
  <c r="G13" i="19"/>
  <c r="M18" i="19"/>
  <c r="R18" i="19"/>
  <c r="F18" i="14"/>
  <c r="O14" i="14"/>
  <c r="T59" i="14"/>
  <c r="S20" i="14"/>
  <c r="M20" i="14"/>
  <c r="I20" i="14"/>
  <c r="J9" i="14"/>
  <c r="N9" i="14"/>
  <c r="F20" i="19"/>
  <c r="J20" i="19"/>
  <c r="H9" i="19"/>
  <c r="S9" i="19"/>
  <c r="M8" i="14"/>
  <c r="E14" i="19"/>
  <c r="J23" i="14"/>
  <c r="E23" i="14"/>
  <c r="Q23" i="19"/>
  <c r="P23" i="19"/>
  <c r="E23" i="19"/>
  <c r="D13" i="19"/>
  <c r="H13" i="19"/>
  <c r="K18" i="19"/>
  <c r="R18" i="14"/>
  <c r="L14" i="14"/>
  <c r="H14" i="14"/>
  <c r="M23" i="14"/>
  <c r="X42" i="18"/>
  <c r="Y42" i="18"/>
  <c r="W42" i="18"/>
  <c r="R14" i="14"/>
  <c r="L8" i="14"/>
  <c r="C8" i="19"/>
  <c r="T31" i="19"/>
  <c r="J23" i="19"/>
  <c r="M23" i="19"/>
  <c r="X44" i="18"/>
  <c r="Y44" i="18"/>
  <c r="W44" i="18"/>
  <c r="L13" i="14"/>
  <c r="H13" i="14"/>
  <c r="Y64" i="18"/>
  <c r="X64" i="18"/>
  <c r="W64" i="18"/>
  <c r="T19" i="19"/>
  <c r="F20" i="14"/>
  <c r="Q20" i="14"/>
  <c r="R9" i="14"/>
  <c r="G9" i="14"/>
  <c r="N20" i="19"/>
  <c r="R20" i="19"/>
  <c r="P9" i="19"/>
  <c r="D9" i="19"/>
  <c r="X46" i="18"/>
  <c r="Y46" i="18"/>
  <c r="W46" i="18"/>
  <c r="J15" i="20"/>
  <c r="K15" i="20" s="1"/>
  <c r="L15" i="20" s="1"/>
  <c r="R13" i="19"/>
  <c r="O13" i="19"/>
  <c r="G18" i="19"/>
  <c r="T41" i="19"/>
  <c r="C18" i="19"/>
  <c r="J18" i="14"/>
  <c r="N18" i="14"/>
  <c r="D14" i="14"/>
  <c r="C8" i="14"/>
  <c r="T31" i="14"/>
  <c r="E8" i="14"/>
  <c r="I8" i="14"/>
  <c r="T60" i="19"/>
  <c r="L14" i="19"/>
  <c r="P14" i="19"/>
  <c r="K8" i="19"/>
  <c r="C23" i="14"/>
  <c r="T46" i="14"/>
  <c r="T21" i="19"/>
  <c r="P13" i="14"/>
  <c r="T66" i="14"/>
  <c r="T55" i="14"/>
  <c r="C9" i="14"/>
  <c r="T32" i="14"/>
  <c r="T66" i="19"/>
  <c r="I9" i="19"/>
  <c r="O18" i="19"/>
  <c r="G18" i="14"/>
  <c r="Q8" i="14"/>
  <c r="G8" i="19"/>
  <c r="S8" i="19"/>
  <c r="K23" i="14"/>
  <c r="G23" i="14"/>
  <c r="C23" i="19"/>
  <c r="T46" i="19"/>
  <c r="N23" i="19"/>
  <c r="T22" i="14"/>
  <c r="M13" i="14"/>
  <c r="I13" i="14"/>
  <c r="J20" i="14"/>
  <c r="C20" i="14"/>
  <c r="T43" i="14"/>
  <c r="D9" i="14"/>
  <c r="H9" i="14"/>
  <c r="D20" i="19"/>
  <c r="C20" i="19"/>
  <c r="T43" i="19"/>
  <c r="O20" i="19"/>
  <c r="Q9" i="19"/>
  <c r="E9" i="19"/>
  <c r="L13" i="19"/>
  <c r="P13" i="19"/>
  <c r="H18" i="19"/>
  <c r="S18" i="19"/>
  <c r="D18" i="14"/>
  <c r="O18" i="14"/>
  <c r="S14" i="14"/>
  <c r="P14" i="14"/>
  <c r="T54" i="14"/>
  <c r="F8" i="14"/>
  <c r="I14" i="19"/>
  <c r="M14" i="19"/>
  <c r="O8" i="19"/>
  <c r="D8" i="19"/>
  <c r="T69" i="14"/>
  <c r="O23" i="14"/>
  <c r="C13" i="14"/>
  <c r="T36" i="14"/>
  <c r="T69" i="19"/>
  <c r="K23" i="19"/>
  <c r="G23" i="19"/>
  <c r="T19" i="14"/>
  <c r="T21" i="14"/>
  <c r="Q13" i="14"/>
  <c r="R20" i="14"/>
  <c r="T7" i="14"/>
  <c r="L9" i="14"/>
  <c r="H20" i="19"/>
  <c r="J9" i="19"/>
  <c r="P18" i="19"/>
  <c r="D18" i="19"/>
  <c r="H18" i="14"/>
  <c r="T60" i="14"/>
  <c r="M14" i="14"/>
  <c r="C14" i="14"/>
  <c r="T37" i="14"/>
  <c r="N8" i="14"/>
  <c r="Q47" i="14"/>
  <c r="I47" i="14"/>
  <c r="M70" i="14"/>
  <c r="E70" i="14"/>
  <c r="P47" i="14"/>
  <c r="H47" i="14"/>
  <c r="L70" i="14"/>
  <c r="O47" i="14"/>
  <c r="G47" i="14"/>
  <c r="S70" i="14"/>
  <c r="K70" i="14"/>
  <c r="N47" i="14"/>
  <c r="F47" i="14"/>
  <c r="R70" i="14"/>
  <c r="J70" i="14"/>
  <c r="M47" i="14"/>
  <c r="E47" i="14"/>
  <c r="Q70" i="14"/>
  <c r="I70" i="14"/>
  <c r="L47" i="14"/>
  <c r="D47" i="14"/>
  <c r="P70" i="14"/>
  <c r="H70" i="14"/>
  <c r="R47" i="14"/>
  <c r="J47" i="14"/>
  <c r="N70" i="14"/>
  <c r="F70" i="14"/>
  <c r="S47" i="14"/>
  <c r="K47" i="14"/>
  <c r="O70" i="14"/>
  <c r="C70" i="14"/>
  <c r="G70" i="14"/>
  <c r="D70" i="14"/>
  <c r="C47" i="14"/>
  <c r="Q14" i="19"/>
  <c r="F14" i="19"/>
  <c r="T54" i="19"/>
  <c r="I8" i="19"/>
  <c r="H23" i="14"/>
  <c r="S23" i="19"/>
  <c r="T12" i="14"/>
  <c r="S13" i="14"/>
  <c r="N13" i="14"/>
  <c r="D20" i="14"/>
  <c r="O20" i="14"/>
  <c r="E9" i="14"/>
  <c r="I9" i="14"/>
  <c r="S20" i="19"/>
  <c r="P20" i="19"/>
  <c r="O9" i="19"/>
  <c r="R9" i="19"/>
  <c r="C13" i="19"/>
  <c r="T36" i="19"/>
  <c r="M13" i="19"/>
  <c r="Q13" i="19"/>
  <c r="I18" i="19"/>
  <c r="L18" i="19"/>
  <c r="C18" i="14"/>
  <c r="T41" i="14"/>
  <c r="P18" i="14"/>
  <c r="F14" i="14"/>
  <c r="I14" i="14"/>
  <c r="J8" i="14"/>
  <c r="G8" i="14"/>
  <c r="T37" i="19"/>
  <c r="C14" i="19"/>
  <c r="N14" i="19"/>
  <c r="T17" i="14"/>
  <c r="Q8" i="19"/>
  <c r="E8" i="19"/>
  <c r="P23" i="14"/>
  <c r="Q39" i="14"/>
  <c r="I39" i="14"/>
  <c r="P39" i="14"/>
  <c r="H39" i="14"/>
  <c r="O39" i="14"/>
  <c r="G39" i="14"/>
  <c r="N39" i="14"/>
  <c r="F39" i="14"/>
  <c r="M39" i="14"/>
  <c r="E39" i="14"/>
  <c r="L39" i="14"/>
  <c r="D39" i="14"/>
  <c r="R39" i="14"/>
  <c r="J39" i="14"/>
  <c r="C39" i="14"/>
  <c r="M62" i="14"/>
  <c r="E62" i="14"/>
  <c r="S39" i="14"/>
  <c r="L62" i="14"/>
  <c r="D62" i="14"/>
  <c r="K39" i="14"/>
  <c r="S62" i="14"/>
  <c r="K62" i="14"/>
  <c r="C62" i="14"/>
  <c r="R62" i="14"/>
  <c r="J62" i="14"/>
  <c r="Q62" i="14"/>
  <c r="I62" i="14"/>
  <c r="P62" i="14"/>
  <c r="H62" i="14"/>
  <c r="O62" i="14"/>
  <c r="G62" i="14"/>
  <c r="N62" i="14"/>
  <c r="F62" i="14"/>
  <c r="X44" i="3"/>
  <c r="W44" i="3"/>
  <c r="G13" i="14"/>
  <c r="M9" i="14"/>
  <c r="C9" i="19"/>
  <c r="T32" i="19"/>
  <c r="T59" i="19"/>
  <c r="K13" i="19"/>
  <c r="F13" i="19"/>
  <c r="T64" i="19"/>
  <c r="Q18" i="19"/>
  <c r="T64" i="14"/>
  <c r="I18" i="14"/>
  <c r="N14" i="14"/>
  <c r="Q14" i="14"/>
  <c r="R8" i="14"/>
  <c r="O8" i="14"/>
  <c r="G14" i="19"/>
  <c r="M8" i="19"/>
  <c r="T6" i="14"/>
  <c r="F23" i="14"/>
  <c r="X66" i="18"/>
  <c r="W66" i="18"/>
  <c r="Y66" i="18"/>
  <c r="H23" i="19"/>
  <c r="L23" i="19"/>
  <c r="T7" i="19"/>
  <c r="R13" i="14"/>
  <c r="O13" i="14"/>
  <c r="E20" i="14"/>
  <c r="P20" i="14"/>
  <c r="K9" i="14"/>
  <c r="F9" i="14"/>
  <c r="M20" i="19"/>
  <c r="Q20" i="19"/>
  <c r="T55" i="19"/>
  <c r="N9" i="19"/>
  <c r="K9" i="19"/>
  <c r="S13" i="19"/>
  <c r="N13" i="19"/>
  <c r="E18" i="19"/>
  <c r="J18" i="19"/>
  <c r="M18" i="14"/>
  <c r="Q18" i="14"/>
  <c r="J14" i="14"/>
  <c r="G14" i="14"/>
  <c r="D8" i="14"/>
  <c r="H8" i="14"/>
  <c r="S14" i="19"/>
  <c r="O14" i="19"/>
  <c r="H8" i="19"/>
  <c r="R8" i="19"/>
  <c r="F8" i="19"/>
  <c r="M10" i="19"/>
  <c r="L23" i="14"/>
  <c r="N23" i="14"/>
  <c r="I23" i="14"/>
  <c r="K4" i="15"/>
  <c r="K4" i="20"/>
  <c r="X113" i="3"/>
  <c r="X85" i="3"/>
  <c r="Y85" i="3"/>
  <c r="Y42" i="3"/>
  <c r="W91" i="3"/>
  <c r="W67" i="3"/>
  <c r="W11" i="3"/>
  <c r="X67" i="3"/>
  <c r="X42" i="3"/>
  <c r="X65" i="3"/>
  <c r="Y84" i="3"/>
  <c r="Y113" i="3"/>
  <c r="W104" i="3"/>
  <c r="W113" i="3"/>
  <c r="W83" i="3"/>
  <c r="W70" i="3"/>
  <c r="X70" i="3"/>
  <c r="W92" i="3"/>
  <c r="X91" i="3"/>
  <c r="X39" i="3"/>
  <c r="Y25" i="3"/>
  <c r="Y31" i="3"/>
  <c r="X104" i="3"/>
  <c r="Y92" i="3"/>
  <c r="Y11" i="3"/>
  <c r="W62" i="3"/>
  <c r="X30" i="3"/>
  <c r="W45" i="3"/>
  <c r="X62" i="3"/>
  <c r="Y52" i="3"/>
  <c r="Y81" i="3"/>
  <c r="Y14" i="3"/>
  <c r="W52" i="3"/>
  <c r="X45" i="3"/>
  <c r="X14" i="3"/>
  <c r="W84" i="3"/>
  <c r="W50" i="3"/>
  <c r="X31" i="3"/>
  <c r="X50" i="3"/>
  <c r="Y39" i="3"/>
  <c r="X81" i="3"/>
  <c r="W65" i="3"/>
  <c r="W21" i="3"/>
  <c r="X21" i="3"/>
  <c r="Y30" i="3"/>
  <c r="W34" i="3"/>
  <c r="Y32" i="3"/>
  <c r="X32" i="3"/>
  <c r="X34" i="3"/>
  <c r="W32" i="3"/>
  <c r="X110" i="3"/>
  <c r="W53" i="3"/>
  <c r="W110" i="3"/>
  <c r="X117" i="3"/>
  <c r="X25" i="3"/>
  <c r="X35" i="3"/>
  <c r="W35" i="3"/>
  <c r="Y117" i="3"/>
  <c r="X53" i="3"/>
  <c r="Y38" i="3"/>
  <c r="X38" i="3"/>
  <c r="X83" i="3"/>
  <c r="Y19" i="3"/>
  <c r="X19" i="3"/>
  <c r="W6" i="3"/>
  <c r="X6" i="3"/>
  <c r="Y6" i="3"/>
  <c r="W56" i="3"/>
  <c r="Y56" i="3"/>
  <c r="Y12" i="3"/>
  <c r="X12" i="3"/>
  <c r="W12" i="3"/>
  <c r="Y66" i="3"/>
  <c r="X66" i="3"/>
  <c r="W66" i="3"/>
  <c r="Y107" i="3"/>
  <c r="X107" i="3"/>
  <c r="W107" i="3"/>
  <c r="W10" i="3"/>
  <c r="Y10" i="3"/>
  <c r="X10" i="3"/>
  <c r="X63" i="3"/>
  <c r="Y63" i="3"/>
  <c r="W63" i="3"/>
  <c r="Y48" i="3"/>
  <c r="W48" i="3"/>
  <c r="X48" i="3"/>
  <c r="Y118" i="3"/>
  <c r="X118" i="3"/>
  <c r="W118" i="3"/>
  <c r="W20" i="3"/>
  <c r="X20" i="3"/>
  <c r="Y20" i="3"/>
  <c r="W15" i="3"/>
  <c r="X15" i="3"/>
  <c r="Y15" i="3"/>
  <c r="X46" i="3"/>
  <c r="Y46" i="3"/>
  <c r="W46" i="3"/>
  <c r="W88" i="3"/>
  <c r="X88" i="3"/>
  <c r="Y88" i="3"/>
  <c r="Y27" i="3"/>
  <c r="W27" i="3"/>
  <c r="X27" i="3"/>
  <c r="Y105" i="3"/>
  <c r="W105" i="3"/>
  <c r="X105" i="3"/>
  <c r="Y24" i="3"/>
  <c r="W24" i="3"/>
  <c r="X24" i="3"/>
  <c r="W93" i="3"/>
  <c r="X93" i="3"/>
  <c r="Y93" i="3"/>
  <c r="X8" i="3"/>
  <c r="W8" i="3"/>
  <c r="Y8" i="3"/>
  <c r="W64" i="3"/>
  <c r="X64" i="3"/>
  <c r="Y64" i="3"/>
  <c r="Y86" i="3"/>
  <c r="W86" i="3"/>
  <c r="X86" i="3"/>
  <c r="Y16" i="3"/>
  <c r="X16" i="3"/>
  <c r="W16" i="3"/>
  <c r="X61" i="3"/>
  <c r="Y61" i="3"/>
  <c r="W61" i="3"/>
  <c r="Y18" i="3"/>
  <c r="W18" i="3"/>
  <c r="X18" i="3"/>
  <c r="W40" i="3"/>
  <c r="Y40" i="3"/>
  <c r="X40" i="3"/>
  <c r="Y89" i="3"/>
  <c r="W89" i="3"/>
  <c r="X89" i="3"/>
  <c r="Y106" i="3"/>
  <c r="X106" i="3"/>
  <c r="W106" i="3"/>
  <c r="X49" i="3"/>
  <c r="W49" i="3"/>
  <c r="Y49" i="3"/>
  <c r="X29" i="3"/>
  <c r="Y29" i="3"/>
  <c r="W29" i="3"/>
  <c r="Y4" i="3"/>
  <c r="W4" i="3"/>
  <c r="X4" i="3"/>
  <c r="X36" i="3"/>
  <c r="W36" i="3"/>
  <c r="Y36" i="3"/>
  <c r="W59" i="3"/>
  <c r="Y59" i="3"/>
  <c r="X59" i="3"/>
  <c r="X87" i="3"/>
  <c r="Y87" i="3"/>
  <c r="W87" i="3"/>
  <c r="X54" i="3"/>
  <c r="Y54" i="3"/>
  <c r="W54" i="3"/>
  <c r="X79" i="3"/>
  <c r="W79" i="3"/>
  <c r="Y79" i="3"/>
  <c r="X109" i="3"/>
  <c r="Y109" i="3"/>
  <c r="W109" i="3"/>
  <c r="Y28" i="3"/>
  <c r="W28" i="3"/>
  <c r="X28" i="3"/>
  <c r="X94" i="3"/>
  <c r="W94" i="3"/>
  <c r="Y94" i="3"/>
  <c r="R10" i="19" l="1"/>
  <c r="E10" i="19"/>
  <c r="J10" i="19"/>
  <c r="C10" i="19"/>
  <c r="G10" i="19"/>
  <c r="L10" i="19"/>
  <c r="D10" i="19"/>
  <c r="I10" i="19"/>
  <c r="Q10" i="19"/>
  <c r="K10" i="19"/>
  <c r="T56" i="19"/>
  <c r="H10" i="19"/>
  <c r="N10" i="19"/>
  <c r="P10" i="19"/>
  <c r="T33" i="19"/>
  <c r="F10" i="19"/>
  <c r="S10" i="19"/>
  <c r="R10" i="14"/>
  <c r="T6" i="19"/>
  <c r="G10" i="14"/>
  <c r="T17" i="19"/>
  <c r="M10" i="29"/>
  <c r="J16" i="29"/>
  <c r="N10" i="14"/>
  <c r="S10" i="14"/>
  <c r="I10" i="14"/>
  <c r="R16" i="29"/>
  <c r="D16" i="29"/>
  <c r="L10" i="14"/>
  <c r="D10" i="14"/>
  <c r="K16" i="29"/>
  <c r="E16" i="29"/>
  <c r="L24" i="29"/>
  <c r="S10" i="29"/>
  <c r="E10" i="29"/>
  <c r="K24" i="29"/>
  <c r="E24" i="29"/>
  <c r="J10" i="29"/>
  <c r="D10" i="29"/>
  <c r="L16" i="29"/>
  <c r="M10" i="14"/>
  <c r="T23" i="29"/>
  <c r="R24" i="29"/>
  <c r="D24" i="29"/>
  <c r="K10" i="29"/>
  <c r="S16" i="29"/>
  <c r="M16" i="29"/>
  <c r="T13" i="29"/>
  <c r="T9" i="29"/>
  <c r="T14" i="29"/>
  <c r="T20" i="29"/>
  <c r="P10" i="14"/>
  <c r="T8" i="29"/>
  <c r="T18" i="29"/>
  <c r="S24" i="29"/>
  <c r="M24" i="29"/>
  <c r="R10" i="29"/>
  <c r="L10" i="29"/>
  <c r="J10" i="14"/>
  <c r="H10" i="14"/>
  <c r="J24" i="29"/>
  <c r="N24" i="29"/>
  <c r="H24" i="29"/>
  <c r="T56" i="29"/>
  <c r="F16" i="29"/>
  <c r="P24" i="29"/>
  <c r="N16" i="29"/>
  <c r="H16" i="29"/>
  <c r="C24" i="29"/>
  <c r="T47" i="29"/>
  <c r="F10" i="29"/>
  <c r="H10" i="29"/>
  <c r="P16" i="29"/>
  <c r="G24" i="29"/>
  <c r="N10" i="29"/>
  <c r="P10" i="29"/>
  <c r="C16" i="29"/>
  <c r="T39" i="29"/>
  <c r="O24" i="29"/>
  <c r="I24" i="29"/>
  <c r="G16" i="29"/>
  <c r="O62" i="19"/>
  <c r="G62" i="19"/>
  <c r="N62" i="19"/>
  <c r="F62" i="19"/>
  <c r="M62" i="19"/>
  <c r="E62" i="19"/>
  <c r="L62" i="19"/>
  <c r="D62" i="19"/>
  <c r="S62" i="19"/>
  <c r="K62" i="19"/>
  <c r="C62" i="19"/>
  <c r="R62" i="19"/>
  <c r="J62" i="19"/>
  <c r="Q62" i="19"/>
  <c r="I62" i="19"/>
  <c r="P62" i="19"/>
  <c r="H62" i="19"/>
  <c r="O39" i="19"/>
  <c r="G39" i="19"/>
  <c r="N39" i="19"/>
  <c r="F39" i="19"/>
  <c r="M39" i="19"/>
  <c r="E39" i="19"/>
  <c r="L39" i="19"/>
  <c r="D39" i="19"/>
  <c r="S39" i="19"/>
  <c r="K39" i="19"/>
  <c r="C39" i="19"/>
  <c r="R39" i="19"/>
  <c r="J39" i="19"/>
  <c r="Q39" i="19"/>
  <c r="I39" i="19"/>
  <c r="P39" i="19"/>
  <c r="H39" i="19"/>
  <c r="T70" i="29"/>
  <c r="Q24" i="29"/>
  <c r="C10" i="29"/>
  <c r="T33" i="29"/>
  <c r="O16" i="29"/>
  <c r="I16" i="29"/>
  <c r="G10" i="29"/>
  <c r="I10" i="29"/>
  <c r="T62" i="29"/>
  <c r="Q16" i="29"/>
  <c r="F24" i="29"/>
  <c r="O10" i="29"/>
  <c r="Q10" i="29"/>
  <c r="T33" i="14"/>
  <c r="F10" i="14"/>
  <c r="O10" i="14"/>
  <c r="E10" i="14"/>
  <c r="J24" i="14"/>
  <c r="Q10" i="14"/>
  <c r="T12" i="19"/>
  <c r="C10" i="14"/>
  <c r="T56" i="14"/>
  <c r="T22" i="19"/>
  <c r="K24" i="14"/>
  <c r="P24" i="19"/>
  <c r="K16" i="14"/>
  <c r="L24" i="14"/>
  <c r="E16" i="14"/>
  <c r="D16" i="14"/>
  <c r="H16" i="14"/>
  <c r="S24" i="14"/>
  <c r="N24" i="14"/>
  <c r="H24" i="19"/>
  <c r="I24" i="19"/>
  <c r="L24" i="19"/>
  <c r="S16" i="14"/>
  <c r="I24" i="14"/>
  <c r="T18" i="14"/>
  <c r="R24" i="14"/>
  <c r="M24" i="14"/>
  <c r="O24" i="14"/>
  <c r="T20" i="14"/>
  <c r="L16" i="14"/>
  <c r="P16" i="14"/>
  <c r="T8" i="19"/>
  <c r="T13" i="14"/>
  <c r="Q24" i="19"/>
  <c r="E24" i="19"/>
  <c r="T9" i="14"/>
  <c r="T8" i="14"/>
  <c r="I16" i="14"/>
  <c r="T13" i="19"/>
  <c r="C24" i="14"/>
  <c r="T47" i="14"/>
  <c r="J24" i="19"/>
  <c r="M24" i="19"/>
  <c r="M16" i="14"/>
  <c r="Q16" i="14"/>
  <c r="E24" i="14"/>
  <c r="G24" i="14"/>
  <c r="Q24" i="14"/>
  <c r="R24" i="19"/>
  <c r="F24" i="19"/>
  <c r="T20" i="19"/>
  <c r="J14" i="20"/>
  <c r="T9" i="19"/>
  <c r="F16" i="14"/>
  <c r="T14" i="19"/>
  <c r="T70" i="19"/>
  <c r="C24" i="19"/>
  <c r="T47" i="19"/>
  <c r="N24" i="19"/>
  <c r="J14" i="15"/>
  <c r="F24" i="15"/>
  <c r="F27" i="15" s="1"/>
  <c r="C16" i="14"/>
  <c r="T39" i="14"/>
  <c r="N16" i="14"/>
  <c r="T70" i="14"/>
  <c r="K24" i="19"/>
  <c r="T18" i="19"/>
  <c r="T62" i="14"/>
  <c r="J16" i="14"/>
  <c r="G16" i="14"/>
  <c r="H24" i="14"/>
  <c r="T14" i="14"/>
  <c r="G24" i="19"/>
  <c r="S24" i="19"/>
  <c r="R16" i="14"/>
  <c r="O16" i="14"/>
  <c r="D24" i="14"/>
  <c r="F24" i="14"/>
  <c r="P24" i="14"/>
  <c r="O24" i="19"/>
  <c r="D24" i="19"/>
  <c r="T23" i="19"/>
  <c r="T23" i="14"/>
  <c r="L4" i="20"/>
  <c r="L4" i="15"/>
  <c r="Y3" i="3"/>
  <c r="X3" i="3"/>
  <c r="W3" i="3"/>
  <c r="T10" i="19" l="1"/>
  <c r="S16" i="19"/>
  <c r="O16" i="19"/>
  <c r="L16" i="19"/>
  <c r="E16" i="19"/>
  <c r="R16" i="19"/>
  <c r="F16" i="19"/>
  <c r="N16" i="19"/>
  <c r="H16" i="19"/>
  <c r="I16" i="19"/>
  <c r="Q16" i="19"/>
  <c r="J16" i="19"/>
  <c r="M16" i="19"/>
  <c r="P16" i="19"/>
  <c r="D16" i="19"/>
  <c r="C16" i="19"/>
  <c r="T10" i="29"/>
  <c r="T16" i="29"/>
  <c r="K16" i="19"/>
  <c r="T62" i="19"/>
  <c r="O51" i="19"/>
  <c r="G51" i="19"/>
  <c r="N51" i="19"/>
  <c r="F51" i="19"/>
  <c r="M51" i="19"/>
  <c r="E51" i="19"/>
  <c r="L51" i="19"/>
  <c r="D51" i="19"/>
  <c r="S51" i="19"/>
  <c r="K51" i="19"/>
  <c r="R51" i="19"/>
  <c r="J51" i="19"/>
  <c r="Q51" i="19"/>
  <c r="I51" i="19"/>
  <c r="P51" i="19"/>
  <c r="H51" i="19"/>
  <c r="C51" i="19"/>
  <c r="O28" i="19"/>
  <c r="G28" i="19"/>
  <c r="N28" i="19"/>
  <c r="F28" i="19"/>
  <c r="C28" i="19"/>
  <c r="M28" i="19"/>
  <c r="E28" i="19"/>
  <c r="L28" i="19"/>
  <c r="D28" i="19"/>
  <c r="S28" i="19"/>
  <c r="K28" i="19"/>
  <c r="R28" i="19"/>
  <c r="J28" i="19"/>
  <c r="Q28" i="19"/>
  <c r="I28" i="19"/>
  <c r="P28" i="19"/>
  <c r="H28" i="19"/>
  <c r="T39" i="19"/>
  <c r="M51" i="29"/>
  <c r="E51" i="29"/>
  <c r="Q28" i="29"/>
  <c r="I28" i="29"/>
  <c r="L51" i="29"/>
  <c r="D51" i="29"/>
  <c r="P28" i="29"/>
  <c r="H28" i="29"/>
  <c r="S51" i="29"/>
  <c r="K51" i="29"/>
  <c r="O28" i="29"/>
  <c r="G28" i="29"/>
  <c r="R51" i="29"/>
  <c r="J51" i="29"/>
  <c r="N28" i="29"/>
  <c r="F28" i="29"/>
  <c r="Q51" i="29"/>
  <c r="I51" i="29"/>
  <c r="M28" i="29"/>
  <c r="E28" i="29"/>
  <c r="P51" i="29"/>
  <c r="H51" i="29"/>
  <c r="C51" i="29"/>
  <c r="L28" i="29"/>
  <c r="D28" i="29"/>
  <c r="O51" i="29"/>
  <c r="G51" i="29"/>
  <c r="S28" i="29"/>
  <c r="K28" i="29"/>
  <c r="N51" i="29"/>
  <c r="F51" i="29"/>
  <c r="R28" i="29"/>
  <c r="J28" i="29"/>
  <c r="C28" i="29"/>
  <c r="G16" i="19"/>
  <c r="T24" i="29"/>
  <c r="T10" i="14"/>
  <c r="K14" i="20"/>
  <c r="J24" i="20"/>
  <c r="J27" i="20" s="1"/>
  <c r="M51" i="14"/>
  <c r="E51" i="14"/>
  <c r="Q28" i="14"/>
  <c r="I28" i="14"/>
  <c r="L51" i="14"/>
  <c r="D51" i="14"/>
  <c r="P28" i="14"/>
  <c r="H28" i="14"/>
  <c r="S51" i="14"/>
  <c r="K51" i="14"/>
  <c r="O28" i="14"/>
  <c r="G28" i="14"/>
  <c r="R51" i="14"/>
  <c r="J51" i="14"/>
  <c r="N28" i="14"/>
  <c r="F28" i="14"/>
  <c r="Q51" i="14"/>
  <c r="I51" i="14"/>
  <c r="M28" i="14"/>
  <c r="E28" i="14"/>
  <c r="P51" i="14"/>
  <c r="H51" i="14"/>
  <c r="C51" i="14"/>
  <c r="L28" i="14"/>
  <c r="D28" i="14"/>
  <c r="O51" i="14"/>
  <c r="G51" i="14"/>
  <c r="S28" i="14"/>
  <c r="K28" i="14"/>
  <c r="C28" i="14"/>
  <c r="R28" i="14"/>
  <c r="J28" i="14"/>
  <c r="F51" i="14"/>
  <c r="N51" i="14"/>
  <c r="T24" i="19"/>
  <c r="T16" i="14"/>
  <c r="K14" i="15"/>
  <c r="J24" i="15"/>
  <c r="J27" i="15" s="1"/>
  <c r="T24" i="14"/>
  <c r="S5" i="19" l="1"/>
  <c r="T16" i="19"/>
  <c r="G5" i="14"/>
  <c r="E5" i="19"/>
  <c r="Q5" i="29"/>
  <c r="K5" i="29"/>
  <c r="S5" i="29"/>
  <c r="E5" i="29"/>
  <c r="G5" i="29"/>
  <c r="I5" i="29"/>
  <c r="M5" i="29"/>
  <c r="C5" i="29"/>
  <c r="T28" i="29"/>
  <c r="O5" i="29"/>
  <c r="J5" i="29"/>
  <c r="D5" i="29"/>
  <c r="R5" i="29"/>
  <c r="L5" i="29"/>
  <c r="F5" i="29"/>
  <c r="H5" i="29"/>
  <c r="T51" i="29"/>
  <c r="N5" i="29"/>
  <c r="P5" i="29"/>
  <c r="M5" i="19"/>
  <c r="R5" i="14"/>
  <c r="H5" i="14"/>
  <c r="O5" i="19"/>
  <c r="I5" i="14"/>
  <c r="K5" i="19"/>
  <c r="H5" i="19"/>
  <c r="P5" i="19"/>
  <c r="C5" i="19"/>
  <c r="L5" i="14"/>
  <c r="J5" i="14"/>
  <c r="L5" i="19"/>
  <c r="I5" i="19"/>
  <c r="E5" i="14"/>
  <c r="C5" i="14"/>
  <c r="N5" i="19"/>
  <c r="J5" i="19"/>
  <c r="O5" i="14"/>
  <c r="Q5" i="14"/>
  <c r="Q5" i="19"/>
  <c r="T28" i="14"/>
  <c r="P5" i="14"/>
  <c r="N5" i="14"/>
  <c r="S5" i="14"/>
  <c r="M5" i="14"/>
  <c r="K5" i="14"/>
  <c r="D5" i="14"/>
  <c r="R5" i="19"/>
  <c r="F5" i="19"/>
  <c r="T51" i="19"/>
  <c r="L14" i="15"/>
  <c r="K24" i="15"/>
  <c r="G5" i="19"/>
  <c r="T51" i="14"/>
  <c r="T28" i="19"/>
  <c r="F5" i="14"/>
  <c r="D5" i="19"/>
  <c r="L14" i="20"/>
  <c r="K24" i="20"/>
  <c r="K27" i="20" s="1"/>
  <c r="M61" i="29" l="1"/>
  <c r="M71" i="29" s="1"/>
  <c r="E61" i="29"/>
  <c r="E71" i="29" s="1"/>
  <c r="Q38" i="29"/>
  <c r="I38" i="29"/>
  <c r="L61" i="29"/>
  <c r="L71" i="29" s="1"/>
  <c r="D61" i="29"/>
  <c r="D71" i="29" s="1"/>
  <c r="P38" i="29"/>
  <c r="H38" i="29"/>
  <c r="S61" i="29"/>
  <c r="S71" i="29" s="1"/>
  <c r="K61" i="29"/>
  <c r="K71" i="29" s="1"/>
  <c r="O38" i="29"/>
  <c r="G38" i="29"/>
  <c r="R61" i="29"/>
  <c r="R71" i="29" s="1"/>
  <c r="J61" i="29"/>
  <c r="J71" i="29" s="1"/>
  <c r="C61" i="29"/>
  <c r="N38" i="29"/>
  <c r="F38" i="29"/>
  <c r="Q61" i="29"/>
  <c r="Q71" i="29" s="1"/>
  <c r="I61" i="29"/>
  <c r="I71" i="29" s="1"/>
  <c r="M38" i="29"/>
  <c r="E38" i="29"/>
  <c r="P61" i="29"/>
  <c r="P71" i="29" s="1"/>
  <c r="H61" i="29"/>
  <c r="H71" i="29" s="1"/>
  <c r="L38" i="29"/>
  <c r="D38" i="29"/>
  <c r="O61" i="29"/>
  <c r="O71" i="29" s="1"/>
  <c r="G61" i="29"/>
  <c r="G71" i="29" s="1"/>
  <c r="S38" i="29"/>
  <c r="K38" i="29"/>
  <c r="N61" i="29"/>
  <c r="N71" i="29" s="1"/>
  <c r="F61" i="29"/>
  <c r="F71" i="29" s="1"/>
  <c r="R38" i="29"/>
  <c r="J38" i="29"/>
  <c r="C38" i="29"/>
  <c r="T5" i="29"/>
  <c r="O61" i="19"/>
  <c r="G61" i="19"/>
  <c r="G71" i="19" s="1"/>
  <c r="N61" i="19"/>
  <c r="N71" i="19" s="1"/>
  <c r="F61" i="19"/>
  <c r="F71" i="19" s="1"/>
  <c r="M61" i="19"/>
  <c r="M71" i="19" s="1"/>
  <c r="E61" i="19"/>
  <c r="E71" i="19" s="1"/>
  <c r="L61" i="19"/>
  <c r="L71" i="19" s="1"/>
  <c r="D61" i="19"/>
  <c r="D71" i="19" s="1"/>
  <c r="S61" i="19"/>
  <c r="S71" i="19" s="1"/>
  <c r="K61" i="19"/>
  <c r="K71" i="19" s="1"/>
  <c r="R61" i="19"/>
  <c r="R71" i="19" s="1"/>
  <c r="J61" i="19"/>
  <c r="J71" i="19" s="1"/>
  <c r="C61" i="19"/>
  <c r="Q61" i="19"/>
  <c r="Q71" i="19" s="1"/>
  <c r="I61" i="19"/>
  <c r="I71" i="19" s="1"/>
  <c r="P61" i="19"/>
  <c r="P71" i="19" s="1"/>
  <c r="H61" i="19"/>
  <c r="O38" i="19"/>
  <c r="G38" i="19"/>
  <c r="N38" i="19"/>
  <c r="F38" i="19"/>
  <c r="M38" i="19"/>
  <c r="E38" i="19"/>
  <c r="L38" i="19"/>
  <c r="D38" i="19"/>
  <c r="S38" i="19"/>
  <c r="K38" i="19"/>
  <c r="R38" i="19"/>
  <c r="J38" i="19"/>
  <c r="C38" i="19"/>
  <c r="Q38" i="19"/>
  <c r="I38" i="19"/>
  <c r="P38" i="19"/>
  <c r="H38" i="19"/>
  <c r="T5" i="19"/>
  <c r="Q38" i="14"/>
  <c r="I38" i="14"/>
  <c r="P38" i="14"/>
  <c r="H38" i="14"/>
  <c r="O38" i="14"/>
  <c r="G38" i="14"/>
  <c r="N38" i="14"/>
  <c r="F38" i="14"/>
  <c r="M38" i="14"/>
  <c r="E38" i="14"/>
  <c r="L38" i="14"/>
  <c r="D38" i="14"/>
  <c r="R38" i="14"/>
  <c r="J38" i="14"/>
  <c r="C38" i="14"/>
  <c r="M61" i="14"/>
  <c r="M71" i="14" s="1"/>
  <c r="E61" i="14"/>
  <c r="E71" i="14" s="1"/>
  <c r="L61" i="14"/>
  <c r="L71" i="14" s="1"/>
  <c r="D61" i="14"/>
  <c r="D71" i="14" s="1"/>
  <c r="S61" i="14"/>
  <c r="S71" i="14" s="1"/>
  <c r="K61" i="14"/>
  <c r="K71" i="14" s="1"/>
  <c r="S38" i="14"/>
  <c r="R61" i="14"/>
  <c r="R71" i="14" s="1"/>
  <c r="J61" i="14"/>
  <c r="J71" i="14" s="1"/>
  <c r="C61" i="14"/>
  <c r="K38" i="14"/>
  <c r="Q61" i="14"/>
  <c r="Q71" i="14" s="1"/>
  <c r="I61" i="14"/>
  <c r="I71" i="14" s="1"/>
  <c r="P61" i="14"/>
  <c r="P71" i="14" s="1"/>
  <c r="H61" i="14"/>
  <c r="H71" i="14" s="1"/>
  <c r="O61" i="14"/>
  <c r="O71" i="14" s="1"/>
  <c r="G61" i="14"/>
  <c r="G71" i="14" s="1"/>
  <c r="N61" i="14"/>
  <c r="N71" i="14" s="1"/>
  <c r="F61" i="14"/>
  <c r="F71" i="14" s="1"/>
  <c r="L24" i="15"/>
  <c r="M24" i="15" s="1"/>
  <c r="T5" i="14"/>
  <c r="K27" i="15"/>
  <c r="H71" i="19"/>
  <c r="O71" i="19"/>
  <c r="L24" i="20"/>
  <c r="M24" i="20" s="1"/>
  <c r="H15" i="29" l="1"/>
  <c r="H25" i="29" s="1"/>
  <c r="H48" i="29"/>
  <c r="T61" i="29"/>
  <c r="C71" i="29"/>
  <c r="T71" i="29" s="1"/>
  <c r="P15" i="29"/>
  <c r="P25" i="29" s="1"/>
  <c r="P48" i="29"/>
  <c r="L15" i="29"/>
  <c r="L25" i="29" s="1"/>
  <c r="L48" i="29"/>
  <c r="K15" i="29"/>
  <c r="K25" i="29" s="1"/>
  <c r="K48" i="29"/>
  <c r="E15" i="29"/>
  <c r="E25" i="29" s="1"/>
  <c r="E48" i="29"/>
  <c r="R15" i="29"/>
  <c r="R48" i="29"/>
  <c r="S15" i="29"/>
  <c r="S25" i="29" s="1"/>
  <c r="S48" i="29"/>
  <c r="M15" i="29"/>
  <c r="M25" i="29" s="1"/>
  <c r="M48" i="29"/>
  <c r="G15" i="29"/>
  <c r="G25" i="29" s="1"/>
  <c r="G48" i="29"/>
  <c r="I15" i="29"/>
  <c r="I25" i="29" s="1"/>
  <c r="I48" i="29"/>
  <c r="N15" i="29"/>
  <c r="N25" i="29" s="1"/>
  <c r="N48" i="29"/>
  <c r="O15" i="29"/>
  <c r="O25" i="29" s="1"/>
  <c r="O48" i="29"/>
  <c r="Q15" i="29"/>
  <c r="Q25" i="29" s="1"/>
  <c r="Q48" i="29"/>
  <c r="C15" i="29"/>
  <c r="C25" i="29" s="1"/>
  <c r="T38" i="29"/>
  <c r="C48" i="29"/>
  <c r="J15" i="29"/>
  <c r="J25" i="29" s="1"/>
  <c r="J48" i="29"/>
  <c r="D15" i="29"/>
  <c r="D25" i="29" s="1"/>
  <c r="D48" i="29"/>
  <c r="F15" i="29"/>
  <c r="F25" i="29" s="1"/>
  <c r="F48" i="29"/>
  <c r="J15" i="19"/>
  <c r="J25" i="19" s="1"/>
  <c r="J48" i="19"/>
  <c r="M15" i="19"/>
  <c r="M25" i="19" s="1"/>
  <c r="M48" i="19"/>
  <c r="R15" i="19"/>
  <c r="R25" i="19" s="1"/>
  <c r="R48" i="19"/>
  <c r="F15" i="19"/>
  <c r="F25" i="19" s="1"/>
  <c r="F48" i="19"/>
  <c r="C15" i="14"/>
  <c r="T38" i="14"/>
  <c r="C48" i="14"/>
  <c r="N15" i="14"/>
  <c r="N25" i="14" s="1"/>
  <c r="N48" i="14"/>
  <c r="S15" i="14"/>
  <c r="S25" i="14" s="1"/>
  <c r="S48" i="14"/>
  <c r="C15" i="19"/>
  <c r="T38" i="19"/>
  <c r="C48" i="19"/>
  <c r="J15" i="14"/>
  <c r="J25" i="14" s="1"/>
  <c r="J48" i="14"/>
  <c r="G15" i="14"/>
  <c r="G25" i="14" s="1"/>
  <c r="G48" i="14"/>
  <c r="Q15" i="19"/>
  <c r="Q25" i="19" s="1"/>
  <c r="Q48" i="19"/>
  <c r="K15" i="19"/>
  <c r="K25" i="19" s="1"/>
  <c r="K48" i="19"/>
  <c r="G15" i="19"/>
  <c r="G25" i="19" s="1"/>
  <c r="G48" i="19"/>
  <c r="R15" i="14"/>
  <c r="R25" i="14" s="1"/>
  <c r="R48" i="14"/>
  <c r="O15" i="14"/>
  <c r="O25" i="14" s="1"/>
  <c r="O48" i="14"/>
  <c r="I15" i="19"/>
  <c r="I25" i="19" s="1"/>
  <c r="I48" i="19"/>
  <c r="T61" i="19"/>
  <c r="C71" i="19"/>
  <c r="T71" i="19" s="1"/>
  <c r="S15" i="19"/>
  <c r="S25" i="19" s="1"/>
  <c r="S48" i="19"/>
  <c r="O15" i="19"/>
  <c r="O25" i="19" s="1"/>
  <c r="O48" i="19"/>
  <c r="D15" i="14"/>
  <c r="D25" i="14" s="1"/>
  <c r="D48" i="14"/>
  <c r="H15" i="14"/>
  <c r="H25" i="14" s="1"/>
  <c r="H48" i="14"/>
  <c r="N15" i="19"/>
  <c r="N25" i="19" s="1"/>
  <c r="N48" i="19"/>
  <c r="D15" i="19"/>
  <c r="D25" i="19" s="1"/>
  <c r="D48" i="19"/>
  <c r="L15" i="14"/>
  <c r="L25" i="14" s="1"/>
  <c r="L48" i="14"/>
  <c r="P15" i="14"/>
  <c r="P25" i="14" s="1"/>
  <c r="P48" i="14"/>
  <c r="L15" i="19"/>
  <c r="L25" i="19" s="1"/>
  <c r="L48" i="19"/>
  <c r="K15" i="14"/>
  <c r="K25" i="14" s="1"/>
  <c r="K48" i="14"/>
  <c r="E15" i="14"/>
  <c r="E25" i="14" s="1"/>
  <c r="E48" i="14"/>
  <c r="I15" i="14"/>
  <c r="I25" i="14" s="1"/>
  <c r="I48" i="14"/>
  <c r="H15" i="19"/>
  <c r="H25" i="19" s="1"/>
  <c r="H48" i="19"/>
  <c r="P15" i="19"/>
  <c r="P25" i="19" s="1"/>
  <c r="P48" i="19"/>
  <c r="E15" i="19"/>
  <c r="E25" i="19" s="1"/>
  <c r="E48" i="19"/>
  <c r="T61" i="14"/>
  <c r="C71" i="14"/>
  <c r="T71" i="14" s="1"/>
  <c r="M15" i="14"/>
  <c r="M25" i="14" s="1"/>
  <c r="M48" i="14"/>
  <c r="Q15" i="14"/>
  <c r="Q25" i="14" s="1"/>
  <c r="Q48" i="14"/>
  <c r="F15" i="14"/>
  <c r="F25" i="14" s="1"/>
  <c r="F48" i="14"/>
  <c r="T48" i="29" l="1"/>
  <c r="T15" i="29"/>
  <c r="R25" i="29"/>
  <c r="F3" i="16" s="1" a="1"/>
  <c r="T48" i="19"/>
  <c r="T15" i="19"/>
  <c r="C25" i="19"/>
  <c r="T48" i="14"/>
  <c r="T15" i="14"/>
  <c r="C25" i="14"/>
  <c r="F3" i="16" l="1"/>
  <c r="F12" i="16"/>
  <c r="F14" i="16"/>
  <c r="F17" i="16"/>
  <c r="F8" i="16"/>
  <c r="F6" i="16"/>
  <c r="F4" i="16"/>
  <c r="F16" i="16"/>
  <c r="F10" i="16"/>
  <c r="F15" i="16"/>
  <c r="F13" i="16"/>
  <c r="F19" i="16"/>
  <c r="F11" i="16"/>
  <c r="F9" i="16"/>
  <c r="F7" i="16"/>
  <c r="F18" i="16"/>
  <c r="F5" i="16"/>
  <c r="T25" i="29"/>
  <c r="K3" i="16" a="1"/>
  <c r="T25" i="19"/>
  <c r="E3" i="16" a="1"/>
  <c r="T25" i="14"/>
  <c r="E10" i="16" l="1"/>
  <c r="E16" i="16"/>
  <c r="E4" i="16"/>
  <c r="E5" i="16"/>
  <c r="E8" i="16"/>
  <c r="E18" i="16"/>
  <c r="E3" i="16"/>
  <c r="E15" i="16"/>
  <c r="E6" i="16"/>
  <c r="E12" i="16"/>
  <c r="E17" i="16"/>
  <c r="E7" i="16"/>
  <c r="E13" i="16"/>
  <c r="E9" i="16"/>
  <c r="E14" i="16"/>
  <c r="E19" i="16"/>
  <c r="E11" i="16"/>
  <c r="K13" i="16"/>
  <c r="M13" i="16" s="1"/>
  <c r="K11" i="16"/>
  <c r="M11" i="16" s="1"/>
  <c r="K14" i="16"/>
  <c r="M14" i="16" s="1"/>
  <c r="K9" i="16"/>
  <c r="M9" i="16" s="1"/>
  <c r="K10" i="16"/>
  <c r="M10" i="16" s="1"/>
  <c r="K19" i="16"/>
  <c r="M19" i="16" s="1"/>
  <c r="K18" i="16"/>
  <c r="M18" i="16" s="1"/>
  <c r="K3" i="16"/>
  <c r="M3" i="16" s="1"/>
  <c r="K4" i="16"/>
  <c r="M4" i="16" s="1"/>
  <c r="K6" i="16"/>
  <c r="M6" i="16" s="1"/>
  <c r="K8" i="16"/>
  <c r="M8" i="16" s="1"/>
  <c r="K15" i="16"/>
  <c r="M15" i="16" s="1"/>
  <c r="K5" i="16"/>
  <c r="M5" i="16" s="1"/>
  <c r="K17" i="16"/>
  <c r="M17" i="16" s="1"/>
  <c r="K16" i="16"/>
  <c r="M16" i="16" s="1"/>
  <c r="K12" i="16"/>
  <c r="M12" i="16" s="1"/>
  <c r="K7" i="16"/>
  <c r="M7" i="16" s="1"/>
  <c r="I19" i="16" l="1"/>
  <c r="G19" i="16"/>
  <c r="I15" i="16"/>
  <c r="G15" i="16"/>
  <c r="I14" i="16"/>
  <c r="G14" i="16"/>
  <c r="I3" i="16"/>
  <c r="G3" i="16"/>
  <c r="G9" i="16"/>
  <c r="I9" i="16"/>
  <c r="I18" i="16"/>
  <c r="G18" i="16"/>
  <c r="G13" i="16"/>
  <c r="I13" i="16"/>
  <c r="I8" i="16"/>
  <c r="G8" i="16"/>
  <c r="I7" i="16"/>
  <c r="G7" i="16"/>
  <c r="G5" i="16"/>
  <c r="I5" i="16"/>
  <c r="G17" i="16"/>
  <c r="I17" i="16"/>
  <c r="G4" i="16"/>
  <c r="I4" i="16"/>
  <c r="G12" i="16"/>
  <c r="I12" i="16"/>
  <c r="G16" i="16"/>
  <c r="I16" i="16"/>
  <c r="I11" i="16"/>
  <c r="G11" i="16"/>
  <c r="G6" i="16"/>
  <c r="I6" i="16"/>
  <c r="I10" i="16"/>
  <c r="G10" i="16"/>
  <c r="J3" i="16" l="1"/>
  <c r="L3" i="16" s="1"/>
  <c r="H3" i="16"/>
  <c r="J14" i="16"/>
  <c r="L14" i="16" s="1"/>
  <c r="H14" i="16"/>
  <c r="J4" i="16"/>
  <c r="L4" i="16" s="1"/>
  <c r="H4" i="16"/>
  <c r="J13" i="16"/>
  <c r="L13" i="16" s="1"/>
  <c r="H13" i="16"/>
  <c r="J8" i="16"/>
  <c r="L8" i="16" s="1"/>
  <c r="H8" i="16"/>
  <c r="J18" i="16"/>
  <c r="L18" i="16" s="1"/>
  <c r="H18" i="16"/>
  <c r="J15" i="16"/>
  <c r="L15" i="16" s="1"/>
  <c r="H15" i="16"/>
  <c r="J17" i="16"/>
  <c r="L17" i="16" s="1"/>
  <c r="H17" i="16"/>
  <c r="J5" i="16"/>
  <c r="L5" i="16" s="1"/>
  <c r="H5" i="16"/>
  <c r="J10" i="16"/>
  <c r="L10" i="16" s="1"/>
  <c r="H10" i="16"/>
  <c r="J7" i="16"/>
  <c r="L7" i="16" s="1"/>
  <c r="H7" i="16"/>
  <c r="J19" i="16"/>
  <c r="L19" i="16" s="1"/>
  <c r="H19" i="16"/>
  <c r="J6" i="16"/>
  <c r="L6" i="16" s="1"/>
  <c r="H6" i="16"/>
  <c r="J11" i="16"/>
  <c r="L11" i="16" s="1"/>
  <c r="H11" i="16"/>
  <c r="J16" i="16"/>
  <c r="L16" i="16" s="1"/>
  <c r="H16" i="16"/>
  <c r="J12" i="16"/>
  <c r="L12" i="16" s="1"/>
  <c r="H12" i="16"/>
  <c r="J9" i="16"/>
  <c r="L9" i="16" s="1"/>
  <c r="H9" i="16"/>
</calcChain>
</file>

<file path=xl/sharedStrings.xml><?xml version="1.0" encoding="utf-8"?>
<sst xmlns="http://schemas.openxmlformats.org/spreadsheetml/2006/main" count="3076" uniqueCount="286">
  <si>
    <t>TUITION_GROUP_SORT</t>
  </si>
  <si>
    <t>TUITION_GROUP_NAME</t>
  </si>
  <si>
    <t>0</t>
  </si>
  <si>
    <t>Seattle  Campus</t>
  </si>
  <si>
    <t>01</t>
  </si>
  <si>
    <t>Undergraduate</t>
  </si>
  <si>
    <t>1</t>
  </si>
  <si>
    <t>Resident</t>
  </si>
  <si>
    <t>2</t>
  </si>
  <si>
    <t>Nonresident</t>
  </si>
  <si>
    <t>02</t>
  </si>
  <si>
    <t>Undergraduate Post-Bacc / Non-Matric</t>
  </si>
  <si>
    <t>03</t>
  </si>
  <si>
    <t>Graduate Tier I</t>
  </si>
  <si>
    <t>04</t>
  </si>
  <si>
    <t>05</t>
  </si>
  <si>
    <t>Graduate Tier II</t>
  </si>
  <si>
    <t>07</t>
  </si>
  <si>
    <t>Graduate Tier III</t>
  </si>
  <si>
    <t>Graduate Post-Bacc / Non-Matric</t>
  </si>
  <si>
    <t>06</t>
  </si>
  <si>
    <t>09</t>
  </si>
  <si>
    <t>Coll Environ Graduate</t>
  </si>
  <si>
    <t>College of the Environment Graduate Programs</t>
  </si>
  <si>
    <t>11</t>
  </si>
  <si>
    <t>Education Graduate</t>
  </si>
  <si>
    <t>27</t>
  </si>
  <si>
    <t>Master of Education and Master in Teaching</t>
  </si>
  <si>
    <t>Doctor of Education and Education PhD</t>
  </si>
  <si>
    <t>17</t>
  </si>
  <si>
    <t>MSW</t>
  </si>
  <si>
    <t>Master of Social Work</t>
  </si>
  <si>
    <t>19</t>
  </si>
  <si>
    <t>Public Health Graduate</t>
  </si>
  <si>
    <t>21</t>
  </si>
  <si>
    <t>MPH</t>
  </si>
  <si>
    <t>25</t>
  </si>
  <si>
    <t>CBE Masters</t>
  </si>
  <si>
    <t>College of Built Environ - MArch &amp; MSRE</t>
  </si>
  <si>
    <t>39</t>
  </si>
  <si>
    <t>Coll of Built Environ - Masters in Const Mgmt, Land Arch, Urb Des Plan</t>
  </si>
  <si>
    <t>Engineering Masters</t>
  </si>
  <si>
    <t>Master of Chemical Engineering</t>
  </si>
  <si>
    <t>Master of Material Science and Engineering</t>
  </si>
  <si>
    <t>Master of Industrial and Systems Engineering</t>
  </si>
  <si>
    <t>33</t>
  </si>
  <si>
    <t>MPA</t>
  </si>
  <si>
    <t>37</t>
  </si>
  <si>
    <t>MBA</t>
  </si>
  <si>
    <t>Master of Business Administration (Incoming)</t>
  </si>
  <si>
    <t>Master of Business Administration (Continuing)</t>
  </si>
  <si>
    <t>Law (JD)</t>
  </si>
  <si>
    <t>41</t>
  </si>
  <si>
    <t>Law Graduate</t>
  </si>
  <si>
    <t>Master of Laws (LLM)</t>
  </si>
  <si>
    <t>Law PhD</t>
  </si>
  <si>
    <t>45</t>
  </si>
  <si>
    <t>Nursing Graduate</t>
  </si>
  <si>
    <t>Nursing Master and Doctor of Nursing Practice</t>
  </si>
  <si>
    <t>47</t>
  </si>
  <si>
    <t>PharmD</t>
  </si>
  <si>
    <t>Doctor of Pharmacy</t>
  </si>
  <si>
    <t>49</t>
  </si>
  <si>
    <t>Medicine (MD)</t>
  </si>
  <si>
    <t>Medical Professional (MD)</t>
  </si>
  <si>
    <t>51</t>
  </si>
  <si>
    <t>Dentistry (DDS)</t>
  </si>
  <si>
    <t>Dental Professional -Year 2</t>
  </si>
  <si>
    <t>Dental Professional - Year 1</t>
  </si>
  <si>
    <t>Dental Professional - Year 3</t>
  </si>
  <si>
    <t>Dental Professional - Year 4</t>
  </si>
  <si>
    <t>53</t>
  </si>
  <si>
    <t>Dentistry Graduate</t>
  </si>
  <si>
    <t>Graduate Dentistry - Oral Biology</t>
  </si>
  <si>
    <t>Graduate Dentistry - Oral Med, Ped Dent, Periodontics, Prosthodontics</t>
  </si>
  <si>
    <t>Graduate Dentistry - Endodontics</t>
  </si>
  <si>
    <t>Graduate Dentistry - Orthodontics</t>
  </si>
  <si>
    <t>Bothell Campus</t>
  </si>
  <si>
    <t>Nursing</t>
  </si>
  <si>
    <t>Master of Nursing</t>
  </si>
  <si>
    <t>Tacoma Campus</t>
  </si>
  <si>
    <t>GrossOp</t>
  </si>
  <si>
    <t>GrossROp</t>
  </si>
  <si>
    <t>OpWaiv</t>
  </si>
  <si>
    <t>SetOp</t>
  </si>
  <si>
    <t>NetOp</t>
  </si>
  <si>
    <t>OGWvr</t>
  </si>
  <si>
    <t>ORWvr</t>
  </si>
  <si>
    <t>ONWvr</t>
  </si>
  <si>
    <t>Owvr</t>
  </si>
  <si>
    <t>SetAside</t>
  </si>
  <si>
    <t>S</t>
  </si>
  <si>
    <t>B</t>
  </si>
  <si>
    <t>T</t>
  </si>
  <si>
    <t>2016-17</t>
  </si>
  <si>
    <t>2017-18</t>
  </si>
  <si>
    <t>2018-19</t>
  </si>
  <si>
    <t>Tuition for:</t>
  </si>
  <si>
    <t>Campus</t>
  </si>
  <si>
    <t>Total</t>
  </si>
  <si>
    <t xml:space="preserve">Change for </t>
  </si>
  <si>
    <t>Seattle</t>
  </si>
  <si>
    <t>Bothell</t>
  </si>
  <si>
    <t>Tacoma</t>
  </si>
  <si>
    <t>UW Total</t>
  </si>
  <si>
    <t>TuitionCampus</t>
  </si>
  <si>
    <t>TuitionGroup</t>
  </si>
  <si>
    <t>TuitionGroupName</t>
  </si>
  <si>
    <t>TuitionResidency</t>
  </si>
  <si>
    <t>TuitionResidencyName</t>
  </si>
  <si>
    <t>FTE</t>
  </si>
  <si>
    <t>Headcount</t>
  </si>
  <si>
    <t>TuitionCategory</t>
  </si>
  <si>
    <t>TuitionCategoryName</t>
  </si>
  <si>
    <t>Masters of Applied BioEngineering</t>
  </si>
  <si>
    <t>Law (JD) 1L</t>
  </si>
  <si>
    <t>PharmD/PhD Concurrent</t>
  </si>
  <si>
    <t>Pharm D/Bothell MBA</t>
  </si>
  <si>
    <t>MS in ESS</t>
  </si>
  <si>
    <t>Public Health Masters Programs (excl MPH)</t>
  </si>
  <si>
    <t>Public Health PhD Program</t>
  </si>
  <si>
    <t>Master of Public Health (Incoming)</t>
  </si>
  <si>
    <t>Master of Public Health (Continuing)</t>
  </si>
  <si>
    <t>Masters ofApplied BioEngineering</t>
  </si>
  <si>
    <t>Master of Public Administration</t>
  </si>
  <si>
    <t>Law (JD) 2L,3L</t>
  </si>
  <si>
    <t>PharmD/Bothell MBA</t>
  </si>
  <si>
    <t>HC</t>
  </si>
  <si>
    <t>2016-17 to 2017-18 Change</t>
  </si>
  <si>
    <t>%chg</t>
  </si>
  <si>
    <t>%reschg</t>
  </si>
  <si>
    <t>%nonres</t>
  </si>
  <si>
    <t>2017-18 to 2018-19 Change</t>
  </si>
  <si>
    <t>NMOp</t>
  </si>
  <si>
    <t>NROpWvr</t>
  </si>
  <si>
    <t>Campus Gp</t>
  </si>
  <si>
    <t>CampusCatRes</t>
  </si>
  <si>
    <t>SumOfGrossOp</t>
  </si>
  <si>
    <t>Projected Distribution of FY17 Tuition Revenue, Updated based on Fall 2016 enrollment information</t>
  </si>
  <si>
    <t>Tuition Category</t>
  </si>
  <si>
    <t xml:space="preserve">Built Environments            </t>
  </si>
  <si>
    <t xml:space="preserve">Coll Arts &amp; Sciences          </t>
  </si>
  <si>
    <t xml:space="preserve">Foster Business School        </t>
  </si>
  <si>
    <t xml:space="preserve">College Of Education          </t>
  </si>
  <si>
    <t xml:space="preserve">College Of Engineering        </t>
  </si>
  <si>
    <t xml:space="preserve">College Of Environment        </t>
  </si>
  <si>
    <t xml:space="preserve">The Information School        </t>
  </si>
  <si>
    <t xml:space="preserve">School Of Law                 </t>
  </si>
  <si>
    <t xml:space="preserve">Evans Sch Of Public Af        </t>
  </si>
  <si>
    <t xml:space="preserve">School Of Social Work         </t>
  </si>
  <si>
    <t xml:space="preserve">School Of Dentistry           </t>
  </si>
  <si>
    <t xml:space="preserve">School Of Medicine            </t>
  </si>
  <si>
    <t xml:space="preserve">School Of Nursing             </t>
  </si>
  <si>
    <t xml:space="preserve">School Of Pharmacy            </t>
  </si>
  <si>
    <t xml:space="preserve">Sch Of Public Health          </t>
  </si>
  <si>
    <t xml:space="preserve">Undergrad Acad Affairs        </t>
  </si>
  <si>
    <t xml:space="preserve">Dean-Graduate School          </t>
  </si>
  <si>
    <t>TOTAL</t>
  </si>
  <si>
    <t>Total Distributed</t>
  </si>
  <si>
    <t>Graduate Dentistry</t>
  </si>
  <si>
    <t>Distributed Based on SCH</t>
  </si>
  <si>
    <t>SCH</t>
  </si>
  <si>
    <t>Nursing Master and DNP</t>
  </si>
  <si>
    <t>Distributed Based on Degrees (UG)/Majors (Grad)</t>
  </si>
  <si>
    <t>FY17  Projected Tuition (Net Operating Fee) Revenue by Tuition Group - Updated based on Fall 2016 enrollments</t>
  </si>
  <si>
    <t>Tuition Group</t>
  </si>
  <si>
    <t>UWT UWB Adjustment</t>
  </si>
  <si>
    <t>Add'l Aid</t>
  </si>
  <si>
    <t>NR Aid</t>
  </si>
  <si>
    <t>Net Op After Add'l Aid</t>
  </si>
  <si>
    <t>After Subtraction of Risk Pool</t>
  </si>
  <si>
    <t>70% of Total</t>
  </si>
  <si>
    <t>30% Tax</t>
  </si>
  <si>
    <t>UW Seattle Total</t>
  </si>
  <si>
    <t>UW Bothell</t>
  </si>
  <si>
    <t>UW Tacoma</t>
  </si>
  <si>
    <t>ICA</t>
  </si>
  <si>
    <t>By TG by Campus</t>
  </si>
  <si>
    <t>Projected FY17 SCH -  Fall 2016 SCH plus Winter and Spring 2016 SCH, adjusted for Fall 2015 to Fall 2016 SCH change by tuition group</t>
  </si>
  <si>
    <t xml:space="preserve">BUILT ENVIRONMENTS            </t>
  </si>
  <si>
    <t xml:space="preserve">COLL ARTS &amp; SCIENCES          </t>
  </si>
  <si>
    <t xml:space="preserve">FOSTER BUSINESS SCHOOL        </t>
  </si>
  <si>
    <t xml:space="preserve">COLLEGE OF EDUCATION          </t>
  </si>
  <si>
    <t xml:space="preserve">COLLEGE OF ENGINEERING        </t>
  </si>
  <si>
    <t xml:space="preserve">COLLEGE OF ENVIRONMENT        </t>
  </si>
  <si>
    <t xml:space="preserve">THE INFORMATION SCHOOL        </t>
  </si>
  <si>
    <t xml:space="preserve">SCHOOL OF LAW                 </t>
  </si>
  <si>
    <t xml:space="preserve">EVANS SCH OF PUBLIC AF        </t>
  </si>
  <si>
    <t xml:space="preserve">SCHOOL OF SOCIAL WORK         </t>
  </si>
  <si>
    <t xml:space="preserve">SCHOOL OF DENTISTRY           </t>
  </si>
  <si>
    <t xml:space="preserve">SCHOOL OF MEDICINE            </t>
  </si>
  <si>
    <t xml:space="preserve">SCHOOL OF NURSING             </t>
  </si>
  <si>
    <t xml:space="preserve">SCHOOL OF PHARMACY            </t>
  </si>
  <si>
    <t xml:space="preserve">SCH OF PUBLIC HEALTH          </t>
  </si>
  <si>
    <t xml:space="preserve">UNDERGRAD ACAD AFFAIRS        </t>
  </si>
  <si>
    <t xml:space="preserve">GRADUATE SCHOOL               </t>
  </si>
  <si>
    <t>Grad Tier I</t>
  </si>
  <si>
    <t>Grad Tier II</t>
  </si>
  <si>
    <t>Grad Tier III</t>
  </si>
  <si>
    <t>College</t>
  </si>
  <si>
    <t>FY16 degrees, Fall 2016 majors plus Winter and Spring 2016 majors, adjusted for Fall 2015 to Fall 2016 major change by tuition group</t>
  </si>
  <si>
    <t>UG Degrees</t>
  </si>
  <si>
    <t>CBE Graduate</t>
  </si>
  <si>
    <t>Tuition Residency</t>
  </si>
  <si>
    <t>2016-17 Tuition</t>
  </si>
  <si>
    <t>FY18  Projected Tuition (Net Operating Fee) Revenue by Tuition Group</t>
  </si>
  <si>
    <t>Projected Distribution of FY17 Tuition Revenue</t>
  </si>
  <si>
    <t>FY17  Projected Tuition (Net Operating Fee) Revenue by Tuition Group</t>
  </si>
  <si>
    <t>recorded ICA for FY16</t>
  </si>
  <si>
    <t>SumOfNewFTE</t>
  </si>
  <si>
    <t>SumOfOpWaiv</t>
  </si>
  <si>
    <t>SumOfNMOp</t>
  </si>
  <si>
    <t>SumOfSetOp</t>
  </si>
  <si>
    <t>SumOfNetOp</t>
  </si>
  <si>
    <t>By Campus</t>
  </si>
  <si>
    <t>RUG by Campus</t>
  </si>
  <si>
    <t>Aid Reversal</t>
  </si>
  <si>
    <t>% RUG FTE by Campus</t>
  </si>
  <si>
    <t>Projected FY17 SCH</t>
  </si>
  <si>
    <t>Projected FY17 Majors, FY16 degrees (same as FY16 Majors, FY15 Degrees with slight reduction in A&amp;S degrees and slight incr in CoEngr, Foster degrees)</t>
  </si>
  <si>
    <t>FY17 Projected</t>
  </si>
  <si>
    <t>FY17 Projection Fall Update</t>
  </si>
  <si>
    <t>Est FY17 True-Up</t>
  </si>
  <si>
    <t>Projected FY18 Increment</t>
  </si>
  <si>
    <t>Projected FY19 Increment</t>
  </si>
  <si>
    <t>Tuition Rates (Note: Bothell and Tacoma Undergrad and Grad Tier rates are matched to those at Seattle)</t>
  </si>
  <si>
    <t>Expected Headcount Changes</t>
  </si>
  <si>
    <t>School/College</t>
  </si>
  <si>
    <t>Tuition Revenue Projection Model Instructions</t>
  </si>
  <si>
    <t>Go to the "Tuition Rates" tab and enter the percentage tuition increases that you are considering for your tuition rates. Enter the percentage change in the yellow highlighted cells.</t>
  </si>
  <si>
    <t>Go to the "HeadcountChgs" tab and enter the change you anticipate in enrollments in your tuition categories. Enter the percentage change in the yellow highlighted cells.</t>
  </si>
  <si>
    <t>If you plan on generating additional undergraduate SCH or degrees, go to the "FY17ProjSCH(revised)" and "FY17ProjMjrs(revised)" tabs, and increase the UG SCH or degrees your school or college will offer. Note that we do not anticipate the number of SCH or undergraduate degrees to increase, so you need to subtract the additional SCH or degrees you plan to offer from other schools and colleges.</t>
  </si>
  <si>
    <t>The effects of your proposed tuition changes, headcount changes, and generation of SCH and degrees will be reflected on the Summary tab.</t>
  </si>
  <si>
    <t>UGPcntSCH</t>
  </si>
  <si>
    <t>UGPcntDeg</t>
  </si>
  <si>
    <t>GPPcntSCH</t>
  </si>
  <si>
    <t>GPPcntMjr</t>
  </si>
  <si>
    <t>UGPcntSCHNew</t>
  </si>
  <si>
    <t>UGPcntDegNew</t>
  </si>
  <si>
    <t>GPPcntSCHNew</t>
  </si>
  <si>
    <t>GPPcntMjrNew</t>
  </si>
  <si>
    <t>FY18 Projection (old distribution rules)</t>
  </si>
  <si>
    <t>FY18 Projection (new distribution rules)</t>
  </si>
  <si>
    <t>FY18 Change to Supplement with new distribution rules</t>
  </si>
  <si>
    <t>Change from FY 17 Fall Projection Update to FY18 Projection (old rules)</t>
  </si>
  <si>
    <t>Change from FY17 Fall Projection to FY18 Projection + Supplement change (new rules)</t>
  </si>
  <si>
    <t>FY19 Projection (new rules)</t>
  </si>
  <si>
    <t>Note that adjustment has not yet been made for FY18 and FY19 to keep Grad School programs at old distribution levels</t>
  </si>
  <si>
    <t>Projected Effect of Selected Changes
Including a comparison of UG: 60% SCH,40% degrees; Grad: 20% SCH, 80% majors TO UG: 80% SCH, 20% degrees, Grad: 80% SCH, 20% majors</t>
  </si>
  <si>
    <t>Combined FY18 Projection + Supplement Change</t>
  </si>
  <si>
    <t>GOp</t>
  </si>
  <si>
    <t>GROp</t>
  </si>
  <si>
    <t>GOWvr</t>
  </si>
  <si>
    <t>ROWvr</t>
  </si>
  <si>
    <t>FY17 Revenue Projected As of November 13, 2016</t>
  </si>
  <si>
    <t>OldTG</t>
  </si>
  <si>
    <t>Masters in Earth Space Sciences</t>
  </si>
  <si>
    <t>SPH Masters (excl MPH)</t>
  </si>
  <si>
    <t>SPH PhD Program</t>
  </si>
  <si>
    <t>Master of Pub Health (Incoming)</t>
  </si>
  <si>
    <t>Master of Pub Health (Continuing)</t>
  </si>
  <si>
    <t>Coll of Built Env - Const Mgmt, Land Arch, Urb Des Plan</t>
  </si>
  <si>
    <t>Coll of Built Env - MArch &amp; MSRE</t>
  </si>
  <si>
    <t>Master of Mat'l Sci and Engr</t>
  </si>
  <si>
    <t>Master of Indust and Systems Engr</t>
  </si>
  <si>
    <t>Masters of Applied BioEngr</t>
  </si>
  <si>
    <t>Master of Bus Admin (Incoming)</t>
  </si>
  <si>
    <t>Master of Bus Admin (Continuing)</t>
  </si>
  <si>
    <t>Law (JD)2L,3L</t>
  </si>
  <si>
    <t>PharmD/Bothell MBA Concurrent</t>
  </si>
  <si>
    <t>Master of Nursing and DNP</t>
  </si>
  <si>
    <t>Dentistry (DDS) - Year 1</t>
  </si>
  <si>
    <t>Dentistry (DDS) -Year 2</t>
  </si>
  <si>
    <t>Dentistry (DDS) - Year 3</t>
  </si>
  <si>
    <t>Dentistry (DDS) - Year 4</t>
  </si>
  <si>
    <t>Grad Dentistry - Oral Biology</t>
  </si>
  <si>
    <t>Grad Dent - Oral Med, Ped Dent, Perio, Prosth</t>
  </si>
  <si>
    <t>Grad Dentistry - Endodontics</t>
  </si>
  <si>
    <t>Grad Dentistry - Orthodontics</t>
  </si>
  <si>
    <t xml:space="preserve">Built Envir     </t>
  </si>
  <si>
    <t>College Of Envir</t>
  </si>
  <si>
    <t>Projected Distribution of FY18 Tuition Revenue (with old distribution parameters) - Distribution based on UG: 60% SCH, 40% Degrees; Grad: 20% SCH, 80% Major Enrollments</t>
  </si>
  <si>
    <t>Projected Distribution of FY18 Tuition Revenue (with new distribution parameters) - Distribution based on UG: 80% SCH, 20% Degrees; Grad: 80% SCH, 20% Major Enrollments</t>
  </si>
  <si>
    <t>FY19  Projected Tuition (Net Operating Fee) Revenue by Tuition Group</t>
  </si>
  <si>
    <t>Updated 11/13/2016</t>
  </si>
  <si>
    <t>Projected Distribution of FY19 Tuition Revenue (new distribution parameters)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</si>
</sst>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_(* \(#,##0.00\);_(* &quot;-&quot;??_);_(@_)"/>
    <numFmt numFmtId="164" formatCode="_(* #,##0_);_(* \(#,##0\);_(* &quot;-&quot;??_);_(@_)"/>
    <numFmt numFmtId="165" formatCode="0.0%"/>
    <numFmt numFmtId="166" formatCode="&quot;$&quot;#,##0"/>
    <numFmt numFmtId="167" formatCode="&quot;$&quot;#,##0.00"/>
    <numFmt numFmtId="168" formatCode="0.000"/>
    <numFmt numFmtId="169" formatCode="0.0000"/>
    <numFmt numFmtId="170" formatCode="&quot;$&quot;#,##0,"/>
    <numFmt numFmtId="171" formatCode="&quot;$&quot;#,##0.000,"/>
    <numFmt numFmtId="172" formatCode="&quot;$&quot;#,##0.0000,"/>
    <numFmt numFmtId="173" formatCode="#,##0.0,,&quot;m&quot;"/>
  </numFmts>
  <fonts count="29" x14ac:knownFonts="1">
    <font>
      <sz val="11"/>
      <color theme="1"/>
      <name val="Calibri"/>
      <family val="2"/>
      <scheme val="minor"/>
    </font>
    <font>
      <sz val="11"/>
      <color theme="1"/>
      <name val="Calibri"/>
      <family val="2"/>
      <scheme val="minor"/>
    </font>
    <font>
      <sz val="11"/>
      <color indexed="8"/>
      <name val="Calibri"/>
      <family val="2"/>
    </font>
    <font>
      <sz val="10"/>
      <color indexed="8"/>
      <name val="Arial"/>
      <family val="2"/>
    </font>
    <font>
      <sz val="10"/>
      <color theme="1"/>
      <name val="Calibri"/>
      <family val="2"/>
      <scheme val="minor"/>
    </font>
    <font>
      <b/>
      <sz val="11"/>
      <color theme="1"/>
      <name val="Calibri"/>
      <family val="2"/>
      <scheme val="minor"/>
    </font>
    <font>
      <sz val="9"/>
      <color theme="1"/>
      <name val="Calibri"/>
      <family val="2"/>
      <scheme val="minor"/>
    </font>
    <font>
      <b/>
      <sz val="14"/>
      <color theme="1"/>
      <name val="Calibri"/>
      <family val="2"/>
      <scheme val="minor"/>
    </font>
    <font>
      <b/>
      <sz val="14"/>
      <color indexed="8"/>
      <name val="Calibri"/>
      <family val="2"/>
    </font>
    <font>
      <sz val="10"/>
      <name val="Arial"/>
      <family val="2"/>
    </font>
    <font>
      <sz val="11"/>
      <color indexed="8"/>
      <name val="Calibri"/>
      <family val="2"/>
    </font>
    <font>
      <sz val="10"/>
      <color indexed="8"/>
      <name val="Arial"/>
      <family val="2"/>
    </font>
    <font>
      <b/>
      <sz val="11"/>
      <color indexed="8"/>
      <name val="Calibri"/>
      <family val="2"/>
    </font>
    <font>
      <b/>
      <sz val="12"/>
      <color theme="1"/>
      <name val="Calibri"/>
      <family val="2"/>
      <scheme val="minor"/>
    </font>
    <font>
      <b/>
      <sz val="11"/>
      <color indexed="8"/>
      <name val="Calibri"/>
      <family val="2"/>
      <scheme val="minor"/>
    </font>
    <font>
      <sz val="10"/>
      <name val="Verdana"/>
      <family val="2"/>
    </font>
    <font>
      <sz val="12"/>
      <color theme="1"/>
      <name val="Calibri"/>
      <family val="2"/>
      <scheme val="minor"/>
    </font>
    <font>
      <sz val="11"/>
      <color indexed="8"/>
      <name val="Calibri"/>
      <family val="2"/>
      <scheme val="minor"/>
    </font>
    <font>
      <b/>
      <i/>
      <sz val="11"/>
      <color theme="1"/>
      <name val="Calibri"/>
      <family val="2"/>
      <scheme val="minor"/>
    </font>
    <font>
      <sz val="12"/>
      <color indexed="8"/>
      <name val="Calibri"/>
      <family val="2"/>
    </font>
    <font>
      <sz val="9"/>
      <color indexed="8"/>
      <name val="Calibri"/>
      <family val="2"/>
    </font>
    <font>
      <sz val="9"/>
      <color theme="1"/>
      <name val="Calibri"/>
      <family val="2"/>
    </font>
    <font>
      <sz val="9"/>
      <color indexed="8"/>
      <name val="Calibri"/>
      <family val="2"/>
      <scheme val="minor"/>
    </font>
    <font>
      <sz val="12"/>
      <color indexed="8"/>
      <name val="Calibri"/>
      <family val="2"/>
      <scheme val="minor"/>
    </font>
    <font>
      <b/>
      <sz val="12"/>
      <color indexed="8"/>
      <name val="Calibri"/>
      <family val="2"/>
      <scheme val="minor"/>
    </font>
    <font>
      <b/>
      <sz val="12"/>
      <color indexed="8"/>
      <name val="Calibri"/>
      <family val="2"/>
    </font>
    <font>
      <sz val="8"/>
      <color indexed="8"/>
      <name val="Calibri"/>
      <family val="2"/>
    </font>
    <font>
      <sz val="8"/>
      <color theme="1"/>
      <name val="Calibri"/>
      <family val="2"/>
      <scheme val="minor"/>
    </font>
    <font>
      <sz val="11"/>
      <color rgb="FFFF0000"/>
      <name val="Calibri"/>
      <family val="2"/>
      <scheme val="minor"/>
    </font>
  </fonts>
  <fills count="14">
    <fill>
      <patternFill patternType="none"/>
    </fill>
    <fill>
      <patternFill patternType="gray125"/>
    </fill>
    <fill>
      <patternFill patternType="solid">
        <fgColor indexed="22"/>
        <bgColor indexed="0"/>
      </patternFill>
    </fill>
    <fill>
      <patternFill patternType="solid">
        <fgColor theme="0" tint="-0.149998474074526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CC"/>
        <bgColor indexed="64"/>
      </patternFill>
    </fill>
    <fill>
      <patternFill patternType="solid">
        <fgColor rgb="FFD5EDFF"/>
        <bgColor indexed="64"/>
      </patternFill>
    </fill>
    <fill>
      <patternFill patternType="solid">
        <fgColor rgb="FFFFFF99"/>
        <bgColor indexed="64"/>
      </patternFill>
    </fill>
    <fill>
      <patternFill patternType="solid">
        <fgColor rgb="FFABDBFF"/>
        <bgColor indexed="64"/>
      </patternFill>
    </fill>
    <fill>
      <patternFill patternType="solid">
        <fgColor rgb="FFE1CCF0"/>
        <bgColor indexed="64"/>
      </patternFill>
    </fill>
    <fill>
      <patternFill patternType="solid">
        <fgColor rgb="FFEDE2F6"/>
        <bgColor indexed="64"/>
      </patternFill>
    </fill>
  </fills>
  <borders count="8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22"/>
      </left>
      <right style="thin">
        <color indexed="22"/>
      </right>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indexed="8"/>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top style="thin">
        <color indexed="22"/>
      </top>
      <bottom/>
      <diagonal/>
    </border>
    <border>
      <left/>
      <right/>
      <top style="thin">
        <color indexed="22"/>
      </top>
      <bottom/>
      <diagonal/>
    </border>
    <border>
      <left/>
      <right style="thin">
        <color indexed="64"/>
      </right>
      <top style="thin">
        <color indexed="22"/>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indexed="64"/>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8"/>
      </left>
      <right style="thin">
        <color indexed="8"/>
      </right>
      <top style="thin">
        <color indexed="8"/>
      </top>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style="thin">
        <color auto="1"/>
      </left>
      <right/>
      <top style="hair">
        <color auto="1"/>
      </top>
      <bottom/>
      <diagonal/>
    </border>
    <border>
      <left style="thin">
        <color indexed="22"/>
      </left>
      <right style="thin">
        <color indexed="22"/>
      </right>
      <top style="thin">
        <color indexed="22"/>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auto="1"/>
      </left>
      <right style="thin">
        <color auto="1"/>
      </right>
      <top style="thin">
        <color auto="1"/>
      </top>
      <bottom style="hair">
        <color auto="1"/>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5">
    <xf numFmtId="0" fontId="0"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0" fontId="1" fillId="0" borderId="0"/>
    <xf numFmtId="9" fontId="9" fillId="0" borderId="0" applyFont="0" applyFill="0" applyBorder="0" applyAlignment="0" applyProtection="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43" fontId="2" fillId="0" borderId="0" applyFont="0" applyFill="0" applyBorder="0" applyAlignment="0" applyProtection="0"/>
    <xf numFmtId="0" fontId="2" fillId="0" borderId="0"/>
    <xf numFmtId="0" fontId="15" fillId="0" borderId="0"/>
    <xf numFmtId="0" fontId="3" fillId="0" borderId="0"/>
    <xf numFmtId="0" fontId="3" fillId="0" borderId="0"/>
    <xf numFmtId="0" fontId="3" fillId="0" borderId="0"/>
    <xf numFmtId="0" fontId="3" fillId="0" borderId="0"/>
    <xf numFmtId="0" fontId="3" fillId="0" borderId="0"/>
  </cellStyleXfs>
  <cellXfs count="469">
    <xf numFmtId="0" fontId="0" fillId="0" borderId="0" xfId="0"/>
    <xf numFmtId="2" fontId="0" fillId="0" borderId="0" xfId="0" applyNumberFormat="1"/>
    <xf numFmtId="164" fontId="2" fillId="2" borderId="1" xfId="1" applyNumberFormat="1" applyFont="1" applyFill="1" applyBorder="1" applyAlignment="1">
      <alignment horizontal="center"/>
    </xf>
    <xf numFmtId="164" fontId="2" fillId="0" borderId="2" xfId="1" applyNumberFormat="1" applyFont="1" applyFill="1" applyBorder="1" applyAlignment="1">
      <alignment horizontal="right" wrapText="1"/>
    </xf>
    <xf numFmtId="164" fontId="0" fillId="0" borderId="0" xfId="1" applyNumberFormat="1" applyFont="1"/>
    <xf numFmtId="164" fontId="2" fillId="2" borderId="3" xfId="1" applyNumberFormat="1" applyFont="1" applyFill="1" applyBorder="1" applyAlignment="1">
      <alignment horizontal="center"/>
    </xf>
    <xf numFmtId="164" fontId="4" fillId="0" borderId="0" xfId="1" applyNumberFormat="1" applyFont="1"/>
    <xf numFmtId="164" fontId="0" fillId="0" borderId="0" xfId="0" applyNumberFormat="1"/>
    <xf numFmtId="0" fontId="0" fillId="0" borderId="0" xfId="0" applyBorder="1"/>
    <xf numFmtId="165" fontId="0" fillId="0" borderId="0" xfId="0" applyNumberFormat="1" applyBorder="1"/>
    <xf numFmtId="0" fontId="0" fillId="0" borderId="0" xfId="0" applyBorder="1" applyAlignment="1">
      <alignment horizontal="center"/>
    </xf>
    <xf numFmtId="0" fontId="0" fillId="3" borderId="0" xfId="0" applyFill="1" applyBorder="1"/>
    <xf numFmtId="0" fontId="0" fillId="0" borderId="0" xfId="0" applyFill="1" applyBorder="1"/>
    <xf numFmtId="37" fontId="0" fillId="0" borderId="0" xfId="1" applyNumberFormat="1" applyFont="1" applyFill="1" applyBorder="1"/>
    <xf numFmtId="164" fontId="6" fillId="0" borderId="0" xfId="1" applyNumberFormat="1" applyFont="1"/>
    <xf numFmtId="165" fontId="2" fillId="4" borderId="4" xfId="2" applyNumberFormat="1" applyFont="1" applyFill="1" applyBorder="1" applyAlignment="1">
      <alignment wrapText="1"/>
    </xf>
    <xf numFmtId="0" fontId="2" fillId="0" borderId="0" xfId="3" applyFont="1" applyFill="1" applyBorder="1" applyAlignment="1">
      <alignment wrapText="1"/>
    </xf>
    <xf numFmtId="164" fontId="2" fillId="0" borderId="0" xfId="1" applyNumberFormat="1" applyFont="1" applyFill="1" applyBorder="1" applyAlignment="1">
      <alignment horizontal="right" wrapText="1"/>
    </xf>
    <xf numFmtId="0" fontId="0" fillId="0" borderId="0" xfId="0" applyFill="1"/>
    <xf numFmtId="0" fontId="0" fillId="0" borderId="0" xfId="0" applyBorder="1" applyAlignment="1">
      <alignment horizontal="center"/>
    </xf>
    <xf numFmtId="0" fontId="0" fillId="0" borderId="0" xfId="0"/>
    <xf numFmtId="0" fontId="10" fillId="0" borderId="2" xfId="4" applyFont="1" applyFill="1" applyBorder="1" applyAlignment="1">
      <alignment horizontal="right" wrapText="1"/>
    </xf>
    <xf numFmtId="0" fontId="10" fillId="0" borderId="2" xfId="4" applyFont="1" applyFill="1" applyBorder="1" applyAlignment="1">
      <alignment wrapText="1"/>
    </xf>
    <xf numFmtId="165" fontId="2" fillId="0" borderId="4" xfId="2" applyNumberFormat="1" applyFont="1" applyFill="1" applyBorder="1" applyAlignment="1">
      <alignment wrapText="1"/>
    </xf>
    <xf numFmtId="3" fontId="10" fillId="0" borderId="2" xfId="4" applyNumberFormat="1" applyFont="1" applyFill="1" applyBorder="1" applyAlignment="1">
      <alignment horizontal="right" wrapText="1"/>
    </xf>
    <xf numFmtId="168" fontId="0" fillId="0" borderId="0" xfId="0" applyNumberFormat="1"/>
    <xf numFmtId="3" fontId="0" fillId="0" borderId="0" xfId="0" applyNumberFormat="1"/>
    <xf numFmtId="3" fontId="10" fillId="2" borderId="1" xfId="8" applyNumberFormat="1" applyFont="1" applyFill="1" applyBorder="1" applyAlignment="1">
      <alignment horizontal="center"/>
    </xf>
    <xf numFmtId="3" fontId="10" fillId="2" borderId="3" xfId="8" applyNumberFormat="1" applyFont="1" applyFill="1" applyBorder="1" applyAlignment="1">
      <alignment horizontal="center"/>
    </xf>
    <xf numFmtId="4" fontId="0" fillId="0" borderId="0" xfId="0" applyNumberFormat="1"/>
    <xf numFmtId="3" fontId="10" fillId="0" borderId="0" xfId="4" applyNumberFormat="1" applyFont="1" applyFill="1" applyBorder="1" applyAlignment="1">
      <alignment wrapText="1"/>
    </xf>
    <xf numFmtId="43" fontId="0" fillId="0" borderId="0" xfId="1" applyNumberFormat="1" applyFont="1"/>
    <xf numFmtId="0" fontId="0" fillId="0" borderId="0" xfId="0"/>
    <xf numFmtId="0" fontId="0" fillId="0" borderId="0" xfId="0" applyAlignment="1">
      <alignment horizontal="center" vertical="center"/>
    </xf>
    <xf numFmtId="0" fontId="0" fillId="0" borderId="0" xfId="0" applyFill="1" applyBorder="1"/>
    <xf numFmtId="0" fontId="0" fillId="0" borderId="0" xfId="0" applyAlignment="1">
      <alignment vertical="center"/>
    </xf>
    <xf numFmtId="164" fontId="0" fillId="0" borderId="0" xfId="0" applyNumberFormat="1"/>
    <xf numFmtId="166" fontId="0" fillId="0" borderId="0" xfId="0" applyNumberFormat="1"/>
    <xf numFmtId="0" fontId="0" fillId="0" borderId="0" xfId="0" applyAlignment="1">
      <alignment horizontal="center"/>
    </xf>
    <xf numFmtId="0" fontId="13" fillId="0" borderId="0" xfId="0" applyFont="1" applyAlignment="1">
      <alignment vertical="center"/>
    </xf>
    <xf numFmtId="0" fontId="0" fillId="0" borderId="0" xfId="0" applyFill="1"/>
    <xf numFmtId="3" fontId="0" fillId="0" borderId="0" xfId="0" applyNumberFormat="1"/>
    <xf numFmtId="166" fontId="2" fillId="3" borderId="15" xfId="14" applyNumberFormat="1" applyFont="1" applyFill="1" applyBorder="1" applyAlignment="1">
      <alignment horizontal="right" wrapText="1"/>
    </xf>
    <xf numFmtId="165" fontId="0" fillId="0" borderId="0" xfId="0" applyNumberFormat="1" applyBorder="1"/>
    <xf numFmtId="167" fontId="0" fillId="0" borderId="0" xfId="0" applyNumberFormat="1"/>
    <xf numFmtId="0" fontId="5" fillId="0" borderId="15" xfId="0" applyFont="1" applyBorder="1" applyAlignment="1">
      <alignment horizontal="center" vertical="center"/>
    </xf>
    <xf numFmtId="0" fontId="12" fillId="0" borderId="15" xfId="12" applyFont="1" applyFill="1" applyBorder="1" applyAlignment="1">
      <alignment wrapText="1"/>
    </xf>
    <xf numFmtId="166" fontId="5" fillId="0" borderId="15" xfId="0" applyNumberFormat="1" applyFont="1" applyBorder="1"/>
    <xf numFmtId="0" fontId="18" fillId="0" borderId="15" xfId="0" applyFont="1" applyBorder="1"/>
    <xf numFmtId="166" fontId="18" fillId="0" borderId="15" xfId="0" applyNumberFormat="1" applyFont="1" applyBorder="1"/>
    <xf numFmtId="0" fontId="13" fillId="0" borderId="0" xfId="0" applyFont="1" applyBorder="1" applyAlignment="1">
      <alignment vertical="center"/>
    </xf>
    <xf numFmtId="0" fontId="0" fillId="0" borderId="0" xfId="0" applyBorder="1"/>
    <xf numFmtId="164" fontId="0" fillId="0" borderId="0" xfId="1" applyNumberFormat="1" applyFont="1"/>
    <xf numFmtId="164" fontId="5" fillId="0" borderId="15" xfId="1" applyNumberFormat="1" applyFont="1" applyBorder="1"/>
    <xf numFmtId="164" fontId="18" fillId="0" borderId="15" xfId="1" applyNumberFormat="1" applyFont="1" applyBorder="1"/>
    <xf numFmtId="0" fontId="18" fillId="0" borderId="0" xfId="0" applyFont="1" applyBorder="1"/>
    <xf numFmtId="164" fontId="18" fillId="0" borderId="17" xfId="1" applyNumberFormat="1" applyFont="1" applyBorder="1"/>
    <xf numFmtId="166" fontId="18" fillId="0" borderId="0" xfId="0" applyNumberFormat="1" applyFont="1" applyBorder="1"/>
    <xf numFmtId="166" fontId="5" fillId="0" borderId="0" xfId="0" applyNumberFormat="1" applyFont="1" applyBorder="1"/>
    <xf numFmtId="164" fontId="18" fillId="0" borderId="0" xfId="1" applyNumberFormat="1" applyFont="1" applyBorder="1"/>
    <xf numFmtId="166" fontId="0" fillId="0" borderId="0" xfId="0" applyNumberFormat="1" applyBorder="1"/>
    <xf numFmtId="169" fontId="18" fillId="0" borderId="0" xfId="0" applyNumberFormat="1" applyFont="1" applyBorder="1"/>
    <xf numFmtId="0" fontId="12" fillId="0" borderId="15" xfId="21" applyFont="1" applyFill="1" applyBorder="1" applyAlignment="1">
      <alignment horizontal="center" vertical="center"/>
    </xf>
    <xf numFmtId="166" fontId="12" fillId="0" borderId="15" xfId="21" applyNumberFormat="1" applyFont="1" applyFill="1" applyBorder="1" applyAlignment="1">
      <alignment horizontal="center" vertical="center"/>
    </xf>
    <xf numFmtId="166" fontId="5" fillId="0" borderId="15" xfId="0" applyNumberFormat="1" applyFont="1" applyBorder="1" applyAlignment="1">
      <alignment horizontal="center" vertical="center" wrapText="1"/>
    </xf>
    <xf numFmtId="0" fontId="2" fillId="0" borderId="0" xfId="21" applyFont="1" applyFill="1" applyBorder="1" applyAlignment="1">
      <alignment wrapText="1"/>
    </xf>
    <xf numFmtId="0" fontId="2" fillId="0" borderId="27" xfId="21" applyFont="1" applyFill="1" applyBorder="1" applyAlignment="1">
      <alignment wrapText="1"/>
    </xf>
    <xf numFmtId="0" fontId="2" fillId="0" borderId="18" xfId="21" applyFont="1" applyFill="1" applyBorder="1" applyAlignment="1">
      <alignment wrapText="1"/>
    </xf>
    <xf numFmtId="0" fontId="12" fillId="0" borderId="27" xfId="12" applyFont="1" applyFill="1" applyBorder="1" applyAlignment="1">
      <alignment wrapText="1"/>
    </xf>
    <xf numFmtId="0" fontId="12" fillId="0" borderId="11" xfId="12" applyFont="1" applyFill="1" applyBorder="1" applyAlignment="1">
      <alignment wrapText="1"/>
    </xf>
    <xf numFmtId="164" fontId="2" fillId="0" borderId="26" xfId="1" applyNumberFormat="1" applyFont="1" applyFill="1" applyBorder="1" applyAlignment="1">
      <alignment horizontal="right" wrapText="1"/>
    </xf>
    <xf numFmtId="166" fontId="2" fillId="0" borderId="27" xfId="21" applyNumberFormat="1" applyFont="1" applyFill="1" applyBorder="1" applyAlignment="1">
      <alignment horizontal="right" wrapText="1"/>
    </xf>
    <xf numFmtId="166" fontId="2" fillId="0" borderId="27" xfId="12" applyNumberFormat="1" applyFont="1" applyFill="1" applyBorder="1" applyAlignment="1">
      <alignment horizontal="right" wrapText="1"/>
    </xf>
    <xf numFmtId="164" fontId="2" fillId="0" borderId="12" xfId="1" applyNumberFormat="1" applyFont="1" applyFill="1" applyBorder="1" applyAlignment="1">
      <alignment horizontal="right" wrapText="1"/>
    </xf>
    <xf numFmtId="166" fontId="2" fillId="0" borderId="18" xfId="21" applyNumberFormat="1" applyFont="1" applyFill="1" applyBorder="1" applyAlignment="1">
      <alignment horizontal="right" wrapText="1"/>
    </xf>
    <xf numFmtId="166" fontId="2" fillId="0" borderId="18" xfId="12" applyNumberFormat="1" applyFont="1" applyFill="1" applyBorder="1" applyAlignment="1">
      <alignment horizontal="right" wrapText="1"/>
    </xf>
    <xf numFmtId="166" fontId="2" fillId="0" borderId="11" xfId="21" applyNumberFormat="1" applyFont="1" applyFill="1" applyBorder="1" applyAlignment="1">
      <alignment horizontal="right" wrapText="1"/>
    </xf>
    <xf numFmtId="166" fontId="12" fillId="0" borderId="27" xfId="12" applyNumberFormat="1" applyFont="1" applyFill="1" applyBorder="1" applyAlignment="1">
      <alignment wrapText="1"/>
    </xf>
    <xf numFmtId="166" fontId="5" fillId="0" borderId="27" xfId="0" applyNumberFormat="1" applyFont="1" applyBorder="1"/>
    <xf numFmtId="0" fontId="0" fillId="3" borderId="27" xfId="0" applyFill="1" applyBorder="1"/>
    <xf numFmtId="166" fontId="12" fillId="0" borderId="11" xfId="12" applyNumberFormat="1" applyFont="1" applyFill="1" applyBorder="1" applyAlignment="1">
      <alignment wrapText="1"/>
    </xf>
    <xf numFmtId="166" fontId="5" fillId="0" borderId="11" xfId="0" applyNumberFormat="1" applyFont="1" applyBorder="1"/>
    <xf numFmtId="0" fontId="0" fillId="3" borderId="11" xfId="0" applyFill="1" applyBorder="1"/>
    <xf numFmtId="164" fontId="2" fillId="0" borderId="27" xfId="1" applyNumberFormat="1" applyFont="1" applyFill="1" applyBorder="1" applyAlignment="1">
      <alignment horizontal="right" wrapText="1"/>
    </xf>
    <xf numFmtId="164" fontId="2" fillId="0" borderId="11" xfId="1" applyNumberFormat="1" applyFont="1" applyFill="1" applyBorder="1" applyAlignment="1">
      <alignment horizontal="right" wrapText="1"/>
    </xf>
    <xf numFmtId="0" fontId="12" fillId="0" borderId="27" xfId="21" applyFont="1" applyFill="1" applyBorder="1" applyAlignment="1">
      <alignment horizontal="center" vertical="center"/>
    </xf>
    <xf numFmtId="0" fontId="12" fillId="0" borderId="26" xfId="21" applyFont="1" applyFill="1" applyBorder="1" applyAlignment="1">
      <alignment horizontal="center" vertical="center"/>
    </xf>
    <xf numFmtId="166" fontId="12" fillId="0" borderId="27" xfId="21" applyNumberFormat="1" applyFont="1" applyFill="1" applyBorder="1" applyAlignment="1">
      <alignment horizontal="center" vertical="center"/>
    </xf>
    <xf numFmtId="166" fontId="5" fillId="0" borderId="27" xfId="0" applyNumberFormat="1" applyFont="1" applyBorder="1" applyAlignment="1">
      <alignment horizontal="center" vertical="center" wrapText="1"/>
    </xf>
    <xf numFmtId="0" fontId="5" fillId="0" borderId="27" xfId="0" applyFont="1" applyBorder="1" applyAlignment="1">
      <alignment horizontal="center" vertical="center"/>
    </xf>
    <xf numFmtId="0" fontId="13" fillId="0" borderId="0" xfId="0" applyFont="1" applyBorder="1" applyAlignment="1">
      <alignment horizontal="center" vertical="center"/>
    </xf>
    <xf numFmtId="0" fontId="5" fillId="0" borderId="0" xfId="0" applyFont="1" applyBorder="1" applyAlignment="1">
      <alignment horizontal="center" vertical="center"/>
    </xf>
    <xf numFmtId="166" fontId="2" fillId="0" borderId="0" xfId="12" applyNumberFormat="1" applyFont="1" applyFill="1" applyBorder="1" applyAlignment="1">
      <alignment horizontal="right" wrapText="1"/>
    </xf>
    <xf numFmtId="0" fontId="0" fillId="0" borderId="0" xfId="0" applyAlignment="1">
      <alignment wrapText="1"/>
    </xf>
    <xf numFmtId="0" fontId="13" fillId="0" borderId="0" xfId="0" applyFont="1" applyAlignment="1">
      <alignment vertical="center" wrapText="1"/>
    </xf>
    <xf numFmtId="0" fontId="0" fillId="0" borderId="0" xfId="0" applyBorder="1" applyAlignment="1">
      <alignment horizontal="center"/>
    </xf>
    <xf numFmtId="0" fontId="12" fillId="0" borderId="28" xfId="10" applyFont="1" applyFill="1" applyBorder="1" applyAlignment="1">
      <alignment horizontal="center" vertical="center" wrapText="1"/>
    </xf>
    <xf numFmtId="0" fontId="12" fillId="0" borderId="0" xfId="21" applyFont="1" applyFill="1" applyBorder="1" applyAlignment="1">
      <alignment wrapText="1"/>
    </xf>
    <xf numFmtId="0" fontId="20" fillId="0" borderId="21" xfId="13"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right"/>
    </xf>
    <xf numFmtId="0" fontId="13"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xf>
    <xf numFmtId="0" fontId="20" fillId="8" borderId="27" xfId="20" applyFont="1" applyFill="1" applyBorder="1" applyAlignment="1">
      <alignment horizontal="right" vertical="center" wrapText="1"/>
    </xf>
    <xf numFmtId="165" fontId="6" fillId="8" borderId="27" xfId="0" applyNumberFormat="1" applyFont="1" applyFill="1" applyBorder="1" applyAlignment="1">
      <alignment horizontal="right" vertical="center" wrapText="1"/>
    </xf>
    <xf numFmtId="0" fontId="20" fillId="0" borderId="22" xfId="13" applyFont="1" applyFill="1" applyBorder="1" applyAlignment="1">
      <alignment horizontal="left" vertical="center" wrapText="1"/>
    </xf>
    <xf numFmtId="165" fontId="20" fillId="8" borderId="22" xfId="1" applyNumberFormat="1" applyFont="1" applyFill="1" applyBorder="1" applyAlignment="1">
      <alignment horizontal="right" vertical="center" wrapText="1"/>
    </xf>
    <xf numFmtId="0" fontId="20" fillId="0" borderId="23" xfId="13" applyFont="1" applyFill="1" applyBorder="1" applyAlignment="1">
      <alignment horizontal="left" vertical="center" wrapText="1"/>
    </xf>
    <xf numFmtId="0" fontId="20" fillId="0" borderId="23" xfId="20" applyFont="1" applyFill="1" applyBorder="1" applyAlignment="1">
      <alignment horizontal="left" vertical="center" wrapText="1"/>
    </xf>
    <xf numFmtId="0" fontId="20" fillId="0" borderId="24" xfId="20" applyFont="1" applyFill="1" applyBorder="1" applyAlignment="1">
      <alignment horizontal="left" vertical="center" wrapText="1"/>
    </xf>
    <xf numFmtId="164" fontId="21" fillId="8" borderId="22" xfId="1" applyNumberFormat="1" applyFont="1" applyFill="1" applyBorder="1" applyAlignment="1">
      <alignment horizontal="right" vertical="center"/>
    </xf>
    <xf numFmtId="0" fontId="20" fillId="0" borderId="23" xfId="21" applyFont="1" applyFill="1" applyBorder="1" applyAlignment="1">
      <alignment horizontal="left" vertical="center" wrapText="1"/>
    </xf>
    <xf numFmtId="164" fontId="20" fillId="8" borderId="23" xfId="1" applyNumberFormat="1" applyFont="1" applyFill="1" applyBorder="1" applyAlignment="1">
      <alignment horizontal="right" vertical="center" wrapText="1"/>
    </xf>
    <xf numFmtId="164" fontId="20" fillId="8" borderId="23" xfId="1" applyNumberFormat="1" applyFont="1" applyFill="1" applyBorder="1" applyAlignment="1">
      <alignment horizontal="right" vertical="center"/>
    </xf>
    <xf numFmtId="164" fontId="21" fillId="8" borderId="23" xfId="1" applyNumberFormat="1" applyFont="1" applyFill="1" applyBorder="1" applyAlignment="1">
      <alignment horizontal="right" vertical="center"/>
    </xf>
    <xf numFmtId="0" fontId="20" fillId="0" borderId="24" xfId="21" applyFont="1" applyFill="1" applyBorder="1" applyAlignment="1">
      <alignment horizontal="left" vertical="center" wrapText="1"/>
    </xf>
    <xf numFmtId="164" fontId="20" fillId="8" borderId="24" xfId="1" applyNumberFormat="1" applyFont="1" applyFill="1" applyBorder="1" applyAlignment="1">
      <alignment horizontal="right" vertical="center"/>
    </xf>
    <xf numFmtId="164" fontId="20" fillId="8" borderId="24" xfId="1" applyNumberFormat="1" applyFont="1" applyFill="1" applyBorder="1" applyAlignment="1">
      <alignment horizontal="right" vertical="center" wrapText="1"/>
    </xf>
    <xf numFmtId="164" fontId="21" fillId="8" borderId="24" xfId="1" applyNumberFormat="1" applyFont="1" applyFill="1" applyBorder="1" applyAlignment="1">
      <alignment horizontal="right" vertical="center"/>
    </xf>
    <xf numFmtId="0" fontId="6" fillId="0" borderId="0" xfId="0" applyFont="1" applyAlignment="1">
      <alignment horizontal="left" vertical="center"/>
    </xf>
    <xf numFmtId="164" fontId="6" fillId="8" borderId="15" xfId="1" applyNumberFormat="1" applyFont="1" applyFill="1" applyBorder="1" applyAlignment="1">
      <alignment horizontal="right" vertical="center"/>
    </xf>
    <xf numFmtId="164" fontId="4" fillId="0" borderId="0" xfId="1" applyNumberFormat="1" applyFont="1"/>
    <xf numFmtId="165" fontId="20" fillId="8" borderId="23" xfId="1" applyNumberFormat="1" applyFont="1" applyFill="1" applyBorder="1" applyAlignment="1">
      <alignment horizontal="right" vertical="center" wrapText="1"/>
    </xf>
    <xf numFmtId="165" fontId="20" fillId="8" borderId="24" xfId="1" applyNumberFormat="1" applyFont="1" applyFill="1" applyBorder="1" applyAlignment="1">
      <alignment horizontal="right" vertical="center" wrapText="1"/>
    </xf>
    <xf numFmtId="0" fontId="12" fillId="0" borderId="28" xfId="4" applyFont="1" applyFill="1" applyBorder="1" applyAlignment="1">
      <alignment horizontal="center" vertical="center" wrapText="1"/>
    </xf>
    <xf numFmtId="0" fontId="0" fillId="0" borderId="14" xfId="0" applyBorder="1" applyAlignment="1">
      <alignment horizontal="center"/>
    </xf>
    <xf numFmtId="0" fontId="0" fillId="0" borderId="19" xfId="0" applyBorder="1"/>
    <xf numFmtId="0" fontId="20" fillId="0" borderId="29" xfId="21" applyFont="1" applyFill="1" applyBorder="1" applyAlignment="1">
      <alignment horizontal="left" wrapText="1"/>
    </xf>
    <xf numFmtId="0" fontId="0" fillId="0" borderId="30" xfId="0" applyBorder="1"/>
    <xf numFmtId="0" fontId="20" fillId="0" borderId="30" xfId="21" applyFont="1" applyFill="1" applyBorder="1" applyAlignment="1">
      <alignment horizontal="left" wrapText="1"/>
    </xf>
    <xf numFmtId="0" fontId="2" fillId="0" borderId="23" xfId="21" applyFont="1" applyFill="1" applyBorder="1" applyAlignment="1">
      <alignment horizontal="left" vertical="center" wrapText="1"/>
    </xf>
    <xf numFmtId="0" fontId="0" fillId="0" borderId="14" xfId="0" applyBorder="1"/>
    <xf numFmtId="170" fontId="0" fillId="0" borderId="23" xfId="0" applyNumberFormat="1" applyFont="1" applyFill="1" applyBorder="1" applyAlignment="1">
      <alignment vertical="center"/>
    </xf>
    <xf numFmtId="0" fontId="2" fillId="7" borderId="22" xfId="21" applyFont="1" applyFill="1" applyBorder="1" applyAlignment="1">
      <alignment horizontal="left" vertical="center" wrapText="1"/>
    </xf>
    <xf numFmtId="170" fontId="0" fillId="7" borderId="22" xfId="0" applyNumberFormat="1" applyFont="1" applyFill="1" applyBorder="1" applyAlignment="1">
      <alignment vertical="center"/>
    </xf>
    <xf numFmtId="0" fontId="2" fillId="7" borderId="23" xfId="21" applyFont="1" applyFill="1" applyBorder="1" applyAlignment="1">
      <alignment horizontal="left" vertical="center" wrapText="1"/>
    </xf>
    <xf numFmtId="170" fontId="0" fillId="7" borderId="23" xfId="0" applyNumberFormat="1" applyFont="1" applyFill="1" applyBorder="1" applyAlignment="1">
      <alignment vertical="center"/>
    </xf>
    <xf numFmtId="0" fontId="2" fillId="7" borderId="24" xfId="21" applyFont="1" applyFill="1" applyBorder="1" applyAlignment="1">
      <alignment horizontal="left" vertical="center" wrapText="1"/>
    </xf>
    <xf numFmtId="170" fontId="0" fillId="7" borderId="24" xfId="0" applyNumberFormat="1" applyFont="1" applyFill="1" applyBorder="1" applyAlignment="1">
      <alignment vertical="center"/>
    </xf>
    <xf numFmtId="170" fontId="17" fillId="7" borderId="24" xfId="0" applyNumberFormat="1" applyFont="1" applyFill="1" applyBorder="1" applyAlignment="1">
      <alignment horizontal="right" vertical="center"/>
    </xf>
    <xf numFmtId="0" fontId="5" fillId="6" borderId="15" xfId="0" applyFont="1" applyFill="1" applyBorder="1" applyAlignment="1">
      <alignment vertical="center"/>
    </xf>
    <xf numFmtId="170" fontId="14" fillId="6" borderId="15" xfId="0" applyNumberFormat="1" applyFont="1" applyFill="1" applyBorder="1" applyAlignment="1">
      <alignment horizontal="right" vertical="center"/>
    </xf>
    <xf numFmtId="170" fontId="5" fillId="6" borderId="15" xfId="0" applyNumberFormat="1" applyFont="1" applyFill="1" applyBorder="1" applyAlignment="1">
      <alignment horizontal="right" vertical="center"/>
    </xf>
    <xf numFmtId="0" fontId="5" fillId="6" borderId="15" xfId="0" applyFont="1" applyFill="1" applyBorder="1" applyAlignment="1">
      <alignment vertical="center" wrapText="1"/>
    </xf>
    <xf numFmtId="0" fontId="12" fillId="6" borderId="15" xfId="10" applyFont="1" applyFill="1" applyBorder="1" applyAlignment="1">
      <alignment horizontal="center" vertical="center" wrapText="1"/>
    </xf>
    <xf numFmtId="0" fontId="12" fillId="6" borderId="15" xfId="4" applyFont="1" applyFill="1" applyBorder="1" applyAlignment="1">
      <alignment horizontal="center" vertical="center" wrapText="1"/>
    </xf>
    <xf numFmtId="0" fontId="5" fillId="6" borderId="15" xfId="0" applyFont="1" applyFill="1" applyBorder="1" applyAlignment="1">
      <alignment horizontal="center" vertical="center"/>
    </xf>
    <xf numFmtId="0" fontId="5" fillId="6" borderId="28" xfId="0" applyFont="1" applyFill="1" applyBorder="1" applyAlignment="1">
      <alignment horizontal="left"/>
    </xf>
    <xf numFmtId="0" fontId="12" fillId="6" borderId="28" xfId="10" applyFont="1" applyFill="1" applyBorder="1" applyAlignment="1">
      <alignment horizontal="center" vertical="center" wrapText="1"/>
    </xf>
    <xf numFmtId="0" fontId="12" fillId="6" borderId="28" xfId="4" applyFont="1" applyFill="1" applyBorder="1" applyAlignment="1">
      <alignment horizontal="center" vertical="center" wrapText="1"/>
    </xf>
    <xf numFmtId="0" fontId="5" fillId="6" borderId="28" xfId="0" applyFont="1" applyFill="1" applyBorder="1" applyAlignment="1">
      <alignment horizontal="center" vertical="center"/>
    </xf>
    <xf numFmtId="170" fontId="2" fillId="8" borderId="22" xfId="21" applyNumberFormat="1" applyFont="1" applyFill="1" applyBorder="1" applyAlignment="1">
      <alignment horizontal="left" vertical="center" wrapText="1"/>
    </xf>
    <xf numFmtId="170" fontId="0" fillId="8" borderId="22" xfId="0" applyNumberFormat="1" applyFont="1" applyFill="1" applyBorder="1" applyAlignment="1">
      <alignment vertical="center"/>
    </xf>
    <xf numFmtId="170" fontId="5" fillId="8" borderId="22" xfId="0" applyNumberFormat="1" applyFont="1" applyFill="1" applyBorder="1" applyAlignment="1">
      <alignment vertical="center"/>
    </xf>
    <xf numFmtId="170" fontId="2" fillId="0" borderId="23" xfId="21" applyNumberFormat="1" applyFont="1" applyFill="1" applyBorder="1" applyAlignment="1">
      <alignment horizontal="left" vertical="center" wrapText="1"/>
    </xf>
    <xf numFmtId="170" fontId="5" fillId="0" borderId="23" xfId="0" applyNumberFormat="1" applyFont="1" applyFill="1" applyBorder="1" applyAlignment="1">
      <alignment vertical="center"/>
    </xf>
    <xf numFmtId="170" fontId="2" fillId="8" borderId="23" xfId="21" applyNumberFormat="1" applyFont="1" applyFill="1" applyBorder="1" applyAlignment="1">
      <alignment horizontal="left" vertical="center" wrapText="1"/>
    </xf>
    <xf numFmtId="170" fontId="0" fillId="8" borderId="23" xfId="0" applyNumberFormat="1" applyFont="1" applyFill="1" applyBorder="1" applyAlignment="1">
      <alignment vertical="center"/>
    </xf>
    <xf numFmtId="170" fontId="5" fillId="8" borderId="23" xfId="0" applyNumberFormat="1" applyFont="1" applyFill="1" applyBorder="1" applyAlignment="1">
      <alignment vertical="center"/>
    </xf>
    <xf numFmtId="170" fontId="2" fillId="8" borderId="24" xfId="21" applyNumberFormat="1" applyFont="1" applyFill="1" applyBorder="1" applyAlignment="1">
      <alignment horizontal="left" vertical="center" wrapText="1"/>
    </xf>
    <xf numFmtId="170" fontId="14" fillId="8" borderId="23" xfId="0" applyNumberFormat="1" applyFont="1" applyFill="1" applyBorder="1" applyAlignment="1">
      <alignment horizontal="right" vertical="center"/>
    </xf>
    <xf numFmtId="170" fontId="5" fillId="10" borderId="11" xfId="0" applyNumberFormat="1" applyFont="1" applyFill="1" applyBorder="1" applyAlignment="1">
      <alignment vertical="center"/>
    </xf>
    <xf numFmtId="170" fontId="5" fillId="10" borderId="15" xfId="0" applyNumberFormat="1" applyFont="1" applyFill="1" applyBorder="1" applyAlignment="1">
      <alignment vertical="center"/>
    </xf>
    <xf numFmtId="170" fontId="12" fillId="0" borderId="0" xfId="21" applyNumberFormat="1" applyFont="1" applyFill="1" applyBorder="1" applyAlignment="1">
      <alignment wrapText="1"/>
    </xf>
    <xf numFmtId="170" fontId="12" fillId="9" borderId="28" xfId="10" applyNumberFormat="1" applyFont="1" applyFill="1" applyBorder="1" applyAlignment="1">
      <alignment horizontal="center" vertical="center" wrapText="1"/>
    </xf>
    <xf numFmtId="170" fontId="12" fillId="9" borderId="28" xfId="4" applyNumberFormat="1" applyFont="1" applyFill="1" applyBorder="1" applyAlignment="1">
      <alignment horizontal="center" vertical="center" wrapText="1"/>
    </xf>
    <xf numFmtId="170" fontId="12" fillId="9" borderId="11" xfId="10" applyNumberFormat="1" applyFont="1" applyFill="1" applyBorder="1" applyAlignment="1">
      <alignment horizontal="center" vertical="center" wrapText="1"/>
    </xf>
    <xf numFmtId="170" fontId="5" fillId="9" borderId="11" xfId="0" applyNumberFormat="1" applyFont="1" applyFill="1" applyBorder="1" applyAlignment="1">
      <alignment horizontal="center" vertical="center"/>
    </xf>
    <xf numFmtId="170" fontId="2" fillId="9" borderId="22" xfId="21" applyNumberFormat="1" applyFont="1" applyFill="1" applyBorder="1" applyAlignment="1">
      <alignment horizontal="left" vertical="center" wrapText="1"/>
    </xf>
    <xf numFmtId="170" fontId="0" fillId="9" borderId="22" xfId="0" applyNumberFormat="1" applyFont="1" applyFill="1" applyBorder="1" applyAlignment="1">
      <alignment vertical="center"/>
    </xf>
    <xf numFmtId="170" fontId="2" fillId="9" borderId="23" xfId="21" applyNumberFormat="1" applyFont="1" applyFill="1" applyBorder="1" applyAlignment="1">
      <alignment horizontal="left" vertical="center" wrapText="1"/>
    </xf>
    <xf numFmtId="170" fontId="0" fillId="9" borderId="23" xfId="0" applyNumberFormat="1" applyFont="1" applyFill="1" applyBorder="1" applyAlignment="1">
      <alignment vertical="center"/>
    </xf>
    <xf numFmtId="170" fontId="2" fillId="9" borderId="24" xfId="21" applyNumberFormat="1" applyFont="1" applyFill="1" applyBorder="1" applyAlignment="1">
      <alignment horizontal="left" vertical="center" wrapText="1"/>
    </xf>
    <xf numFmtId="170" fontId="5" fillId="11" borderId="24" xfId="0" applyNumberFormat="1" applyFont="1" applyFill="1" applyBorder="1" applyAlignment="1">
      <alignment vertical="center"/>
    </xf>
    <xf numFmtId="170" fontId="5" fillId="11" borderId="15" xfId="0" applyNumberFormat="1" applyFont="1" applyFill="1" applyBorder="1" applyAlignment="1">
      <alignment vertical="center"/>
    </xf>
    <xf numFmtId="0" fontId="0" fillId="0" borderId="0" xfId="0" applyFont="1" applyAlignment="1">
      <alignment vertical="center"/>
    </xf>
    <xf numFmtId="0" fontId="22" fillId="0" borderId="15" xfId="20" applyFont="1" applyFill="1" applyBorder="1" applyAlignment="1">
      <alignment horizontal="left" vertical="center" wrapText="1"/>
    </xf>
    <xf numFmtId="164" fontId="22" fillId="8" borderId="15" xfId="1" applyNumberFormat="1" applyFont="1" applyFill="1" applyBorder="1" applyAlignment="1">
      <alignment horizontal="right" vertical="center"/>
    </xf>
    <xf numFmtId="164" fontId="22" fillId="8" borderId="15" xfId="1" applyNumberFormat="1" applyFont="1" applyFill="1" applyBorder="1" applyAlignment="1">
      <alignment horizontal="right" vertical="center" wrapText="1"/>
    </xf>
    <xf numFmtId="166" fontId="0" fillId="0" borderId="27" xfId="0" applyNumberFormat="1" applyFill="1" applyBorder="1"/>
    <xf numFmtId="166" fontId="0" fillId="0" borderId="18" xfId="0" applyNumberFormat="1" applyFill="1" applyBorder="1"/>
    <xf numFmtId="171" fontId="0" fillId="0" borderId="0" xfId="0" applyNumberFormat="1"/>
    <xf numFmtId="43" fontId="18" fillId="0" borderId="0" xfId="1" applyNumberFormat="1" applyFont="1" applyBorder="1"/>
    <xf numFmtId="172" fontId="0" fillId="0" borderId="0" xfId="0" applyNumberFormat="1"/>
    <xf numFmtId="0" fontId="5" fillId="0" borderId="0" xfId="0" applyFont="1" applyAlignment="1">
      <alignment vertical="center" wrapText="1"/>
    </xf>
    <xf numFmtId="0" fontId="5" fillId="0" borderId="5" xfId="0" applyFont="1" applyBorder="1" applyAlignment="1">
      <alignment vertical="center" wrapText="1"/>
    </xf>
    <xf numFmtId="0" fontId="5" fillId="0" borderId="10" xfId="0" applyFont="1" applyBorder="1" applyAlignment="1">
      <alignment vertical="center" wrapText="1"/>
    </xf>
    <xf numFmtId="0" fontId="16" fillId="0" borderId="0" xfId="0" applyFont="1"/>
    <xf numFmtId="0" fontId="19" fillId="9" borderId="15" xfId="15" applyFont="1" applyFill="1" applyBorder="1" applyAlignment="1">
      <alignment horizontal="center" vertical="center" wrapText="1"/>
    </xf>
    <xf numFmtId="0" fontId="19" fillId="9" borderId="15" xfId="11" applyFont="1" applyFill="1" applyBorder="1" applyAlignment="1">
      <alignment wrapText="1"/>
    </xf>
    <xf numFmtId="165" fontId="23" fillId="5" borderId="22" xfId="20" applyNumberFormat="1" applyFont="1" applyFill="1" applyBorder="1" applyAlignment="1">
      <alignment horizontal="right" vertical="center" wrapText="1"/>
    </xf>
    <xf numFmtId="0" fontId="16" fillId="0" borderId="0" xfId="0" applyFont="1" applyAlignment="1">
      <alignment vertical="center"/>
    </xf>
    <xf numFmtId="0" fontId="19" fillId="0" borderId="23" xfId="21" applyFont="1" applyFill="1" applyBorder="1" applyAlignment="1">
      <alignment vertical="center" wrapText="1"/>
    </xf>
    <xf numFmtId="165" fontId="23" fillId="5" borderId="23" xfId="20" applyNumberFormat="1" applyFont="1" applyFill="1" applyBorder="1" applyAlignment="1">
      <alignment horizontal="right" vertical="center" wrapText="1"/>
    </xf>
    <xf numFmtId="0" fontId="24" fillId="0" borderId="0" xfId="0" applyFont="1" applyAlignment="1">
      <alignment vertical="center"/>
    </xf>
    <xf numFmtId="0" fontId="19" fillId="0" borderId="24" xfId="21" applyFont="1" applyFill="1" applyBorder="1" applyAlignment="1">
      <alignment vertical="center" wrapText="1"/>
    </xf>
    <xf numFmtId="165" fontId="23" fillId="5" borderId="24" xfId="20" applyNumberFormat="1" applyFont="1" applyFill="1" applyBorder="1" applyAlignment="1">
      <alignment horizontal="right" vertical="center" wrapText="1"/>
    </xf>
    <xf numFmtId="0" fontId="23" fillId="5" borderId="27" xfId="20" applyFont="1" applyFill="1" applyBorder="1" applyAlignment="1">
      <alignment horizontal="center" vertical="center" wrapText="1"/>
    </xf>
    <xf numFmtId="0" fontId="16" fillId="5" borderId="27" xfId="0" applyFont="1" applyFill="1" applyBorder="1" applyAlignment="1">
      <alignment horizontal="center" vertical="center"/>
    </xf>
    <xf numFmtId="0" fontId="23" fillId="5" borderId="22" xfId="20" applyFont="1" applyFill="1" applyBorder="1" applyAlignment="1">
      <alignment horizontal="right" vertical="center" wrapText="1"/>
    </xf>
    <xf numFmtId="164" fontId="16" fillId="5" borderId="22" xfId="1" applyNumberFormat="1" applyFont="1" applyFill="1" applyBorder="1" applyAlignment="1">
      <alignment vertical="center"/>
    </xf>
    <xf numFmtId="164" fontId="23" fillId="5" borderId="23" xfId="1" applyNumberFormat="1" applyFont="1" applyFill="1" applyBorder="1" applyAlignment="1">
      <alignment horizontal="right" vertical="center" wrapText="1"/>
    </xf>
    <xf numFmtId="164" fontId="23" fillId="5" borderId="23" xfId="1" applyNumberFormat="1" applyFont="1" applyFill="1" applyBorder="1" applyAlignment="1">
      <alignment vertical="center"/>
    </xf>
    <xf numFmtId="164" fontId="16" fillId="5" borderId="23" xfId="1" applyNumberFormat="1" applyFont="1" applyFill="1" applyBorder="1" applyAlignment="1">
      <alignment vertical="center"/>
    </xf>
    <xf numFmtId="164" fontId="23" fillId="5" borderId="24" xfId="1" applyNumberFormat="1" applyFont="1" applyFill="1" applyBorder="1" applyAlignment="1">
      <alignment vertical="center"/>
    </xf>
    <xf numFmtId="164" fontId="23" fillId="5" borderId="24" xfId="1" applyNumberFormat="1" applyFont="1" applyFill="1" applyBorder="1" applyAlignment="1">
      <alignment horizontal="right" vertical="center" wrapText="1"/>
    </xf>
    <xf numFmtId="164" fontId="16" fillId="5" borderId="24" xfId="1" applyNumberFormat="1" applyFont="1" applyFill="1" applyBorder="1" applyAlignment="1">
      <alignment vertical="center"/>
    </xf>
    <xf numFmtId="164" fontId="23" fillId="5" borderId="15" xfId="1" applyNumberFormat="1" applyFont="1" applyFill="1" applyBorder="1"/>
    <xf numFmtId="164" fontId="23" fillId="5" borderId="15" xfId="1" applyNumberFormat="1" applyFont="1" applyFill="1" applyBorder="1" applyAlignment="1">
      <alignment horizontal="right" wrapText="1"/>
    </xf>
    <xf numFmtId="164" fontId="16" fillId="5" borderId="15" xfId="1" applyNumberFormat="1" applyFont="1" applyFill="1" applyBorder="1"/>
    <xf numFmtId="0" fontId="25" fillId="0" borderId="5" xfId="13" applyFont="1" applyFill="1" applyBorder="1" applyAlignment="1">
      <alignment vertical="center" wrapText="1"/>
    </xf>
    <xf numFmtId="0" fontId="25" fillId="0" borderId="10" xfId="13" applyFont="1" applyFill="1" applyBorder="1" applyAlignment="1">
      <alignment vertical="center" wrapText="1"/>
    </xf>
    <xf numFmtId="0" fontId="19" fillId="0" borderId="22" xfId="13" applyFont="1" applyFill="1" applyBorder="1" applyAlignment="1">
      <alignment horizontal="left" vertical="center" wrapText="1"/>
    </xf>
    <xf numFmtId="0" fontId="19" fillId="0" borderId="23" xfId="13" applyFont="1" applyFill="1" applyBorder="1" applyAlignment="1">
      <alignment horizontal="left" vertical="center" wrapText="1"/>
    </xf>
    <xf numFmtId="0" fontId="19" fillId="0" borderId="23" xfId="20" applyFont="1" applyFill="1" applyBorder="1" applyAlignment="1">
      <alignment horizontal="left" vertical="center" wrapText="1"/>
    </xf>
    <xf numFmtId="0" fontId="19" fillId="0" borderId="24" xfId="20" applyFont="1" applyFill="1" applyBorder="1" applyAlignment="1">
      <alignment horizontal="left" vertical="center" wrapText="1"/>
    </xf>
    <xf numFmtId="0" fontId="16" fillId="0" borderId="0" xfId="0" applyFont="1" applyFill="1" applyAlignment="1">
      <alignment horizontal="left"/>
    </xf>
    <xf numFmtId="0" fontId="19" fillId="0" borderId="21" xfId="13" applyFont="1" applyFill="1" applyBorder="1" applyAlignment="1">
      <alignment horizontal="left" vertical="center" wrapText="1"/>
    </xf>
    <xf numFmtId="0" fontId="19" fillId="0" borderId="15" xfId="20" applyFont="1" applyFill="1" applyBorder="1" applyAlignment="1">
      <alignment horizontal="left" vertical="center" wrapText="1"/>
    </xf>
    <xf numFmtId="0" fontId="26" fillId="8" borderId="15" xfId="20" applyFont="1" applyFill="1" applyBorder="1" applyAlignment="1">
      <alignment horizontal="center" vertical="center" wrapText="1"/>
    </xf>
    <xf numFmtId="165" fontId="27" fillId="8" borderId="15" xfId="0" applyNumberFormat="1" applyFont="1" applyFill="1" applyBorder="1" applyAlignment="1">
      <alignment horizontal="center" vertical="center" wrapText="1"/>
    </xf>
    <xf numFmtId="0" fontId="26" fillId="8" borderId="27" xfId="20" applyFont="1" applyFill="1" applyBorder="1" applyAlignment="1">
      <alignment horizontal="center" vertical="center" wrapText="1"/>
    </xf>
    <xf numFmtId="0" fontId="27" fillId="8" borderId="27" xfId="0" applyFont="1" applyFill="1" applyBorder="1" applyAlignment="1">
      <alignment horizontal="center" vertical="center"/>
    </xf>
    <xf numFmtId="166" fontId="12" fillId="0" borderId="15" xfId="12" applyNumberFormat="1" applyFont="1" applyFill="1" applyBorder="1" applyAlignment="1">
      <alignment horizontal="right" wrapText="1"/>
    </xf>
    <xf numFmtId="0" fontId="20" fillId="0" borderId="29" xfId="21" quotePrefix="1" applyFont="1" applyFill="1" applyBorder="1" applyAlignment="1">
      <alignment horizontal="left" wrapText="1"/>
    </xf>
    <xf numFmtId="0" fontId="20" fillId="0" borderId="23" xfId="21" quotePrefix="1" applyFont="1" applyFill="1" applyBorder="1" applyAlignment="1">
      <alignment horizontal="left" vertical="center" wrapText="1"/>
    </xf>
    <xf numFmtId="0" fontId="19" fillId="0" borderId="23" xfId="21" quotePrefix="1" applyFont="1" applyFill="1" applyBorder="1" applyAlignment="1">
      <alignment vertical="center" wrapText="1"/>
    </xf>
    <xf numFmtId="164" fontId="2" fillId="0" borderId="2" xfId="1" applyNumberFormat="1" applyFont="1" applyFill="1" applyBorder="1" applyAlignment="1">
      <alignment horizontal="right" wrapText="1"/>
    </xf>
    <xf numFmtId="0" fontId="5" fillId="0" borderId="15" xfId="0" applyFont="1" applyBorder="1" applyAlignment="1">
      <alignment horizontal="center"/>
    </xf>
    <xf numFmtId="166" fontId="0" fillId="0" borderId="15" xfId="0" applyNumberFormat="1" applyBorder="1" applyAlignment="1">
      <alignment horizontal="center"/>
    </xf>
    <xf numFmtId="0" fontId="13" fillId="0" borderId="0" xfId="0" applyFont="1"/>
    <xf numFmtId="165" fontId="5" fillId="0" borderId="27" xfId="0" applyNumberFormat="1" applyFont="1" applyBorder="1" applyAlignment="1">
      <alignment horizontal="center" vertical="center" wrapText="1"/>
    </xf>
    <xf numFmtId="0" fontId="2" fillId="2" borderId="32" xfId="23" applyFont="1" applyFill="1" applyBorder="1" applyAlignment="1">
      <alignment horizontal="center"/>
    </xf>
    <xf numFmtId="0" fontId="2" fillId="2" borderId="33" xfId="23" applyFont="1" applyFill="1" applyBorder="1" applyAlignment="1">
      <alignment horizontal="center"/>
    </xf>
    <xf numFmtId="0" fontId="2" fillId="2" borderId="34" xfId="23" applyFont="1" applyFill="1" applyBorder="1" applyAlignment="1">
      <alignment horizontal="center"/>
    </xf>
    <xf numFmtId="0" fontId="2" fillId="0" borderId="0" xfId="23" applyFont="1" applyFill="1" applyBorder="1" applyAlignment="1">
      <alignment wrapText="1"/>
    </xf>
    <xf numFmtId="0" fontId="2" fillId="0" borderId="14" xfId="22" applyFont="1" applyFill="1" applyBorder="1" applyAlignment="1">
      <alignment wrapText="1"/>
    </xf>
    <xf numFmtId="0" fontId="2" fillId="0" borderId="0" xfId="22" applyFont="1" applyFill="1" applyBorder="1" applyAlignment="1">
      <alignment wrapText="1"/>
    </xf>
    <xf numFmtId="3" fontId="2" fillId="0" borderId="0" xfId="22" applyNumberFormat="1" applyFont="1" applyFill="1" applyBorder="1" applyAlignment="1">
      <alignment horizontal="right" wrapText="1"/>
    </xf>
    <xf numFmtId="3" fontId="2" fillId="0" borderId="12" xfId="22" applyNumberFormat="1" applyFont="1" applyFill="1" applyBorder="1" applyAlignment="1">
      <alignment horizontal="right" wrapText="1"/>
    </xf>
    <xf numFmtId="3" fontId="0" fillId="0" borderId="0" xfId="0" applyNumberFormat="1" applyBorder="1"/>
    <xf numFmtId="3" fontId="0" fillId="0" borderId="18" xfId="0" applyNumberFormat="1" applyBorder="1"/>
    <xf numFmtId="3" fontId="0" fillId="0" borderId="4" xfId="0" applyNumberFormat="1" applyBorder="1" applyAlignment="1">
      <alignment horizontal="center" vertical="center" wrapText="1"/>
    </xf>
    <xf numFmtId="3" fontId="0" fillId="0" borderId="8" xfId="0" applyNumberFormat="1" applyBorder="1"/>
    <xf numFmtId="0" fontId="2" fillId="0" borderId="35" xfId="23" applyFont="1" applyFill="1" applyBorder="1" applyAlignment="1">
      <alignment wrapText="1"/>
    </xf>
    <xf numFmtId="0" fontId="2" fillId="0" borderId="36" xfId="23" applyFont="1" applyFill="1" applyBorder="1" applyAlignment="1">
      <alignment wrapText="1"/>
    </xf>
    <xf numFmtId="3" fontId="2" fillId="0" borderId="36" xfId="23" applyNumberFormat="1" applyFont="1" applyFill="1" applyBorder="1" applyAlignment="1">
      <alignment horizontal="right" wrapText="1"/>
    </xf>
    <xf numFmtId="3" fontId="2" fillId="0" borderId="37" xfId="23" applyNumberFormat="1" applyFont="1" applyFill="1" applyBorder="1" applyAlignment="1">
      <alignment horizontal="right" wrapText="1"/>
    </xf>
    <xf numFmtId="0" fontId="2" fillId="0" borderId="14" xfId="23" applyFont="1" applyFill="1" applyBorder="1" applyAlignment="1">
      <alignment wrapText="1"/>
    </xf>
    <xf numFmtId="3" fontId="2" fillId="0" borderId="0" xfId="23" applyNumberFormat="1" applyFont="1" applyFill="1" applyBorder="1" applyAlignment="1">
      <alignment horizontal="right" wrapText="1"/>
    </xf>
    <xf numFmtId="3" fontId="2" fillId="0" borderId="12" xfId="23" applyNumberFormat="1" applyFont="1" applyFill="1" applyBorder="1" applyAlignment="1">
      <alignment horizontal="right" wrapText="1"/>
    </xf>
    <xf numFmtId="3" fontId="2" fillId="0" borderId="14" xfId="22" applyNumberFormat="1" applyFont="1" applyFill="1" applyBorder="1" applyAlignment="1">
      <alignment wrapText="1"/>
    </xf>
    <xf numFmtId="3" fontId="2" fillId="0" borderId="0" xfId="22" applyNumberFormat="1" applyFont="1" applyFill="1" applyBorder="1" applyAlignment="1">
      <alignment wrapText="1"/>
    </xf>
    <xf numFmtId="3" fontId="0" fillId="0" borderId="0" xfId="0" applyNumberFormat="1" applyBorder="1" applyAlignment="1">
      <alignment horizontal="center" vertical="center" wrapText="1"/>
    </xf>
    <xf numFmtId="166" fontId="12" fillId="0" borderId="15" xfId="21" applyNumberFormat="1" applyFont="1" applyFill="1" applyBorder="1" applyAlignment="1">
      <alignment horizontal="center" vertical="center" wrapText="1"/>
    </xf>
    <xf numFmtId="0" fontId="5" fillId="0" borderId="0" xfId="0" applyFont="1" applyAlignment="1">
      <alignment horizontal="left" vertical="top"/>
    </xf>
    <xf numFmtId="166" fontId="18" fillId="0" borderId="19" xfId="0" applyNumberFormat="1" applyFont="1" applyBorder="1" applyAlignment="1">
      <alignment vertical="center"/>
    </xf>
    <xf numFmtId="166" fontId="18" fillId="0" borderId="16" xfId="0" applyNumberFormat="1" applyFont="1" applyBorder="1" applyAlignment="1">
      <alignment vertical="center"/>
    </xf>
    <xf numFmtId="0" fontId="5" fillId="12" borderId="15" xfId="0" applyFont="1" applyFill="1" applyBorder="1" applyAlignment="1">
      <alignment vertical="center" wrapText="1"/>
    </xf>
    <xf numFmtId="0" fontId="12" fillId="12" borderId="15" xfId="10" applyFont="1" applyFill="1" applyBorder="1" applyAlignment="1">
      <alignment horizontal="center" vertical="center" wrapText="1"/>
    </xf>
    <xf numFmtId="0" fontId="12" fillId="12" borderId="15" xfId="4" applyFont="1" applyFill="1" applyBorder="1" applyAlignment="1">
      <alignment horizontal="center" vertical="center" wrapText="1"/>
    </xf>
    <xf numFmtId="0" fontId="5" fillId="12" borderId="15" xfId="0" applyFont="1" applyFill="1" applyBorder="1" applyAlignment="1">
      <alignment horizontal="center" vertical="center"/>
    </xf>
    <xf numFmtId="0" fontId="5" fillId="12" borderId="28" xfId="0" applyFont="1" applyFill="1" applyBorder="1" applyAlignment="1">
      <alignment horizontal="left"/>
    </xf>
    <xf numFmtId="0" fontId="12" fillId="12" borderId="28" xfId="10" applyFont="1" applyFill="1" applyBorder="1" applyAlignment="1">
      <alignment horizontal="center" vertical="center" wrapText="1"/>
    </xf>
    <xf numFmtId="0" fontId="12" fillId="12" borderId="28" xfId="4" applyFont="1" applyFill="1" applyBorder="1" applyAlignment="1">
      <alignment horizontal="center" vertical="center" wrapText="1"/>
    </xf>
    <xf numFmtId="0" fontId="5" fillId="12" borderId="28" xfId="0" applyFont="1" applyFill="1" applyBorder="1" applyAlignment="1">
      <alignment horizontal="center" vertical="center"/>
    </xf>
    <xf numFmtId="0" fontId="2" fillId="0" borderId="24" xfId="21" applyFont="1" applyFill="1" applyBorder="1" applyAlignment="1">
      <alignment horizontal="left" vertical="center" wrapText="1"/>
    </xf>
    <xf numFmtId="170" fontId="0" fillId="0" borderId="24" xfId="0" applyNumberFormat="1" applyFont="1" applyFill="1" applyBorder="1" applyAlignment="1">
      <alignment vertical="center"/>
    </xf>
    <xf numFmtId="170" fontId="17" fillId="0" borderId="24" xfId="0" applyNumberFormat="1" applyFont="1" applyFill="1" applyBorder="1" applyAlignment="1">
      <alignment horizontal="right" vertical="center"/>
    </xf>
    <xf numFmtId="0" fontId="2" fillId="13" borderId="22" xfId="21" applyFont="1" applyFill="1" applyBorder="1" applyAlignment="1">
      <alignment horizontal="left" vertical="center" wrapText="1"/>
    </xf>
    <xf numFmtId="170" fontId="0" fillId="13" borderId="22" xfId="0" applyNumberFormat="1" applyFont="1" applyFill="1" applyBorder="1" applyAlignment="1">
      <alignment vertical="center"/>
    </xf>
    <xf numFmtId="0" fontId="2" fillId="13" borderId="23" xfId="21" applyFont="1" applyFill="1" applyBorder="1" applyAlignment="1">
      <alignment horizontal="left" vertical="center" wrapText="1"/>
    </xf>
    <xf numFmtId="170" fontId="0" fillId="13" borderId="23" xfId="0" applyNumberFormat="1" applyFont="1" applyFill="1" applyBorder="1" applyAlignment="1">
      <alignment vertical="center"/>
    </xf>
    <xf numFmtId="0" fontId="5" fillId="12" borderId="15" xfId="0" applyFont="1" applyFill="1" applyBorder="1" applyAlignment="1">
      <alignment vertical="center"/>
    </xf>
    <xf numFmtId="170" fontId="14" fillId="12" borderId="15" xfId="0" applyNumberFormat="1" applyFont="1" applyFill="1" applyBorder="1" applyAlignment="1">
      <alignment horizontal="right" vertical="center"/>
    </xf>
    <xf numFmtId="170" fontId="5" fillId="12" borderId="15" xfId="0" applyNumberFormat="1" applyFont="1" applyFill="1" applyBorder="1" applyAlignment="1">
      <alignment horizontal="right" vertical="center"/>
    </xf>
    <xf numFmtId="0" fontId="2" fillId="0" borderId="12" xfId="21" applyFont="1" applyFill="1" applyBorder="1" applyAlignment="1">
      <alignment wrapText="1"/>
    </xf>
    <xf numFmtId="3" fontId="2" fillId="0" borderId="26" xfId="21" applyNumberFormat="1" applyFont="1" applyFill="1" applyBorder="1" applyAlignment="1">
      <alignment wrapText="1"/>
    </xf>
    <xf numFmtId="3" fontId="12" fillId="0" borderId="15" xfId="12" applyNumberFormat="1" applyFont="1" applyFill="1" applyBorder="1" applyAlignment="1">
      <alignment wrapText="1"/>
    </xf>
    <xf numFmtId="3" fontId="18" fillId="0" borderId="15" xfId="0" applyNumberFormat="1" applyFont="1" applyBorder="1"/>
    <xf numFmtId="173" fontId="0" fillId="0" borderId="0" xfId="0" applyNumberFormat="1"/>
    <xf numFmtId="0" fontId="10" fillId="0" borderId="38" xfId="4" applyFont="1" applyFill="1" applyBorder="1" applyAlignment="1">
      <alignment horizontal="right" wrapText="1"/>
    </xf>
    <xf numFmtId="0" fontId="10" fillId="0" borderId="38" xfId="4" applyFont="1" applyFill="1" applyBorder="1" applyAlignment="1">
      <alignment wrapText="1"/>
    </xf>
    <xf numFmtId="3" fontId="10" fillId="0" borderId="38" xfId="4" applyNumberFormat="1" applyFont="1" applyFill="1" applyBorder="1" applyAlignment="1">
      <alignment horizontal="right" wrapText="1"/>
    </xf>
    <xf numFmtId="0" fontId="25" fillId="0" borderId="0" xfId="4" applyFont="1" applyFill="1" applyBorder="1" applyAlignment="1">
      <alignment horizontal="center" vertical="center"/>
    </xf>
    <xf numFmtId="166" fontId="10" fillId="0" borderId="38" xfId="4" applyNumberFormat="1" applyFont="1" applyFill="1" applyBorder="1" applyAlignment="1">
      <alignment horizontal="right" wrapText="1"/>
    </xf>
    <xf numFmtId="166" fontId="10" fillId="0" borderId="2" xfId="4" applyNumberFormat="1" applyFont="1" applyFill="1" applyBorder="1" applyAlignment="1">
      <alignment horizontal="right" wrapText="1"/>
    </xf>
    <xf numFmtId="166" fontId="13" fillId="0" borderId="0" xfId="1" applyNumberFormat="1" applyFont="1" applyFill="1" applyBorder="1" applyAlignment="1">
      <alignment horizontal="center" vertical="center"/>
    </xf>
    <xf numFmtId="166" fontId="0" fillId="0" borderId="0" xfId="1" applyNumberFormat="1" applyFont="1" applyFill="1" applyBorder="1"/>
    <xf numFmtId="0" fontId="2" fillId="13" borderId="18" xfId="21" applyFont="1" applyFill="1" applyBorder="1" applyAlignment="1">
      <alignment horizontal="left" vertical="center" wrapText="1"/>
    </xf>
    <xf numFmtId="0" fontId="2" fillId="0" borderId="18" xfId="21" applyFont="1" applyFill="1" applyBorder="1" applyAlignment="1">
      <alignment horizontal="left" vertical="center" wrapText="1"/>
    </xf>
    <xf numFmtId="164" fontId="2" fillId="0" borderId="12" xfId="1" applyNumberFormat="1" applyFont="1" applyFill="1" applyBorder="1" applyAlignment="1">
      <alignment wrapText="1"/>
    </xf>
    <xf numFmtId="170" fontId="5" fillId="10" borderId="40" xfId="0" applyNumberFormat="1" applyFont="1" applyFill="1" applyBorder="1" applyAlignment="1">
      <alignment vertical="center"/>
    </xf>
    <xf numFmtId="170" fontId="12" fillId="9" borderId="40" xfId="10" applyNumberFormat="1" applyFont="1" applyFill="1" applyBorder="1" applyAlignment="1">
      <alignment horizontal="center" vertical="center" wrapText="1"/>
    </xf>
    <xf numFmtId="170" fontId="5" fillId="9" borderId="40" xfId="0" applyNumberFormat="1" applyFont="1" applyFill="1" applyBorder="1" applyAlignment="1">
      <alignment horizontal="center" vertical="center"/>
    </xf>
    <xf numFmtId="0" fontId="12" fillId="0" borderId="40" xfId="12" applyFont="1" applyFill="1" applyBorder="1" applyAlignment="1">
      <alignment wrapText="1"/>
    </xf>
    <xf numFmtId="164" fontId="2" fillId="0" borderId="40" xfId="1" applyNumberFormat="1" applyFont="1" applyFill="1" applyBorder="1" applyAlignment="1">
      <alignment horizontal="right" wrapText="1"/>
    </xf>
    <xf numFmtId="166" fontId="2" fillId="0" borderId="40" xfId="21" applyNumberFormat="1" applyFont="1" applyFill="1" applyBorder="1" applyAlignment="1">
      <alignment horizontal="right" wrapText="1"/>
    </xf>
    <xf numFmtId="166" fontId="12" fillId="0" borderId="40" xfId="12" applyNumberFormat="1" applyFont="1" applyFill="1" applyBorder="1" applyAlignment="1">
      <alignment wrapText="1"/>
    </xf>
    <xf numFmtId="166" fontId="5" fillId="0" borderId="40" xfId="0" applyNumberFormat="1" applyFont="1" applyBorder="1"/>
    <xf numFmtId="0" fontId="0" fillId="3" borderId="40" xfId="0" applyFill="1" applyBorder="1"/>
    <xf numFmtId="0" fontId="2" fillId="0" borderId="42" xfId="23" applyFont="1" applyFill="1" applyBorder="1" applyAlignment="1">
      <alignment wrapText="1"/>
    </xf>
    <xf numFmtId="0" fontId="2" fillId="0" borderId="41" xfId="23" applyFont="1" applyFill="1" applyBorder="1" applyAlignment="1">
      <alignment wrapText="1"/>
    </xf>
    <xf numFmtId="3" fontId="2" fillId="0" borderId="41" xfId="23" applyNumberFormat="1" applyFont="1" applyFill="1" applyBorder="1" applyAlignment="1">
      <alignment horizontal="right" wrapText="1"/>
    </xf>
    <xf numFmtId="3" fontId="2" fillId="0" borderId="43" xfId="23" applyNumberFormat="1" applyFont="1" applyFill="1" applyBorder="1" applyAlignment="1">
      <alignment horizontal="right" wrapText="1"/>
    </xf>
    <xf numFmtId="0" fontId="2" fillId="0" borderId="6" xfId="23" applyFont="1" applyFill="1" applyBorder="1" applyAlignment="1">
      <alignment wrapText="1"/>
    </xf>
    <xf numFmtId="0" fontId="2" fillId="0" borderId="44" xfId="23" applyFont="1" applyFill="1" applyBorder="1" applyAlignment="1">
      <alignment wrapText="1"/>
    </xf>
    <xf numFmtId="3" fontId="2" fillId="0" borderId="44" xfId="23" applyNumberFormat="1" applyFont="1" applyFill="1" applyBorder="1" applyAlignment="1">
      <alignment horizontal="right" wrapText="1"/>
    </xf>
    <xf numFmtId="3" fontId="2" fillId="0" borderId="7" xfId="23" applyNumberFormat="1" applyFont="1" applyFill="1" applyBorder="1" applyAlignment="1">
      <alignment horizontal="right" wrapText="1"/>
    </xf>
    <xf numFmtId="3" fontId="2" fillId="0" borderId="6" xfId="22" applyNumberFormat="1" applyFont="1" applyFill="1" applyBorder="1" applyAlignment="1">
      <alignment wrapText="1"/>
    </xf>
    <xf numFmtId="3" fontId="2" fillId="0" borderId="44" xfId="22" applyNumberFormat="1" applyFont="1" applyFill="1" applyBorder="1" applyAlignment="1">
      <alignment wrapText="1"/>
    </xf>
    <xf numFmtId="3" fontId="2" fillId="0" borderId="42" xfId="22" applyNumberFormat="1" applyFont="1" applyFill="1" applyBorder="1" applyAlignment="1">
      <alignment wrapText="1"/>
    </xf>
    <xf numFmtId="3" fontId="2" fillId="0" borderId="41" xfId="22" applyNumberFormat="1" applyFont="1" applyFill="1" applyBorder="1" applyAlignment="1">
      <alignment wrapText="1"/>
    </xf>
    <xf numFmtId="0" fontId="2" fillId="0" borderId="6" xfId="22" applyFont="1" applyFill="1" applyBorder="1" applyAlignment="1">
      <alignment wrapText="1"/>
    </xf>
    <xf numFmtId="0" fontId="2" fillId="0" borderId="44" xfId="22" applyFont="1" applyFill="1" applyBorder="1" applyAlignment="1">
      <alignment wrapText="1"/>
    </xf>
    <xf numFmtId="3" fontId="2" fillId="0" borderId="44" xfId="22" applyNumberFormat="1" applyFont="1" applyFill="1" applyBorder="1" applyAlignment="1">
      <alignment horizontal="right" wrapText="1"/>
    </xf>
    <xf numFmtId="3" fontId="2" fillId="0" borderId="7" xfId="22" applyNumberFormat="1" applyFont="1" applyFill="1" applyBorder="1" applyAlignment="1">
      <alignment horizontal="right" wrapText="1"/>
    </xf>
    <xf numFmtId="0" fontId="0" fillId="0" borderId="42" xfId="0" applyBorder="1"/>
    <xf numFmtId="0" fontId="0" fillId="0" borderId="41" xfId="0" applyBorder="1"/>
    <xf numFmtId="3" fontId="0" fillId="0" borderId="41" xfId="0" applyNumberFormat="1" applyBorder="1"/>
    <xf numFmtId="3" fontId="0" fillId="0" borderId="43" xfId="0" applyNumberFormat="1" applyBorder="1"/>
    <xf numFmtId="165" fontId="0" fillId="0" borderId="44" xfId="0" applyNumberFormat="1" applyBorder="1"/>
    <xf numFmtId="165" fontId="0" fillId="0" borderId="41" xfId="0" applyNumberFormat="1" applyBorder="1"/>
    <xf numFmtId="3" fontId="0" fillId="0" borderId="40" xfId="0" applyNumberFormat="1" applyBorder="1"/>
    <xf numFmtId="0" fontId="26" fillId="8" borderId="45" xfId="20" applyFont="1" applyFill="1" applyBorder="1" applyAlignment="1">
      <alignment horizontal="center" vertical="center" wrapText="1"/>
    </xf>
    <xf numFmtId="165" fontId="27" fillId="8" borderId="45" xfId="0" applyNumberFormat="1" applyFont="1" applyFill="1" applyBorder="1" applyAlignment="1">
      <alignment horizontal="center" vertical="center" wrapText="1"/>
    </xf>
    <xf numFmtId="0" fontId="5" fillId="0" borderId="41" xfId="0" applyFont="1" applyBorder="1" applyAlignment="1">
      <alignment vertical="center" wrapText="1"/>
    </xf>
    <xf numFmtId="0" fontId="5" fillId="0" borderId="43" xfId="0" applyFont="1" applyBorder="1" applyAlignment="1">
      <alignment vertical="center" wrapText="1"/>
    </xf>
    <xf numFmtId="0" fontId="20" fillId="8" borderId="8" xfId="20" applyFont="1" applyFill="1" applyBorder="1" applyAlignment="1">
      <alignment horizontal="right" vertical="center" wrapText="1"/>
    </xf>
    <xf numFmtId="165" fontId="6" fillId="8" borderId="8" xfId="0" applyNumberFormat="1" applyFont="1" applyFill="1" applyBorder="1" applyAlignment="1">
      <alignment horizontal="right" vertical="center" wrapText="1"/>
    </xf>
    <xf numFmtId="0" fontId="20" fillId="0" borderId="46" xfId="21" applyFont="1" applyFill="1" applyBorder="1" applyAlignment="1">
      <alignment horizontal="left" vertical="center" wrapText="1"/>
    </xf>
    <xf numFmtId="0" fontId="20" fillId="0" borderId="46" xfId="13" applyFont="1" applyFill="1" applyBorder="1" applyAlignment="1">
      <alignment horizontal="left" vertical="center" wrapText="1"/>
    </xf>
    <xf numFmtId="165" fontId="20" fillId="8" borderId="46" xfId="1" applyNumberFormat="1" applyFont="1" applyFill="1" applyBorder="1" applyAlignment="1">
      <alignment horizontal="right" vertical="center" wrapText="1"/>
    </xf>
    <xf numFmtId="0" fontId="20" fillId="0" borderId="47" xfId="13" applyFont="1" applyFill="1" applyBorder="1" applyAlignment="1">
      <alignment horizontal="center" vertical="center" wrapText="1"/>
    </xf>
    <xf numFmtId="0" fontId="26" fillId="8" borderId="8" xfId="20" applyFont="1" applyFill="1" applyBorder="1" applyAlignment="1">
      <alignment horizontal="center" vertical="center" wrapText="1"/>
    </xf>
    <xf numFmtId="0" fontId="27" fillId="8" borderId="8" xfId="0" applyFont="1" applyFill="1" applyBorder="1" applyAlignment="1">
      <alignment horizontal="center" vertical="center"/>
    </xf>
    <xf numFmtId="164" fontId="20" fillId="8" borderId="46" xfId="1" applyNumberFormat="1" applyFont="1" applyFill="1" applyBorder="1" applyAlignment="1">
      <alignment horizontal="right" vertical="center" wrapText="1"/>
    </xf>
    <xf numFmtId="164" fontId="21" fillId="8" borderId="46" xfId="1" applyNumberFormat="1" applyFont="1" applyFill="1" applyBorder="1" applyAlignment="1">
      <alignment horizontal="right" vertical="center"/>
    </xf>
    <xf numFmtId="0" fontId="22" fillId="0" borderId="45" xfId="20" applyFont="1" applyFill="1" applyBorder="1" applyAlignment="1">
      <alignment horizontal="left" vertical="center" wrapText="1"/>
    </xf>
    <xf numFmtId="164" fontId="22" fillId="8" borderId="45" xfId="1" applyNumberFormat="1" applyFont="1" applyFill="1" applyBorder="1" applyAlignment="1">
      <alignment horizontal="right" vertical="center"/>
    </xf>
    <xf numFmtId="164" fontId="22" fillId="8" borderId="45" xfId="1" applyNumberFormat="1" applyFont="1" applyFill="1" applyBorder="1" applyAlignment="1">
      <alignment horizontal="right" vertical="center" wrapText="1"/>
    </xf>
    <xf numFmtId="164" fontId="6" fillId="8" borderId="45" xfId="1" applyNumberFormat="1" applyFont="1" applyFill="1" applyBorder="1" applyAlignment="1">
      <alignment horizontal="right" vertical="center"/>
    </xf>
    <xf numFmtId="0" fontId="19" fillId="9" borderId="45" xfId="15" applyFont="1" applyFill="1" applyBorder="1" applyAlignment="1">
      <alignment horizontal="center" vertical="center" wrapText="1"/>
    </xf>
    <xf numFmtId="0" fontId="19" fillId="9" borderId="45" xfId="11" applyFont="1" applyFill="1" applyBorder="1" applyAlignment="1">
      <alignment wrapText="1"/>
    </xf>
    <xf numFmtId="0" fontId="25" fillId="0" borderId="41" xfId="13" applyFont="1" applyFill="1" applyBorder="1" applyAlignment="1">
      <alignment vertical="center" wrapText="1"/>
    </xf>
    <xf numFmtId="0" fontId="25" fillId="0" borderId="43" xfId="13" applyFont="1" applyFill="1" applyBorder="1" applyAlignment="1">
      <alignment vertical="center" wrapText="1"/>
    </xf>
    <xf numFmtId="0" fontId="19" fillId="0" borderId="46" xfId="21" applyFont="1" applyFill="1" applyBorder="1" applyAlignment="1">
      <alignment vertical="center" wrapText="1"/>
    </xf>
    <xf numFmtId="0" fontId="19" fillId="0" borderId="46" xfId="13" applyFont="1" applyFill="1" applyBorder="1" applyAlignment="1">
      <alignment horizontal="left" vertical="center" wrapText="1"/>
    </xf>
    <xf numFmtId="165" fontId="23" fillId="5" borderId="46" xfId="20" applyNumberFormat="1" applyFont="1" applyFill="1" applyBorder="1" applyAlignment="1">
      <alignment horizontal="right" vertical="center" wrapText="1"/>
    </xf>
    <xf numFmtId="0" fontId="19" fillId="0" borderId="47" xfId="13" applyFont="1" applyFill="1" applyBorder="1" applyAlignment="1">
      <alignment horizontal="left" vertical="center" wrapText="1"/>
    </xf>
    <xf numFmtId="0" fontId="23" fillId="5" borderId="8" xfId="20" applyFont="1" applyFill="1" applyBorder="1" applyAlignment="1">
      <alignment horizontal="center" vertical="center" wrapText="1"/>
    </xf>
    <xf numFmtId="0" fontId="16" fillId="5" borderId="8" xfId="0" applyFont="1" applyFill="1" applyBorder="1" applyAlignment="1">
      <alignment horizontal="center" vertical="center"/>
    </xf>
    <xf numFmtId="0" fontId="23" fillId="5" borderId="46" xfId="20" applyFont="1" applyFill="1" applyBorder="1" applyAlignment="1">
      <alignment horizontal="right" vertical="center" wrapText="1"/>
    </xf>
    <xf numFmtId="164" fontId="16" fillId="5" borderId="46" xfId="1" applyNumberFormat="1" applyFont="1" applyFill="1" applyBorder="1" applyAlignment="1">
      <alignment vertical="center"/>
    </xf>
    <xf numFmtId="0" fontId="19" fillId="0" borderId="45" xfId="20" applyFont="1" applyFill="1" applyBorder="1" applyAlignment="1">
      <alignment horizontal="left" vertical="center" wrapText="1"/>
    </xf>
    <xf numFmtId="164" fontId="23" fillId="5" borderId="45" xfId="1" applyNumberFormat="1" applyFont="1" applyFill="1" applyBorder="1"/>
    <xf numFmtId="164" fontId="23" fillId="5" borderId="45" xfId="1" applyNumberFormat="1" applyFont="1" applyFill="1" applyBorder="1" applyAlignment="1">
      <alignment horizontal="right" wrapText="1"/>
    </xf>
    <xf numFmtId="164" fontId="16" fillId="5" borderId="45" xfId="1" applyNumberFormat="1" applyFont="1" applyFill="1" applyBorder="1"/>
    <xf numFmtId="0" fontId="0" fillId="6" borderId="6" xfId="0" applyFill="1" applyBorder="1" applyAlignment="1">
      <alignment horizontal="center"/>
    </xf>
    <xf numFmtId="0" fontId="0" fillId="6" borderId="14" xfId="0" applyFill="1" applyBorder="1" applyAlignment="1">
      <alignment horizontal="center"/>
    </xf>
    <xf numFmtId="0" fontId="0" fillId="0" borderId="48" xfId="0" applyBorder="1"/>
    <xf numFmtId="0" fontId="20" fillId="0" borderId="49" xfId="21" applyFont="1" applyFill="1" applyBorder="1" applyAlignment="1">
      <alignment horizontal="left" wrapText="1"/>
    </xf>
    <xf numFmtId="0" fontId="20" fillId="0" borderId="50" xfId="21" applyFont="1" applyFill="1" applyBorder="1" applyAlignment="1">
      <alignment horizontal="left" wrapText="1"/>
    </xf>
    <xf numFmtId="165" fontId="2" fillId="4" borderId="11" xfId="2" applyNumberFormat="1" applyFont="1" applyFill="1" applyBorder="1" applyAlignment="1">
      <alignment wrapText="1"/>
    </xf>
    <xf numFmtId="0" fontId="7" fillId="0" borderId="52" xfId="0" applyFont="1" applyBorder="1"/>
    <xf numFmtId="0" fontId="0" fillId="0" borderId="52" xfId="0" applyBorder="1"/>
    <xf numFmtId="0" fontId="2" fillId="0" borderId="52" xfId="4" applyFont="1" applyFill="1" applyBorder="1" applyAlignment="1">
      <alignment horizontal="center"/>
    </xf>
    <xf numFmtId="0" fontId="10" fillId="0" borderId="52" xfId="4" applyFont="1" applyFill="1" applyBorder="1" applyAlignment="1">
      <alignment horizontal="center"/>
    </xf>
    <xf numFmtId="0" fontId="0" fillId="0" borderId="52" xfId="0" applyBorder="1" applyAlignment="1">
      <alignment horizontal="center"/>
    </xf>
    <xf numFmtId="3" fontId="2" fillId="0" borderId="52" xfId="4" applyNumberFormat="1" applyFont="1" applyFill="1" applyBorder="1" applyAlignment="1">
      <alignment horizontal="center"/>
    </xf>
    <xf numFmtId="37" fontId="0" fillId="0" borderId="52" xfId="1" applyNumberFormat="1" applyFont="1" applyFill="1" applyBorder="1" applyAlignment="1">
      <alignment horizontal="center"/>
    </xf>
    <xf numFmtId="9" fontId="0" fillId="0" borderId="0" xfId="0" applyNumberFormat="1"/>
    <xf numFmtId="0" fontId="5" fillId="12" borderId="58" xfId="0" applyFont="1" applyFill="1" applyBorder="1" applyAlignment="1">
      <alignment horizontal="center" vertical="center" wrapText="1"/>
    </xf>
    <xf numFmtId="173" fontId="5" fillId="12" borderId="58" xfId="0" applyNumberFormat="1" applyFont="1" applyFill="1" applyBorder="1" applyAlignment="1">
      <alignment horizontal="center" vertical="center" wrapText="1"/>
    </xf>
    <xf numFmtId="0" fontId="5" fillId="12" borderId="59" xfId="0" applyFont="1" applyFill="1" applyBorder="1" applyAlignment="1">
      <alignment horizontal="center" vertical="center" wrapText="1"/>
    </xf>
    <xf numFmtId="0" fontId="5" fillId="12" borderId="65" xfId="0" applyFont="1" applyFill="1" applyBorder="1" applyAlignment="1">
      <alignment vertical="center" wrapText="1"/>
    </xf>
    <xf numFmtId="0" fontId="12" fillId="0" borderId="66" xfId="10" applyFont="1" applyFill="1" applyBorder="1" applyAlignment="1">
      <alignment horizontal="left" vertical="center" wrapText="1"/>
    </xf>
    <xf numFmtId="0" fontId="12" fillId="13" borderId="66" xfId="10" applyFont="1" applyFill="1" applyBorder="1" applyAlignment="1">
      <alignment horizontal="left" vertical="center" wrapText="1"/>
    </xf>
    <xf numFmtId="0" fontId="12" fillId="13" borderId="66" xfId="4" applyFont="1" applyFill="1" applyBorder="1" applyAlignment="1">
      <alignment horizontal="left" vertical="center" wrapText="1"/>
    </xf>
    <xf numFmtId="0" fontId="12" fillId="0" borderId="67" xfId="10" applyFont="1" applyFill="1" applyBorder="1" applyAlignment="1">
      <alignment horizontal="left" vertical="center" wrapText="1"/>
    </xf>
    <xf numFmtId="0" fontId="5" fillId="12" borderId="68" xfId="0" applyFont="1" applyFill="1" applyBorder="1" applyAlignment="1">
      <alignment horizontal="center" vertical="center" wrapText="1"/>
    </xf>
    <xf numFmtId="0" fontId="5" fillId="12" borderId="57" xfId="0" applyFont="1" applyFill="1" applyBorder="1" applyAlignment="1">
      <alignment horizontal="center" vertical="center" wrapText="1"/>
    </xf>
    <xf numFmtId="0" fontId="5" fillId="12" borderId="71" xfId="0" applyFont="1" applyFill="1" applyBorder="1" applyAlignment="1">
      <alignment horizontal="center" vertical="center" wrapText="1"/>
    </xf>
    <xf numFmtId="0" fontId="5" fillId="12" borderId="72" xfId="0" applyFont="1" applyFill="1" applyBorder="1" applyAlignment="1">
      <alignment horizontal="center" vertical="center" wrapText="1"/>
    </xf>
    <xf numFmtId="0" fontId="5" fillId="12" borderId="73" xfId="0" applyFont="1" applyFill="1" applyBorder="1" applyAlignment="1">
      <alignment horizontal="center" vertical="center" wrapText="1"/>
    </xf>
    <xf numFmtId="164" fontId="0" fillId="0" borderId="60" xfId="1" applyNumberFormat="1" applyFont="1" applyBorder="1"/>
    <xf numFmtId="164" fontId="0" fillId="0" borderId="52" xfId="1" applyNumberFormat="1" applyFont="1" applyBorder="1"/>
    <xf numFmtId="164" fontId="0" fillId="0" borderId="61" xfId="1" applyNumberFormat="1" applyFont="1" applyBorder="1"/>
    <xf numFmtId="164" fontId="0" fillId="0" borderId="74" xfId="1" applyNumberFormat="1" applyFont="1" applyBorder="1"/>
    <xf numFmtId="164" fontId="0" fillId="0" borderId="75" xfId="1" applyNumberFormat="1" applyFont="1" applyBorder="1"/>
    <xf numFmtId="164" fontId="0" fillId="0" borderId="76" xfId="1" applyNumberFormat="1" applyFont="1" applyBorder="1"/>
    <xf numFmtId="164" fontId="0" fillId="0" borderId="69" xfId="1" applyNumberFormat="1" applyFont="1" applyBorder="1"/>
    <xf numFmtId="164" fontId="0" fillId="13" borderId="60" xfId="1" applyNumberFormat="1" applyFont="1" applyFill="1" applyBorder="1"/>
    <xf numFmtId="164" fontId="0" fillId="13" borderId="52" xfId="1" applyNumberFormat="1" applyFont="1" applyFill="1" applyBorder="1"/>
    <xf numFmtId="164" fontId="0" fillId="13" borderId="61" xfId="1" applyNumberFormat="1" applyFont="1" applyFill="1" applyBorder="1"/>
    <xf numFmtId="164" fontId="0" fillId="13" borderId="74" xfId="1" applyNumberFormat="1" applyFont="1" applyFill="1" applyBorder="1"/>
    <xf numFmtId="164" fontId="0" fillId="13" borderId="75" xfId="1" applyNumberFormat="1" applyFont="1" applyFill="1" applyBorder="1"/>
    <xf numFmtId="164" fontId="0" fillId="13" borderId="76" xfId="1" applyNumberFormat="1" applyFont="1" applyFill="1" applyBorder="1"/>
    <xf numFmtId="164" fontId="0" fillId="13" borderId="69" xfId="1" applyNumberFormat="1" applyFont="1" applyFill="1" applyBorder="1"/>
    <xf numFmtId="164" fontId="0" fillId="0" borderId="62" xfId="1" applyNumberFormat="1" applyFont="1" applyBorder="1"/>
    <xf numFmtId="164" fontId="0" fillId="0" borderId="63" xfId="1" applyNumberFormat="1" applyFont="1" applyBorder="1"/>
    <xf numFmtId="164" fontId="0" fillId="0" borderId="64" xfId="1" applyNumberFormat="1" applyFont="1" applyBorder="1"/>
    <xf numFmtId="164" fontId="0" fillId="0" borderId="77" xfId="1" applyNumberFormat="1" applyFont="1" applyBorder="1"/>
    <xf numFmtId="164" fontId="0" fillId="0" borderId="78" xfId="1" applyNumberFormat="1" applyFont="1" applyBorder="1"/>
    <xf numFmtId="164" fontId="0" fillId="0" borderId="79" xfId="1" applyNumberFormat="1" applyFont="1" applyBorder="1"/>
    <xf numFmtId="164" fontId="0" fillId="0" borderId="70" xfId="1" applyNumberFormat="1" applyFont="1" applyBorder="1"/>
    <xf numFmtId="164" fontId="20" fillId="8" borderId="80" xfId="1" applyNumberFormat="1" applyFont="1" applyFill="1" applyBorder="1" applyAlignment="1">
      <alignment horizontal="right" vertical="center" wrapText="1"/>
    </xf>
    <xf numFmtId="0" fontId="2" fillId="2" borderId="81" xfId="9" applyFont="1" applyFill="1" applyBorder="1" applyAlignment="1">
      <alignment horizontal="center"/>
    </xf>
    <xf numFmtId="0" fontId="2" fillId="0" borderId="82" xfId="9" applyFont="1" applyFill="1" applyBorder="1" applyAlignment="1">
      <alignment horizontal="right" wrapText="1"/>
    </xf>
    <xf numFmtId="0" fontId="2" fillId="2" borderId="81" xfId="24" applyFont="1" applyFill="1" applyBorder="1" applyAlignment="1">
      <alignment horizontal="center"/>
    </xf>
    <xf numFmtId="0" fontId="2" fillId="0" borderId="82" xfId="24" applyFont="1" applyFill="1" applyBorder="1" applyAlignment="1">
      <alignment horizontal="right" wrapText="1"/>
    </xf>
    <xf numFmtId="0" fontId="2" fillId="0" borderId="82" xfId="24" applyFont="1" applyFill="1" applyBorder="1" applyAlignment="1">
      <alignment wrapText="1"/>
    </xf>
    <xf numFmtId="0" fontId="2" fillId="2" borderId="3" xfId="9" applyFont="1" applyFill="1" applyBorder="1" applyAlignment="1">
      <alignment horizontal="center"/>
    </xf>
    <xf numFmtId="37" fontId="0" fillId="0" borderId="0" xfId="1" applyNumberFormat="1" applyFont="1"/>
    <xf numFmtId="37" fontId="2" fillId="0" borderId="82" xfId="1" applyNumberFormat="1" applyFont="1" applyFill="1" applyBorder="1" applyAlignment="1">
      <alignment wrapText="1"/>
    </xf>
    <xf numFmtId="37" fontId="2" fillId="0" borderId="82" xfId="1" applyNumberFormat="1" applyFont="1" applyFill="1" applyBorder="1" applyAlignment="1">
      <alignment horizontal="right" wrapText="1"/>
    </xf>
    <xf numFmtId="3" fontId="2" fillId="0" borderId="27" xfId="21" applyNumberFormat="1" applyFont="1" applyFill="1" applyBorder="1" applyAlignment="1">
      <alignment horizontal="right" wrapText="1"/>
    </xf>
    <xf numFmtId="166" fontId="5" fillId="0" borderId="15" xfId="0" applyNumberFormat="1" applyFont="1" applyBorder="1"/>
    <xf numFmtId="166" fontId="18" fillId="0" borderId="15" xfId="0" applyNumberFormat="1" applyFont="1" applyBorder="1"/>
    <xf numFmtId="164" fontId="5" fillId="0" borderId="15" xfId="1" applyNumberFormat="1" applyFont="1" applyBorder="1"/>
    <xf numFmtId="164" fontId="18" fillId="0" borderId="15" xfId="1" applyNumberFormat="1" applyFont="1" applyBorder="1"/>
    <xf numFmtId="0" fontId="0" fillId="0" borderId="0" xfId="0"/>
    <xf numFmtId="0" fontId="0" fillId="0" borderId="0" xfId="0" applyAlignment="1">
      <alignment horizontal="center" vertical="center"/>
    </xf>
    <xf numFmtId="166" fontId="2" fillId="0" borderId="27" xfId="21" applyNumberFormat="1" applyFont="1" applyFill="1" applyBorder="1" applyAlignment="1">
      <alignment horizontal="right" wrapText="1"/>
    </xf>
    <xf numFmtId="166" fontId="2" fillId="0" borderId="18" xfId="21" applyNumberFormat="1" applyFont="1" applyFill="1" applyBorder="1" applyAlignment="1">
      <alignment horizontal="right" wrapText="1"/>
    </xf>
    <xf numFmtId="166" fontId="12" fillId="0" borderId="27" xfId="12" applyNumberFormat="1" applyFont="1" applyFill="1" applyBorder="1" applyAlignment="1">
      <alignment wrapText="1"/>
    </xf>
    <xf numFmtId="166" fontId="0" fillId="0" borderId="27" xfId="0" applyNumberFormat="1" applyFill="1" applyBorder="1"/>
    <xf numFmtId="0" fontId="7" fillId="0" borderId="56" xfId="0" applyFont="1" applyBorder="1" applyAlignment="1">
      <alignment horizontal="center" wrapText="1"/>
    </xf>
    <xf numFmtId="0" fontId="7" fillId="0" borderId="56" xfId="0" applyFont="1" applyBorder="1" applyAlignment="1">
      <alignment horizontal="center"/>
    </xf>
    <xf numFmtId="0" fontId="28" fillId="0" borderId="0" xfId="0" applyFont="1" applyAlignment="1">
      <alignment horizontal="left"/>
    </xf>
    <xf numFmtId="0" fontId="7" fillId="0" borderId="0" xfId="0" applyFont="1" applyBorder="1" applyAlignment="1">
      <alignment horizontal="left"/>
    </xf>
    <xf numFmtId="0" fontId="2" fillId="0" borderId="39" xfId="4" applyFont="1" applyFill="1" applyBorder="1" applyAlignment="1">
      <alignment horizontal="center" vertical="top" wrapText="1"/>
    </xf>
    <xf numFmtId="0" fontId="10" fillId="0" borderId="13" xfId="4" applyFont="1" applyFill="1" applyBorder="1" applyAlignment="1">
      <alignment horizontal="center" vertical="top" wrapText="1"/>
    </xf>
    <xf numFmtId="0" fontId="10" fillId="0" borderId="38" xfId="4" applyFont="1" applyFill="1" applyBorder="1" applyAlignment="1">
      <alignment horizontal="center" vertical="top" wrapText="1"/>
    </xf>
    <xf numFmtId="168" fontId="0" fillId="0" borderId="0" xfId="0" applyNumberFormat="1" applyAlignment="1">
      <alignment horizontal="center"/>
    </xf>
    <xf numFmtId="2" fontId="0" fillId="0" borderId="0" xfId="0" applyNumberFormat="1" applyAlignment="1">
      <alignment horizontal="center"/>
    </xf>
    <xf numFmtId="0" fontId="2" fillId="0" borderId="13" xfId="4" applyFont="1" applyFill="1" applyBorder="1" applyAlignment="1">
      <alignment horizontal="center" vertical="top" wrapText="1"/>
    </xf>
    <xf numFmtId="0" fontId="25" fillId="0" borderId="0" xfId="4" applyFont="1" applyFill="1" applyBorder="1" applyAlignment="1">
      <alignment horizontal="center" vertical="center"/>
    </xf>
    <xf numFmtId="166" fontId="25" fillId="0" borderId="0" xfId="4" applyNumberFormat="1" applyFont="1" applyFill="1" applyBorder="1" applyAlignment="1">
      <alignment horizontal="center" vertical="center" wrapText="1"/>
    </xf>
    <xf numFmtId="166" fontId="13" fillId="0" borderId="0" xfId="1" applyNumberFormat="1" applyFont="1" applyFill="1" applyBorder="1" applyAlignment="1">
      <alignment horizontal="center" vertical="center"/>
    </xf>
    <xf numFmtId="0" fontId="13" fillId="0" borderId="0" xfId="0" applyFont="1" applyBorder="1" applyAlignment="1">
      <alignment horizontal="center" vertical="center"/>
    </xf>
    <xf numFmtId="0" fontId="2" fillId="0" borderId="51" xfId="4" applyFont="1" applyFill="1" applyBorder="1" applyAlignment="1">
      <alignment horizontal="center" vertical="top" wrapText="1"/>
    </xf>
    <xf numFmtId="37" fontId="0" fillId="0" borderId="53" xfId="1" applyNumberFormat="1" applyFont="1" applyFill="1" applyBorder="1" applyAlignment="1">
      <alignment horizontal="center"/>
    </xf>
    <xf numFmtId="37" fontId="0" fillId="0" borderId="54" xfId="1" applyNumberFormat="1" applyFont="1" applyFill="1" applyBorder="1" applyAlignment="1">
      <alignment horizontal="center"/>
    </xf>
    <xf numFmtId="37" fontId="0" fillId="0" borderId="55" xfId="1" applyNumberFormat="1" applyFont="1" applyFill="1" applyBorder="1" applyAlignment="1">
      <alignment horizontal="center"/>
    </xf>
    <xf numFmtId="0" fontId="0" fillId="0" borderId="52" xfId="0" applyBorder="1" applyAlignment="1">
      <alignment horizontal="center"/>
    </xf>
    <xf numFmtId="0" fontId="7" fillId="0" borderId="5" xfId="0" applyFont="1" applyBorder="1" applyAlignment="1">
      <alignment horizontal="left" vertical="center" wrapText="1"/>
    </xf>
    <xf numFmtId="0" fontId="0" fillId="6" borderId="25" xfId="0" applyFill="1" applyBorder="1" applyAlignment="1">
      <alignment horizontal="center"/>
    </xf>
    <xf numFmtId="0" fontId="0" fillId="6" borderId="9" xfId="0" applyFill="1" applyBorder="1" applyAlignment="1">
      <alignment horizontal="center"/>
    </xf>
    <xf numFmtId="0" fontId="13" fillId="0" borderId="31"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170" fontId="12" fillId="0" borderId="20" xfId="21" applyNumberFormat="1" applyFont="1" applyFill="1" applyBorder="1" applyAlignment="1">
      <alignment horizontal="center" vertical="center" wrapText="1"/>
    </xf>
    <xf numFmtId="0" fontId="13" fillId="0" borderId="5" xfId="0" applyFont="1" applyBorder="1" applyAlignment="1">
      <alignment horizontal="center" vertical="center"/>
    </xf>
    <xf numFmtId="0" fontId="7" fillId="0" borderId="41" xfId="0" applyFont="1" applyBorder="1" applyAlignment="1">
      <alignment horizontal="left" vertical="center" wrapText="1"/>
    </xf>
    <xf numFmtId="0" fontId="8" fillId="0" borderId="0" xfId="13" applyFont="1" applyFill="1" applyBorder="1" applyAlignment="1">
      <alignment horizontal="left" vertical="center" wrapText="1"/>
    </xf>
    <xf numFmtId="0" fontId="8" fillId="0" borderId="12" xfId="13" applyFont="1" applyFill="1" applyBorder="1" applyAlignment="1">
      <alignment horizontal="left" vertical="center" wrapText="1"/>
    </xf>
    <xf numFmtId="0" fontId="7" fillId="0" borderId="0" xfId="0" applyFont="1" applyBorder="1" applyAlignment="1">
      <alignment horizontal="left" vertical="center" wrapText="1"/>
    </xf>
    <xf numFmtId="0" fontId="0" fillId="6" borderId="42" xfId="0" applyFill="1" applyBorder="1" applyAlignment="1">
      <alignment horizontal="center"/>
    </xf>
    <xf numFmtId="0" fontId="13" fillId="0" borderId="41" xfId="0" applyFont="1" applyBorder="1" applyAlignment="1">
      <alignment horizontal="center" vertical="center"/>
    </xf>
    <xf numFmtId="0" fontId="2" fillId="0" borderId="41" xfId="23" applyFont="1" applyFill="1" applyBorder="1" applyAlignment="1">
      <alignment horizontal="left" wrapText="1"/>
    </xf>
    <xf numFmtId="0" fontId="0" fillId="0" borderId="0" xfId="0" applyBorder="1" applyAlignment="1">
      <alignment horizontal="left"/>
    </xf>
    <xf numFmtId="0" fontId="0" fillId="0" borderId="6" xfId="0" applyBorder="1" applyAlignment="1">
      <alignment horizontal="center" vertical="center"/>
    </xf>
    <xf numFmtId="0" fontId="0" fillId="0" borderId="44"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42" xfId="0" applyBorder="1" applyAlignment="1">
      <alignment horizontal="center" vertical="center"/>
    </xf>
    <xf numFmtId="0" fontId="0" fillId="0" borderId="41" xfId="0" applyBorder="1" applyAlignment="1">
      <alignment horizontal="center" vertical="center"/>
    </xf>
  </cellXfs>
  <cellStyles count="25">
    <cellStyle name="Comma" xfId="1" builtinId="3"/>
    <cellStyle name="Comma 2" xfId="17"/>
    <cellStyle name="Normal" xfId="0" builtinId="0"/>
    <cellStyle name="Normal 2" xfId="18"/>
    <cellStyle name="Normal 3" xfId="19"/>
    <cellStyle name="Normal 3 2" xfId="5"/>
    <cellStyle name="Normal 4" xfId="16"/>
    <cellStyle name="Normal 4 2" xfId="6"/>
    <cellStyle name="Normal_Degrees" xfId="11"/>
    <cellStyle name="Normal_FY12IncrRev" xfId="14"/>
    <cellStyle name="Normal_FY14Revenue" xfId="21"/>
    <cellStyle name="Normal_FY17Base" xfId="8"/>
    <cellStyle name="Normal_FY17BaseCalcns" xfId="9"/>
    <cellStyle name="Normal_FY18Calculations" xfId="24"/>
    <cellStyle name="Normal_FYProj17Rev" xfId="22"/>
    <cellStyle name="Normal_FYProj17Rev_1" xfId="23"/>
    <cellStyle name="Normal_Incremental Revenue" xfId="12"/>
    <cellStyle name="Normal_Majors" xfId="13"/>
    <cellStyle name="Normal_Majors2012" xfId="15"/>
    <cellStyle name="Normal_Sheet1" xfId="4"/>
    <cellStyle name="Normal_Sheet2 2 2" xfId="20"/>
    <cellStyle name="Normal_Sheet3" xfId="10"/>
    <cellStyle name="Normal_StartValue" xfId="3"/>
    <cellStyle name="Normal_Tuition" xfId="2"/>
    <cellStyle name="Percent 3" xfId="7"/>
  </cellStyles>
  <dxfs count="0"/>
  <tableStyles count="0" defaultTableStyle="TableStyleMedium2" defaultPivotStyle="PivotStyleLight16"/>
  <colors>
    <mruColors>
      <color rgb="FFEDE2F6"/>
      <color rgb="FFE1CCF0"/>
      <color rgb="FFCBA9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election activeCell="A7" sqref="A7"/>
    </sheetView>
  </sheetViews>
  <sheetFormatPr defaultRowHeight="15" x14ac:dyDescent="0.25"/>
  <cols>
    <col min="1" max="1" width="4.140625" style="32" customWidth="1"/>
    <col min="2" max="2" width="89.42578125" customWidth="1"/>
  </cols>
  <sheetData>
    <row r="1" spans="1:2" ht="15.75" x14ac:dyDescent="0.25">
      <c r="A1" s="231" t="s">
        <v>228</v>
      </c>
    </row>
    <row r="2" spans="1:2" ht="30" x14ac:dyDescent="0.25">
      <c r="A2" s="256">
        <v>1</v>
      </c>
      <c r="B2" s="93" t="s">
        <v>229</v>
      </c>
    </row>
    <row r="3" spans="1:2" ht="30" x14ac:dyDescent="0.25">
      <c r="A3" s="256">
        <v>2</v>
      </c>
      <c r="B3" s="93" t="s">
        <v>230</v>
      </c>
    </row>
    <row r="4" spans="1:2" ht="75" x14ac:dyDescent="0.25">
      <c r="A4" s="256">
        <v>3</v>
      </c>
      <c r="B4" s="93" t="s">
        <v>231</v>
      </c>
    </row>
    <row r="5" spans="1:2" ht="30" x14ac:dyDescent="0.25">
      <c r="A5" s="256">
        <v>4</v>
      </c>
      <c r="B5" s="93" t="s">
        <v>232</v>
      </c>
    </row>
    <row r="6" spans="1:2" x14ac:dyDescent="0.25">
      <c r="A6" s="32" t="s">
        <v>284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opLeftCell="A2" workbookViewId="0">
      <selection activeCell="D14" sqref="D14"/>
    </sheetView>
  </sheetViews>
  <sheetFormatPr defaultRowHeight="15" x14ac:dyDescent="0.25"/>
  <cols>
    <col min="1" max="1" width="47.7109375" customWidth="1"/>
    <col min="2" max="2" width="13.5703125" style="32" customWidth="1"/>
    <col min="3" max="4" width="13.5703125" style="281" customWidth="1"/>
    <col min="5" max="5" width="16.85546875" customWidth="1"/>
    <col min="6" max="8" width="16.85546875" style="32" customWidth="1"/>
    <col min="9" max="10" width="19" style="32" customWidth="1"/>
    <col min="11" max="13" width="13.5703125" customWidth="1"/>
  </cols>
  <sheetData>
    <row r="1" spans="1:13" s="32" customFormat="1" ht="36" customHeight="1" thickBot="1" x14ac:dyDescent="0.35">
      <c r="A1" s="428" t="s">
        <v>248</v>
      </c>
      <c r="B1" s="429"/>
      <c r="C1" s="429"/>
      <c r="D1" s="429"/>
      <c r="E1" s="429"/>
      <c r="F1" s="429"/>
      <c r="G1" s="429"/>
      <c r="H1" s="429"/>
      <c r="I1" s="429"/>
      <c r="J1" s="429"/>
      <c r="K1" s="429"/>
      <c r="L1" s="429"/>
      <c r="M1" s="429"/>
    </row>
    <row r="2" spans="1:13" s="93" customFormat="1" ht="80.25" customHeight="1" x14ac:dyDescent="0.25">
      <c r="A2" s="376" t="s">
        <v>227</v>
      </c>
      <c r="B2" s="382" t="s">
        <v>220</v>
      </c>
      <c r="C2" s="374" t="s">
        <v>221</v>
      </c>
      <c r="D2" s="375" t="s">
        <v>222</v>
      </c>
      <c r="E2" s="382" t="s">
        <v>241</v>
      </c>
      <c r="F2" s="383" t="s">
        <v>242</v>
      </c>
      <c r="G2" s="384" t="s">
        <v>243</v>
      </c>
      <c r="H2" s="385" t="s">
        <v>249</v>
      </c>
      <c r="I2" s="382" t="s">
        <v>244</v>
      </c>
      <c r="J2" s="375" t="s">
        <v>245</v>
      </c>
      <c r="K2" s="381" t="s">
        <v>246</v>
      </c>
      <c r="L2" s="373" t="s">
        <v>223</v>
      </c>
      <c r="M2" s="375" t="s">
        <v>224</v>
      </c>
    </row>
    <row r="3" spans="1:13" ht="24" customHeight="1" x14ac:dyDescent="0.25">
      <c r="A3" s="377" t="s">
        <v>140</v>
      </c>
      <c r="B3" s="386">
        <v>10112672.90666651</v>
      </c>
      <c r="C3" s="387">
        <f t="array" ref="C3:C19">TRANSPOSE('FY17ProjRevToColl(revised)'!D25:T25)</f>
        <v>10001692.680408673</v>
      </c>
      <c r="D3" s="388">
        <f t="shared" ref="D3:D19" si="0">+C3-B3</f>
        <v>-110980.22625783645</v>
      </c>
      <c r="E3" s="386">
        <f t="array" ref="E3:E19">TRANSPOSE('FY18ProjRevToColl(old)'!C25:S25)</f>
        <v>10155468.606883993</v>
      </c>
      <c r="F3" s="389">
        <f t="array" ref="F3:F19">TRANSPOSE('FY18ProjRevToColl(new)'!C25:S25)</f>
        <v>10388802.312359957</v>
      </c>
      <c r="G3" s="390">
        <f>+E3-F3</f>
        <v>-233333.70547596365</v>
      </c>
      <c r="H3" s="391">
        <f>+F3+G3</f>
        <v>10155468.606883993</v>
      </c>
      <c r="I3" s="386">
        <f>+E3-C3</f>
        <v>153775.92647532001</v>
      </c>
      <c r="J3" s="388">
        <f>+F3+G3-C3</f>
        <v>153775.92647532001</v>
      </c>
      <c r="K3" s="392">
        <f t="array" ref="K3:K19">TRANSPOSE(FY19ProjRevToColl!C25:S25)</f>
        <v>10602080.567143131</v>
      </c>
      <c r="L3" s="387">
        <f>+J3</f>
        <v>153775.92647532001</v>
      </c>
      <c r="M3" s="388">
        <f>+K3-F3</f>
        <v>213278.25478317402</v>
      </c>
    </row>
    <row r="4" spans="1:13" ht="24" customHeight="1" x14ac:dyDescent="0.25">
      <c r="A4" s="378" t="s">
        <v>141</v>
      </c>
      <c r="B4" s="393">
        <v>174499376.99782747</v>
      </c>
      <c r="C4" s="394">
        <v>175717526.13343999</v>
      </c>
      <c r="D4" s="395">
        <f t="shared" si="0"/>
        <v>1218149.1356125176</v>
      </c>
      <c r="E4" s="393">
        <v>178490792.2942982</v>
      </c>
      <c r="F4" s="396">
        <v>180276512.48456132</v>
      </c>
      <c r="G4" s="397">
        <f t="shared" ref="G4:G19" si="1">+E4-F4</f>
        <v>-1785720.1902631223</v>
      </c>
      <c r="H4" s="398">
        <f t="shared" ref="H4:H19" si="2">+F4+G4</f>
        <v>178490792.2942982</v>
      </c>
      <c r="I4" s="393">
        <f t="shared" ref="I4:I19" si="3">+E4-C4</f>
        <v>2773266.1608582139</v>
      </c>
      <c r="J4" s="395">
        <f t="shared" ref="J4:J19" si="4">+F4+G4-C4</f>
        <v>2773266.1608582139</v>
      </c>
      <c r="K4" s="399">
        <v>184046387.09053996</v>
      </c>
      <c r="L4" s="394">
        <f t="shared" ref="L4:L19" si="5">+J4</f>
        <v>2773266.1608582139</v>
      </c>
      <c r="M4" s="395">
        <f t="shared" ref="M4:M19" si="6">+K4-F4</f>
        <v>3769874.6059786379</v>
      </c>
    </row>
    <row r="5" spans="1:13" ht="24" customHeight="1" x14ac:dyDescent="0.25">
      <c r="A5" s="377" t="s">
        <v>142</v>
      </c>
      <c r="B5" s="386">
        <v>27257250.32541988</v>
      </c>
      <c r="C5" s="387">
        <v>27007030.139352787</v>
      </c>
      <c r="D5" s="388">
        <f t="shared" si="0"/>
        <v>-250220.18606709316</v>
      </c>
      <c r="E5" s="386">
        <v>27429166.796271425</v>
      </c>
      <c r="F5" s="389">
        <v>25317917.734962758</v>
      </c>
      <c r="G5" s="390">
        <f t="shared" si="1"/>
        <v>2111249.0613086671</v>
      </c>
      <c r="H5" s="391">
        <f t="shared" si="2"/>
        <v>27429166.796271425</v>
      </c>
      <c r="I5" s="386">
        <f t="shared" si="3"/>
        <v>422136.65691863745</v>
      </c>
      <c r="J5" s="388">
        <f t="shared" si="4"/>
        <v>422136.65691863745</v>
      </c>
      <c r="K5" s="392">
        <v>25843143.901681561</v>
      </c>
      <c r="L5" s="387">
        <f t="shared" si="5"/>
        <v>422136.65691863745</v>
      </c>
      <c r="M5" s="388">
        <f t="shared" si="6"/>
        <v>525226.16671880335</v>
      </c>
    </row>
    <row r="6" spans="1:13" ht="24" customHeight="1" x14ac:dyDescent="0.25">
      <c r="A6" s="379" t="s">
        <v>143</v>
      </c>
      <c r="B6" s="393">
        <v>8862273.7724105977</v>
      </c>
      <c r="C6" s="394">
        <v>9200852.8302555513</v>
      </c>
      <c r="D6" s="395">
        <f t="shared" si="0"/>
        <v>338579.05784495361</v>
      </c>
      <c r="E6" s="393">
        <v>9342388.8219653573</v>
      </c>
      <c r="F6" s="396">
        <v>9201053.2989393547</v>
      </c>
      <c r="G6" s="397">
        <f t="shared" si="1"/>
        <v>141335.52302600257</v>
      </c>
      <c r="H6" s="398">
        <f t="shared" si="2"/>
        <v>9342388.8219653573</v>
      </c>
      <c r="I6" s="393">
        <f t="shared" si="3"/>
        <v>141535.99170980603</v>
      </c>
      <c r="J6" s="395">
        <f t="shared" si="4"/>
        <v>141535.99170980603</v>
      </c>
      <c r="K6" s="399">
        <v>9389705.4824685156</v>
      </c>
      <c r="L6" s="394">
        <f t="shared" si="5"/>
        <v>141535.99170980603</v>
      </c>
      <c r="M6" s="395">
        <f t="shared" si="6"/>
        <v>188652.18352916092</v>
      </c>
    </row>
    <row r="7" spans="1:13" ht="24" customHeight="1" x14ac:dyDescent="0.25">
      <c r="A7" s="377" t="s">
        <v>144</v>
      </c>
      <c r="B7" s="386">
        <v>39018860.566136628</v>
      </c>
      <c r="C7" s="387">
        <v>38369759.805854209</v>
      </c>
      <c r="D7" s="388">
        <f t="shared" si="0"/>
        <v>-649100.76028241962</v>
      </c>
      <c r="E7" s="386">
        <v>38967496.108211875</v>
      </c>
      <c r="F7" s="389">
        <v>38496870.734008864</v>
      </c>
      <c r="G7" s="390">
        <f t="shared" si="1"/>
        <v>470625.37420301139</v>
      </c>
      <c r="H7" s="391">
        <f t="shared" si="2"/>
        <v>38967496.108211875</v>
      </c>
      <c r="I7" s="386">
        <f t="shared" si="3"/>
        <v>597736.30235766619</v>
      </c>
      <c r="J7" s="388">
        <f t="shared" si="4"/>
        <v>597736.30235766619</v>
      </c>
      <c r="K7" s="392">
        <v>39295135.944740102</v>
      </c>
      <c r="L7" s="387">
        <f t="shared" si="5"/>
        <v>597736.30235766619</v>
      </c>
      <c r="M7" s="388">
        <f t="shared" si="6"/>
        <v>798265.21073123813</v>
      </c>
    </row>
    <row r="8" spans="1:13" ht="24" customHeight="1" x14ac:dyDescent="0.25">
      <c r="A8" s="378" t="s">
        <v>145</v>
      </c>
      <c r="B8" s="393">
        <v>16167577.47573003</v>
      </c>
      <c r="C8" s="394">
        <v>15933011.836282048</v>
      </c>
      <c r="D8" s="395">
        <f t="shared" si="0"/>
        <v>-234565.63944798149</v>
      </c>
      <c r="E8" s="393">
        <v>16182077.878099356</v>
      </c>
      <c r="F8" s="396">
        <v>17433617.361577157</v>
      </c>
      <c r="G8" s="397">
        <f t="shared" si="1"/>
        <v>-1251539.4834778011</v>
      </c>
      <c r="H8" s="398">
        <f t="shared" si="2"/>
        <v>16182077.878099356</v>
      </c>
      <c r="I8" s="393">
        <f t="shared" si="3"/>
        <v>249066.04181730747</v>
      </c>
      <c r="J8" s="395">
        <f t="shared" si="4"/>
        <v>249066.04181730747</v>
      </c>
      <c r="K8" s="399">
        <v>17796287.95943198</v>
      </c>
      <c r="L8" s="394">
        <f t="shared" si="5"/>
        <v>249066.04181730747</v>
      </c>
      <c r="M8" s="395">
        <f t="shared" si="6"/>
        <v>362670.59785482287</v>
      </c>
    </row>
    <row r="9" spans="1:13" ht="24" customHeight="1" x14ac:dyDescent="0.25">
      <c r="A9" s="377" t="s">
        <v>146</v>
      </c>
      <c r="B9" s="386">
        <v>4660751.9596975641</v>
      </c>
      <c r="C9" s="387">
        <v>5073300.7451141533</v>
      </c>
      <c r="D9" s="388">
        <f t="shared" si="0"/>
        <v>412548.78541658912</v>
      </c>
      <c r="E9" s="386">
        <v>5153390.8232143875</v>
      </c>
      <c r="F9" s="389">
        <v>5397520.1814833321</v>
      </c>
      <c r="G9" s="390">
        <f t="shared" si="1"/>
        <v>-244129.35826894455</v>
      </c>
      <c r="H9" s="391">
        <f t="shared" si="2"/>
        <v>5153390.8232143875</v>
      </c>
      <c r="I9" s="386">
        <f t="shared" si="3"/>
        <v>80090.07810023427</v>
      </c>
      <c r="J9" s="388">
        <f t="shared" si="4"/>
        <v>80090.07810023427</v>
      </c>
      <c r="K9" s="392">
        <v>5510448.9534187717</v>
      </c>
      <c r="L9" s="387">
        <f t="shared" si="5"/>
        <v>80090.07810023427</v>
      </c>
      <c r="M9" s="388">
        <f t="shared" si="6"/>
        <v>112928.77193543967</v>
      </c>
    </row>
    <row r="10" spans="1:13" ht="24" customHeight="1" x14ac:dyDescent="0.25">
      <c r="A10" s="378" t="s">
        <v>147</v>
      </c>
      <c r="B10" s="393">
        <v>11176399.684549995</v>
      </c>
      <c r="C10" s="394">
        <v>11252782.516605128</v>
      </c>
      <c r="D10" s="395">
        <f t="shared" si="0"/>
        <v>76382.832055132836</v>
      </c>
      <c r="E10" s="393">
        <v>11420703.275221784</v>
      </c>
      <c r="F10" s="396">
        <v>11411001.823272761</v>
      </c>
      <c r="G10" s="397">
        <f t="shared" si="1"/>
        <v>9701.4519490227103</v>
      </c>
      <c r="H10" s="398">
        <f t="shared" si="2"/>
        <v>11420703.275221784</v>
      </c>
      <c r="I10" s="393">
        <f t="shared" si="3"/>
        <v>167920.75861665606</v>
      </c>
      <c r="J10" s="395">
        <f t="shared" si="4"/>
        <v>167920.75861665606</v>
      </c>
      <c r="K10" s="399">
        <v>11640015.663048621</v>
      </c>
      <c r="L10" s="394">
        <f t="shared" si="5"/>
        <v>167920.75861665606</v>
      </c>
      <c r="M10" s="395">
        <f t="shared" si="6"/>
        <v>229013.83977586031</v>
      </c>
    </row>
    <row r="11" spans="1:13" ht="24" customHeight="1" x14ac:dyDescent="0.25">
      <c r="A11" s="377" t="s">
        <v>148</v>
      </c>
      <c r="B11" s="386">
        <v>4283480.8487566132</v>
      </c>
      <c r="C11" s="387">
        <v>4676409.911812583</v>
      </c>
      <c r="D11" s="388">
        <f t="shared" si="0"/>
        <v>392929.06305596977</v>
      </c>
      <c r="E11" s="386">
        <v>4746466.1161115747</v>
      </c>
      <c r="F11" s="389">
        <v>4755652.0479308404</v>
      </c>
      <c r="G11" s="390">
        <f t="shared" si="1"/>
        <v>-9185.9318192657083</v>
      </c>
      <c r="H11" s="391">
        <f t="shared" si="2"/>
        <v>4746466.1161115747</v>
      </c>
      <c r="I11" s="386">
        <f t="shared" si="3"/>
        <v>70056.20429899171</v>
      </c>
      <c r="J11" s="388">
        <f t="shared" si="4"/>
        <v>70056.20429899171</v>
      </c>
      <c r="K11" s="392">
        <v>4851016.7957599657</v>
      </c>
      <c r="L11" s="387">
        <f t="shared" si="5"/>
        <v>70056.20429899171</v>
      </c>
      <c r="M11" s="388">
        <f t="shared" si="6"/>
        <v>95364.747829125263</v>
      </c>
    </row>
    <row r="12" spans="1:13" ht="24" customHeight="1" x14ac:dyDescent="0.25">
      <c r="A12" s="378" t="s">
        <v>149</v>
      </c>
      <c r="B12" s="393">
        <v>4425902.15652047</v>
      </c>
      <c r="C12" s="394">
        <v>4549710.3150258148</v>
      </c>
      <c r="D12" s="395">
        <f t="shared" si="0"/>
        <v>123808.15850534476</v>
      </c>
      <c r="E12" s="393">
        <v>4618649.6599676982</v>
      </c>
      <c r="F12" s="396">
        <v>4386096.7602843232</v>
      </c>
      <c r="G12" s="397">
        <f t="shared" si="1"/>
        <v>232552.89968337491</v>
      </c>
      <c r="H12" s="398">
        <f t="shared" si="2"/>
        <v>4618649.6599676982</v>
      </c>
      <c r="I12" s="393">
        <f t="shared" si="3"/>
        <v>68939.344941883348</v>
      </c>
      <c r="J12" s="395">
        <f t="shared" si="4"/>
        <v>68939.344941883348</v>
      </c>
      <c r="K12" s="399">
        <v>4474891.8638640754</v>
      </c>
      <c r="L12" s="394">
        <f t="shared" si="5"/>
        <v>68939.344941883348</v>
      </c>
      <c r="M12" s="395">
        <f t="shared" si="6"/>
        <v>88795.103579752147</v>
      </c>
    </row>
    <row r="13" spans="1:13" ht="24" customHeight="1" x14ac:dyDescent="0.25">
      <c r="A13" s="377" t="s">
        <v>150</v>
      </c>
      <c r="B13" s="386">
        <v>7748541.9915558202</v>
      </c>
      <c r="C13" s="387">
        <v>7829492.481912747</v>
      </c>
      <c r="D13" s="388">
        <f t="shared" si="0"/>
        <v>80950.490356926806</v>
      </c>
      <c r="E13" s="386">
        <v>7946298.7469324516</v>
      </c>
      <c r="F13" s="389">
        <v>7898720.3489201153</v>
      </c>
      <c r="G13" s="390">
        <f t="shared" si="1"/>
        <v>47578.398012336344</v>
      </c>
      <c r="H13" s="391">
        <f t="shared" si="2"/>
        <v>7946298.7469324516</v>
      </c>
      <c r="I13" s="386">
        <f t="shared" si="3"/>
        <v>116806.26501970459</v>
      </c>
      <c r="J13" s="388">
        <f t="shared" si="4"/>
        <v>116806.26501970459</v>
      </c>
      <c r="K13" s="392">
        <v>8056923.4084324716</v>
      </c>
      <c r="L13" s="387">
        <f t="shared" si="5"/>
        <v>116806.26501970459</v>
      </c>
      <c r="M13" s="388">
        <f t="shared" si="6"/>
        <v>158203.0595123563</v>
      </c>
    </row>
    <row r="14" spans="1:13" ht="24" customHeight="1" x14ac:dyDescent="0.25">
      <c r="A14" s="378" t="s">
        <v>151</v>
      </c>
      <c r="B14" s="393">
        <v>27747674.75425962</v>
      </c>
      <c r="C14" s="394">
        <v>28367959.548967529</v>
      </c>
      <c r="D14" s="395">
        <f t="shared" si="0"/>
        <v>620284.79470790923</v>
      </c>
      <c r="E14" s="393">
        <v>28472870.881781936</v>
      </c>
      <c r="F14" s="396">
        <v>28825733.657766163</v>
      </c>
      <c r="G14" s="397">
        <f t="shared" si="1"/>
        <v>-352862.77598422766</v>
      </c>
      <c r="H14" s="398">
        <f t="shared" si="2"/>
        <v>28472870.881781936</v>
      </c>
      <c r="I14" s="393">
        <f t="shared" si="3"/>
        <v>104911.3328144066</v>
      </c>
      <c r="J14" s="395">
        <f t="shared" si="4"/>
        <v>104911.3328144066</v>
      </c>
      <c r="K14" s="399">
        <v>29082803.503827401</v>
      </c>
      <c r="L14" s="394">
        <f t="shared" si="5"/>
        <v>104911.3328144066</v>
      </c>
      <c r="M14" s="395">
        <f t="shared" si="6"/>
        <v>257069.84606123716</v>
      </c>
    </row>
    <row r="15" spans="1:13" ht="24" customHeight="1" x14ac:dyDescent="0.25">
      <c r="A15" s="377" t="s">
        <v>152</v>
      </c>
      <c r="B15" s="386">
        <v>4814193.6984936995</v>
      </c>
      <c r="C15" s="387">
        <v>5095520.2101631993</v>
      </c>
      <c r="D15" s="388">
        <f t="shared" si="0"/>
        <v>281326.5116694998</v>
      </c>
      <c r="E15" s="386">
        <v>5174314.1927968534</v>
      </c>
      <c r="F15" s="389">
        <v>4683203.7244937234</v>
      </c>
      <c r="G15" s="390">
        <f t="shared" si="1"/>
        <v>491110.46830313001</v>
      </c>
      <c r="H15" s="391">
        <f t="shared" si="2"/>
        <v>5174314.1927968534</v>
      </c>
      <c r="I15" s="386">
        <f t="shared" si="3"/>
        <v>78793.982633654028</v>
      </c>
      <c r="J15" s="388">
        <f t="shared" si="4"/>
        <v>78793.982633654028</v>
      </c>
      <c r="K15" s="392">
        <v>4779727.6109900801</v>
      </c>
      <c r="L15" s="387">
        <f t="shared" si="5"/>
        <v>78793.982633654028</v>
      </c>
      <c r="M15" s="388">
        <f t="shared" si="6"/>
        <v>96523.886496356688</v>
      </c>
    </row>
    <row r="16" spans="1:13" ht="24" customHeight="1" x14ac:dyDescent="0.25">
      <c r="A16" s="378" t="s">
        <v>153</v>
      </c>
      <c r="B16" s="393">
        <v>7207245.9781362331</v>
      </c>
      <c r="C16" s="394">
        <v>7423691.5668611098</v>
      </c>
      <c r="D16" s="395">
        <f t="shared" si="0"/>
        <v>216445.58872487675</v>
      </c>
      <c r="E16" s="393">
        <v>7534788.065474296</v>
      </c>
      <c r="F16" s="396">
        <v>6990811.0632795226</v>
      </c>
      <c r="G16" s="397">
        <f t="shared" si="1"/>
        <v>543977.00219477341</v>
      </c>
      <c r="H16" s="398">
        <f t="shared" si="2"/>
        <v>7534788.065474296</v>
      </c>
      <c r="I16" s="393">
        <f t="shared" si="3"/>
        <v>111096.49861318618</v>
      </c>
      <c r="J16" s="395">
        <f t="shared" si="4"/>
        <v>111096.49861318618</v>
      </c>
      <c r="K16" s="399">
        <v>7130796.8523164811</v>
      </c>
      <c r="L16" s="394">
        <f t="shared" si="5"/>
        <v>111096.49861318618</v>
      </c>
      <c r="M16" s="395">
        <f t="shared" si="6"/>
        <v>139985.78903695848</v>
      </c>
    </row>
    <row r="17" spans="1:13" ht="24" customHeight="1" x14ac:dyDescent="0.25">
      <c r="A17" s="377" t="s">
        <v>154</v>
      </c>
      <c r="B17" s="386">
        <v>10032622.231109532</v>
      </c>
      <c r="C17" s="387">
        <v>11443187.602924053</v>
      </c>
      <c r="D17" s="388">
        <f t="shared" si="0"/>
        <v>1410565.371814521</v>
      </c>
      <c r="E17" s="386">
        <v>11617473.71277564</v>
      </c>
      <c r="F17" s="389">
        <v>11359467.994563537</v>
      </c>
      <c r="G17" s="390">
        <f t="shared" si="1"/>
        <v>258005.71821210347</v>
      </c>
      <c r="H17" s="391">
        <f t="shared" si="2"/>
        <v>11617473.71277564</v>
      </c>
      <c r="I17" s="386">
        <f t="shared" si="3"/>
        <v>174286.10985158756</v>
      </c>
      <c r="J17" s="388">
        <f t="shared" si="4"/>
        <v>174286.10985158756</v>
      </c>
      <c r="K17" s="392">
        <v>11592095.038165392</v>
      </c>
      <c r="L17" s="387">
        <f t="shared" si="5"/>
        <v>174286.10985158756</v>
      </c>
      <c r="M17" s="388">
        <f t="shared" si="6"/>
        <v>232627.04360185564</v>
      </c>
    </row>
    <row r="18" spans="1:13" ht="24" customHeight="1" x14ac:dyDescent="0.25">
      <c r="A18" s="378" t="s">
        <v>155</v>
      </c>
      <c r="B18" s="393">
        <v>2291511.2443730826</v>
      </c>
      <c r="C18" s="394">
        <v>2400991.478363737</v>
      </c>
      <c r="D18" s="395">
        <f t="shared" si="0"/>
        <v>109480.23399065435</v>
      </c>
      <c r="E18" s="393">
        <v>2438923.6191335316</v>
      </c>
      <c r="F18" s="396">
        <v>3092908.8175652884</v>
      </c>
      <c r="G18" s="397">
        <f t="shared" si="1"/>
        <v>-653985.19843175681</v>
      </c>
      <c r="H18" s="398">
        <f t="shared" si="2"/>
        <v>2438923.6191335316</v>
      </c>
      <c r="I18" s="393">
        <f t="shared" si="3"/>
        <v>37932.140769794583</v>
      </c>
      <c r="J18" s="395">
        <f t="shared" si="4"/>
        <v>37932.140769794583</v>
      </c>
      <c r="K18" s="399">
        <v>3157729.6283689979</v>
      </c>
      <c r="L18" s="394">
        <f t="shared" si="5"/>
        <v>37932.140769794583</v>
      </c>
      <c r="M18" s="395">
        <f t="shared" si="6"/>
        <v>64820.810803709552</v>
      </c>
    </row>
    <row r="19" spans="1:13" ht="24" customHeight="1" thickBot="1" x14ac:dyDescent="0.3">
      <c r="A19" s="380" t="s">
        <v>156</v>
      </c>
      <c r="B19" s="400">
        <v>1455932.0768898102</v>
      </c>
      <c r="C19" s="401">
        <v>1435040.0690066903</v>
      </c>
      <c r="D19" s="402">
        <f t="shared" si="0"/>
        <v>-20892.007883119863</v>
      </c>
      <c r="E19" s="400">
        <v>1455269.3984269325</v>
      </c>
      <c r="F19" s="403">
        <v>1230648.6515982547</v>
      </c>
      <c r="G19" s="404">
        <f t="shared" si="1"/>
        <v>224620.74682867783</v>
      </c>
      <c r="H19" s="405">
        <f t="shared" si="2"/>
        <v>1455269.3984269325</v>
      </c>
      <c r="I19" s="400">
        <f t="shared" si="3"/>
        <v>20229.329420242226</v>
      </c>
      <c r="J19" s="402">
        <f t="shared" si="4"/>
        <v>20229.329420242226</v>
      </c>
      <c r="K19" s="406">
        <v>1255126.7918455247</v>
      </c>
      <c r="L19" s="401">
        <f t="shared" si="5"/>
        <v>20229.329420242226</v>
      </c>
      <c r="M19" s="402">
        <f t="shared" si="6"/>
        <v>24478.140247269999</v>
      </c>
    </row>
    <row r="21" spans="1:13" x14ac:dyDescent="0.25">
      <c r="A21" s="430" t="s">
        <v>247</v>
      </c>
      <c r="B21" s="430"/>
      <c r="C21" s="430"/>
      <c r="D21" s="430"/>
      <c r="E21" s="430"/>
      <c r="F21" s="430"/>
      <c r="G21" s="430"/>
      <c r="H21" s="430"/>
      <c r="I21" s="430"/>
      <c r="J21" s="430"/>
      <c r="K21" s="430"/>
      <c r="L21" s="430"/>
      <c r="M21" s="430"/>
    </row>
    <row r="22" spans="1:13" x14ac:dyDescent="0.25">
      <c r="A22" s="430" t="s">
        <v>284</v>
      </c>
      <c r="B22" s="430"/>
      <c r="C22" s="430"/>
      <c r="D22" s="430"/>
      <c r="E22" s="430"/>
      <c r="F22" s="430"/>
      <c r="G22" s="430"/>
      <c r="H22" s="430"/>
      <c r="I22" s="430"/>
      <c r="J22" s="430"/>
      <c r="K22" s="430"/>
      <c r="L22" s="430"/>
      <c r="M22" s="430"/>
    </row>
  </sheetData>
  <mergeCells count="3">
    <mergeCell ref="A1:M1"/>
    <mergeCell ref="A21:M21"/>
    <mergeCell ref="A22:M22"/>
  </mergeCells>
  <pageMargins left="0.7"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etailLevel"/>
  <dimension ref="A1:CRD148"/>
  <sheetViews>
    <sheetView zoomScaleNormal="100" workbookViewId="0">
      <selection activeCell="P1" sqref="P1"/>
    </sheetView>
  </sheetViews>
  <sheetFormatPr defaultColWidth="43.85546875" defaultRowHeight="18" customHeight="1" x14ac:dyDescent="0.25"/>
  <cols>
    <col min="1" max="1" width="10.85546875" style="8" customWidth="1"/>
    <col min="2" max="4" width="12.5703125" style="8" hidden="1" customWidth="1"/>
    <col min="5" max="5" width="20.7109375" style="8" hidden="1" customWidth="1"/>
    <col min="6" max="6" width="9.140625" style="8" hidden="1" customWidth="1"/>
    <col min="7" max="7" width="44.85546875" style="8" customWidth="1"/>
    <col min="8" max="8" width="6.7109375" style="8" hidden="1" customWidth="1"/>
    <col min="9" max="9" width="24.5703125" style="8" customWidth="1"/>
    <col min="10" max="10" width="13.7109375" style="60" customWidth="1"/>
    <col min="11" max="12" width="13.5703125" style="8" customWidth="1"/>
    <col min="13" max="14" width="12.7109375" style="289" customWidth="1"/>
    <col min="15" max="15" width="10.7109375" customWidth="1"/>
    <col min="16" max="18" width="12.7109375" style="25" hidden="1" customWidth="1"/>
    <col min="19" max="21" width="12.7109375" style="1" hidden="1" customWidth="1"/>
    <col min="22" max="106" width="12.7109375" customWidth="1"/>
    <col min="2501" max="16384" width="43.85546875" style="8"/>
  </cols>
  <sheetData>
    <row r="1" spans="1:2500" s="51" customFormat="1" ht="18" customHeight="1" x14ac:dyDescent="0.3">
      <c r="A1" s="431" t="s">
        <v>225</v>
      </c>
      <c r="B1" s="431"/>
      <c r="C1" s="431"/>
      <c r="D1" s="431"/>
      <c r="E1" s="431"/>
      <c r="F1" s="431"/>
      <c r="G1" s="431"/>
      <c r="H1" s="431"/>
      <c r="I1" s="431"/>
      <c r="J1" s="431"/>
      <c r="K1" s="431"/>
      <c r="L1" s="431"/>
      <c r="M1" s="431"/>
      <c r="N1" s="431"/>
      <c r="O1" s="32"/>
      <c r="P1" s="25"/>
      <c r="Q1" s="25"/>
      <c r="R1" s="25"/>
      <c r="S1" s="1"/>
      <c r="T1" s="1"/>
      <c r="U1" s="1"/>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c r="EM1" s="32"/>
      <c r="EN1" s="32"/>
      <c r="EO1" s="32"/>
      <c r="EP1" s="32"/>
      <c r="EQ1" s="32"/>
      <c r="ER1" s="32"/>
      <c r="ES1" s="32"/>
      <c r="ET1" s="32"/>
      <c r="EU1" s="32"/>
      <c r="EV1" s="32"/>
      <c r="EW1" s="32"/>
      <c r="EX1" s="32"/>
      <c r="EY1" s="32"/>
      <c r="EZ1" s="32"/>
      <c r="FA1" s="32"/>
      <c r="FB1" s="32"/>
      <c r="FC1" s="32"/>
      <c r="FD1" s="32"/>
      <c r="FE1" s="32"/>
      <c r="FF1" s="32"/>
      <c r="FG1" s="32"/>
      <c r="FH1" s="32"/>
      <c r="FI1" s="32"/>
      <c r="FJ1" s="32"/>
      <c r="FK1" s="32"/>
      <c r="FL1" s="32"/>
      <c r="FM1" s="32"/>
      <c r="FN1" s="32"/>
      <c r="FO1" s="32"/>
      <c r="FP1" s="32"/>
      <c r="FQ1" s="32"/>
      <c r="FR1" s="32"/>
      <c r="FS1" s="32"/>
      <c r="FT1" s="32"/>
      <c r="FU1" s="32"/>
      <c r="FV1" s="32"/>
      <c r="FW1" s="32"/>
      <c r="FX1" s="32"/>
      <c r="FY1" s="32"/>
      <c r="FZ1" s="32"/>
      <c r="GA1" s="32"/>
      <c r="GB1" s="32"/>
      <c r="GC1" s="32"/>
      <c r="GD1" s="32"/>
      <c r="GE1" s="32"/>
      <c r="GF1" s="32"/>
      <c r="GG1" s="32"/>
      <c r="GH1" s="32"/>
      <c r="GI1" s="32"/>
      <c r="GJ1" s="32"/>
      <c r="GK1" s="32"/>
      <c r="GL1" s="32"/>
      <c r="GM1" s="32"/>
      <c r="GN1" s="32"/>
      <c r="GO1" s="32"/>
      <c r="GP1" s="32"/>
      <c r="GQ1" s="32"/>
      <c r="GR1" s="32"/>
      <c r="GS1" s="32"/>
      <c r="GT1" s="32"/>
      <c r="GU1" s="32"/>
      <c r="GV1" s="32"/>
      <c r="GW1" s="32"/>
      <c r="GX1" s="32"/>
      <c r="GY1" s="32"/>
      <c r="GZ1" s="32"/>
      <c r="HA1" s="32"/>
      <c r="HB1" s="32"/>
      <c r="HC1" s="32"/>
      <c r="HD1" s="32"/>
      <c r="HE1" s="32"/>
      <c r="HF1" s="32"/>
      <c r="HG1" s="32"/>
      <c r="HH1" s="32"/>
      <c r="HI1" s="32"/>
      <c r="HJ1" s="32"/>
      <c r="HK1" s="32"/>
      <c r="HL1" s="32"/>
      <c r="HM1" s="32"/>
      <c r="HN1" s="32"/>
      <c r="HO1" s="32"/>
      <c r="HP1" s="32"/>
      <c r="HQ1" s="32"/>
      <c r="HR1" s="32"/>
      <c r="HS1" s="32"/>
      <c r="HT1" s="32"/>
      <c r="HU1" s="32"/>
      <c r="HV1" s="32"/>
      <c r="HW1" s="32"/>
      <c r="HX1" s="32"/>
      <c r="HY1" s="32"/>
      <c r="HZ1" s="32"/>
      <c r="IA1" s="32"/>
      <c r="IB1" s="32"/>
      <c r="IC1" s="32"/>
      <c r="ID1" s="32"/>
      <c r="IE1" s="32"/>
      <c r="IF1" s="32"/>
      <c r="IG1" s="32"/>
      <c r="IH1" s="32"/>
      <c r="II1" s="32"/>
      <c r="IJ1" s="32"/>
      <c r="IK1" s="32"/>
      <c r="IL1" s="32"/>
      <c r="IM1" s="32"/>
      <c r="IN1" s="32"/>
      <c r="IO1" s="32"/>
      <c r="IP1" s="32"/>
      <c r="IQ1" s="32"/>
      <c r="IR1" s="32"/>
      <c r="IS1" s="32"/>
      <c r="IT1" s="32"/>
      <c r="IU1" s="32"/>
      <c r="IV1" s="32"/>
      <c r="IW1" s="32"/>
      <c r="IX1" s="32"/>
      <c r="IY1" s="32"/>
      <c r="IZ1" s="32"/>
      <c r="JA1" s="32"/>
      <c r="JB1" s="32"/>
      <c r="JC1" s="32"/>
      <c r="JD1" s="32"/>
      <c r="JE1" s="32"/>
      <c r="JF1" s="32"/>
      <c r="JG1" s="32"/>
      <c r="JH1" s="32"/>
      <c r="JI1" s="32"/>
      <c r="JJ1" s="32"/>
      <c r="JK1" s="32"/>
      <c r="JL1" s="32"/>
      <c r="JM1" s="32"/>
      <c r="JN1" s="32"/>
      <c r="JO1" s="32"/>
      <c r="JP1" s="32"/>
      <c r="JQ1" s="32"/>
      <c r="JR1" s="32"/>
      <c r="JS1" s="32"/>
      <c r="JT1" s="32"/>
      <c r="JU1" s="32"/>
      <c r="JV1" s="32"/>
      <c r="JW1" s="32"/>
      <c r="JX1" s="32"/>
      <c r="JY1" s="32"/>
      <c r="JZ1" s="32"/>
      <c r="KA1" s="32"/>
      <c r="KB1" s="32"/>
      <c r="KC1" s="32"/>
      <c r="KD1" s="32"/>
      <c r="KE1" s="32"/>
      <c r="KF1" s="32"/>
      <c r="KG1" s="32"/>
      <c r="KH1" s="32"/>
      <c r="KI1" s="32"/>
      <c r="KJ1" s="32"/>
      <c r="KK1" s="32"/>
      <c r="KL1" s="32"/>
      <c r="KM1" s="32"/>
      <c r="KN1" s="32"/>
      <c r="KO1" s="32"/>
      <c r="KP1" s="32"/>
      <c r="KQ1" s="32"/>
      <c r="KR1" s="32"/>
      <c r="KS1" s="32"/>
      <c r="KT1" s="32"/>
      <c r="KU1" s="32"/>
      <c r="KV1" s="32"/>
      <c r="KW1" s="32"/>
      <c r="KX1" s="32"/>
      <c r="KY1" s="32"/>
      <c r="KZ1" s="32"/>
      <c r="LA1" s="32"/>
      <c r="LB1" s="32"/>
      <c r="LC1" s="32"/>
      <c r="LD1" s="32"/>
      <c r="LE1" s="32"/>
      <c r="LF1" s="32"/>
      <c r="LG1" s="32"/>
      <c r="LH1" s="32"/>
      <c r="LI1" s="32"/>
      <c r="LJ1" s="32"/>
      <c r="LK1" s="32"/>
      <c r="LL1" s="32"/>
      <c r="LM1" s="32"/>
      <c r="LN1" s="32"/>
      <c r="LO1" s="32"/>
      <c r="LP1" s="32"/>
      <c r="LQ1" s="32"/>
      <c r="LR1" s="32"/>
      <c r="LS1" s="32"/>
      <c r="LT1" s="32"/>
      <c r="LU1" s="32"/>
      <c r="LV1" s="32"/>
      <c r="LW1" s="32"/>
      <c r="LX1" s="32"/>
      <c r="LY1" s="32"/>
      <c r="LZ1" s="32"/>
      <c r="MA1" s="32"/>
      <c r="MB1" s="32"/>
      <c r="MC1" s="32"/>
      <c r="MD1" s="32"/>
      <c r="ME1" s="32"/>
      <c r="MF1" s="32"/>
      <c r="MG1" s="32"/>
      <c r="MH1" s="32"/>
      <c r="MI1" s="32"/>
      <c r="MJ1" s="32"/>
      <c r="MK1" s="32"/>
      <c r="ML1" s="32"/>
      <c r="MM1" s="32"/>
      <c r="MN1" s="32"/>
      <c r="MO1" s="32"/>
      <c r="MP1" s="32"/>
      <c r="MQ1" s="32"/>
      <c r="MR1" s="32"/>
      <c r="MS1" s="32"/>
      <c r="MT1" s="32"/>
      <c r="MU1" s="32"/>
      <c r="MV1" s="32"/>
      <c r="MW1" s="32"/>
      <c r="MX1" s="32"/>
      <c r="MY1" s="32"/>
      <c r="MZ1" s="32"/>
      <c r="NA1" s="32"/>
      <c r="NB1" s="32"/>
      <c r="NC1" s="32"/>
      <c r="ND1" s="32"/>
      <c r="NE1" s="32"/>
      <c r="NF1" s="32"/>
      <c r="NG1" s="32"/>
      <c r="NH1" s="32"/>
      <c r="NI1" s="32"/>
      <c r="NJ1" s="32"/>
      <c r="NK1" s="32"/>
      <c r="NL1" s="32"/>
      <c r="NM1" s="32"/>
      <c r="NN1" s="32"/>
      <c r="NO1" s="32"/>
      <c r="NP1" s="32"/>
      <c r="NQ1" s="32"/>
      <c r="NR1" s="32"/>
      <c r="NS1" s="32"/>
      <c r="NT1" s="32"/>
      <c r="NU1" s="32"/>
      <c r="NV1" s="32"/>
      <c r="NW1" s="32"/>
      <c r="NX1" s="32"/>
      <c r="NY1" s="32"/>
      <c r="NZ1" s="32"/>
      <c r="OA1" s="32"/>
      <c r="OB1" s="32"/>
      <c r="OC1" s="32"/>
      <c r="OD1" s="32"/>
      <c r="OE1" s="32"/>
      <c r="OF1" s="32"/>
      <c r="OG1" s="32"/>
      <c r="OH1" s="32"/>
      <c r="OI1" s="32"/>
      <c r="OJ1" s="32"/>
      <c r="OK1" s="32"/>
      <c r="OL1" s="32"/>
      <c r="OM1" s="32"/>
      <c r="ON1" s="32"/>
      <c r="OO1" s="32"/>
      <c r="OP1" s="32"/>
      <c r="OQ1" s="32"/>
      <c r="OR1" s="32"/>
      <c r="OS1" s="32"/>
      <c r="OT1" s="32"/>
      <c r="OU1" s="32"/>
      <c r="OV1" s="32"/>
      <c r="OW1" s="32"/>
      <c r="OX1" s="32"/>
      <c r="OY1" s="32"/>
      <c r="OZ1" s="32"/>
      <c r="PA1" s="32"/>
      <c r="PB1" s="32"/>
      <c r="PC1" s="32"/>
      <c r="PD1" s="32"/>
      <c r="PE1" s="32"/>
      <c r="PF1" s="32"/>
      <c r="PG1" s="32"/>
      <c r="PH1" s="32"/>
      <c r="PI1" s="32"/>
      <c r="PJ1" s="32"/>
      <c r="PK1" s="32"/>
      <c r="PL1" s="32"/>
      <c r="PM1" s="32"/>
      <c r="PN1" s="32"/>
      <c r="PO1" s="32"/>
      <c r="PP1" s="32"/>
      <c r="PQ1" s="32"/>
      <c r="PR1" s="32"/>
      <c r="PS1" s="32"/>
      <c r="PT1" s="32"/>
      <c r="PU1" s="32"/>
      <c r="PV1" s="32"/>
      <c r="PW1" s="32"/>
      <c r="PX1" s="32"/>
      <c r="PY1" s="32"/>
      <c r="PZ1" s="32"/>
      <c r="QA1" s="32"/>
      <c r="QB1" s="32"/>
      <c r="QC1" s="32"/>
      <c r="QD1" s="32"/>
      <c r="QE1" s="32"/>
      <c r="QF1" s="32"/>
      <c r="QG1" s="32"/>
      <c r="QH1" s="32"/>
      <c r="QI1" s="32"/>
      <c r="QJ1" s="32"/>
      <c r="QK1" s="32"/>
      <c r="QL1" s="32"/>
      <c r="QM1" s="32"/>
      <c r="QN1" s="32"/>
      <c r="QO1" s="32"/>
      <c r="QP1" s="32"/>
      <c r="QQ1" s="32"/>
      <c r="QR1" s="32"/>
      <c r="QS1" s="32"/>
      <c r="QT1" s="32"/>
      <c r="QU1" s="32"/>
      <c r="QV1" s="32"/>
      <c r="QW1" s="32"/>
      <c r="QX1" s="32"/>
      <c r="QY1" s="32"/>
      <c r="QZ1" s="32"/>
      <c r="RA1" s="32"/>
      <c r="RB1" s="32"/>
      <c r="RC1" s="32"/>
      <c r="RD1" s="32"/>
      <c r="RE1" s="32"/>
      <c r="RF1" s="32"/>
      <c r="RG1" s="32"/>
      <c r="RH1" s="32"/>
      <c r="RI1" s="32"/>
      <c r="RJ1" s="32"/>
      <c r="RK1" s="32"/>
      <c r="RL1" s="32"/>
      <c r="RM1" s="32"/>
      <c r="RN1" s="32"/>
      <c r="RO1" s="32"/>
      <c r="RP1" s="32"/>
      <c r="RQ1" s="32"/>
      <c r="RR1" s="32"/>
      <c r="RS1" s="32"/>
      <c r="RT1" s="32"/>
      <c r="RU1" s="32"/>
      <c r="RV1" s="32"/>
      <c r="RW1" s="32"/>
      <c r="RX1" s="32"/>
      <c r="RY1" s="32"/>
      <c r="RZ1" s="32"/>
      <c r="SA1" s="32"/>
      <c r="SB1" s="32"/>
      <c r="SC1" s="32"/>
      <c r="SD1" s="32"/>
      <c r="SE1" s="32"/>
      <c r="SF1" s="32"/>
      <c r="SG1" s="32"/>
      <c r="SH1" s="32"/>
      <c r="SI1" s="32"/>
      <c r="SJ1" s="32"/>
      <c r="SK1" s="32"/>
      <c r="SL1" s="32"/>
      <c r="SM1" s="32"/>
      <c r="SN1" s="32"/>
      <c r="SO1" s="32"/>
      <c r="SP1" s="32"/>
      <c r="SQ1" s="32"/>
      <c r="SR1" s="32"/>
      <c r="SS1" s="32"/>
      <c r="ST1" s="32"/>
      <c r="SU1" s="32"/>
      <c r="SV1" s="32"/>
      <c r="SW1" s="32"/>
      <c r="SX1" s="32"/>
      <c r="SY1" s="32"/>
      <c r="SZ1" s="32"/>
      <c r="TA1" s="32"/>
      <c r="TB1" s="32"/>
      <c r="TC1" s="32"/>
      <c r="TD1" s="32"/>
      <c r="TE1" s="32"/>
      <c r="TF1" s="32"/>
      <c r="TG1" s="32"/>
      <c r="TH1" s="32"/>
      <c r="TI1" s="32"/>
      <c r="TJ1" s="32"/>
      <c r="TK1" s="32"/>
      <c r="TL1" s="32"/>
      <c r="TM1" s="32"/>
      <c r="TN1" s="32"/>
      <c r="TO1" s="32"/>
      <c r="TP1" s="32"/>
      <c r="TQ1" s="32"/>
      <c r="TR1" s="32"/>
      <c r="TS1" s="32"/>
      <c r="TT1" s="32"/>
      <c r="TU1" s="32"/>
      <c r="TV1" s="32"/>
      <c r="TW1" s="32"/>
      <c r="TX1" s="32"/>
      <c r="TY1" s="32"/>
      <c r="TZ1" s="32"/>
      <c r="UA1" s="32"/>
      <c r="UB1" s="32"/>
      <c r="UC1" s="32"/>
      <c r="UD1" s="32"/>
      <c r="UE1" s="32"/>
      <c r="UF1" s="32"/>
      <c r="UG1" s="32"/>
      <c r="UH1" s="32"/>
      <c r="UI1" s="32"/>
      <c r="UJ1" s="32"/>
      <c r="UK1" s="32"/>
      <c r="UL1" s="32"/>
      <c r="UM1" s="32"/>
      <c r="UN1" s="32"/>
      <c r="UO1" s="32"/>
      <c r="UP1" s="32"/>
      <c r="UQ1" s="32"/>
      <c r="UR1" s="32"/>
      <c r="US1" s="32"/>
      <c r="UT1" s="32"/>
      <c r="UU1" s="32"/>
      <c r="UV1" s="32"/>
      <c r="UW1" s="32"/>
      <c r="UX1" s="32"/>
      <c r="UY1" s="32"/>
      <c r="UZ1" s="32"/>
      <c r="VA1" s="32"/>
      <c r="VB1" s="32"/>
      <c r="VC1" s="32"/>
      <c r="VD1" s="32"/>
      <c r="VE1" s="32"/>
      <c r="VF1" s="32"/>
      <c r="VG1" s="32"/>
      <c r="VH1" s="32"/>
      <c r="VI1" s="32"/>
      <c r="VJ1" s="32"/>
      <c r="VK1" s="32"/>
      <c r="VL1" s="32"/>
      <c r="VM1" s="32"/>
      <c r="VN1" s="32"/>
      <c r="VO1" s="32"/>
      <c r="VP1" s="32"/>
      <c r="VQ1" s="32"/>
      <c r="VR1" s="32"/>
      <c r="VS1" s="32"/>
      <c r="VT1" s="32"/>
      <c r="VU1" s="32"/>
      <c r="VV1" s="32"/>
      <c r="VW1" s="32"/>
      <c r="VX1" s="32"/>
      <c r="VY1" s="32"/>
      <c r="VZ1" s="32"/>
      <c r="WA1" s="32"/>
      <c r="WB1" s="32"/>
      <c r="WC1" s="32"/>
      <c r="WD1" s="32"/>
      <c r="WE1" s="32"/>
      <c r="WF1" s="32"/>
      <c r="WG1" s="32"/>
      <c r="WH1" s="32"/>
      <c r="WI1" s="32"/>
      <c r="WJ1" s="32"/>
      <c r="WK1" s="32"/>
      <c r="WL1" s="32"/>
      <c r="WM1" s="32"/>
      <c r="WN1" s="32"/>
      <c r="WO1" s="32"/>
      <c r="WP1" s="32"/>
      <c r="WQ1" s="32"/>
      <c r="WR1" s="32"/>
      <c r="WS1" s="32"/>
      <c r="WT1" s="32"/>
      <c r="WU1" s="32"/>
      <c r="WV1" s="32"/>
      <c r="WW1" s="32"/>
      <c r="WX1" s="32"/>
      <c r="WY1" s="32"/>
      <c r="WZ1" s="32"/>
      <c r="XA1" s="32"/>
      <c r="XB1" s="32"/>
      <c r="XC1" s="32"/>
      <c r="XD1" s="32"/>
      <c r="XE1" s="32"/>
      <c r="XF1" s="32"/>
      <c r="XG1" s="32"/>
      <c r="XH1" s="32"/>
      <c r="XI1" s="32"/>
      <c r="XJ1" s="32"/>
      <c r="XK1" s="32"/>
      <c r="XL1" s="32"/>
      <c r="XM1" s="32"/>
      <c r="XN1" s="32"/>
      <c r="XO1" s="32"/>
      <c r="XP1" s="32"/>
      <c r="XQ1" s="32"/>
      <c r="XR1" s="32"/>
      <c r="XS1" s="32"/>
      <c r="XT1" s="32"/>
      <c r="XU1" s="32"/>
      <c r="XV1" s="32"/>
      <c r="XW1" s="32"/>
      <c r="XX1" s="32"/>
      <c r="XY1" s="32"/>
      <c r="XZ1" s="32"/>
      <c r="YA1" s="32"/>
      <c r="YB1" s="32"/>
      <c r="YC1" s="32"/>
      <c r="YD1" s="32"/>
      <c r="YE1" s="32"/>
      <c r="YF1" s="32"/>
      <c r="YG1" s="32"/>
      <c r="YH1" s="32"/>
      <c r="YI1" s="32"/>
      <c r="YJ1" s="32"/>
      <c r="YK1" s="32"/>
      <c r="YL1" s="32"/>
      <c r="YM1" s="32"/>
      <c r="YN1" s="32"/>
      <c r="YO1" s="32"/>
      <c r="YP1" s="32"/>
      <c r="YQ1" s="32"/>
      <c r="YR1" s="32"/>
      <c r="YS1" s="32"/>
      <c r="YT1" s="32"/>
      <c r="YU1" s="32"/>
      <c r="YV1" s="32"/>
      <c r="YW1" s="32"/>
      <c r="YX1" s="32"/>
      <c r="YY1" s="32"/>
      <c r="YZ1" s="32"/>
      <c r="ZA1" s="32"/>
      <c r="ZB1" s="32"/>
      <c r="ZC1" s="32"/>
      <c r="ZD1" s="32"/>
      <c r="ZE1" s="32"/>
      <c r="ZF1" s="32"/>
      <c r="ZG1" s="32"/>
      <c r="ZH1" s="32"/>
      <c r="ZI1" s="32"/>
      <c r="ZJ1" s="32"/>
      <c r="ZK1" s="32"/>
      <c r="ZL1" s="32"/>
      <c r="ZM1" s="32"/>
      <c r="ZN1" s="32"/>
      <c r="ZO1" s="32"/>
      <c r="ZP1" s="32"/>
      <c r="ZQ1" s="32"/>
      <c r="ZR1" s="32"/>
      <c r="ZS1" s="32"/>
      <c r="ZT1" s="32"/>
      <c r="ZU1" s="32"/>
      <c r="ZV1" s="32"/>
      <c r="ZW1" s="32"/>
      <c r="ZX1" s="32"/>
      <c r="ZY1" s="32"/>
      <c r="ZZ1" s="32"/>
      <c r="AAA1" s="32"/>
      <c r="AAB1" s="32"/>
      <c r="AAC1" s="32"/>
      <c r="AAD1" s="32"/>
      <c r="AAE1" s="32"/>
      <c r="AAF1" s="32"/>
      <c r="AAG1" s="32"/>
      <c r="AAH1" s="32"/>
      <c r="AAI1" s="32"/>
      <c r="AAJ1" s="32"/>
      <c r="AAK1" s="32"/>
      <c r="AAL1" s="32"/>
      <c r="AAM1" s="32"/>
      <c r="AAN1" s="32"/>
      <c r="AAO1" s="32"/>
      <c r="AAP1" s="32"/>
      <c r="AAQ1" s="32"/>
      <c r="AAR1" s="32"/>
      <c r="AAS1" s="32"/>
      <c r="AAT1" s="32"/>
      <c r="AAU1" s="32"/>
      <c r="AAV1" s="32"/>
      <c r="AAW1" s="32"/>
      <c r="AAX1" s="32"/>
      <c r="AAY1" s="32"/>
      <c r="AAZ1" s="32"/>
      <c r="ABA1" s="32"/>
      <c r="ABB1" s="32"/>
      <c r="ABC1" s="32"/>
      <c r="ABD1" s="32"/>
      <c r="ABE1" s="32"/>
      <c r="ABF1" s="32"/>
      <c r="ABG1" s="32"/>
      <c r="ABH1" s="32"/>
      <c r="ABI1" s="32"/>
      <c r="ABJ1" s="32"/>
      <c r="ABK1" s="32"/>
      <c r="ABL1" s="32"/>
      <c r="ABM1" s="32"/>
      <c r="ABN1" s="32"/>
      <c r="ABO1" s="32"/>
      <c r="ABP1" s="32"/>
      <c r="ABQ1" s="32"/>
      <c r="ABR1" s="32"/>
      <c r="ABS1" s="32"/>
      <c r="ABT1" s="32"/>
      <c r="ABU1" s="32"/>
      <c r="ABV1" s="32"/>
      <c r="ABW1" s="32"/>
      <c r="ABX1" s="32"/>
      <c r="ABY1" s="32"/>
      <c r="ABZ1" s="32"/>
      <c r="ACA1" s="32"/>
      <c r="ACB1" s="32"/>
      <c r="ACC1" s="32"/>
      <c r="ACD1" s="32"/>
      <c r="ACE1" s="32"/>
      <c r="ACF1" s="32"/>
      <c r="ACG1" s="32"/>
      <c r="ACH1" s="32"/>
      <c r="ACI1" s="32"/>
      <c r="ACJ1" s="32"/>
      <c r="ACK1" s="32"/>
      <c r="ACL1" s="32"/>
      <c r="ACM1" s="32"/>
      <c r="ACN1" s="32"/>
      <c r="ACO1" s="32"/>
      <c r="ACP1" s="32"/>
      <c r="ACQ1" s="32"/>
      <c r="ACR1" s="32"/>
      <c r="ACS1" s="32"/>
      <c r="ACT1" s="32"/>
      <c r="ACU1" s="32"/>
      <c r="ACV1" s="32"/>
      <c r="ACW1" s="32"/>
      <c r="ACX1" s="32"/>
      <c r="ACY1" s="32"/>
      <c r="ACZ1" s="32"/>
      <c r="ADA1" s="32"/>
      <c r="ADB1" s="32"/>
      <c r="ADC1" s="32"/>
      <c r="ADD1" s="32"/>
      <c r="ADE1" s="32"/>
      <c r="ADF1" s="32"/>
      <c r="ADG1" s="32"/>
      <c r="ADH1" s="32"/>
      <c r="ADI1" s="32"/>
      <c r="ADJ1" s="32"/>
      <c r="ADK1" s="32"/>
      <c r="ADL1" s="32"/>
      <c r="ADM1" s="32"/>
      <c r="ADN1" s="32"/>
      <c r="ADO1" s="32"/>
      <c r="ADP1" s="32"/>
      <c r="ADQ1" s="32"/>
      <c r="ADR1" s="32"/>
      <c r="ADS1" s="32"/>
      <c r="ADT1" s="32"/>
      <c r="ADU1" s="32"/>
      <c r="ADV1" s="32"/>
      <c r="ADW1" s="32"/>
      <c r="ADX1" s="32"/>
      <c r="ADY1" s="32"/>
      <c r="ADZ1" s="32"/>
      <c r="AEA1" s="32"/>
      <c r="AEB1" s="32"/>
      <c r="AEC1" s="32"/>
      <c r="AED1" s="32"/>
      <c r="AEE1" s="32"/>
      <c r="AEF1" s="32"/>
      <c r="AEG1" s="32"/>
      <c r="AEH1" s="32"/>
      <c r="AEI1" s="32"/>
      <c r="AEJ1" s="32"/>
      <c r="AEK1" s="32"/>
      <c r="AEL1" s="32"/>
      <c r="AEM1" s="32"/>
      <c r="AEN1" s="32"/>
      <c r="AEO1" s="32"/>
      <c r="AEP1" s="32"/>
      <c r="AEQ1" s="32"/>
      <c r="AER1" s="32"/>
      <c r="AES1" s="32"/>
      <c r="AET1" s="32"/>
      <c r="AEU1" s="32"/>
      <c r="AEV1" s="32"/>
      <c r="AEW1" s="32"/>
      <c r="AEX1" s="32"/>
      <c r="AEY1" s="32"/>
      <c r="AEZ1" s="32"/>
      <c r="AFA1" s="32"/>
      <c r="AFB1" s="32"/>
      <c r="AFC1" s="32"/>
      <c r="AFD1" s="32"/>
      <c r="AFE1" s="32"/>
      <c r="AFF1" s="32"/>
      <c r="AFG1" s="32"/>
      <c r="AFH1" s="32"/>
      <c r="AFI1" s="32"/>
      <c r="AFJ1" s="32"/>
      <c r="AFK1" s="32"/>
      <c r="AFL1" s="32"/>
      <c r="AFM1" s="32"/>
      <c r="AFN1" s="32"/>
      <c r="AFO1" s="32"/>
      <c r="AFP1" s="32"/>
      <c r="AFQ1" s="32"/>
      <c r="AFR1" s="32"/>
      <c r="AFS1" s="32"/>
      <c r="AFT1" s="32"/>
      <c r="AFU1" s="32"/>
      <c r="AFV1" s="32"/>
      <c r="AFW1" s="32"/>
      <c r="AFX1" s="32"/>
      <c r="AFY1" s="32"/>
      <c r="AFZ1" s="32"/>
      <c r="AGA1" s="32"/>
      <c r="AGB1" s="32"/>
      <c r="AGC1" s="32"/>
      <c r="AGD1" s="32"/>
      <c r="AGE1" s="32"/>
      <c r="AGF1" s="32"/>
      <c r="AGG1" s="32"/>
      <c r="AGH1" s="32"/>
      <c r="AGI1" s="32"/>
      <c r="AGJ1" s="32"/>
      <c r="AGK1" s="32"/>
      <c r="AGL1" s="32"/>
      <c r="AGM1" s="32"/>
      <c r="AGN1" s="32"/>
      <c r="AGO1" s="32"/>
      <c r="AGP1" s="32"/>
      <c r="AGQ1" s="32"/>
      <c r="AGR1" s="32"/>
      <c r="AGS1" s="32"/>
      <c r="AGT1" s="32"/>
      <c r="AGU1" s="32"/>
      <c r="AGV1" s="32"/>
      <c r="AGW1" s="32"/>
      <c r="AGX1" s="32"/>
      <c r="AGY1" s="32"/>
      <c r="AGZ1" s="32"/>
      <c r="AHA1" s="32"/>
      <c r="AHB1" s="32"/>
      <c r="AHC1" s="32"/>
      <c r="AHD1" s="32"/>
      <c r="AHE1" s="32"/>
      <c r="AHF1" s="32"/>
      <c r="AHG1" s="32"/>
      <c r="AHH1" s="32"/>
      <c r="AHI1" s="32"/>
      <c r="AHJ1" s="32"/>
      <c r="AHK1" s="32"/>
      <c r="AHL1" s="32"/>
      <c r="AHM1" s="32"/>
      <c r="AHN1" s="32"/>
      <c r="AHO1" s="32"/>
      <c r="AHP1" s="32"/>
      <c r="AHQ1" s="32"/>
      <c r="AHR1" s="32"/>
      <c r="AHS1" s="32"/>
      <c r="AHT1" s="32"/>
      <c r="AHU1" s="32"/>
      <c r="AHV1" s="32"/>
      <c r="AHW1" s="32"/>
      <c r="AHX1" s="32"/>
      <c r="AHY1" s="32"/>
      <c r="AHZ1" s="32"/>
      <c r="AIA1" s="32"/>
      <c r="AIB1" s="32"/>
      <c r="AIC1" s="32"/>
      <c r="AID1" s="32"/>
      <c r="AIE1" s="32"/>
      <c r="AIF1" s="32"/>
      <c r="AIG1" s="32"/>
      <c r="AIH1" s="32"/>
      <c r="AII1" s="32"/>
      <c r="AIJ1" s="32"/>
      <c r="AIK1" s="32"/>
      <c r="AIL1" s="32"/>
      <c r="AIM1" s="32"/>
      <c r="AIN1" s="32"/>
      <c r="AIO1" s="32"/>
      <c r="AIP1" s="32"/>
      <c r="AIQ1" s="32"/>
      <c r="AIR1" s="32"/>
      <c r="AIS1" s="32"/>
      <c r="AIT1" s="32"/>
      <c r="AIU1" s="32"/>
      <c r="AIV1" s="32"/>
      <c r="AIW1" s="32"/>
      <c r="AIX1" s="32"/>
      <c r="AIY1" s="32"/>
      <c r="AIZ1" s="32"/>
      <c r="AJA1" s="32"/>
      <c r="AJB1" s="32"/>
      <c r="AJC1" s="32"/>
      <c r="AJD1" s="32"/>
      <c r="AJE1" s="32"/>
      <c r="AJF1" s="32"/>
      <c r="AJG1" s="32"/>
      <c r="AJH1" s="32"/>
      <c r="AJI1" s="32"/>
      <c r="AJJ1" s="32"/>
      <c r="AJK1" s="32"/>
      <c r="AJL1" s="32"/>
      <c r="AJM1" s="32"/>
      <c r="AJN1" s="32"/>
      <c r="AJO1" s="32"/>
      <c r="AJP1" s="32"/>
      <c r="AJQ1" s="32"/>
      <c r="AJR1" s="32"/>
      <c r="AJS1" s="32"/>
      <c r="AJT1" s="32"/>
      <c r="AJU1" s="32"/>
      <c r="AJV1" s="32"/>
      <c r="AJW1" s="32"/>
      <c r="AJX1" s="32"/>
      <c r="AJY1" s="32"/>
      <c r="AJZ1" s="32"/>
      <c r="AKA1" s="32"/>
      <c r="AKB1" s="32"/>
      <c r="AKC1" s="32"/>
      <c r="AKD1" s="32"/>
      <c r="AKE1" s="32"/>
      <c r="AKF1" s="32"/>
      <c r="AKG1" s="32"/>
      <c r="AKH1" s="32"/>
      <c r="AKI1" s="32"/>
      <c r="AKJ1" s="32"/>
      <c r="AKK1" s="32"/>
      <c r="AKL1" s="32"/>
      <c r="AKM1" s="32"/>
      <c r="AKN1" s="32"/>
      <c r="AKO1" s="32"/>
      <c r="AKP1" s="32"/>
      <c r="AKQ1" s="32"/>
      <c r="AKR1" s="32"/>
      <c r="AKS1" s="32"/>
      <c r="AKT1" s="32"/>
      <c r="AKU1" s="32"/>
      <c r="AKV1" s="32"/>
      <c r="AKW1" s="32"/>
      <c r="AKX1" s="32"/>
      <c r="AKY1" s="32"/>
      <c r="AKZ1" s="32"/>
      <c r="ALA1" s="32"/>
      <c r="ALB1" s="32"/>
      <c r="ALC1" s="32"/>
      <c r="ALD1" s="32"/>
      <c r="ALE1" s="32"/>
      <c r="ALF1" s="32"/>
      <c r="ALG1" s="32"/>
      <c r="ALH1" s="32"/>
      <c r="ALI1" s="32"/>
      <c r="ALJ1" s="32"/>
      <c r="ALK1" s="32"/>
      <c r="ALL1" s="32"/>
      <c r="ALM1" s="32"/>
      <c r="ALN1" s="32"/>
      <c r="ALO1" s="32"/>
      <c r="ALP1" s="32"/>
      <c r="ALQ1" s="32"/>
      <c r="ALR1" s="32"/>
      <c r="ALS1" s="32"/>
      <c r="ALT1" s="32"/>
      <c r="ALU1" s="32"/>
      <c r="ALV1" s="32"/>
      <c r="ALW1" s="32"/>
      <c r="ALX1" s="32"/>
      <c r="ALY1" s="32"/>
      <c r="ALZ1" s="32"/>
      <c r="AMA1" s="32"/>
      <c r="AMB1" s="32"/>
      <c r="AMC1" s="32"/>
      <c r="AMD1" s="32"/>
      <c r="AME1" s="32"/>
      <c r="AMF1" s="32"/>
      <c r="AMG1" s="32"/>
      <c r="AMH1" s="32"/>
      <c r="AMI1" s="32"/>
      <c r="AMJ1" s="32"/>
      <c r="AMK1" s="32"/>
      <c r="AML1" s="32"/>
      <c r="AMM1" s="32"/>
      <c r="AMN1" s="32"/>
      <c r="AMO1" s="32"/>
      <c r="AMP1" s="32"/>
      <c r="AMQ1" s="32"/>
      <c r="AMR1" s="32"/>
      <c r="AMS1" s="32"/>
      <c r="AMT1" s="32"/>
      <c r="AMU1" s="32"/>
      <c r="AMV1" s="32"/>
      <c r="AMW1" s="32"/>
      <c r="AMX1" s="32"/>
      <c r="AMY1" s="32"/>
      <c r="AMZ1" s="32"/>
      <c r="ANA1" s="32"/>
      <c r="ANB1" s="32"/>
      <c r="ANC1" s="32"/>
      <c r="AND1" s="32"/>
      <c r="ANE1" s="32"/>
      <c r="ANF1" s="32"/>
      <c r="ANG1" s="32"/>
      <c r="ANH1" s="32"/>
      <c r="ANI1" s="32"/>
      <c r="ANJ1" s="32"/>
      <c r="ANK1" s="32"/>
      <c r="ANL1" s="32"/>
      <c r="ANM1" s="32"/>
      <c r="ANN1" s="32"/>
      <c r="ANO1" s="32"/>
      <c r="ANP1" s="32"/>
      <c r="ANQ1" s="32"/>
      <c r="ANR1" s="32"/>
      <c r="ANS1" s="32"/>
      <c r="ANT1" s="32"/>
      <c r="ANU1" s="32"/>
      <c r="ANV1" s="32"/>
      <c r="ANW1" s="32"/>
      <c r="ANX1" s="32"/>
      <c r="ANY1" s="32"/>
      <c r="ANZ1" s="32"/>
      <c r="AOA1" s="32"/>
      <c r="AOB1" s="32"/>
      <c r="AOC1" s="32"/>
      <c r="AOD1" s="32"/>
      <c r="AOE1" s="32"/>
      <c r="AOF1" s="32"/>
      <c r="AOG1" s="32"/>
      <c r="AOH1" s="32"/>
      <c r="AOI1" s="32"/>
      <c r="AOJ1" s="32"/>
      <c r="AOK1" s="32"/>
      <c r="AOL1" s="32"/>
      <c r="AOM1" s="32"/>
      <c r="AON1" s="32"/>
      <c r="AOO1" s="32"/>
      <c r="AOP1" s="32"/>
      <c r="AOQ1" s="32"/>
      <c r="AOR1" s="32"/>
      <c r="AOS1" s="32"/>
      <c r="AOT1" s="32"/>
      <c r="AOU1" s="32"/>
      <c r="AOV1" s="32"/>
      <c r="AOW1" s="32"/>
      <c r="AOX1" s="32"/>
      <c r="AOY1" s="32"/>
      <c r="AOZ1" s="32"/>
      <c r="APA1" s="32"/>
      <c r="APB1" s="32"/>
      <c r="APC1" s="32"/>
      <c r="APD1" s="32"/>
      <c r="APE1" s="32"/>
      <c r="APF1" s="32"/>
      <c r="APG1" s="32"/>
      <c r="APH1" s="32"/>
      <c r="API1" s="32"/>
      <c r="APJ1" s="32"/>
      <c r="APK1" s="32"/>
      <c r="APL1" s="32"/>
      <c r="APM1" s="32"/>
      <c r="APN1" s="32"/>
      <c r="APO1" s="32"/>
      <c r="APP1" s="32"/>
      <c r="APQ1" s="32"/>
      <c r="APR1" s="32"/>
      <c r="APS1" s="32"/>
      <c r="APT1" s="32"/>
      <c r="APU1" s="32"/>
      <c r="APV1" s="32"/>
      <c r="APW1" s="32"/>
      <c r="APX1" s="32"/>
      <c r="APY1" s="32"/>
      <c r="APZ1" s="32"/>
      <c r="AQA1" s="32"/>
      <c r="AQB1" s="32"/>
      <c r="AQC1" s="32"/>
      <c r="AQD1" s="32"/>
      <c r="AQE1" s="32"/>
      <c r="AQF1" s="32"/>
      <c r="AQG1" s="32"/>
      <c r="AQH1" s="32"/>
      <c r="AQI1" s="32"/>
      <c r="AQJ1" s="32"/>
      <c r="AQK1" s="32"/>
      <c r="AQL1" s="32"/>
      <c r="AQM1" s="32"/>
      <c r="AQN1" s="32"/>
      <c r="AQO1" s="32"/>
      <c r="AQP1" s="32"/>
      <c r="AQQ1" s="32"/>
      <c r="AQR1" s="32"/>
      <c r="AQS1" s="32"/>
      <c r="AQT1" s="32"/>
      <c r="AQU1" s="32"/>
      <c r="AQV1" s="32"/>
      <c r="AQW1" s="32"/>
      <c r="AQX1" s="32"/>
      <c r="AQY1" s="32"/>
      <c r="AQZ1" s="32"/>
      <c r="ARA1" s="32"/>
      <c r="ARB1" s="32"/>
      <c r="ARC1" s="32"/>
      <c r="ARD1" s="32"/>
      <c r="ARE1" s="32"/>
      <c r="ARF1" s="32"/>
      <c r="ARG1" s="32"/>
      <c r="ARH1" s="32"/>
      <c r="ARI1" s="32"/>
      <c r="ARJ1" s="32"/>
      <c r="ARK1" s="32"/>
      <c r="ARL1" s="32"/>
      <c r="ARM1" s="32"/>
      <c r="ARN1" s="32"/>
      <c r="ARO1" s="32"/>
      <c r="ARP1" s="32"/>
      <c r="ARQ1" s="32"/>
      <c r="ARR1" s="32"/>
      <c r="ARS1" s="32"/>
      <c r="ART1" s="32"/>
      <c r="ARU1" s="32"/>
      <c r="ARV1" s="32"/>
      <c r="ARW1" s="32"/>
      <c r="ARX1" s="32"/>
      <c r="ARY1" s="32"/>
      <c r="ARZ1" s="32"/>
      <c r="ASA1" s="32"/>
      <c r="ASB1" s="32"/>
      <c r="ASC1" s="32"/>
      <c r="ASD1" s="32"/>
      <c r="ASE1" s="32"/>
      <c r="ASF1" s="32"/>
      <c r="ASG1" s="32"/>
      <c r="ASH1" s="32"/>
      <c r="ASI1" s="32"/>
      <c r="ASJ1" s="32"/>
      <c r="ASK1" s="32"/>
      <c r="ASL1" s="32"/>
      <c r="ASM1" s="32"/>
      <c r="ASN1" s="32"/>
      <c r="ASO1" s="32"/>
      <c r="ASP1" s="32"/>
      <c r="ASQ1" s="32"/>
      <c r="ASR1" s="32"/>
      <c r="ASS1" s="32"/>
      <c r="AST1" s="32"/>
      <c r="ASU1" s="32"/>
      <c r="ASV1" s="32"/>
      <c r="ASW1" s="32"/>
      <c r="ASX1" s="32"/>
      <c r="ASY1" s="32"/>
      <c r="ASZ1" s="32"/>
      <c r="ATA1" s="32"/>
      <c r="ATB1" s="32"/>
      <c r="ATC1" s="32"/>
      <c r="ATD1" s="32"/>
      <c r="ATE1" s="32"/>
      <c r="ATF1" s="32"/>
      <c r="ATG1" s="32"/>
      <c r="ATH1" s="32"/>
      <c r="ATI1" s="32"/>
      <c r="ATJ1" s="32"/>
      <c r="ATK1" s="32"/>
      <c r="ATL1" s="32"/>
      <c r="ATM1" s="32"/>
      <c r="ATN1" s="32"/>
      <c r="ATO1" s="32"/>
      <c r="ATP1" s="32"/>
      <c r="ATQ1" s="32"/>
      <c r="ATR1" s="32"/>
      <c r="ATS1" s="32"/>
      <c r="ATT1" s="32"/>
      <c r="ATU1" s="32"/>
      <c r="ATV1" s="32"/>
      <c r="ATW1" s="32"/>
      <c r="ATX1" s="32"/>
      <c r="ATY1" s="32"/>
      <c r="ATZ1" s="32"/>
      <c r="AUA1" s="32"/>
      <c r="AUB1" s="32"/>
      <c r="AUC1" s="32"/>
      <c r="AUD1" s="32"/>
      <c r="AUE1" s="32"/>
      <c r="AUF1" s="32"/>
      <c r="AUG1" s="32"/>
      <c r="AUH1" s="32"/>
      <c r="AUI1" s="32"/>
      <c r="AUJ1" s="32"/>
      <c r="AUK1" s="32"/>
      <c r="AUL1" s="32"/>
      <c r="AUM1" s="32"/>
      <c r="AUN1" s="32"/>
      <c r="AUO1" s="32"/>
      <c r="AUP1" s="32"/>
      <c r="AUQ1" s="32"/>
      <c r="AUR1" s="32"/>
      <c r="AUS1" s="32"/>
      <c r="AUT1" s="32"/>
      <c r="AUU1" s="32"/>
      <c r="AUV1" s="32"/>
      <c r="AUW1" s="32"/>
      <c r="AUX1" s="32"/>
      <c r="AUY1" s="32"/>
      <c r="AUZ1" s="32"/>
      <c r="AVA1" s="32"/>
      <c r="AVB1" s="32"/>
      <c r="AVC1" s="32"/>
      <c r="AVD1" s="32"/>
      <c r="AVE1" s="32"/>
      <c r="AVF1" s="32"/>
      <c r="AVG1" s="32"/>
      <c r="AVH1" s="32"/>
      <c r="AVI1" s="32"/>
      <c r="AVJ1" s="32"/>
      <c r="AVK1" s="32"/>
      <c r="AVL1" s="32"/>
      <c r="AVM1" s="32"/>
      <c r="AVN1" s="32"/>
      <c r="AVO1" s="32"/>
      <c r="AVP1" s="32"/>
      <c r="AVQ1" s="32"/>
      <c r="AVR1" s="32"/>
      <c r="AVS1" s="32"/>
      <c r="AVT1" s="32"/>
      <c r="AVU1" s="32"/>
      <c r="AVV1" s="32"/>
      <c r="AVW1" s="32"/>
      <c r="AVX1" s="32"/>
      <c r="AVY1" s="32"/>
      <c r="AVZ1" s="32"/>
      <c r="AWA1" s="32"/>
      <c r="AWB1" s="32"/>
      <c r="AWC1" s="32"/>
      <c r="AWD1" s="32"/>
      <c r="AWE1" s="32"/>
      <c r="AWF1" s="32"/>
      <c r="AWG1" s="32"/>
      <c r="AWH1" s="32"/>
      <c r="AWI1" s="32"/>
      <c r="AWJ1" s="32"/>
      <c r="AWK1" s="32"/>
      <c r="AWL1" s="32"/>
      <c r="AWM1" s="32"/>
      <c r="AWN1" s="32"/>
      <c r="AWO1" s="32"/>
      <c r="AWP1" s="32"/>
      <c r="AWQ1" s="32"/>
      <c r="AWR1" s="32"/>
      <c r="AWS1" s="32"/>
      <c r="AWT1" s="32"/>
      <c r="AWU1" s="32"/>
      <c r="AWV1" s="32"/>
      <c r="AWW1" s="32"/>
      <c r="AWX1" s="32"/>
      <c r="AWY1" s="32"/>
      <c r="AWZ1" s="32"/>
      <c r="AXA1" s="32"/>
      <c r="AXB1" s="32"/>
      <c r="AXC1" s="32"/>
      <c r="AXD1" s="32"/>
      <c r="AXE1" s="32"/>
      <c r="AXF1" s="32"/>
      <c r="AXG1" s="32"/>
      <c r="AXH1" s="32"/>
      <c r="AXI1" s="32"/>
      <c r="AXJ1" s="32"/>
      <c r="AXK1" s="32"/>
      <c r="AXL1" s="32"/>
      <c r="AXM1" s="32"/>
      <c r="AXN1" s="32"/>
      <c r="AXO1" s="32"/>
      <c r="AXP1" s="32"/>
      <c r="AXQ1" s="32"/>
      <c r="AXR1" s="32"/>
      <c r="AXS1" s="32"/>
      <c r="AXT1" s="32"/>
      <c r="AXU1" s="32"/>
      <c r="AXV1" s="32"/>
      <c r="AXW1" s="32"/>
      <c r="AXX1" s="32"/>
      <c r="AXY1" s="32"/>
      <c r="AXZ1" s="32"/>
      <c r="AYA1" s="32"/>
      <c r="AYB1" s="32"/>
      <c r="AYC1" s="32"/>
      <c r="AYD1" s="32"/>
      <c r="AYE1" s="32"/>
      <c r="AYF1" s="32"/>
      <c r="AYG1" s="32"/>
      <c r="AYH1" s="32"/>
      <c r="AYI1" s="32"/>
      <c r="AYJ1" s="32"/>
      <c r="AYK1" s="32"/>
      <c r="AYL1" s="32"/>
      <c r="AYM1" s="32"/>
      <c r="AYN1" s="32"/>
      <c r="AYO1" s="32"/>
      <c r="AYP1" s="32"/>
      <c r="AYQ1" s="32"/>
      <c r="AYR1" s="32"/>
      <c r="AYS1" s="32"/>
      <c r="AYT1" s="32"/>
      <c r="AYU1" s="32"/>
      <c r="AYV1" s="32"/>
      <c r="AYW1" s="32"/>
      <c r="AYX1" s="32"/>
      <c r="AYY1" s="32"/>
      <c r="AYZ1" s="32"/>
      <c r="AZA1" s="32"/>
      <c r="AZB1" s="32"/>
      <c r="AZC1" s="32"/>
      <c r="AZD1" s="32"/>
      <c r="AZE1" s="32"/>
      <c r="AZF1" s="32"/>
      <c r="AZG1" s="32"/>
      <c r="AZH1" s="32"/>
      <c r="AZI1" s="32"/>
      <c r="AZJ1" s="32"/>
      <c r="AZK1" s="32"/>
      <c r="AZL1" s="32"/>
      <c r="AZM1" s="32"/>
      <c r="AZN1" s="32"/>
      <c r="AZO1" s="32"/>
      <c r="AZP1" s="32"/>
      <c r="AZQ1" s="32"/>
      <c r="AZR1" s="32"/>
      <c r="AZS1" s="32"/>
      <c r="AZT1" s="32"/>
      <c r="AZU1" s="32"/>
      <c r="AZV1" s="32"/>
      <c r="AZW1" s="32"/>
      <c r="AZX1" s="32"/>
      <c r="AZY1" s="32"/>
      <c r="AZZ1" s="32"/>
      <c r="BAA1" s="32"/>
      <c r="BAB1" s="32"/>
      <c r="BAC1" s="32"/>
      <c r="BAD1" s="32"/>
      <c r="BAE1" s="32"/>
      <c r="BAF1" s="32"/>
      <c r="BAG1" s="32"/>
      <c r="BAH1" s="32"/>
      <c r="BAI1" s="32"/>
      <c r="BAJ1" s="32"/>
      <c r="BAK1" s="32"/>
      <c r="BAL1" s="32"/>
      <c r="BAM1" s="32"/>
      <c r="BAN1" s="32"/>
      <c r="BAO1" s="32"/>
      <c r="BAP1" s="32"/>
      <c r="BAQ1" s="32"/>
      <c r="BAR1" s="32"/>
      <c r="BAS1" s="32"/>
      <c r="BAT1" s="32"/>
      <c r="BAU1" s="32"/>
      <c r="BAV1" s="32"/>
      <c r="BAW1" s="32"/>
      <c r="BAX1" s="32"/>
      <c r="BAY1" s="32"/>
      <c r="BAZ1" s="32"/>
      <c r="BBA1" s="32"/>
      <c r="BBB1" s="32"/>
      <c r="BBC1" s="32"/>
      <c r="BBD1" s="32"/>
      <c r="BBE1" s="32"/>
      <c r="BBF1" s="32"/>
      <c r="BBG1" s="32"/>
      <c r="BBH1" s="32"/>
      <c r="BBI1" s="32"/>
      <c r="BBJ1" s="32"/>
      <c r="BBK1" s="32"/>
      <c r="BBL1" s="32"/>
      <c r="BBM1" s="32"/>
      <c r="BBN1" s="32"/>
      <c r="BBO1" s="32"/>
      <c r="BBP1" s="32"/>
      <c r="BBQ1" s="32"/>
      <c r="BBR1" s="32"/>
      <c r="BBS1" s="32"/>
      <c r="BBT1" s="32"/>
      <c r="BBU1" s="32"/>
      <c r="BBV1" s="32"/>
      <c r="BBW1" s="32"/>
      <c r="BBX1" s="32"/>
      <c r="BBY1" s="32"/>
      <c r="BBZ1" s="32"/>
      <c r="BCA1" s="32"/>
      <c r="BCB1" s="32"/>
      <c r="BCC1" s="32"/>
      <c r="BCD1" s="32"/>
      <c r="BCE1" s="32"/>
      <c r="BCF1" s="32"/>
      <c r="BCG1" s="32"/>
      <c r="BCH1" s="32"/>
      <c r="BCI1" s="32"/>
      <c r="BCJ1" s="32"/>
      <c r="BCK1" s="32"/>
      <c r="BCL1" s="32"/>
      <c r="BCM1" s="32"/>
      <c r="BCN1" s="32"/>
      <c r="BCO1" s="32"/>
      <c r="BCP1" s="32"/>
      <c r="BCQ1" s="32"/>
      <c r="BCR1" s="32"/>
      <c r="BCS1" s="32"/>
      <c r="BCT1" s="32"/>
      <c r="BCU1" s="32"/>
      <c r="BCV1" s="32"/>
      <c r="BCW1" s="32"/>
      <c r="BCX1" s="32"/>
      <c r="BCY1" s="32"/>
      <c r="BCZ1" s="32"/>
      <c r="BDA1" s="32"/>
      <c r="BDB1" s="32"/>
      <c r="BDC1" s="32"/>
      <c r="BDD1" s="32"/>
      <c r="BDE1" s="32"/>
      <c r="BDF1" s="32"/>
      <c r="BDG1" s="32"/>
      <c r="BDH1" s="32"/>
      <c r="BDI1" s="32"/>
      <c r="BDJ1" s="32"/>
      <c r="BDK1" s="32"/>
      <c r="BDL1" s="32"/>
      <c r="BDM1" s="32"/>
      <c r="BDN1" s="32"/>
      <c r="BDO1" s="32"/>
      <c r="BDP1" s="32"/>
      <c r="BDQ1" s="32"/>
      <c r="BDR1" s="32"/>
      <c r="BDS1" s="32"/>
      <c r="BDT1" s="32"/>
      <c r="BDU1" s="32"/>
      <c r="BDV1" s="32"/>
      <c r="BDW1" s="32"/>
      <c r="BDX1" s="32"/>
      <c r="BDY1" s="32"/>
      <c r="BDZ1" s="32"/>
      <c r="BEA1" s="32"/>
      <c r="BEB1" s="32"/>
      <c r="BEC1" s="32"/>
      <c r="BED1" s="32"/>
      <c r="BEE1" s="32"/>
      <c r="BEF1" s="32"/>
      <c r="BEG1" s="32"/>
      <c r="BEH1" s="32"/>
      <c r="BEI1" s="32"/>
      <c r="BEJ1" s="32"/>
      <c r="BEK1" s="32"/>
      <c r="BEL1" s="32"/>
      <c r="BEM1" s="32"/>
      <c r="BEN1" s="32"/>
      <c r="BEO1" s="32"/>
      <c r="BEP1" s="32"/>
      <c r="BEQ1" s="32"/>
      <c r="BER1" s="32"/>
      <c r="BES1" s="32"/>
      <c r="BET1" s="32"/>
      <c r="BEU1" s="32"/>
      <c r="BEV1" s="32"/>
      <c r="BEW1" s="32"/>
      <c r="BEX1" s="32"/>
      <c r="BEY1" s="32"/>
      <c r="BEZ1" s="32"/>
      <c r="BFA1" s="32"/>
      <c r="BFB1" s="32"/>
      <c r="BFC1" s="32"/>
      <c r="BFD1" s="32"/>
      <c r="BFE1" s="32"/>
      <c r="BFF1" s="32"/>
      <c r="BFG1" s="32"/>
      <c r="BFH1" s="32"/>
      <c r="BFI1" s="32"/>
      <c r="BFJ1" s="32"/>
      <c r="BFK1" s="32"/>
      <c r="BFL1" s="32"/>
      <c r="BFM1" s="32"/>
      <c r="BFN1" s="32"/>
      <c r="BFO1" s="32"/>
      <c r="BFP1" s="32"/>
      <c r="BFQ1" s="32"/>
      <c r="BFR1" s="32"/>
      <c r="BFS1" s="32"/>
      <c r="BFT1" s="32"/>
      <c r="BFU1" s="32"/>
      <c r="BFV1" s="32"/>
      <c r="BFW1" s="32"/>
      <c r="BFX1" s="32"/>
      <c r="BFY1" s="32"/>
      <c r="BFZ1" s="32"/>
      <c r="BGA1" s="32"/>
      <c r="BGB1" s="32"/>
      <c r="BGC1" s="32"/>
      <c r="BGD1" s="32"/>
      <c r="BGE1" s="32"/>
      <c r="BGF1" s="32"/>
      <c r="BGG1" s="32"/>
      <c r="BGH1" s="32"/>
      <c r="BGI1" s="32"/>
      <c r="BGJ1" s="32"/>
      <c r="BGK1" s="32"/>
      <c r="BGL1" s="32"/>
      <c r="BGM1" s="32"/>
      <c r="BGN1" s="32"/>
      <c r="BGO1" s="32"/>
      <c r="BGP1" s="32"/>
      <c r="BGQ1" s="32"/>
      <c r="BGR1" s="32"/>
      <c r="BGS1" s="32"/>
      <c r="BGT1" s="32"/>
      <c r="BGU1" s="32"/>
      <c r="BGV1" s="32"/>
      <c r="BGW1" s="32"/>
      <c r="BGX1" s="32"/>
      <c r="BGY1" s="32"/>
      <c r="BGZ1" s="32"/>
      <c r="BHA1" s="32"/>
      <c r="BHB1" s="32"/>
      <c r="BHC1" s="32"/>
      <c r="BHD1" s="32"/>
      <c r="BHE1" s="32"/>
      <c r="BHF1" s="32"/>
      <c r="BHG1" s="32"/>
      <c r="BHH1" s="32"/>
      <c r="BHI1" s="32"/>
      <c r="BHJ1" s="32"/>
      <c r="BHK1" s="32"/>
      <c r="BHL1" s="32"/>
      <c r="BHM1" s="32"/>
      <c r="BHN1" s="32"/>
      <c r="BHO1" s="32"/>
      <c r="BHP1" s="32"/>
      <c r="BHQ1" s="32"/>
      <c r="BHR1" s="32"/>
      <c r="BHS1" s="32"/>
      <c r="BHT1" s="32"/>
      <c r="BHU1" s="32"/>
      <c r="BHV1" s="32"/>
      <c r="BHW1" s="32"/>
      <c r="BHX1" s="32"/>
      <c r="BHY1" s="32"/>
      <c r="BHZ1" s="32"/>
      <c r="BIA1" s="32"/>
      <c r="BIB1" s="32"/>
      <c r="BIC1" s="32"/>
      <c r="BID1" s="32"/>
      <c r="BIE1" s="32"/>
      <c r="BIF1" s="32"/>
      <c r="BIG1" s="32"/>
      <c r="BIH1" s="32"/>
      <c r="BII1" s="32"/>
      <c r="BIJ1" s="32"/>
      <c r="BIK1" s="32"/>
      <c r="BIL1" s="32"/>
      <c r="BIM1" s="32"/>
      <c r="BIN1" s="32"/>
      <c r="BIO1" s="32"/>
      <c r="BIP1" s="32"/>
      <c r="BIQ1" s="32"/>
      <c r="BIR1" s="32"/>
      <c r="BIS1" s="32"/>
      <c r="BIT1" s="32"/>
      <c r="BIU1" s="32"/>
      <c r="BIV1" s="32"/>
      <c r="BIW1" s="32"/>
      <c r="BIX1" s="32"/>
      <c r="BIY1" s="32"/>
      <c r="BIZ1" s="32"/>
      <c r="BJA1" s="32"/>
      <c r="BJB1" s="32"/>
      <c r="BJC1" s="32"/>
      <c r="BJD1" s="32"/>
      <c r="BJE1" s="32"/>
      <c r="BJF1" s="32"/>
      <c r="BJG1" s="32"/>
      <c r="BJH1" s="32"/>
      <c r="BJI1" s="32"/>
      <c r="BJJ1" s="32"/>
      <c r="BJK1" s="32"/>
      <c r="BJL1" s="32"/>
      <c r="BJM1" s="32"/>
      <c r="BJN1" s="32"/>
      <c r="BJO1" s="32"/>
      <c r="BJP1" s="32"/>
      <c r="BJQ1" s="32"/>
      <c r="BJR1" s="32"/>
      <c r="BJS1" s="32"/>
      <c r="BJT1" s="32"/>
      <c r="BJU1" s="32"/>
      <c r="BJV1" s="32"/>
      <c r="BJW1" s="32"/>
      <c r="BJX1" s="32"/>
      <c r="BJY1" s="32"/>
      <c r="BJZ1" s="32"/>
      <c r="BKA1" s="32"/>
      <c r="BKB1" s="32"/>
      <c r="BKC1" s="32"/>
      <c r="BKD1" s="32"/>
      <c r="BKE1" s="32"/>
      <c r="BKF1" s="32"/>
      <c r="BKG1" s="32"/>
      <c r="BKH1" s="32"/>
      <c r="BKI1" s="32"/>
      <c r="BKJ1" s="32"/>
      <c r="BKK1" s="32"/>
      <c r="BKL1" s="32"/>
      <c r="BKM1" s="32"/>
      <c r="BKN1" s="32"/>
      <c r="BKO1" s="32"/>
      <c r="BKP1" s="32"/>
      <c r="BKQ1" s="32"/>
      <c r="BKR1" s="32"/>
      <c r="BKS1" s="32"/>
      <c r="BKT1" s="32"/>
      <c r="BKU1" s="32"/>
      <c r="BKV1" s="32"/>
      <c r="BKW1" s="32"/>
      <c r="BKX1" s="32"/>
      <c r="BKY1" s="32"/>
      <c r="BKZ1" s="32"/>
      <c r="BLA1" s="32"/>
      <c r="BLB1" s="32"/>
      <c r="BLC1" s="32"/>
      <c r="BLD1" s="32"/>
      <c r="BLE1" s="32"/>
      <c r="BLF1" s="32"/>
      <c r="BLG1" s="32"/>
      <c r="BLH1" s="32"/>
      <c r="BLI1" s="32"/>
      <c r="BLJ1" s="32"/>
      <c r="BLK1" s="32"/>
      <c r="BLL1" s="32"/>
      <c r="BLM1" s="32"/>
      <c r="BLN1" s="32"/>
      <c r="BLO1" s="32"/>
      <c r="BLP1" s="32"/>
      <c r="BLQ1" s="32"/>
      <c r="BLR1" s="32"/>
      <c r="BLS1" s="32"/>
      <c r="BLT1" s="32"/>
      <c r="BLU1" s="32"/>
      <c r="BLV1" s="32"/>
      <c r="BLW1" s="32"/>
      <c r="BLX1" s="32"/>
      <c r="BLY1" s="32"/>
      <c r="BLZ1" s="32"/>
      <c r="BMA1" s="32"/>
      <c r="BMB1" s="32"/>
      <c r="BMC1" s="32"/>
      <c r="BMD1" s="32"/>
      <c r="BME1" s="32"/>
      <c r="BMF1" s="32"/>
      <c r="BMG1" s="32"/>
      <c r="BMH1" s="32"/>
      <c r="BMI1" s="32"/>
      <c r="BMJ1" s="32"/>
      <c r="BMK1" s="32"/>
      <c r="BML1" s="32"/>
      <c r="BMM1" s="32"/>
      <c r="BMN1" s="32"/>
      <c r="BMO1" s="32"/>
      <c r="BMP1" s="32"/>
      <c r="BMQ1" s="32"/>
      <c r="BMR1" s="32"/>
      <c r="BMS1" s="32"/>
      <c r="BMT1" s="32"/>
      <c r="BMU1" s="32"/>
      <c r="BMV1" s="32"/>
      <c r="BMW1" s="32"/>
      <c r="BMX1" s="32"/>
      <c r="BMY1" s="32"/>
      <c r="BMZ1" s="32"/>
      <c r="BNA1" s="32"/>
      <c r="BNB1" s="32"/>
      <c r="BNC1" s="32"/>
      <c r="BND1" s="32"/>
      <c r="BNE1" s="32"/>
      <c r="BNF1" s="32"/>
      <c r="BNG1" s="32"/>
      <c r="BNH1" s="32"/>
      <c r="BNI1" s="32"/>
      <c r="BNJ1" s="32"/>
      <c r="BNK1" s="32"/>
      <c r="BNL1" s="32"/>
      <c r="BNM1" s="32"/>
      <c r="BNN1" s="32"/>
      <c r="BNO1" s="32"/>
      <c r="BNP1" s="32"/>
      <c r="BNQ1" s="32"/>
      <c r="BNR1" s="32"/>
      <c r="BNS1" s="32"/>
      <c r="BNT1" s="32"/>
      <c r="BNU1" s="32"/>
      <c r="BNV1" s="32"/>
      <c r="BNW1" s="32"/>
      <c r="BNX1" s="32"/>
      <c r="BNY1" s="32"/>
      <c r="BNZ1" s="32"/>
      <c r="BOA1" s="32"/>
      <c r="BOB1" s="32"/>
      <c r="BOC1" s="32"/>
      <c r="BOD1" s="32"/>
      <c r="BOE1" s="32"/>
      <c r="BOF1" s="32"/>
      <c r="BOG1" s="32"/>
      <c r="BOH1" s="32"/>
      <c r="BOI1" s="32"/>
      <c r="BOJ1" s="32"/>
      <c r="BOK1" s="32"/>
      <c r="BOL1" s="32"/>
      <c r="BOM1" s="32"/>
      <c r="BON1" s="32"/>
      <c r="BOO1" s="32"/>
      <c r="BOP1" s="32"/>
      <c r="BOQ1" s="32"/>
      <c r="BOR1" s="32"/>
      <c r="BOS1" s="32"/>
      <c r="BOT1" s="32"/>
      <c r="BOU1" s="32"/>
      <c r="BOV1" s="32"/>
      <c r="BOW1" s="32"/>
      <c r="BOX1" s="32"/>
      <c r="BOY1" s="32"/>
      <c r="BOZ1" s="32"/>
      <c r="BPA1" s="32"/>
      <c r="BPB1" s="32"/>
      <c r="BPC1" s="32"/>
      <c r="BPD1" s="32"/>
      <c r="BPE1" s="32"/>
      <c r="BPF1" s="32"/>
      <c r="BPG1" s="32"/>
      <c r="BPH1" s="32"/>
      <c r="BPI1" s="32"/>
      <c r="BPJ1" s="32"/>
      <c r="BPK1" s="32"/>
      <c r="BPL1" s="32"/>
      <c r="BPM1" s="32"/>
      <c r="BPN1" s="32"/>
      <c r="BPO1" s="32"/>
      <c r="BPP1" s="32"/>
      <c r="BPQ1" s="32"/>
      <c r="BPR1" s="32"/>
      <c r="BPS1" s="32"/>
      <c r="BPT1" s="32"/>
      <c r="BPU1" s="32"/>
      <c r="BPV1" s="32"/>
      <c r="BPW1" s="32"/>
      <c r="BPX1" s="32"/>
      <c r="BPY1" s="32"/>
      <c r="BPZ1" s="32"/>
      <c r="BQA1" s="32"/>
      <c r="BQB1" s="32"/>
      <c r="BQC1" s="32"/>
      <c r="BQD1" s="32"/>
      <c r="BQE1" s="32"/>
      <c r="BQF1" s="32"/>
      <c r="BQG1" s="32"/>
      <c r="BQH1" s="32"/>
      <c r="BQI1" s="32"/>
      <c r="BQJ1" s="32"/>
      <c r="BQK1" s="32"/>
      <c r="BQL1" s="32"/>
      <c r="BQM1" s="32"/>
      <c r="BQN1" s="32"/>
      <c r="BQO1" s="32"/>
      <c r="BQP1" s="32"/>
      <c r="BQQ1" s="32"/>
      <c r="BQR1" s="32"/>
      <c r="BQS1" s="32"/>
      <c r="BQT1" s="32"/>
      <c r="BQU1" s="32"/>
      <c r="BQV1" s="32"/>
      <c r="BQW1" s="32"/>
      <c r="BQX1" s="32"/>
      <c r="BQY1" s="32"/>
      <c r="BQZ1" s="32"/>
      <c r="BRA1" s="32"/>
      <c r="BRB1" s="32"/>
      <c r="BRC1" s="32"/>
      <c r="BRD1" s="32"/>
      <c r="BRE1" s="32"/>
      <c r="BRF1" s="32"/>
      <c r="BRG1" s="32"/>
      <c r="BRH1" s="32"/>
      <c r="BRI1" s="32"/>
      <c r="BRJ1" s="32"/>
      <c r="BRK1" s="32"/>
      <c r="BRL1" s="32"/>
      <c r="BRM1" s="32"/>
      <c r="BRN1" s="32"/>
      <c r="BRO1" s="32"/>
      <c r="BRP1" s="32"/>
      <c r="BRQ1" s="32"/>
      <c r="BRR1" s="32"/>
      <c r="BRS1" s="32"/>
      <c r="BRT1" s="32"/>
      <c r="BRU1" s="32"/>
      <c r="BRV1" s="32"/>
      <c r="BRW1" s="32"/>
      <c r="BRX1" s="32"/>
      <c r="BRY1" s="32"/>
      <c r="BRZ1" s="32"/>
      <c r="BSA1" s="32"/>
      <c r="BSB1" s="32"/>
      <c r="BSC1" s="32"/>
      <c r="BSD1" s="32"/>
      <c r="BSE1" s="32"/>
      <c r="BSF1" s="32"/>
      <c r="BSG1" s="32"/>
      <c r="BSH1" s="32"/>
      <c r="BSI1" s="32"/>
      <c r="BSJ1" s="32"/>
      <c r="BSK1" s="32"/>
      <c r="BSL1" s="32"/>
      <c r="BSM1" s="32"/>
      <c r="BSN1" s="32"/>
      <c r="BSO1" s="32"/>
      <c r="BSP1" s="32"/>
      <c r="BSQ1" s="32"/>
      <c r="BSR1" s="32"/>
      <c r="BSS1" s="32"/>
      <c r="BST1" s="32"/>
      <c r="BSU1" s="32"/>
      <c r="BSV1" s="32"/>
      <c r="BSW1" s="32"/>
      <c r="BSX1" s="32"/>
      <c r="BSY1" s="32"/>
      <c r="BSZ1" s="32"/>
      <c r="BTA1" s="32"/>
      <c r="BTB1" s="32"/>
      <c r="BTC1" s="32"/>
      <c r="BTD1" s="32"/>
      <c r="BTE1" s="32"/>
      <c r="BTF1" s="32"/>
      <c r="BTG1" s="32"/>
      <c r="BTH1" s="32"/>
      <c r="BTI1" s="32"/>
      <c r="BTJ1" s="32"/>
      <c r="BTK1" s="32"/>
      <c r="BTL1" s="32"/>
      <c r="BTM1" s="32"/>
      <c r="BTN1" s="32"/>
      <c r="BTO1" s="32"/>
      <c r="BTP1" s="32"/>
      <c r="BTQ1" s="32"/>
      <c r="BTR1" s="32"/>
      <c r="BTS1" s="32"/>
      <c r="BTT1" s="32"/>
      <c r="BTU1" s="32"/>
      <c r="BTV1" s="32"/>
      <c r="BTW1" s="32"/>
      <c r="BTX1" s="32"/>
      <c r="BTY1" s="32"/>
      <c r="BTZ1" s="32"/>
      <c r="BUA1" s="32"/>
      <c r="BUB1" s="32"/>
      <c r="BUC1" s="32"/>
      <c r="BUD1" s="32"/>
      <c r="BUE1" s="32"/>
      <c r="BUF1" s="32"/>
      <c r="BUG1" s="32"/>
      <c r="BUH1" s="32"/>
      <c r="BUI1" s="32"/>
      <c r="BUJ1" s="32"/>
      <c r="BUK1" s="32"/>
      <c r="BUL1" s="32"/>
      <c r="BUM1" s="32"/>
      <c r="BUN1" s="32"/>
      <c r="BUO1" s="32"/>
      <c r="BUP1" s="32"/>
      <c r="BUQ1" s="32"/>
      <c r="BUR1" s="32"/>
      <c r="BUS1" s="32"/>
      <c r="BUT1" s="32"/>
      <c r="BUU1" s="32"/>
      <c r="BUV1" s="32"/>
      <c r="BUW1" s="32"/>
      <c r="BUX1" s="32"/>
      <c r="BUY1" s="32"/>
      <c r="BUZ1" s="32"/>
      <c r="BVA1" s="32"/>
      <c r="BVB1" s="32"/>
      <c r="BVC1" s="32"/>
      <c r="BVD1" s="32"/>
      <c r="BVE1" s="32"/>
      <c r="BVF1" s="32"/>
      <c r="BVG1" s="32"/>
      <c r="BVH1" s="32"/>
      <c r="BVI1" s="32"/>
      <c r="BVJ1" s="32"/>
      <c r="BVK1" s="32"/>
      <c r="BVL1" s="32"/>
      <c r="BVM1" s="32"/>
      <c r="BVN1" s="32"/>
      <c r="BVO1" s="32"/>
      <c r="BVP1" s="32"/>
      <c r="BVQ1" s="32"/>
      <c r="BVR1" s="32"/>
      <c r="BVS1" s="32"/>
      <c r="BVT1" s="32"/>
      <c r="BVU1" s="32"/>
      <c r="BVV1" s="32"/>
      <c r="BVW1" s="32"/>
      <c r="BVX1" s="32"/>
      <c r="BVY1" s="32"/>
      <c r="BVZ1" s="32"/>
      <c r="BWA1" s="32"/>
      <c r="BWB1" s="32"/>
      <c r="BWC1" s="32"/>
      <c r="BWD1" s="32"/>
      <c r="BWE1" s="32"/>
      <c r="BWF1" s="32"/>
      <c r="BWG1" s="32"/>
      <c r="BWH1" s="32"/>
      <c r="BWI1" s="32"/>
      <c r="BWJ1" s="32"/>
      <c r="BWK1" s="32"/>
      <c r="BWL1" s="32"/>
      <c r="BWM1" s="32"/>
      <c r="BWN1" s="32"/>
      <c r="BWO1" s="32"/>
      <c r="BWP1" s="32"/>
      <c r="BWQ1" s="32"/>
      <c r="BWR1" s="32"/>
      <c r="BWS1" s="32"/>
      <c r="BWT1" s="32"/>
      <c r="BWU1" s="32"/>
      <c r="BWV1" s="32"/>
      <c r="BWW1" s="32"/>
      <c r="BWX1" s="32"/>
      <c r="BWY1" s="32"/>
      <c r="BWZ1" s="32"/>
      <c r="BXA1" s="32"/>
      <c r="BXB1" s="32"/>
      <c r="BXC1" s="32"/>
      <c r="BXD1" s="32"/>
      <c r="BXE1" s="32"/>
      <c r="BXF1" s="32"/>
      <c r="BXG1" s="32"/>
      <c r="BXH1" s="32"/>
      <c r="BXI1" s="32"/>
      <c r="BXJ1" s="32"/>
      <c r="BXK1" s="32"/>
      <c r="BXL1" s="32"/>
      <c r="BXM1" s="32"/>
      <c r="BXN1" s="32"/>
      <c r="BXO1" s="32"/>
      <c r="BXP1" s="32"/>
      <c r="BXQ1" s="32"/>
      <c r="BXR1" s="32"/>
      <c r="BXS1" s="32"/>
      <c r="BXT1" s="32"/>
      <c r="BXU1" s="32"/>
      <c r="BXV1" s="32"/>
      <c r="BXW1" s="32"/>
      <c r="BXX1" s="32"/>
      <c r="BXY1" s="32"/>
      <c r="BXZ1" s="32"/>
      <c r="BYA1" s="32"/>
      <c r="BYB1" s="32"/>
      <c r="BYC1" s="32"/>
      <c r="BYD1" s="32"/>
      <c r="BYE1" s="32"/>
      <c r="BYF1" s="32"/>
      <c r="BYG1" s="32"/>
      <c r="BYH1" s="32"/>
      <c r="BYI1" s="32"/>
      <c r="BYJ1" s="32"/>
      <c r="BYK1" s="32"/>
      <c r="BYL1" s="32"/>
      <c r="BYM1" s="32"/>
      <c r="BYN1" s="32"/>
      <c r="BYO1" s="32"/>
      <c r="BYP1" s="32"/>
      <c r="BYQ1" s="32"/>
      <c r="BYR1" s="32"/>
      <c r="BYS1" s="32"/>
      <c r="BYT1" s="32"/>
      <c r="BYU1" s="32"/>
      <c r="BYV1" s="32"/>
      <c r="BYW1" s="32"/>
      <c r="BYX1" s="32"/>
      <c r="BYY1" s="32"/>
      <c r="BYZ1" s="32"/>
      <c r="BZA1" s="32"/>
      <c r="BZB1" s="32"/>
      <c r="BZC1" s="32"/>
      <c r="BZD1" s="32"/>
      <c r="BZE1" s="32"/>
      <c r="BZF1" s="32"/>
      <c r="BZG1" s="32"/>
      <c r="BZH1" s="32"/>
      <c r="BZI1" s="32"/>
      <c r="BZJ1" s="32"/>
      <c r="BZK1" s="32"/>
      <c r="BZL1" s="32"/>
      <c r="BZM1" s="32"/>
      <c r="BZN1" s="32"/>
      <c r="BZO1" s="32"/>
      <c r="BZP1" s="32"/>
      <c r="BZQ1" s="32"/>
      <c r="BZR1" s="32"/>
      <c r="BZS1" s="32"/>
      <c r="BZT1" s="32"/>
      <c r="BZU1" s="32"/>
      <c r="BZV1" s="32"/>
      <c r="BZW1" s="32"/>
      <c r="BZX1" s="32"/>
      <c r="BZY1" s="32"/>
      <c r="BZZ1" s="32"/>
      <c r="CAA1" s="32"/>
      <c r="CAB1" s="32"/>
      <c r="CAC1" s="32"/>
      <c r="CAD1" s="32"/>
      <c r="CAE1" s="32"/>
      <c r="CAF1" s="32"/>
      <c r="CAG1" s="32"/>
      <c r="CAH1" s="32"/>
      <c r="CAI1" s="32"/>
      <c r="CAJ1" s="32"/>
      <c r="CAK1" s="32"/>
      <c r="CAL1" s="32"/>
      <c r="CAM1" s="32"/>
      <c r="CAN1" s="32"/>
      <c r="CAO1" s="32"/>
      <c r="CAP1" s="32"/>
      <c r="CAQ1" s="32"/>
      <c r="CAR1" s="32"/>
      <c r="CAS1" s="32"/>
      <c r="CAT1" s="32"/>
      <c r="CAU1" s="32"/>
      <c r="CAV1" s="32"/>
      <c r="CAW1" s="32"/>
      <c r="CAX1" s="32"/>
      <c r="CAY1" s="32"/>
      <c r="CAZ1" s="32"/>
      <c r="CBA1" s="32"/>
      <c r="CBB1" s="32"/>
      <c r="CBC1" s="32"/>
      <c r="CBD1" s="32"/>
      <c r="CBE1" s="32"/>
      <c r="CBF1" s="32"/>
      <c r="CBG1" s="32"/>
      <c r="CBH1" s="32"/>
      <c r="CBI1" s="32"/>
      <c r="CBJ1" s="32"/>
      <c r="CBK1" s="32"/>
      <c r="CBL1" s="32"/>
      <c r="CBM1" s="32"/>
      <c r="CBN1" s="32"/>
      <c r="CBO1" s="32"/>
      <c r="CBP1" s="32"/>
      <c r="CBQ1" s="32"/>
      <c r="CBR1" s="32"/>
      <c r="CBS1" s="32"/>
      <c r="CBT1" s="32"/>
      <c r="CBU1" s="32"/>
      <c r="CBV1" s="32"/>
      <c r="CBW1" s="32"/>
      <c r="CBX1" s="32"/>
      <c r="CBY1" s="32"/>
      <c r="CBZ1" s="32"/>
      <c r="CCA1" s="32"/>
      <c r="CCB1" s="32"/>
      <c r="CCC1" s="32"/>
      <c r="CCD1" s="32"/>
      <c r="CCE1" s="32"/>
      <c r="CCF1" s="32"/>
      <c r="CCG1" s="32"/>
      <c r="CCH1" s="32"/>
      <c r="CCI1" s="32"/>
      <c r="CCJ1" s="32"/>
      <c r="CCK1" s="32"/>
      <c r="CCL1" s="32"/>
      <c r="CCM1" s="32"/>
      <c r="CCN1" s="32"/>
      <c r="CCO1" s="32"/>
      <c r="CCP1" s="32"/>
      <c r="CCQ1" s="32"/>
      <c r="CCR1" s="32"/>
      <c r="CCS1" s="32"/>
      <c r="CCT1" s="32"/>
      <c r="CCU1" s="32"/>
      <c r="CCV1" s="32"/>
      <c r="CCW1" s="32"/>
      <c r="CCX1" s="32"/>
      <c r="CCY1" s="32"/>
      <c r="CCZ1" s="32"/>
      <c r="CDA1" s="32"/>
      <c r="CDB1" s="32"/>
      <c r="CDC1" s="32"/>
      <c r="CDD1" s="32"/>
      <c r="CDE1" s="32"/>
      <c r="CDF1" s="32"/>
      <c r="CDG1" s="32"/>
      <c r="CDH1" s="32"/>
      <c r="CDI1" s="32"/>
      <c r="CDJ1" s="32"/>
      <c r="CDK1" s="32"/>
      <c r="CDL1" s="32"/>
      <c r="CDM1" s="32"/>
      <c r="CDN1" s="32"/>
      <c r="CDO1" s="32"/>
      <c r="CDP1" s="32"/>
      <c r="CDQ1" s="32"/>
      <c r="CDR1" s="32"/>
      <c r="CDS1" s="32"/>
      <c r="CDT1" s="32"/>
      <c r="CDU1" s="32"/>
      <c r="CDV1" s="32"/>
      <c r="CDW1" s="32"/>
      <c r="CDX1" s="32"/>
      <c r="CDY1" s="32"/>
      <c r="CDZ1" s="32"/>
      <c r="CEA1" s="32"/>
      <c r="CEB1" s="32"/>
      <c r="CEC1" s="32"/>
      <c r="CED1" s="32"/>
      <c r="CEE1" s="32"/>
      <c r="CEF1" s="32"/>
      <c r="CEG1" s="32"/>
      <c r="CEH1" s="32"/>
      <c r="CEI1" s="32"/>
      <c r="CEJ1" s="32"/>
      <c r="CEK1" s="32"/>
      <c r="CEL1" s="32"/>
      <c r="CEM1" s="32"/>
      <c r="CEN1" s="32"/>
      <c r="CEO1" s="32"/>
      <c r="CEP1" s="32"/>
      <c r="CEQ1" s="32"/>
      <c r="CER1" s="32"/>
      <c r="CES1" s="32"/>
      <c r="CET1" s="32"/>
      <c r="CEU1" s="32"/>
      <c r="CEV1" s="32"/>
      <c r="CEW1" s="32"/>
      <c r="CEX1" s="32"/>
      <c r="CEY1" s="32"/>
      <c r="CEZ1" s="32"/>
      <c r="CFA1" s="32"/>
      <c r="CFB1" s="32"/>
      <c r="CFC1" s="32"/>
      <c r="CFD1" s="32"/>
      <c r="CFE1" s="32"/>
      <c r="CFF1" s="32"/>
      <c r="CFG1" s="32"/>
      <c r="CFH1" s="32"/>
      <c r="CFI1" s="32"/>
      <c r="CFJ1" s="32"/>
      <c r="CFK1" s="32"/>
      <c r="CFL1" s="32"/>
      <c r="CFM1" s="32"/>
      <c r="CFN1" s="32"/>
      <c r="CFO1" s="32"/>
      <c r="CFP1" s="32"/>
      <c r="CFQ1" s="32"/>
      <c r="CFR1" s="32"/>
      <c r="CFS1" s="32"/>
      <c r="CFT1" s="32"/>
      <c r="CFU1" s="32"/>
      <c r="CFV1" s="32"/>
      <c r="CFW1" s="32"/>
      <c r="CFX1" s="32"/>
      <c r="CFY1" s="32"/>
      <c r="CFZ1" s="32"/>
      <c r="CGA1" s="32"/>
      <c r="CGB1" s="32"/>
      <c r="CGC1" s="32"/>
      <c r="CGD1" s="32"/>
      <c r="CGE1" s="32"/>
      <c r="CGF1" s="32"/>
      <c r="CGG1" s="32"/>
      <c r="CGH1" s="32"/>
      <c r="CGI1" s="32"/>
      <c r="CGJ1" s="32"/>
      <c r="CGK1" s="32"/>
      <c r="CGL1" s="32"/>
      <c r="CGM1" s="32"/>
      <c r="CGN1" s="32"/>
      <c r="CGO1" s="32"/>
      <c r="CGP1" s="32"/>
      <c r="CGQ1" s="32"/>
      <c r="CGR1" s="32"/>
      <c r="CGS1" s="32"/>
      <c r="CGT1" s="32"/>
      <c r="CGU1" s="32"/>
      <c r="CGV1" s="32"/>
      <c r="CGW1" s="32"/>
      <c r="CGX1" s="32"/>
      <c r="CGY1" s="32"/>
      <c r="CGZ1" s="32"/>
      <c r="CHA1" s="32"/>
      <c r="CHB1" s="32"/>
      <c r="CHC1" s="32"/>
      <c r="CHD1" s="32"/>
      <c r="CHE1" s="32"/>
      <c r="CHF1" s="32"/>
      <c r="CHG1" s="32"/>
      <c r="CHH1" s="32"/>
      <c r="CHI1" s="32"/>
      <c r="CHJ1" s="32"/>
      <c r="CHK1" s="32"/>
      <c r="CHL1" s="32"/>
      <c r="CHM1" s="32"/>
      <c r="CHN1" s="32"/>
      <c r="CHO1" s="32"/>
      <c r="CHP1" s="32"/>
      <c r="CHQ1" s="32"/>
      <c r="CHR1" s="32"/>
      <c r="CHS1" s="32"/>
      <c r="CHT1" s="32"/>
      <c r="CHU1" s="32"/>
      <c r="CHV1" s="32"/>
      <c r="CHW1" s="32"/>
      <c r="CHX1" s="32"/>
      <c r="CHY1" s="32"/>
      <c r="CHZ1" s="32"/>
      <c r="CIA1" s="32"/>
      <c r="CIB1" s="32"/>
      <c r="CIC1" s="32"/>
      <c r="CID1" s="32"/>
      <c r="CIE1" s="32"/>
      <c r="CIF1" s="32"/>
      <c r="CIG1" s="32"/>
      <c r="CIH1" s="32"/>
      <c r="CII1" s="32"/>
      <c r="CIJ1" s="32"/>
      <c r="CIK1" s="32"/>
      <c r="CIL1" s="32"/>
      <c r="CIM1" s="32"/>
      <c r="CIN1" s="32"/>
      <c r="CIO1" s="32"/>
      <c r="CIP1" s="32"/>
      <c r="CIQ1" s="32"/>
      <c r="CIR1" s="32"/>
      <c r="CIS1" s="32"/>
      <c r="CIT1" s="32"/>
      <c r="CIU1" s="32"/>
      <c r="CIV1" s="32"/>
      <c r="CIW1" s="32"/>
      <c r="CIX1" s="32"/>
      <c r="CIY1" s="32"/>
      <c r="CIZ1" s="32"/>
      <c r="CJA1" s="32"/>
      <c r="CJB1" s="32"/>
      <c r="CJC1" s="32"/>
      <c r="CJD1" s="32"/>
      <c r="CJE1" s="32"/>
      <c r="CJF1" s="32"/>
      <c r="CJG1" s="32"/>
      <c r="CJH1" s="32"/>
      <c r="CJI1" s="32"/>
      <c r="CJJ1" s="32"/>
      <c r="CJK1" s="32"/>
      <c r="CJL1" s="32"/>
      <c r="CJM1" s="32"/>
      <c r="CJN1" s="32"/>
      <c r="CJO1" s="32"/>
      <c r="CJP1" s="32"/>
      <c r="CJQ1" s="32"/>
      <c r="CJR1" s="32"/>
      <c r="CJS1" s="32"/>
      <c r="CJT1" s="32"/>
      <c r="CJU1" s="32"/>
      <c r="CJV1" s="32"/>
      <c r="CJW1" s="32"/>
      <c r="CJX1" s="32"/>
      <c r="CJY1" s="32"/>
      <c r="CJZ1" s="32"/>
      <c r="CKA1" s="32"/>
      <c r="CKB1" s="32"/>
      <c r="CKC1" s="32"/>
      <c r="CKD1" s="32"/>
      <c r="CKE1" s="32"/>
      <c r="CKF1" s="32"/>
      <c r="CKG1" s="32"/>
      <c r="CKH1" s="32"/>
      <c r="CKI1" s="32"/>
      <c r="CKJ1" s="32"/>
      <c r="CKK1" s="32"/>
      <c r="CKL1" s="32"/>
      <c r="CKM1" s="32"/>
      <c r="CKN1" s="32"/>
      <c r="CKO1" s="32"/>
      <c r="CKP1" s="32"/>
      <c r="CKQ1" s="32"/>
      <c r="CKR1" s="32"/>
      <c r="CKS1" s="32"/>
      <c r="CKT1" s="32"/>
      <c r="CKU1" s="32"/>
      <c r="CKV1" s="32"/>
      <c r="CKW1" s="32"/>
      <c r="CKX1" s="32"/>
      <c r="CKY1" s="32"/>
      <c r="CKZ1" s="32"/>
      <c r="CLA1" s="32"/>
      <c r="CLB1" s="32"/>
      <c r="CLC1" s="32"/>
      <c r="CLD1" s="32"/>
      <c r="CLE1" s="32"/>
      <c r="CLF1" s="32"/>
      <c r="CLG1" s="32"/>
      <c r="CLH1" s="32"/>
      <c r="CLI1" s="32"/>
      <c r="CLJ1" s="32"/>
      <c r="CLK1" s="32"/>
      <c r="CLL1" s="32"/>
      <c r="CLM1" s="32"/>
      <c r="CLN1" s="32"/>
      <c r="CLO1" s="32"/>
      <c r="CLP1" s="32"/>
      <c r="CLQ1" s="32"/>
      <c r="CLR1" s="32"/>
      <c r="CLS1" s="32"/>
      <c r="CLT1" s="32"/>
      <c r="CLU1" s="32"/>
      <c r="CLV1" s="32"/>
      <c r="CLW1" s="32"/>
      <c r="CLX1" s="32"/>
      <c r="CLY1" s="32"/>
      <c r="CLZ1" s="32"/>
      <c r="CMA1" s="32"/>
      <c r="CMB1" s="32"/>
      <c r="CMC1" s="32"/>
      <c r="CMD1" s="32"/>
      <c r="CME1" s="32"/>
      <c r="CMF1" s="32"/>
      <c r="CMG1" s="32"/>
      <c r="CMH1" s="32"/>
      <c r="CMI1" s="32"/>
      <c r="CMJ1" s="32"/>
      <c r="CMK1" s="32"/>
      <c r="CML1" s="32"/>
      <c r="CMM1" s="32"/>
      <c r="CMN1" s="32"/>
      <c r="CMO1" s="32"/>
      <c r="CMP1" s="32"/>
      <c r="CMQ1" s="32"/>
      <c r="CMR1" s="32"/>
      <c r="CMS1" s="32"/>
      <c r="CMT1" s="32"/>
      <c r="CMU1" s="32"/>
      <c r="CMV1" s="32"/>
      <c r="CMW1" s="32"/>
      <c r="CMX1" s="32"/>
      <c r="CMY1" s="32"/>
      <c r="CMZ1" s="32"/>
      <c r="CNA1" s="32"/>
      <c r="CNB1" s="32"/>
      <c r="CNC1" s="32"/>
      <c r="CND1" s="32"/>
      <c r="CNE1" s="32"/>
      <c r="CNF1" s="32"/>
      <c r="CNG1" s="32"/>
      <c r="CNH1" s="32"/>
      <c r="CNI1" s="32"/>
      <c r="CNJ1" s="32"/>
      <c r="CNK1" s="32"/>
      <c r="CNL1" s="32"/>
      <c r="CNM1" s="32"/>
      <c r="CNN1" s="32"/>
      <c r="CNO1" s="32"/>
      <c r="CNP1" s="32"/>
      <c r="CNQ1" s="32"/>
      <c r="CNR1" s="32"/>
      <c r="CNS1" s="32"/>
      <c r="CNT1" s="32"/>
      <c r="CNU1" s="32"/>
      <c r="CNV1" s="32"/>
      <c r="CNW1" s="32"/>
      <c r="CNX1" s="32"/>
      <c r="CNY1" s="32"/>
      <c r="CNZ1" s="32"/>
      <c r="COA1" s="32"/>
      <c r="COB1" s="32"/>
      <c r="COC1" s="32"/>
      <c r="COD1" s="32"/>
      <c r="COE1" s="32"/>
      <c r="COF1" s="32"/>
      <c r="COG1" s="32"/>
      <c r="COH1" s="32"/>
      <c r="COI1" s="32"/>
      <c r="COJ1" s="32"/>
      <c r="COK1" s="32"/>
      <c r="COL1" s="32"/>
      <c r="COM1" s="32"/>
      <c r="CON1" s="32"/>
      <c r="COO1" s="32"/>
      <c r="COP1" s="32"/>
      <c r="COQ1" s="32"/>
      <c r="COR1" s="32"/>
      <c r="COS1" s="32"/>
      <c r="COT1" s="32"/>
      <c r="COU1" s="32"/>
      <c r="COV1" s="32"/>
      <c r="COW1" s="32"/>
      <c r="COX1" s="32"/>
      <c r="COY1" s="32"/>
      <c r="COZ1" s="32"/>
      <c r="CPA1" s="32"/>
      <c r="CPB1" s="32"/>
      <c r="CPC1" s="32"/>
      <c r="CPD1" s="32"/>
      <c r="CPE1" s="32"/>
      <c r="CPF1" s="32"/>
      <c r="CPG1" s="32"/>
      <c r="CPH1" s="32"/>
      <c r="CPI1" s="32"/>
      <c r="CPJ1" s="32"/>
      <c r="CPK1" s="32"/>
      <c r="CPL1" s="32"/>
      <c r="CPM1" s="32"/>
      <c r="CPN1" s="32"/>
      <c r="CPO1" s="32"/>
      <c r="CPP1" s="32"/>
      <c r="CPQ1" s="32"/>
      <c r="CPR1" s="32"/>
      <c r="CPS1" s="32"/>
      <c r="CPT1" s="32"/>
      <c r="CPU1" s="32"/>
      <c r="CPV1" s="32"/>
      <c r="CPW1" s="32"/>
      <c r="CPX1" s="32"/>
      <c r="CPY1" s="32"/>
      <c r="CPZ1" s="32"/>
      <c r="CQA1" s="32"/>
      <c r="CQB1" s="32"/>
      <c r="CQC1" s="32"/>
      <c r="CQD1" s="32"/>
      <c r="CQE1" s="32"/>
      <c r="CQF1" s="32"/>
      <c r="CQG1" s="32"/>
      <c r="CQH1" s="32"/>
      <c r="CQI1" s="32"/>
      <c r="CQJ1" s="32"/>
      <c r="CQK1" s="32"/>
      <c r="CQL1" s="32"/>
      <c r="CQM1" s="32"/>
      <c r="CQN1" s="32"/>
      <c r="CQO1" s="32"/>
      <c r="CQP1" s="32"/>
      <c r="CQQ1" s="32"/>
      <c r="CQR1" s="32"/>
      <c r="CQS1" s="32"/>
      <c r="CQT1" s="32"/>
      <c r="CQU1" s="32"/>
      <c r="CQV1" s="32"/>
      <c r="CQW1" s="32"/>
      <c r="CQX1" s="32"/>
      <c r="CQY1" s="32"/>
      <c r="CQZ1" s="32"/>
      <c r="CRA1" s="32"/>
      <c r="CRB1" s="32"/>
      <c r="CRC1" s="32"/>
      <c r="CRD1" s="32"/>
    </row>
    <row r="2" spans="1:2500" ht="18" customHeight="1" x14ac:dyDescent="0.25">
      <c r="A2" s="438" t="s">
        <v>98</v>
      </c>
      <c r="B2" s="50"/>
      <c r="C2" s="50"/>
      <c r="D2" s="50"/>
      <c r="E2" s="50"/>
      <c r="F2" s="50"/>
      <c r="G2" s="438" t="s">
        <v>139</v>
      </c>
      <c r="H2" s="50"/>
      <c r="I2" s="438" t="s">
        <v>203</v>
      </c>
      <c r="J2" s="439" t="s">
        <v>204</v>
      </c>
      <c r="K2" s="441" t="s">
        <v>100</v>
      </c>
      <c r="L2" s="441"/>
      <c r="M2" s="440" t="s">
        <v>97</v>
      </c>
      <c r="N2" s="440"/>
      <c r="P2" s="435" t="s">
        <v>128</v>
      </c>
      <c r="Q2" s="435"/>
      <c r="R2" s="435"/>
      <c r="S2" s="436" t="s">
        <v>132</v>
      </c>
      <c r="T2" s="436"/>
      <c r="U2" s="436"/>
    </row>
    <row r="3" spans="1:2500" s="10" customFormat="1" ht="18" customHeight="1" x14ac:dyDescent="0.25">
      <c r="A3" s="438"/>
      <c r="B3" s="285" t="s">
        <v>106</v>
      </c>
      <c r="C3" s="285" t="s">
        <v>135</v>
      </c>
      <c r="D3" s="285" t="s">
        <v>136</v>
      </c>
      <c r="E3" s="285" t="s">
        <v>107</v>
      </c>
      <c r="F3" s="285" t="s">
        <v>112</v>
      </c>
      <c r="G3" s="438"/>
      <c r="H3" s="285" t="s">
        <v>108</v>
      </c>
      <c r="I3" s="438"/>
      <c r="J3" s="439"/>
      <c r="K3" s="90" t="s">
        <v>95</v>
      </c>
      <c r="L3" s="90" t="s">
        <v>96</v>
      </c>
      <c r="M3" s="288" t="s">
        <v>94</v>
      </c>
      <c r="N3" s="288" t="s">
        <v>95</v>
      </c>
      <c r="O3"/>
      <c r="P3" s="25" t="s">
        <v>129</v>
      </c>
      <c r="Q3" s="25" t="s">
        <v>130</v>
      </c>
      <c r="R3" s="25" t="s">
        <v>131</v>
      </c>
      <c r="S3" s="1" t="s">
        <v>129</v>
      </c>
      <c r="T3" s="1" t="s">
        <v>130</v>
      </c>
      <c r="U3" s="1" t="s">
        <v>131</v>
      </c>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row>
    <row r="4" spans="1:2500" ht="18" customHeight="1" x14ac:dyDescent="0.25">
      <c r="A4" s="437" t="s">
        <v>101</v>
      </c>
      <c r="B4" s="282">
        <v>1</v>
      </c>
      <c r="C4" s="282" t="str">
        <f>CONCATENATE(A4,"_",B4)</f>
        <v>Seattle_1</v>
      </c>
      <c r="D4" s="282" t="str">
        <f>CONCATENATE(A4,"_",F4,"_",H4)</f>
        <v>Seattle_1_1</v>
      </c>
      <c r="E4" s="283" t="s">
        <v>5</v>
      </c>
      <c r="F4" s="282">
        <v>1</v>
      </c>
      <c r="G4" s="283" t="s">
        <v>5</v>
      </c>
      <c r="H4" s="282">
        <v>1</v>
      </c>
      <c r="I4" s="283" t="s">
        <v>7</v>
      </c>
      <c r="J4" s="286">
        <v>9694</v>
      </c>
      <c r="K4" s="15">
        <v>2.1000000000000001E-2</v>
      </c>
      <c r="L4" s="15">
        <v>2.1000000000000001E-2</v>
      </c>
      <c r="M4" s="289">
        <f t="shared" ref="M4:M35" si="0">3*ROUNDUP((1+K4)*J4/3,0)</f>
        <v>9900</v>
      </c>
      <c r="N4" s="289">
        <f t="shared" ref="N4:N35" si="1">3*ROUNDUP(M4*(1+L4)/3,0)</f>
        <v>10110</v>
      </c>
      <c r="P4" s="25">
        <f t="shared" ref="P4:P35" si="2">+M4/J4</f>
        <v>1.0212502578914793</v>
      </c>
      <c r="Q4" s="25">
        <f>+P4</f>
        <v>1.0212502578914793</v>
      </c>
      <c r="R4" s="25">
        <v>0</v>
      </c>
      <c r="S4" s="1">
        <f t="shared" ref="S4:S35" si="3">+N4/M4</f>
        <v>1.0212121212121212</v>
      </c>
      <c r="T4" s="1">
        <f>+S4</f>
        <v>1.0212121212121212</v>
      </c>
      <c r="U4" s="1">
        <v>0</v>
      </c>
    </row>
    <row r="5" spans="1:2500" ht="18" customHeight="1" x14ac:dyDescent="0.25">
      <c r="A5" s="433"/>
      <c r="B5" s="21">
        <v>1</v>
      </c>
      <c r="C5" s="21" t="str">
        <f t="shared" ref="C5:C68" si="4">CONCATENATE(A5,"_",B5)</f>
        <v>_1</v>
      </c>
      <c r="D5" s="21" t="str">
        <f t="shared" ref="D5:D68" si="5">CONCATENATE(A5,"_",F5,"_",H5)</f>
        <v>_1_2</v>
      </c>
      <c r="E5" s="22" t="s">
        <v>5</v>
      </c>
      <c r="F5" s="21">
        <v>1</v>
      </c>
      <c r="G5" s="22" t="s">
        <v>5</v>
      </c>
      <c r="H5" s="21">
        <v>2</v>
      </c>
      <c r="I5" s="22" t="s">
        <v>9</v>
      </c>
      <c r="J5" s="287">
        <v>33732</v>
      </c>
      <c r="K5" s="15">
        <v>0.02</v>
      </c>
      <c r="L5" s="15">
        <v>0.02</v>
      </c>
      <c r="M5" s="289">
        <f t="shared" si="0"/>
        <v>34407</v>
      </c>
      <c r="N5" s="289">
        <f t="shared" si="1"/>
        <v>35097</v>
      </c>
      <c r="P5" s="25">
        <f t="shared" si="2"/>
        <v>1.0200106723585913</v>
      </c>
      <c r="Q5" s="25">
        <f>+Q4</f>
        <v>1.0212502578914793</v>
      </c>
      <c r="R5" s="25">
        <f>+(M5-M4)/(J5-J4)</f>
        <v>1.0195107746068726</v>
      </c>
      <c r="S5" s="1">
        <f t="shared" si="3"/>
        <v>1.0200540587671114</v>
      </c>
      <c r="T5" s="1">
        <f>+T4</f>
        <v>1.0212121212121212</v>
      </c>
      <c r="U5" s="1">
        <f>+(N5-N4)/(M5-M4)</f>
        <v>1.0195862406659322</v>
      </c>
    </row>
    <row r="6" spans="1:2500" s="11" customFormat="1" ht="18" hidden="1" customHeight="1" x14ac:dyDescent="0.25">
      <c r="A6" s="433"/>
      <c r="B6" s="21">
        <v>1</v>
      </c>
      <c r="C6" s="21" t="str">
        <f t="shared" si="4"/>
        <v>_1</v>
      </c>
      <c r="D6" s="21" t="str">
        <f t="shared" si="5"/>
        <v>_2_1</v>
      </c>
      <c r="E6" s="22" t="s">
        <v>5</v>
      </c>
      <c r="F6" s="21">
        <v>2</v>
      </c>
      <c r="G6" s="22" t="s">
        <v>11</v>
      </c>
      <c r="H6" s="21">
        <v>1</v>
      </c>
      <c r="I6" s="22" t="s">
        <v>7</v>
      </c>
      <c r="J6" s="287">
        <v>9694</v>
      </c>
      <c r="K6" s="23">
        <v>2.1000000000000001E-2</v>
      </c>
      <c r="L6" s="23">
        <v>2.1000000000000001E-2</v>
      </c>
      <c r="M6" s="289">
        <f t="shared" si="0"/>
        <v>9900</v>
      </c>
      <c r="N6" s="289">
        <f t="shared" si="1"/>
        <v>10110</v>
      </c>
      <c r="O6"/>
      <c r="P6" s="25">
        <f t="shared" si="2"/>
        <v>1.0212502578914793</v>
      </c>
      <c r="Q6" s="25">
        <f>+P6</f>
        <v>1.0212502578914793</v>
      </c>
      <c r="R6" s="25">
        <v>0</v>
      </c>
      <c r="S6" s="1">
        <f t="shared" si="3"/>
        <v>1.0212121212121212</v>
      </c>
      <c r="T6" s="1">
        <f>+S6</f>
        <v>1.0212121212121212</v>
      </c>
      <c r="U6" s="1">
        <v>0</v>
      </c>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row>
    <row r="7" spans="1:2500" s="11" customFormat="1" ht="18" hidden="1" customHeight="1" x14ac:dyDescent="0.25">
      <c r="A7" s="433"/>
      <c r="B7" s="21">
        <v>1</v>
      </c>
      <c r="C7" s="21" t="str">
        <f t="shared" si="4"/>
        <v>_1</v>
      </c>
      <c r="D7" s="21" t="str">
        <f t="shared" si="5"/>
        <v>_2_2</v>
      </c>
      <c r="E7" s="22" t="s">
        <v>5</v>
      </c>
      <c r="F7" s="21">
        <v>2</v>
      </c>
      <c r="G7" s="22" t="s">
        <v>11</v>
      </c>
      <c r="H7" s="21">
        <v>2</v>
      </c>
      <c r="I7" s="22" t="s">
        <v>9</v>
      </c>
      <c r="J7" s="287">
        <v>33732</v>
      </c>
      <c r="K7" s="23">
        <f>+K5</f>
        <v>0.02</v>
      </c>
      <c r="L7" s="23">
        <f>+L5</f>
        <v>0.02</v>
      </c>
      <c r="M7" s="289">
        <f t="shared" si="0"/>
        <v>34407</v>
      </c>
      <c r="N7" s="289">
        <f t="shared" si="1"/>
        <v>35097</v>
      </c>
      <c r="O7"/>
      <c r="P7" s="25">
        <f t="shared" si="2"/>
        <v>1.0200106723585913</v>
      </c>
      <c r="Q7" s="25">
        <f>+Q6</f>
        <v>1.0212502578914793</v>
      </c>
      <c r="R7" s="25">
        <f>+(M7-M6)/(J7-J6)</f>
        <v>1.0195107746068726</v>
      </c>
      <c r="S7" s="1">
        <f t="shared" si="3"/>
        <v>1.0200540587671114</v>
      </c>
      <c r="T7" s="1">
        <f>+T6</f>
        <v>1.0212121212121212</v>
      </c>
      <c r="U7" s="1">
        <f>+(N7-N6)/(M7-M6)</f>
        <v>1.0195862406659322</v>
      </c>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row>
    <row r="8" spans="1:2500" ht="18" customHeight="1" x14ac:dyDescent="0.25">
      <c r="A8" s="433"/>
      <c r="B8" s="21">
        <v>3</v>
      </c>
      <c r="C8" s="21" t="str">
        <f t="shared" si="4"/>
        <v>_3</v>
      </c>
      <c r="D8" s="21" t="str">
        <f t="shared" si="5"/>
        <v>_4_1</v>
      </c>
      <c r="E8" s="22" t="s">
        <v>13</v>
      </c>
      <c r="F8" s="21">
        <v>4</v>
      </c>
      <c r="G8" s="22" t="s">
        <v>13</v>
      </c>
      <c r="H8" s="21">
        <v>1</v>
      </c>
      <c r="I8" s="22" t="s">
        <v>7</v>
      </c>
      <c r="J8" s="287">
        <v>15207</v>
      </c>
      <c r="K8" s="15">
        <v>0.02</v>
      </c>
      <c r="L8" s="15">
        <v>0.02</v>
      </c>
      <c r="M8" s="289">
        <f t="shared" si="0"/>
        <v>15513</v>
      </c>
      <c r="N8" s="289">
        <f t="shared" si="1"/>
        <v>15825</v>
      </c>
      <c r="P8" s="25">
        <f t="shared" si="2"/>
        <v>1.0201223120931151</v>
      </c>
      <c r="Q8" s="25">
        <f>+P8</f>
        <v>1.0201223120931151</v>
      </c>
      <c r="R8" s="25">
        <v>0</v>
      </c>
      <c r="S8" s="1">
        <f t="shared" si="3"/>
        <v>1.020112163991491</v>
      </c>
      <c r="T8" s="1">
        <f>+S8</f>
        <v>1.020112163991491</v>
      </c>
      <c r="U8" s="1">
        <v>0</v>
      </c>
    </row>
    <row r="9" spans="1:2500" ht="18" customHeight="1" x14ac:dyDescent="0.25">
      <c r="A9" s="433"/>
      <c r="B9" s="21">
        <v>3</v>
      </c>
      <c r="C9" s="21" t="str">
        <f t="shared" si="4"/>
        <v>_3</v>
      </c>
      <c r="D9" s="21" t="str">
        <f t="shared" si="5"/>
        <v>_4_2</v>
      </c>
      <c r="E9" s="22" t="s">
        <v>13</v>
      </c>
      <c r="F9" s="21">
        <v>4</v>
      </c>
      <c r="G9" s="22" t="s">
        <v>13</v>
      </c>
      <c r="H9" s="21">
        <v>2</v>
      </c>
      <c r="I9" s="22" t="s">
        <v>9</v>
      </c>
      <c r="J9" s="287">
        <v>27255</v>
      </c>
      <c r="K9" s="15">
        <v>0.02</v>
      </c>
      <c r="L9" s="15">
        <v>0.02</v>
      </c>
      <c r="M9" s="289">
        <f t="shared" si="0"/>
        <v>27801</v>
      </c>
      <c r="N9" s="289">
        <f t="shared" si="1"/>
        <v>28359</v>
      </c>
      <c r="P9" s="25">
        <f t="shared" si="2"/>
        <v>1.0200330214639515</v>
      </c>
      <c r="Q9" s="25">
        <f>+Q8</f>
        <v>1.0201223120931151</v>
      </c>
      <c r="R9" s="25">
        <f>+(M9-M8)/(J9-J8)</f>
        <v>1.0199203187250996</v>
      </c>
      <c r="S9" s="1">
        <f t="shared" si="3"/>
        <v>1.0200712204596958</v>
      </c>
      <c r="T9" s="1">
        <f>+T8</f>
        <v>1.020112163991491</v>
      </c>
      <c r="U9" s="1">
        <f>+(N9-N8)/(M9-M8)</f>
        <v>1.02001953125</v>
      </c>
    </row>
    <row r="10" spans="1:2500" ht="18" customHeight="1" x14ac:dyDescent="0.25">
      <c r="A10" s="433"/>
      <c r="B10" s="21">
        <v>5</v>
      </c>
      <c r="C10" s="21" t="str">
        <f t="shared" si="4"/>
        <v>_5</v>
      </c>
      <c r="D10" s="21" t="str">
        <f t="shared" si="5"/>
        <v>_5_1</v>
      </c>
      <c r="E10" s="22" t="s">
        <v>16</v>
      </c>
      <c r="F10" s="21">
        <v>5</v>
      </c>
      <c r="G10" s="22" t="s">
        <v>16</v>
      </c>
      <c r="H10" s="21">
        <v>1</v>
      </c>
      <c r="I10" s="22" t="s">
        <v>7</v>
      </c>
      <c r="J10" s="287">
        <v>15594</v>
      </c>
      <c r="K10" s="15">
        <v>0.02</v>
      </c>
      <c r="L10" s="15">
        <v>0.02</v>
      </c>
      <c r="M10" s="289">
        <f t="shared" si="0"/>
        <v>15906</v>
      </c>
      <c r="N10" s="289">
        <f t="shared" si="1"/>
        <v>16227</v>
      </c>
      <c r="P10" s="25">
        <f t="shared" si="2"/>
        <v>1.0200076952674106</v>
      </c>
      <c r="Q10" s="25">
        <f>+P10</f>
        <v>1.0200076952674106</v>
      </c>
      <c r="R10" s="25">
        <v>0</v>
      </c>
      <c r="S10" s="1">
        <f t="shared" si="3"/>
        <v>1.0201810637495285</v>
      </c>
      <c r="T10" s="1">
        <f>+S10</f>
        <v>1.0201810637495285</v>
      </c>
      <c r="U10" s="1">
        <v>0</v>
      </c>
    </row>
    <row r="11" spans="1:2500" ht="18" customHeight="1" x14ac:dyDescent="0.25">
      <c r="A11" s="433"/>
      <c r="B11" s="21">
        <v>5</v>
      </c>
      <c r="C11" s="21" t="str">
        <f t="shared" si="4"/>
        <v>_5</v>
      </c>
      <c r="D11" s="21" t="str">
        <f t="shared" si="5"/>
        <v>_5_2</v>
      </c>
      <c r="E11" s="22" t="s">
        <v>16</v>
      </c>
      <c r="F11" s="21">
        <v>5</v>
      </c>
      <c r="G11" s="22" t="s">
        <v>16</v>
      </c>
      <c r="H11" s="21">
        <v>2</v>
      </c>
      <c r="I11" s="22" t="s">
        <v>9</v>
      </c>
      <c r="J11" s="287">
        <v>27837</v>
      </c>
      <c r="K11" s="15">
        <v>0.02</v>
      </c>
      <c r="L11" s="15">
        <v>0.02</v>
      </c>
      <c r="M11" s="289">
        <f t="shared" si="0"/>
        <v>28395</v>
      </c>
      <c r="N11" s="289">
        <f t="shared" si="1"/>
        <v>28965</v>
      </c>
      <c r="P11" s="25">
        <f t="shared" si="2"/>
        <v>1.0200452634982218</v>
      </c>
      <c r="Q11" s="25">
        <f>+Q10</f>
        <v>1.0200076952674106</v>
      </c>
      <c r="R11" s="25">
        <f>+(M11-M10)/(J11-J10)</f>
        <v>1.020093114432737</v>
      </c>
      <c r="S11" s="1">
        <f t="shared" si="3"/>
        <v>1.0200739566825145</v>
      </c>
      <c r="T11" s="1">
        <f>+T10</f>
        <v>1.0201810637495285</v>
      </c>
      <c r="U11" s="1">
        <f>+(N11-N10)/(M11-M10)</f>
        <v>1.0199375450396349</v>
      </c>
    </row>
    <row r="12" spans="1:2500" s="11" customFormat="1" ht="18" hidden="1" customHeight="1" x14ac:dyDescent="0.25">
      <c r="A12" s="433"/>
      <c r="B12" s="21">
        <v>7</v>
      </c>
      <c r="C12" s="21" t="str">
        <f t="shared" si="4"/>
        <v>_7</v>
      </c>
      <c r="D12" s="21" t="str">
        <f t="shared" si="5"/>
        <v>_3_1</v>
      </c>
      <c r="E12" s="22" t="s">
        <v>18</v>
      </c>
      <c r="F12" s="21">
        <v>3</v>
      </c>
      <c r="G12" s="22" t="s">
        <v>19</v>
      </c>
      <c r="H12" s="21">
        <v>1</v>
      </c>
      <c r="I12" s="22" t="s">
        <v>7</v>
      </c>
      <c r="J12" s="287">
        <v>16917</v>
      </c>
      <c r="K12" s="23">
        <f>+K14</f>
        <v>0.02</v>
      </c>
      <c r="L12" s="23">
        <f>+L14</f>
        <v>0.02</v>
      </c>
      <c r="M12" s="289">
        <f t="shared" si="0"/>
        <v>17256</v>
      </c>
      <c r="N12" s="289">
        <f t="shared" si="1"/>
        <v>17604</v>
      </c>
      <c r="O12"/>
      <c r="P12" s="25">
        <f t="shared" si="2"/>
        <v>1.0200390140095761</v>
      </c>
      <c r="Q12" s="25">
        <f>+P12</f>
        <v>1.0200390140095761</v>
      </c>
      <c r="R12" s="25">
        <v>0</v>
      </c>
      <c r="S12" s="1">
        <f t="shared" si="3"/>
        <v>1.0201668984700973</v>
      </c>
      <c r="T12" s="1">
        <f>+S12</f>
        <v>1.0201668984700973</v>
      </c>
      <c r="U12" s="1">
        <v>0</v>
      </c>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row>
    <row r="13" spans="1:2500" s="11" customFormat="1" ht="18" hidden="1" customHeight="1" x14ac:dyDescent="0.25">
      <c r="A13" s="433"/>
      <c r="B13" s="21">
        <v>7</v>
      </c>
      <c r="C13" s="21" t="str">
        <f t="shared" si="4"/>
        <v>_7</v>
      </c>
      <c r="D13" s="21" t="str">
        <f t="shared" si="5"/>
        <v>_3_2</v>
      </c>
      <c r="E13" s="22" t="s">
        <v>18</v>
      </c>
      <c r="F13" s="21">
        <v>3</v>
      </c>
      <c r="G13" s="22" t="s">
        <v>19</v>
      </c>
      <c r="H13" s="21">
        <v>2</v>
      </c>
      <c r="I13" s="22" t="s">
        <v>9</v>
      </c>
      <c r="J13" s="287">
        <v>30153</v>
      </c>
      <c r="K13" s="23">
        <f>+K15</f>
        <v>0.02</v>
      </c>
      <c r="L13" s="23">
        <f>+L15</f>
        <v>0.02</v>
      </c>
      <c r="M13" s="289">
        <f t="shared" si="0"/>
        <v>30759</v>
      </c>
      <c r="N13" s="289">
        <f t="shared" si="1"/>
        <v>31377</v>
      </c>
      <c r="O13"/>
      <c r="P13" s="25">
        <f t="shared" si="2"/>
        <v>1.0200975027360462</v>
      </c>
      <c r="Q13" s="25">
        <f>+Q12</f>
        <v>1.0200390140095761</v>
      </c>
      <c r="R13" s="25">
        <f>+(M13-M12)/(J13-J12)</f>
        <v>1.0201722574796011</v>
      </c>
      <c r="S13" s="1">
        <f t="shared" si="3"/>
        <v>1.0200916804837608</v>
      </c>
      <c r="T13" s="1">
        <f>+T12</f>
        <v>1.0201668984700973</v>
      </c>
      <c r="U13" s="1">
        <f>+(N13-N12)/(M13-M12)</f>
        <v>1.0199955565429903</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row>
    <row r="14" spans="1:2500" ht="18" customHeight="1" x14ac:dyDescent="0.25">
      <c r="A14" s="433"/>
      <c r="B14" s="21">
        <v>7</v>
      </c>
      <c r="C14" s="21" t="str">
        <f t="shared" si="4"/>
        <v>_7</v>
      </c>
      <c r="D14" s="21" t="str">
        <f t="shared" si="5"/>
        <v>_6_1</v>
      </c>
      <c r="E14" s="22" t="s">
        <v>18</v>
      </c>
      <c r="F14" s="21">
        <v>6</v>
      </c>
      <c r="G14" s="22" t="s">
        <v>18</v>
      </c>
      <c r="H14" s="21">
        <v>1</v>
      </c>
      <c r="I14" s="22" t="s">
        <v>7</v>
      </c>
      <c r="J14" s="287">
        <v>16917</v>
      </c>
      <c r="K14" s="15">
        <v>0.02</v>
      </c>
      <c r="L14" s="15">
        <v>0.02</v>
      </c>
      <c r="M14" s="289">
        <f t="shared" si="0"/>
        <v>17256</v>
      </c>
      <c r="N14" s="289">
        <f t="shared" si="1"/>
        <v>17604</v>
      </c>
      <c r="P14" s="25">
        <f t="shared" si="2"/>
        <v>1.0200390140095761</v>
      </c>
      <c r="Q14" s="25">
        <f>+P14</f>
        <v>1.0200390140095761</v>
      </c>
      <c r="R14" s="25">
        <v>0</v>
      </c>
      <c r="S14" s="1">
        <f t="shared" si="3"/>
        <v>1.0201668984700973</v>
      </c>
      <c r="T14" s="1">
        <f>+S14</f>
        <v>1.0201668984700973</v>
      </c>
      <c r="U14" s="1">
        <v>0</v>
      </c>
    </row>
    <row r="15" spans="1:2500" ht="18" customHeight="1" x14ac:dyDescent="0.25">
      <c r="A15" s="433"/>
      <c r="B15" s="21">
        <v>7</v>
      </c>
      <c r="C15" s="21" t="str">
        <f t="shared" si="4"/>
        <v>_7</v>
      </c>
      <c r="D15" s="21" t="str">
        <f t="shared" si="5"/>
        <v>_6_2</v>
      </c>
      <c r="E15" s="22" t="s">
        <v>18</v>
      </c>
      <c r="F15" s="21">
        <v>6</v>
      </c>
      <c r="G15" s="22" t="s">
        <v>18</v>
      </c>
      <c r="H15" s="21">
        <v>2</v>
      </c>
      <c r="I15" s="22" t="s">
        <v>9</v>
      </c>
      <c r="J15" s="287">
        <v>30153</v>
      </c>
      <c r="K15" s="15">
        <v>0.02</v>
      </c>
      <c r="L15" s="15">
        <v>0.02</v>
      </c>
      <c r="M15" s="289">
        <f t="shared" si="0"/>
        <v>30759</v>
      </c>
      <c r="N15" s="289">
        <f t="shared" si="1"/>
        <v>31377</v>
      </c>
      <c r="P15" s="25">
        <f t="shared" si="2"/>
        <v>1.0200975027360462</v>
      </c>
      <c r="Q15" s="25">
        <f>+Q14</f>
        <v>1.0200390140095761</v>
      </c>
      <c r="R15" s="25">
        <f>+(M15-M14)/(J15-J14)</f>
        <v>1.0201722574796011</v>
      </c>
      <c r="S15" s="1">
        <f t="shared" si="3"/>
        <v>1.0200916804837608</v>
      </c>
      <c r="T15" s="1">
        <f>+T14</f>
        <v>1.0201668984700973</v>
      </c>
      <c r="U15" s="1">
        <f>+(N15-N14)/(M15-M14)</f>
        <v>1.0199955565429903</v>
      </c>
    </row>
    <row r="16" spans="1:2500" ht="18" customHeight="1" x14ac:dyDescent="0.25">
      <c r="A16" s="433"/>
      <c r="B16" s="21">
        <v>9</v>
      </c>
      <c r="C16" s="21" t="str">
        <f t="shared" si="4"/>
        <v>_9</v>
      </c>
      <c r="D16" s="21" t="str">
        <f t="shared" si="5"/>
        <v>_26_1</v>
      </c>
      <c r="E16" s="22" t="s">
        <v>22</v>
      </c>
      <c r="F16" s="21">
        <v>26</v>
      </c>
      <c r="G16" s="22" t="s">
        <v>23</v>
      </c>
      <c r="H16" s="21">
        <v>1</v>
      </c>
      <c r="I16" s="22" t="s">
        <v>7</v>
      </c>
      <c r="J16" s="287">
        <v>15594</v>
      </c>
      <c r="K16" s="15">
        <v>0.02</v>
      </c>
      <c r="L16" s="15">
        <v>0.02</v>
      </c>
      <c r="M16" s="289">
        <f t="shared" si="0"/>
        <v>15906</v>
      </c>
      <c r="N16" s="289">
        <f t="shared" si="1"/>
        <v>16227</v>
      </c>
      <c r="P16" s="25">
        <f t="shared" si="2"/>
        <v>1.0200076952674106</v>
      </c>
      <c r="Q16" s="25">
        <f>+P16</f>
        <v>1.0200076952674106</v>
      </c>
      <c r="R16" s="25">
        <v>0</v>
      </c>
      <c r="S16" s="1">
        <f t="shared" si="3"/>
        <v>1.0201810637495285</v>
      </c>
      <c r="T16" s="1">
        <f>+S16</f>
        <v>1.0201810637495285</v>
      </c>
      <c r="U16" s="1">
        <v>0</v>
      </c>
    </row>
    <row r="17" spans="1:2500" ht="18" customHeight="1" x14ac:dyDescent="0.25">
      <c r="A17" s="433"/>
      <c r="B17" s="21">
        <v>9</v>
      </c>
      <c r="C17" s="21" t="str">
        <f t="shared" si="4"/>
        <v>_9</v>
      </c>
      <c r="D17" s="21" t="str">
        <f t="shared" si="5"/>
        <v>_26_2</v>
      </c>
      <c r="E17" s="22" t="s">
        <v>22</v>
      </c>
      <c r="F17" s="21">
        <v>26</v>
      </c>
      <c r="G17" s="22" t="s">
        <v>23</v>
      </c>
      <c r="H17" s="21">
        <v>2</v>
      </c>
      <c r="I17" s="22" t="s">
        <v>9</v>
      </c>
      <c r="J17" s="287">
        <v>27837</v>
      </c>
      <c r="K17" s="15">
        <v>0.02</v>
      </c>
      <c r="L17" s="15">
        <v>0.02</v>
      </c>
      <c r="M17" s="289">
        <f t="shared" si="0"/>
        <v>28395</v>
      </c>
      <c r="N17" s="289">
        <f t="shared" si="1"/>
        <v>28965</v>
      </c>
      <c r="P17" s="25">
        <f t="shared" si="2"/>
        <v>1.0200452634982218</v>
      </c>
      <c r="Q17" s="25">
        <f>+Q16</f>
        <v>1.0200076952674106</v>
      </c>
      <c r="R17" s="25">
        <f>+(M17-M16)/(J17-J16)</f>
        <v>1.020093114432737</v>
      </c>
      <c r="S17" s="1">
        <f t="shared" si="3"/>
        <v>1.0200739566825145</v>
      </c>
      <c r="T17" s="1">
        <f>+T16</f>
        <v>1.0201810637495285</v>
      </c>
      <c r="U17" s="1">
        <f>+(N17-N16)/(M17-M16)</f>
        <v>1.0199375450396349</v>
      </c>
    </row>
    <row r="18" spans="1:2500" ht="18" customHeight="1" x14ac:dyDescent="0.25">
      <c r="A18" s="433"/>
      <c r="B18" s="21">
        <v>9</v>
      </c>
      <c r="C18" s="21" t="str">
        <f t="shared" si="4"/>
        <v>_9</v>
      </c>
      <c r="D18" s="21" t="str">
        <f t="shared" si="5"/>
        <v>_43_1</v>
      </c>
      <c r="E18" s="22" t="s">
        <v>22</v>
      </c>
      <c r="F18" s="21">
        <v>43</v>
      </c>
      <c r="G18" s="22" t="s">
        <v>118</v>
      </c>
      <c r="H18" s="21">
        <v>1</v>
      </c>
      <c r="I18" s="22" t="s">
        <v>7</v>
      </c>
      <c r="J18" s="287">
        <v>16764</v>
      </c>
      <c r="K18" s="15">
        <v>0.02</v>
      </c>
      <c r="L18" s="15">
        <v>0.02</v>
      </c>
      <c r="M18" s="289">
        <f t="shared" si="0"/>
        <v>17100</v>
      </c>
      <c r="N18" s="289">
        <f t="shared" si="1"/>
        <v>17442</v>
      </c>
      <c r="P18" s="25">
        <f t="shared" si="2"/>
        <v>1.0200429491768075</v>
      </c>
      <c r="Q18" s="25">
        <f>+P18</f>
        <v>1.0200429491768075</v>
      </c>
      <c r="R18" s="25">
        <v>0</v>
      </c>
      <c r="S18" s="1">
        <f t="shared" si="3"/>
        <v>1.02</v>
      </c>
      <c r="T18" s="1">
        <f>+S18</f>
        <v>1.02</v>
      </c>
      <c r="U18" s="1">
        <v>0</v>
      </c>
    </row>
    <row r="19" spans="1:2500" ht="18" customHeight="1" x14ac:dyDescent="0.25">
      <c r="A19" s="433"/>
      <c r="B19" s="21">
        <v>9</v>
      </c>
      <c r="C19" s="21" t="str">
        <f t="shared" si="4"/>
        <v>_9</v>
      </c>
      <c r="D19" s="21" t="str">
        <f t="shared" si="5"/>
        <v>_43_2</v>
      </c>
      <c r="E19" s="22" t="s">
        <v>22</v>
      </c>
      <c r="F19" s="21">
        <v>43</v>
      </c>
      <c r="G19" s="22" t="s">
        <v>118</v>
      </c>
      <c r="H19" s="21">
        <v>2</v>
      </c>
      <c r="I19" s="22" t="s">
        <v>9</v>
      </c>
      <c r="J19" s="287">
        <v>29925</v>
      </c>
      <c r="K19" s="15">
        <v>0.02</v>
      </c>
      <c r="L19" s="15">
        <v>0.02</v>
      </c>
      <c r="M19" s="289">
        <f t="shared" si="0"/>
        <v>30525</v>
      </c>
      <c r="N19" s="289">
        <f t="shared" si="1"/>
        <v>31137</v>
      </c>
      <c r="P19" s="25">
        <f t="shared" si="2"/>
        <v>1.0200501253132832</v>
      </c>
      <c r="Q19" s="25">
        <f>+Q18</f>
        <v>1.0200429491768075</v>
      </c>
      <c r="R19" s="25">
        <f>+(M19-M18)/(J19-J18)</f>
        <v>1.0200592660132208</v>
      </c>
      <c r="S19" s="1">
        <f t="shared" si="3"/>
        <v>1.02004914004914</v>
      </c>
      <c r="T19" s="1">
        <f>+T18</f>
        <v>1.02</v>
      </c>
      <c r="U19" s="1">
        <f>+(N19-N18)/(M19-M18)</f>
        <v>1.0201117318435755</v>
      </c>
    </row>
    <row r="20" spans="1:2500" s="12" customFormat="1" ht="18" customHeight="1" x14ac:dyDescent="0.25">
      <c r="A20" s="433"/>
      <c r="B20" s="21">
        <v>11</v>
      </c>
      <c r="C20" s="21" t="str">
        <f t="shared" si="4"/>
        <v>_11</v>
      </c>
      <c r="D20" s="21" t="str">
        <f t="shared" si="5"/>
        <v>_27_1</v>
      </c>
      <c r="E20" s="22" t="s">
        <v>25</v>
      </c>
      <c r="F20" s="21">
        <v>27</v>
      </c>
      <c r="G20" s="22" t="s">
        <v>27</v>
      </c>
      <c r="H20" s="21">
        <v>1</v>
      </c>
      <c r="I20" s="22" t="s">
        <v>7</v>
      </c>
      <c r="J20" s="287">
        <v>15930</v>
      </c>
      <c r="K20" s="15">
        <v>0.02</v>
      </c>
      <c r="L20" s="15">
        <v>0.02</v>
      </c>
      <c r="M20" s="289">
        <f t="shared" si="0"/>
        <v>16251</v>
      </c>
      <c r="N20" s="289">
        <f t="shared" si="1"/>
        <v>16578</v>
      </c>
      <c r="O20"/>
      <c r="P20" s="25">
        <f t="shared" si="2"/>
        <v>1.0201506591337099</v>
      </c>
      <c r="Q20" s="25">
        <f>+P20</f>
        <v>1.0201506591337099</v>
      </c>
      <c r="R20" s="25">
        <v>0</v>
      </c>
      <c r="S20" s="1">
        <f t="shared" si="3"/>
        <v>1.0201218386560826</v>
      </c>
      <c r="T20" s="1">
        <f>+S20</f>
        <v>1.0201218386560826</v>
      </c>
      <c r="U20" s="1">
        <v>0</v>
      </c>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c r="AMK20"/>
      <c r="AML20"/>
      <c r="AMM20"/>
      <c r="AMN20"/>
      <c r="AMO20"/>
      <c r="AMP20"/>
      <c r="AMQ20"/>
      <c r="AMR20"/>
      <c r="AMS20"/>
      <c r="AMT20"/>
      <c r="AMU20"/>
      <c r="AMV20"/>
      <c r="AMW20"/>
      <c r="AMX20"/>
      <c r="AMY20"/>
      <c r="AMZ20"/>
      <c r="ANA20"/>
      <c r="ANB20"/>
      <c r="ANC20"/>
      <c r="AND20"/>
      <c r="ANE20"/>
      <c r="ANF20"/>
      <c r="ANG20"/>
      <c r="ANH20"/>
      <c r="ANI20"/>
      <c r="ANJ20"/>
      <c r="ANK20"/>
      <c r="ANL20"/>
      <c r="ANM20"/>
      <c r="ANN20"/>
      <c r="ANO20"/>
      <c r="ANP20"/>
      <c r="ANQ20"/>
      <c r="ANR20"/>
      <c r="ANS20"/>
      <c r="ANT20"/>
      <c r="ANU20"/>
      <c r="ANV20"/>
      <c r="ANW20"/>
      <c r="ANX20"/>
      <c r="ANY20"/>
      <c r="ANZ20"/>
      <c r="AOA20"/>
      <c r="AOB20"/>
      <c r="AOC20"/>
      <c r="AOD20"/>
      <c r="AOE20"/>
      <c r="AOF20"/>
      <c r="AOG20"/>
      <c r="AOH20"/>
      <c r="AOI20"/>
      <c r="AOJ20"/>
      <c r="AOK20"/>
      <c r="AOL20"/>
      <c r="AOM20"/>
      <c r="AON20"/>
      <c r="AOO20"/>
      <c r="AOP20"/>
      <c r="AOQ20"/>
      <c r="AOR20"/>
      <c r="AOS20"/>
      <c r="AOT20"/>
      <c r="AOU20"/>
      <c r="AOV20"/>
      <c r="AOW20"/>
      <c r="AOX20"/>
      <c r="AOY20"/>
      <c r="AOZ20"/>
      <c r="APA20"/>
      <c r="APB20"/>
      <c r="APC20"/>
      <c r="APD20"/>
      <c r="APE20"/>
      <c r="APF20"/>
      <c r="APG20"/>
      <c r="APH20"/>
      <c r="API20"/>
      <c r="APJ20"/>
      <c r="APK20"/>
      <c r="APL20"/>
      <c r="APM20"/>
      <c r="APN20"/>
      <c r="APO20"/>
      <c r="APP20"/>
      <c r="APQ20"/>
      <c r="APR20"/>
      <c r="APS20"/>
      <c r="APT20"/>
      <c r="APU20"/>
      <c r="APV20"/>
      <c r="APW20"/>
      <c r="APX20"/>
      <c r="APY20"/>
      <c r="APZ20"/>
      <c r="AQA20"/>
      <c r="AQB20"/>
      <c r="AQC20"/>
      <c r="AQD20"/>
      <c r="AQE20"/>
      <c r="AQF20"/>
      <c r="AQG20"/>
      <c r="AQH20"/>
      <c r="AQI20"/>
      <c r="AQJ20"/>
      <c r="AQK20"/>
      <c r="AQL20"/>
      <c r="AQM20"/>
      <c r="AQN20"/>
      <c r="AQO20"/>
      <c r="AQP20"/>
      <c r="AQQ20"/>
      <c r="AQR20"/>
      <c r="AQS20"/>
      <c r="AQT20"/>
      <c r="AQU20"/>
      <c r="AQV20"/>
      <c r="AQW20"/>
      <c r="AQX20"/>
      <c r="AQY20"/>
      <c r="AQZ20"/>
      <c r="ARA20"/>
      <c r="ARB20"/>
      <c r="ARC20"/>
      <c r="ARD20"/>
      <c r="ARE20"/>
      <c r="ARF20"/>
      <c r="ARG20"/>
      <c r="ARH20"/>
      <c r="ARI20"/>
      <c r="ARJ20"/>
      <c r="ARK20"/>
      <c r="ARL20"/>
      <c r="ARM20"/>
      <c r="ARN20"/>
      <c r="ARO20"/>
      <c r="ARP20"/>
      <c r="ARQ20"/>
      <c r="ARR20"/>
      <c r="ARS20"/>
      <c r="ART20"/>
      <c r="ARU20"/>
      <c r="ARV20"/>
      <c r="ARW20"/>
      <c r="ARX20"/>
      <c r="ARY20"/>
      <c r="ARZ20"/>
      <c r="ASA20"/>
      <c r="ASB20"/>
      <c r="ASC20"/>
      <c r="ASD20"/>
      <c r="ASE20"/>
      <c r="ASF20"/>
      <c r="ASG20"/>
      <c r="ASH20"/>
      <c r="ASI20"/>
      <c r="ASJ20"/>
      <c r="ASK20"/>
      <c r="ASL20"/>
      <c r="ASM20"/>
      <c r="ASN20"/>
      <c r="ASO20"/>
      <c r="ASP20"/>
      <c r="ASQ20"/>
      <c r="ASR20"/>
      <c r="ASS20"/>
      <c r="AST20"/>
      <c r="ASU20"/>
      <c r="ASV20"/>
      <c r="ASW20"/>
      <c r="ASX20"/>
      <c r="ASY20"/>
      <c r="ASZ20"/>
      <c r="ATA20"/>
      <c r="ATB20"/>
      <c r="ATC20"/>
      <c r="ATD20"/>
      <c r="ATE20"/>
      <c r="ATF20"/>
      <c r="ATG20"/>
      <c r="ATH20"/>
      <c r="ATI20"/>
      <c r="ATJ20"/>
      <c r="ATK20"/>
      <c r="ATL20"/>
      <c r="ATM20"/>
      <c r="ATN20"/>
      <c r="ATO20"/>
      <c r="ATP20"/>
      <c r="ATQ20"/>
      <c r="ATR20"/>
      <c r="ATS20"/>
      <c r="ATT20"/>
      <c r="ATU20"/>
      <c r="ATV20"/>
      <c r="ATW20"/>
      <c r="ATX20"/>
      <c r="ATY20"/>
      <c r="ATZ20"/>
      <c r="AUA20"/>
      <c r="AUB20"/>
      <c r="AUC20"/>
      <c r="AUD20"/>
      <c r="AUE20"/>
      <c r="AUF20"/>
      <c r="AUG20"/>
      <c r="AUH20"/>
      <c r="AUI20"/>
      <c r="AUJ20"/>
      <c r="AUK20"/>
      <c r="AUL20"/>
      <c r="AUM20"/>
      <c r="AUN20"/>
      <c r="AUO20"/>
      <c r="AUP20"/>
      <c r="AUQ20"/>
      <c r="AUR20"/>
      <c r="AUS20"/>
      <c r="AUT20"/>
      <c r="AUU20"/>
      <c r="AUV20"/>
      <c r="AUW20"/>
      <c r="AUX20"/>
      <c r="AUY20"/>
      <c r="AUZ20"/>
      <c r="AVA20"/>
      <c r="AVB20"/>
      <c r="AVC20"/>
      <c r="AVD20"/>
      <c r="AVE20"/>
      <c r="AVF20"/>
      <c r="AVG20"/>
      <c r="AVH20"/>
      <c r="AVI20"/>
      <c r="AVJ20"/>
      <c r="AVK20"/>
      <c r="AVL20"/>
      <c r="AVM20"/>
      <c r="AVN20"/>
      <c r="AVO20"/>
      <c r="AVP20"/>
      <c r="AVQ20"/>
      <c r="AVR20"/>
      <c r="AVS20"/>
      <c r="AVT20"/>
      <c r="AVU20"/>
      <c r="AVV20"/>
      <c r="AVW20"/>
      <c r="AVX20"/>
      <c r="AVY20"/>
      <c r="AVZ20"/>
      <c r="AWA20"/>
      <c r="AWB20"/>
      <c r="AWC20"/>
      <c r="AWD20"/>
      <c r="AWE20"/>
      <c r="AWF20"/>
      <c r="AWG20"/>
      <c r="AWH20"/>
      <c r="AWI20"/>
      <c r="AWJ20"/>
      <c r="AWK20"/>
      <c r="AWL20"/>
      <c r="AWM20"/>
      <c r="AWN20"/>
      <c r="AWO20"/>
      <c r="AWP20"/>
      <c r="AWQ20"/>
      <c r="AWR20"/>
      <c r="AWS20"/>
      <c r="AWT20"/>
      <c r="AWU20"/>
      <c r="AWV20"/>
      <c r="AWW20"/>
      <c r="AWX20"/>
      <c r="AWY20"/>
      <c r="AWZ20"/>
      <c r="AXA20"/>
      <c r="AXB20"/>
      <c r="AXC20"/>
      <c r="AXD20"/>
      <c r="AXE20"/>
      <c r="AXF20"/>
      <c r="AXG20"/>
      <c r="AXH20"/>
      <c r="AXI20"/>
      <c r="AXJ20"/>
      <c r="AXK20"/>
      <c r="AXL20"/>
      <c r="AXM20"/>
      <c r="AXN20"/>
      <c r="AXO20"/>
      <c r="AXP20"/>
      <c r="AXQ20"/>
      <c r="AXR20"/>
      <c r="AXS20"/>
      <c r="AXT20"/>
      <c r="AXU20"/>
      <c r="AXV20"/>
      <c r="AXW20"/>
      <c r="AXX20"/>
      <c r="AXY20"/>
      <c r="AXZ20"/>
      <c r="AYA20"/>
      <c r="AYB20"/>
      <c r="AYC20"/>
      <c r="AYD20"/>
      <c r="AYE20"/>
      <c r="AYF20"/>
      <c r="AYG20"/>
      <c r="AYH20"/>
      <c r="AYI20"/>
      <c r="AYJ20"/>
      <c r="AYK20"/>
      <c r="AYL20"/>
      <c r="AYM20"/>
      <c r="AYN20"/>
      <c r="AYO20"/>
      <c r="AYP20"/>
      <c r="AYQ20"/>
      <c r="AYR20"/>
      <c r="AYS20"/>
      <c r="AYT20"/>
      <c r="AYU20"/>
      <c r="AYV20"/>
      <c r="AYW20"/>
      <c r="AYX20"/>
      <c r="AYY20"/>
      <c r="AYZ20"/>
      <c r="AZA20"/>
      <c r="AZB20"/>
      <c r="AZC20"/>
      <c r="AZD20"/>
      <c r="AZE20"/>
      <c r="AZF20"/>
      <c r="AZG20"/>
      <c r="AZH20"/>
      <c r="AZI20"/>
      <c r="AZJ20"/>
      <c r="AZK20"/>
      <c r="AZL20"/>
      <c r="AZM20"/>
      <c r="AZN20"/>
      <c r="AZO20"/>
      <c r="AZP20"/>
      <c r="AZQ20"/>
      <c r="AZR20"/>
      <c r="AZS20"/>
      <c r="AZT20"/>
      <c r="AZU20"/>
      <c r="AZV20"/>
      <c r="AZW20"/>
      <c r="AZX20"/>
      <c r="AZY20"/>
      <c r="AZZ20"/>
      <c r="BAA20"/>
      <c r="BAB20"/>
      <c r="BAC20"/>
      <c r="BAD20"/>
      <c r="BAE20"/>
      <c r="BAF20"/>
      <c r="BAG20"/>
      <c r="BAH20"/>
      <c r="BAI20"/>
      <c r="BAJ20"/>
      <c r="BAK20"/>
      <c r="BAL20"/>
      <c r="BAM20"/>
      <c r="BAN20"/>
      <c r="BAO20"/>
      <c r="BAP20"/>
      <c r="BAQ20"/>
      <c r="BAR20"/>
      <c r="BAS20"/>
      <c r="BAT20"/>
      <c r="BAU20"/>
      <c r="BAV20"/>
      <c r="BAW20"/>
      <c r="BAX20"/>
      <c r="BAY20"/>
      <c r="BAZ20"/>
      <c r="BBA20"/>
      <c r="BBB20"/>
      <c r="BBC20"/>
      <c r="BBD20"/>
      <c r="BBE20"/>
      <c r="BBF20"/>
      <c r="BBG20"/>
      <c r="BBH20"/>
      <c r="BBI20"/>
      <c r="BBJ20"/>
      <c r="BBK20"/>
      <c r="BBL20"/>
      <c r="BBM20"/>
      <c r="BBN20"/>
      <c r="BBO20"/>
      <c r="BBP20"/>
      <c r="BBQ20"/>
      <c r="BBR20"/>
      <c r="BBS20"/>
      <c r="BBT20"/>
      <c r="BBU20"/>
      <c r="BBV20"/>
      <c r="BBW20"/>
      <c r="BBX20"/>
      <c r="BBY20"/>
      <c r="BBZ20"/>
      <c r="BCA20"/>
      <c r="BCB20"/>
      <c r="BCC20"/>
      <c r="BCD20"/>
      <c r="BCE20"/>
      <c r="BCF20"/>
      <c r="BCG20"/>
      <c r="BCH20"/>
      <c r="BCI20"/>
      <c r="BCJ20"/>
      <c r="BCK20"/>
      <c r="BCL20"/>
      <c r="BCM20"/>
      <c r="BCN20"/>
      <c r="BCO20"/>
      <c r="BCP20"/>
      <c r="BCQ20"/>
      <c r="BCR20"/>
      <c r="BCS20"/>
      <c r="BCT20"/>
      <c r="BCU20"/>
      <c r="BCV20"/>
      <c r="BCW20"/>
      <c r="BCX20"/>
      <c r="BCY20"/>
      <c r="BCZ20"/>
      <c r="BDA20"/>
      <c r="BDB20"/>
      <c r="BDC20"/>
      <c r="BDD20"/>
      <c r="BDE20"/>
      <c r="BDF20"/>
      <c r="BDG20"/>
      <c r="BDH20"/>
      <c r="BDI20"/>
      <c r="BDJ20"/>
      <c r="BDK20"/>
      <c r="BDL20"/>
      <c r="BDM20"/>
      <c r="BDN20"/>
      <c r="BDO20"/>
      <c r="BDP20"/>
      <c r="BDQ20"/>
      <c r="BDR20"/>
      <c r="BDS20"/>
      <c r="BDT20"/>
      <c r="BDU20"/>
      <c r="BDV20"/>
      <c r="BDW20"/>
      <c r="BDX20"/>
      <c r="BDY20"/>
      <c r="BDZ20"/>
      <c r="BEA20"/>
      <c r="BEB20"/>
      <c r="BEC20"/>
      <c r="BED20"/>
      <c r="BEE20"/>
      <c r="BEF20"/>
      <c r="BEG20"/>
      <c r="BEH20"/>
      <c r="BEI20"/>
      <c r="BEJ20"/>
      <c r="BEK20"/>
      <c r="BEL20"/>
      <c r="BEM20"/>
      <c r="BEN20"/>
      <c r="BEO20"/>
      <c r="BEP20"/>
      <c r="BEQ20"/>
      <c r="BER20"/>
      <c r="BES20"/>
      <c r="BET20"/>
      <c r="BEU20"/>
      <c r="BEV20"/>
      <c r="BEW20"/>
      <c r="BEX20"/>
      <c r="BEY20"/>
      <c r="BEZ20"/>
      <c r="BFA20"/>
      <c r="BFB20"/>
      <c r="BFC20"/>
      <c r="BFD20"/>
      <c r="BFE20"/>
      <c r="BFF20"/>
      <c r="BFG20"/>
      <c r="BFH20"/>
      <c r="BFI20"/>
      <c r="BFJ20"/>
      <c r="BFK20"/>
      <c r="BFL20"/>
      <c r="BFM20"/>
      <c r="BFN20"/>
      <c r="BFO20"/>
      <c r="BFP20"/>
      <c r="BFQ20"/>
      <c r="BFR20"/>
      <c r="BFS20"/>
      <c r="BFT20"/>
      <c r="BFU20"/>
      <c r="BFV20"/>
      <c r="BFW20"/>
      <c r="BFX20"/>
      <c r="BFY20"/>
      <c r="BFZ20"/>
      <c r="BGA20"/>
      <c r="BGB20"/>
      <c r="BGC20"/>
      <c r="BGD20"/>
      <c r="BGE20"/>
      <c r="BGF20"/>
      <c r="BGG20"/>
      <c r="BGH20"/>
      <c r="BGI20"/>
      <c r="BGJ20"/>
      <c r="BGK20"/>
      <c r="BGL20"/>
      <c r="BGM20"/>
      <c r="BGN20"/>
      <c r="BGO20"/>
      <c r="BGP20"/>
      <c r="BGQ20"/>
      <c r="BGR20"/>
      <c r="BGS20"/>
      <c r="BGT20"/>
      <c r="BGU20"/>
      <c r="BGV20"/>
      <c r="BGW20"/>
      <c r="BGX20"/>
      <c r="BGY20"/>
      <c r="BGZ20"/>
      <c r="BHA20"/>
      <c r="BHB20"/>
      <c r="BHC20"/>
      <c r="BHD20"/>
      <c r="BHE20"/>
      <c r="BHF20"/>
      <c r="BHG20"/>
      <c r="BHH20"/>
      <c r="BHI20"/>
      <c r="BHJ20"/>
      <c r="BHK20"/>
      <c r="BHL20"/>
      <c r="BHM20"/>
      <c r="BHN20"/>
      <c r="BHO20"/>
      <c r="BHP20"/>
      <c r="BHQ20"/>
      <c r="BHR20"/>
      <c r="BHS20"/>
      <c r="BHT20"/>
      <c r="BHU20"/>
      <c r="BHV20"/>
      <c r="BHW20"/>
      <c r="BHX20"/>
      <c r="BHY20"/>
      <c r="BHZ20"/>
      <c r="BIA20"/>
      <c r="BIB20"/>
      <c r="BIC20"/>
      <c r="BID20"/>
      <c r="BIE20"/>
      <c r="BIF20"/>
      <c r="BIG20"/>
      <c r="BIH20"/>
      <c r="BII20"/>
      <c r="BIJ20"/>
      <c r="BIK20"/>
      <c r="BIL20"/>
      <c r="BIM20"/>
      <c r="BIN20"/>
      <c r="BIO20"/>
      <c r="BIP20"/>
      <c r="BIQ20"/>
      <c r="BIR20"/>
      <c r="BIS20"/>
      <c r="BIT20"/>
      <c r="BIU20"/>
      <c r="BIV20"/>
      <c r="BIW20"/>
      <c r="BIX20"/>
      <c r="BIY20"/>
      <c r="BIZ20"/>
      <c r="BJA20"/>
      <c r="BJB20"/>
      <c r="BJC20"/>
      <c r="BJD20"/>
      <c r="BJE20"/>
      <c r="BJF20"/>
      <c r="BJG20"/>
      <c r="BJH20"/>
      <c r="BJI20"/>
      <c r="BJJ20"/>
      <c r="BJK20"/>
      <c r="BJL20"/>
      <c r="BJM20"/>
      <c r="BJN20"/>
      <c r="BJO20"/>
      <c r="BJP20"/>
      <c r="BJQ20"/>
      <c r="BJR20"/>
      <c r="BJS20"/>
      <c r="BJT20"/>
      <c r="BJU20"/>
      <c r="BJV20"/>
      <c r="BJW20"/>
      <c r="BJX20"/>
      <c r="BJY20"/>
      <c r="BJZ20"/>
      <c r="BKA20"/>
      <c r="BKB20"/>
      <c r="BKC20"/>
      <c r="BKD20"/>
      <c r="BKE20"/>
      <c r="BKF20"/>
      <c r="BKG20"/>
      <c r="BKH20"/>
      <c r="BKI20"/>
      <c r="BKJ20"/>
      <c r="BKK20"/>
      <c r="BKL20"/>
      <c r="BKM20"/>
      <c r="BKN20"/>
      <c r="BKO20"/>
      <c r="BKP20"/>
      <c r="BKQ20"/>
      <c r="BKR20"/>
      <c r="BKS20"/>
      <c r="BKT20"/>
      <c r="BKU20"/>
      <c r="BKV20"/>
      <c r="BKW20"/>
      <c r="BKX20"/>
      <c r="BKY20"/>
      <c r="BKZ20"/>
      <c r="BLA20"/>
      <c r="BLB20"/>
      <c r="BLC20"/>
      <c r="BLD20"/>
      <c r="BLE20"/>
      <c r="BLF20"/>
      <c r="BLG20"/>
      <c r="BLH20"/>
      <c r="BLI20"/>
      <c r="BLJ20"/>
      <c r="BLK20"/>
      <c r="BLL20"/>
      <c r="BLM20"/>
      <c r="BLN20"/>
      <c r="BLO20"/>
      <c r="BLP20"/>
      <c r="BLQ20"/>
      <c r="BLR20"/>
      <c r="BLS20"/>
      <c r="BLT20"/>
      <c r="BLU20"/>
      <c r="BLV20"/>
      <c r="BLW20"/>
      <c r="BLX20"/>
      <c r="BLY20"/>
      <c r="BLZ20"/>
      <c r="BMA20"/>
      <c r="BMB20"/>
      <c r="BMC20"/>
      <c r="BMD20"/>
      <c r="BME20"/>
      <c r="BMF20"/>
      <c r="BMG20"/>
      <c r="BMH20"/>
      <c r="BMI20"/>
      <c r="BMJ20"/>
      <c r="BMK20"/>
      <c r="BML20"/>
      <c r="BMM20"/>
      <c r="BMN20"/>
      <c r="BMO20"/>
      <c r="BMP20"/>
      <c r="BMQ20"/>
      <c r="BMR20"/>
      <c r="BMS20"/>
      <c r="BMT20"/>
      <c r="BMU20"/>
      <c r="BMV20"/>
      <c r="BMW20"/>
      <c r="BMX20"/>
      <c r="BMY20"/>
      <c r="BMZ20"/>
      <c r="BNA20"/>
      <c r="BNB20"/>
      <c r="BNC20"/>
      <c r="BND20"/>
      <c r="BNE20"/>
      <c r="BNF20"/>
      <c r="BNG20"/>
      <c r="BNH20"/>
      <c r="BNI20"/>
      <c r="BNJ20"/>
      <c r="BNK20"/>
      <c r="BNL20"/>
      <c r="BNM20"/>
      <c r="BNN20"/>
      <c r="BNO20"/>
      <c r="BNP20"/>
      <c r="BNQ20"/>
      <c r="BNR20"/>
      <c r="BNS20"/>
      <c r="BNT20"/>
      <c r="BNU20"/>
      <c r="BNV20"/>
      <c r="BNW20"/>
      <c r="BNX20"/>
      <c r="BNY20"/>
      <c r="BNZ20"/>
      <c r="BOA20"/>
      <c r="BOB20"/>
      <c r="BOC20"/>
      <c r="BOD20"/>
      <c r="BOE20"/>
      <c r="BOF20"/>
      <c r="BOG20"/>
      <c r="BOH20"/>
      <c r="BOI20"/>
      <c r="BOJ20"/>
      <c r="BOK20"/>
      <c r="BOL20"/>
      <c r="BOM20"/>
      <c r="BON20"/>
      <c r="BOO20"/>
      <c r="BOP20"/>
      <c r="BOQ20"/>
      <c r="BOR20"/>
      <c r="BOS20"/>
      <c r="BOT20"/>
      <c r="BOU20"/>
      <c r="BOV20"/>
      <c r="BOW20"/>
      <c r="BOX20"/>
      <c r="BOY20"/>
      <c r="BOZ20"/>
      <c r="BPA20"/>
      <c r="BPB20"/>
      <c r="BPC20"/>
      <c r="BPD20"/>
      <c r="BPE20"/>
      <c r="BPF20"/>
      <c r="BPG20"/>
      <c r="BPH20"/>
      <c r="BPI20"/>
      <c r="BPJ20"/>
      <c r="BPK20"/>
      <c r="BPL20"/>
      <c r="BPM20"/>
      <c r="BPN20"/>
      <c r="BPO20"/>
      <c r="BPP20"/>
      <c r="BPQ20"/>
      <c r="BPR20"/>
      <c r="BPS20"/>
      <c r="BPT20"/>
      <c r="BPU20"/>
      <c r="BPV20"/>
      <c r="BPW20"/>
      <c r="BPX20"/>
      <c r="BPY20"/>
      <c r="BPZ20"/>
      <c r="BQA20"/>
      <c r="BQB20"/>
      <c r="BQC20"/>
      <c r="BQD20"/>
      <c r="BQE20"/>
      <c r="BQF20"/>
      <c r="BQG20"/>
      <c r="BQH20"/>
      <c r="BQI20"/>
      <c r="BQJ20"/>
      <c r="BQK20"/>
      <c r="BQL20"/>
      <c r="BQM20"/>
      <c r="BQN20"/>
      <c r="BQO20"/>
      <c r="BQP20"/>
      <c r="BQQ20"/>
      <c r="BQR20"/>
      <c r="BQS20"/>
      <c r="BQT20"/>
      <c r="BQU20"/>
      <c r="BQV20"/>
      <c r="BQW20"/>
      <c r="BQX20"/>
      <c r="BQY20"/>
      <c r="BQZ20"/>
      <c r="BRA20"/>
      <c r="BRB20"/>
      <c r="BRC20"/>
      <c r="BRD20"/>
      <c r="BRE20"/>
      <c r="BRF20"/>
      <c r="BRG20"/>
      <c r="BRH20"/>
      <c r="BRI20"/>
      <c r="BRJ20"/>
      <c r="BRK20"/>
      <c r="BRL20"/>
      <c r="BRM20"/>
      <c r="BRN20"/>
      <c r="BRO20"/>
      <c r="BRP20"/>
      <c r="BRQ20"/>
      <c r="BRR20"/>
      <c r="BRS20"/>
      <c r="BRT20"/>
      <c r="BRU20"/>
      <c r="BRV20"/>
      <c r="BRW20"/>
      <c r="BRX20"/>
      <c r="BRY20"/>
      <c r="BRZ20"/>
      <c r="BSA20"/>
      <c r="BSB20"/>
      <c r="BSC20"/>
      <c r="BSD20"/>
      <c r="BSE20"/>
      <c r="BSF20"/>
      <c r="BSG20"/>
      <c r="BSH20"/>
      <c r="BSI20"/>
      <c r="BSJ20"/>
      <c r="BSK20"/>
      <c r="BSL20"/>
      <c r="BSM20"/>
      <c r="BSN20"/>
      <c r="BSO20"/>
      <c r="BSP20"/>
      <c r="BSQ20"/>
      <c r="BSR20"/>
      <c r="BSS20"/>
      <c r="BST20"/>
      <c r="BSU20"/>
      <c r="BSV20"/>
      <c r="BSW20"/>
      <c r="BSX20"/>
      <c r="BSY20"/>
      <c r="BSZ20"/>
      <c r="BTA20"/>
      <c r="BTB20"/>
      <c r="BTC20"/>
      <c r="BTD20"/>
      <c r="BTE20"/>
      <c r="BTF20"/>
      <c r="BTG20"/>
      <c r="BTH20"/>
      <c r="BTI20"/>
      <c r="BTJ20"/>
      <c r="BTK20"/>
      <c r="BTL20"/>
      <c r="BTM20"/>
      <c r="BTN20"/>
      <c r="BTO20"/>
      <c r="BTP20"/>
      <c r="BTQ20"/>
      <c r="BTR20"/>
      <c r="BTS20"/>
      <c r="BTT20"/>
      <c r="BTU20"/>
      <c r="BTV20"/>
      <c r="BTW20"/>
      <c r="BTX20"/>
      <c r="BTY20"/>
      <c r="BTZ20"/>
      <c r="BUA20"/>
      <c r="BUB20"/>
      <c r="BUC20"/>
      <c r="BUD20"/>
      <c r="BUE20"/>
      <c r="BUF20"/>
      <c r="BUG20"/>
      <c r="BUH20"/>
      <c r="BUI20"/>
      <c r="BUJ20"/>
      <c r="BUK20"/>
      <c r="BUL20"/>
      <c r="BUM20"/>
      <c r="BUN20"/>
      <c r="BUO20"/>
      <c r="BUP20"/>
      <c r="BUQ20"/>
      <c r="BUR20"/>
      <c r="BUS20"/>
      <c r="BUT20"/>
      <c r="BUU20"/>
      <c r="BUV20"/>
      <c r="BUW20"/>
      <c r="BUX20"/>
      <c r="BUY20"/>
      <c r="BUZ20"/>
      <c r="BVA20"/>
      <c r="BVB20"/>
      <c r="BVC20"/>
      <c r="BVD20"/>
      <c r="BVE20"/>
      <c r="BVF20"/>
      <c r="BVG20"/>
      <c r="BVH20"/>
      <c r="BVI20"/>
      <c r="BVJ20"/>
      <c r="BVK20"/>
      <c r="BVL20"/>
      <c r="BVM20"/>
      <c r="BVN20"/>
      <c r="BVO20"/>
      <c r="BVP20"/>
      <c r="BVQ20"/>
      <c r="BVR20"/>
      <c r="BVS20"/>
      <c r="BVT20"/>
      <c r="BVU20"/>
      <c r="BVV20"/>
      <c r="BVW20"/>
      <c r="BVX20"/>
      <c r="BVY20"/>
      <c r="BVZ20"/>
      <c r="BWA20"/>
      <c r="BWB20"/>
      <c r="BWC20"/>
      <c r="BWD20"/>
      <c r="BWE20"/>
      <c r="BWF20"/>
      <c r="BWG20"/>
      <c r="BWH20"/>
      <c r="BWI20"/>
      <c r="BWJ20"/>
      <c r="BWK20"/>
      <c r="BWL20"/>
      <c r="BWM20"/>
      <c r="BWN20"/>
      <c r="BWO20"/>
      <c r="BWP20"/>
      <c r="BWQ20"/>
      <c r="BWR20"/>
      <c r="BWS20"/>
      <c r="BWT20"/>
      <c r="BWU20"/>
      <c r="BWV20"/>
      <c r="BWW20"/>
      <c r="BWX20"/>
      <c r="BWY20"/>
      <c r="BWZ20"/>
      <c r="BXA20"/>
      <c r="BXB20"/>
      <c r="BXC20"/>
      <c r="BXD20"/>
      <c r="BXE20"/>
      <c r="BXF20"/>
      <c r="BXG20"/>
      <c r="BXH20"/>
      <c r="BXI20"/>
      <c r="BXJ20"/>
      <c r="BXK20"/>
      <c r="BXL20"/>
      <c r="BXM20"/>
      <c r="BXN20"/>
      <c r="BXO20"/>
      <c r="BXP20"/>
      <c r="BXQ20"/>
      <c r="BXR20"/>
      <c r="BXS20"/>
      <c r="BXT20"/>
      <c r="BXU20"/>
      <c r="BXV20"/>
      <c r="BXW20"/>
      <c r="BXX20"/>
      <c r="BXY20"/>
      <c r="BXZ20"/>
      <c r="BYA20"/>
      <c r="BYB20"/>
      <c r="BYC20"/>
      <c r="BYD20"/>
      <c r="BYE20"/>
      <c r="BYF20"/>
      <c r="BYG20"/>
      <c r="BYH20"/>
      <c r="BYI20"/>
      <c r="BYJ20"/>
      <c r="BYK20"/>
      <c r="BYL20"/>
      <c r="BYM20"/>
      <c r="BYN20"/>
      <c r="BYO20"/>
      <c r="BYP20"/>
      <c r="BYQ20"/>
      <c r="BYR20"/>
      <c r="BYS20"/>
      <c r="BYT20"/>
      <c r="BYU20"/>
      <c r="BYV20"/>
      <c r="BYW20"/>
      <c r="BYX20"/>
      <c r="BYY20"/>
      <c r="BYZ20"/>
      <c r="BZA20"/>
      <c r="BZB20"/>
      <c r="BZC20"/>
      <c r="BZD20"/>
      <c r="BZE20"/>
      <c r="BZF20"/>
      <c r="BZG20"/>
      <c r="BZH20"/>
      <c r="BZI20"/>
      <c r="BZJ20"/>
      <c r="BZK20"/>
      <c r="BZL20"/>
      <c r="BZM20"/>
      <c r="BZN20"/>
      <c r="BZO20"/>
      <c r="BZP20"/>
      <c r="BZQ20"/>
      <c r="BZR20"/>
      <c r="BZS20"/>
      <c r="BZT20"/>
      <c r="BZU20"/>
      <c r="BZV20"/>
      <c r="BZW20"/>
      <c r="BZX20"/>
      <c r="BZY20"/>
      <c r="BZZ20"/>
      <c r="CAA20"/>
      <c r="CAB20"/>
      <c r="CAC20"/>
      <c r="CAD20"/>
      <c r="CAE20"/>
      <c r="CAF20"/>
      <c r="CAG20"/>
      <c r="CAH20"/>
      <c r="CAI20"/>
      <c r="CAJ20"/>
      <c r="CAK20"/>
      <c r="CAL20"/>
      <c r="CAM20"/>
      <c r="CAN20"/>
      <c r="CAO20"/>
      <c r="CAP20"/>
      <c r="CAQ20"/>
      <c r="CAR20"/>
      <c r="CAS20"/>
      <c r="CAT20"/>
      <c r="CAU20"/>
      <c r="CAV20"/>
      <c r="CAW20"/>
      <c r="CAX20"/>
      <c r="CAY20"/>
      <c r="CAZ20"/>
      <c r="CBA20"/>
      <c r="CBB20"/>
      <c r="CBC20"/>
      <c r="CBD20"/>
      <c r="CBE20"/>
      <c r="CBF20"/>
      <c r="CBG20"/>
      <c r="CBH20"/>
      <c r="CBI20"/>
      <c r="CBJ20"/>
      <c r="CBK20"/>
      <c r="CBL20"/>
      <c r="CBM20"/>
      <c r="CBN20"/>
      <c r="CBO20"/>
      <c r="CBP20"/>
      <c r="CBQ20"/>
      <c r="CBR20"/>
      <c r="CBS20"/>
      <c r="CBT20"/>
      <c r="CBU20"/>
      <c r="CBV20"/>
      <c r="CBW20"/>
      <c r="CBX20"/>
      <c r="CBY20"/>
      <c r="CBZ20"/>
      <c r="CCA20"/>
      <c r="CCB20"/>
      <c r="CCC20"/>
      <c r="CCD20"/>
      <c r="CCE20"/>
      <c r="CCF20"/>
      <c r="CCG20"/>
      <c r="CCH20"/>
      <c r="CCI20"/>
      <c r="CCJ20"/>
      <c r="CCK20"/>
      <c r="CCL20"/>
      <c r="CCM20"/>
      <c r="CCN20"/>
      <c r="CCO20"/>
      <c r="CCP20"/>
      <c r="CCQ20"/>
      <c r="CCR20"/>
      <c r="CCS20"/>
      <c r="CCT20"/>
      <c r="CCU20"/>
      <c r="CCV20"/>
      <c r="CCW20"/>
      <c r="CCX20"/>
      <c r="CCY20"/>
      <c r="CCZ20"/>
      <c r="CDA20"/>
      <c r="CDB20"/>
      <c r="CDC20"/>
      <c r="CDD20"/>
      <c r="CDE20"/>
      <c r="CDF20"/>
      <c r="CDG20"/>
      <c r="CDH20"/>
      <c r="CDI20"/>
      <c r="CDJ20"/>
      <c r="CDK20"/>
      <c r="CDL20"/>
      <c r="CDM20"/>
      <c r="CDN20"/>
      <c r="CDO20"/>
      <c r="CDP20"/>
      <c r="CDQ20"/>
      <c r="CDR20"/>
      <c r="CDS20"/>
      <c r="CDT20"/>
      <c r="CDU20"/>
      <c r="CDV20"/>
      <c r="CDW20"/>
      <c r="CDX20"/>
      <c r="CDY20"/>
      <c r="CDZ20"/>
      <c r="CEA20"/>
      <c r="CEB20"/>
      <c r="CEC20"/>
      <c r="CED20"/>
      <c r="CEE20"/>
      <c r="CEF20"/>
      <c r="CEG20"/>
      <c r="CEH20"/>
      <c r="CEI20"/>
      <c r="CEJ20"/>
      <c r="CEK20"/>
      <c r="CEL20"/>
      <c r="CEM20"/>
      <c r="CEN20"/>
      <c r="CEO20"/>
      <c r="CEP20"/>
      <c r="CEQ20"/>
      <c r="CER20"/>
      <c r="CES20"/>
      <c r="CET20"/>
      <c r="CEU20"/>
      <c r="CEV20"/>
      <c r="CEW20"/>
      <c r="CEX20"/>
      <c r="CEY20"/>
      <c r="CEZ20"/>
      <c r="CFA20"/>
      <c r="CFB20"/>
      <c r="CFC20"/>
      <c r="CFD20"/>
      <c r="CFE20"/>
      <c r="CFF20"/>
      <c r="CFG20"/>
      <c r="CFH20"/>
      <c r="CFI20"/>
      <c r="CFJ20"/>
      <c r="CFK20"/>
      <c r="CFL20"/>
      <c r="CFM20"/>
      <c r="CFN20"/>
      <c r="CFO20"/>
      <c r="CFP20"/>
      <c r="CFQ20"/>
      <c r="CFR20"/>
      <c r="CFS20"/>
      <c r="CFT20"/>
      <c r="CFU20"/>
      <c r="CFV20"/>
      <c r="CFW20"/>
      <c r="CFX20"/>
      <c r="CFY20"/>
      <c r="CFZ20"/>
      <c r="CGA20"/>
      <c r="CGB20"/>
      <c r="CGC20"/>
      <c r="CGD20"/>
      <c r="CGE20"/>
      <c r="CGF20"/>
      <c r="CGG20"/>
      <c r="CGH20"/>
      <c r="CGI20"/>
      <c r="CGJ20"/>
      <c r="CGK20"/>
      <c r="CGL20"/>
      <c r="CGM20"/>
      <c r="CGN20"/>
      <c r="CGO20"/>
      <c r="CGP20"/>
      <c r="CGQ20"/>
      <c r="CGR20"/>
      <c r="CGS20"/>
      <c r="CGT20"/>
      <c r="CGU20"/>
      <c r="CGV20"/>
      <c r="CGW20"/>
      <c r="CGX20"/>
      <c r="CGY20"/>
      <c r="CGZ20"/>
      <c r="CHA20"/>
      <c r="CHB20"/>
      <c r="CHC20"/>
      <c r="CHD20"/>
      <c r="CHE20"/>
      <c r="CHF20"/>
      <c r="CHG20"/>
      <c r="CHH20"/>
      <c r="CHI20"/>
      <c r="CHJ20"/>
      <c r="CHK20"/>
      <c r="CHL20"/>
      <c r="CHM20"/>
      <c r="CHN20"/>
      <c r="CHO20"/>
      <c r="CHP20"/>
      <c r="CHQ20"/>
      <c r="CHR20"/>
      <c r="CHS20"/>
      <c r="CHT20"/>
      <c r="CHU20"/>
      <c r="CHV20"/>
      <c r="CHW20"/>
      <c r="CHX20"/>
      <c r="CHY20"/>
      <c r="CHZ20"/>
      <c r="CIA20"/>
      <c r="CIB20"/>
      <c r="CIC20"/>
      <c r="CID20"/>
      <c r="CIE20"/>
      <c r="CIF20"/>
      <c r="CIG20"/>
      <c r="CIH20"/>
      <c r="CII20"/>
      <c r="CIJ20"/>
      <c r="CIK20"/>
      <c r="CIL20"/>
      <c r="CIM20"/>
      <c r="CIN20"/>
      <c r="CIO20"/>
      <c r="CIP20"/>
      <c r="CIQ20"/>
      <c r="CIR20"/>
      <c r="CIS20"/>
      <c r="CIT20"/>
      <c r="CIU20"/>
      <c r="CIV20"/>
      <c r="CIW20"/>
      <c r="CIX20"/>
      <c r="CIY20"/>
      <c r="CIZ20"/>
      <c r="CJA20"/>
      <c r="CJB20"/>
      <c r="CJC20"/>
      <c r="CJD20"/>
      <c r="CJE20"/>
      <c r="CJF20"/>
      <c r="CJG20"/>
      <c r="CJH20"/>
      <c r="CJI20"/>
      <c r="CJJ20"/>
      <c r="CJK20"/>
      <c r="CJL20"/>
      <c r="CJM20"/>
      <c r="CJN20"/>
      <c r="CJO20"/>
      <c r="CJP20"/>
      <c r="CJQ20"/>
      <c r="CJR20"/>
      <c r="CJS20"/>
      <c r="CJT20"/>
      <c r="CJU20"/>
      <c r="CJV20"/>
      <c r="CJW20"/>
      <c r="CJX20"/>
      <c r="CJY20"/>
      <c r="CJZ20"/>
      <c r="CKA20"/>
      <c r="CKB20"/>
      <c r="CKC20"/>
      <c r="CKD20"/>
      <c r="CKE20"/>
      <c r="CKF20"/>
      <c r="CKG20"/>
      <c r="CKH20"/>
      <c r="CKI20"/>
      <c r="CKJ20"/>
      <c r="CKK20"/>
      <c r="CKL20"/>
      <c r="CKM20"/>
      <c r="CKN20"/>
      <c r="CKO20"/>
      <c r="CKP20"/>
      <c r="CKQ20"/>
      <c r="CKR20"/>
      <c r="CKS20"/>
      <c r="CKT20"/>
      <c r="CKU20"/>
      <c r="CKV20"/>
      <c r="CKW20"/>
      <c r="CKX20"/>
      <c r="CKY20"/>
      <c r="CKZ20"/>
      <c r="CLA20"/>
      <c r="CLB20"/>
      <c r="CLC20"/>
      <c r="CLD20"/>
      <c r="CLE20"/>
      <c r="CLF20"/>
      <c r="CLG20"/>
      <c r="CLH20"/>
      <c r="CLI20"/>
      <c r="CLJ20"/>
      <c r="CLK20"/>
      <c r="CLL20"/>
      <c r="CLM20"/>
      <c r="CLN20"/>
      <c r="CLO20"/>
      <c r="CLP20"/>
      <c r="CLQ20"/>
      <c r="CLR20"/>
      <c r="CLS20"/>
      <c r="CLT20"/>
      <c r="CLU20"/>
      <c r="CLV20"/>
      <c r="CLW20"/>
      <c r="CLX20"/>
      <c r="CLY20"/>
      <c r="CLZ20"/>
      <c r="CMA20"/>
      <c r="CMB20"/>
      <c r="CMC20"/>
      <c r="CMD20"/>
      <c r="CME20"/>
      <c r="CMF20"/>
      <c r="CMG20"/>
      <c r="CMH20"/>
      <c r="CMI20"/>
      <c r="CMJ20"/>
      <c r="CMK20"/>
      <c r="CML20"/>
      <c r="CMM20"/>
      <c r="CMN20"/>
      <c r="CMO20"/>
      <c r="CMP20"/>
      <c r="CMQ20"/>
      <c r="CMR20"/>
      <c r="CMS20"/>
      <c r="CMT20"/>
      <c r="CMU20"/>
      <c r="CMV20"/>
      <c r="CMW20"/>
      <c r="CMX20"/>
      <c r="CMY20"/>
      <c r="CMZ20"/>
      <c r="CNA20"/>
      <c r="CNB20"/>
      <c r="CNC20"/>
      <c r="CND20"/>
      <c r="CNE20"/>
      <c r="CNF20"/>
      <c r="CNG20"/>
      <c r="CNH20"/>
      <c r="CNI20"/>
      <c r="CNJ20"/>
      <c r="CNK20"/>
      <c r="CNL20"/>
      <c r="CNM20"/>
      <c r="CNN20"/>
      <c r="CNO20"/>
      <c r="CNP20"/>
      <c r="CNQ20"/>
      <c r="CNR20"/>
      <c r="CNS20"/>
      <c r="CNT20"/>
      <c r="CNU20"/>
      <c r="CNV20"/>
      <c r="CNW20"/>
      <c r="CNX20"/>
      <c r="CNY20"/>
      <c r="CNZ20"/>
      <c r="COA20"/>
      <c r="COB20"/>
      <c r="COC20"/>
      <c r="COD20"/>
      <c r="COE20"/>
      <c r="COF20"/>
      <c r="COG20"/>
      <c r="COH20"/>
      <c r="COI20"/>
      <c r="COJ20"/>
      <c r="COK20"/>
      <c r="COL20"/>
      <c r="COM20"/>
      <c r="CON20"/>
      <c r="COO20"/>
      <c r="COP20"/>
      <c r="COQ20"/>
      <c r="COR20"/>
      <c r="COS20"/>
      <c r="COT20"/>
      <c r="COU20"/>
      <c r="COV20"/>
      <c r="COW20"/>
      <c r="COX20"/>
      <c r="COY20"/>
      <c r="COZ20"/>
      <c r="CPA20"/>
      <c r="CPB20"/>
      <c r="CPC20"/>
      <c r="CPD20"/>
      <c r="CPE20"/>
      <c r="CPF20"/>
      <c r="CPG20"/>
      <c r="CPH20"/>
      <c r="CPI20"/>
      <c r="CPJ20"/>
      <c r="CPK20"/>
      <c r="CPL20"/>
      <c r="CPM20"/>
      <c r="CPN20"/>
      <c r="CPO20"/>
      <c r="CPP20"/>
      <c r="CPQ20"/>
      <c r="CPR20"/>
      <c r="CPS20"/>
      <c r="CPT20"/>
      <c r="CPU20"/>
      <c r="CPV20"/>
      <c r="CPW20"/>
      <c r="CPX20"/>
      <c r="CPY20"/>
      <c r="CPZ20"/>
      <c r="CQA20"/>
      <c r="CQB20"/>
      <c r="CQC20"/>
      <c r="CQD20"/>
      <c r="CQE20"/>
      <c r="CQF20"/>
      <c r="CQG20"/>
      <c r="CQH20"/>
      <c r="CQI20"/>
      <c r="CQJ20"/>
      <c r="CQK20"/>
      <c r="CQL20"/>
      <c r="CQM20"/>
      <c r="CQN20"/>
      <c r="CQO20"/>
      <c r="CQP20"/>
      <c r="CQQ20"/>
      <c r="CQR20"/>
      <c r="CQS20"/>
      <c r="CQT20"/>
      <c r="CQU20"/>
      <c r="CQV20"/>
      <c r="CQW20"/>
      <c r="CQX20"/>
      <c r="CQY20"/>
      <c r="CQZ20"/>
      <c r="CRA20"/>
      <c r="CRB20"/>
      <c r="CRC20"/>
      <c r="CRD20"/>
    </row>
    <row r="21" spans="1:2500" s="12" customFormat="1" ht="18" customHeight="1" x14ac:dyDescent="0.25">
      <c r="A21" s="433"/>
      <c r="B21" s="21">
        <v>11</v>
      </c>
      <c r="C21" s="21" t="str">
        <f t="shared" si="4"/>
        <v>_11</v>
      </c>
      <c r="D21" s="21" t="str">
        <f t="shared" si="5"/>
        <v>_27_2</v>
      </c>
      <c r="E21" s="22" t="s">
        <v>25</v>
      </c>
      <c r="F21" s="21">
        <v>27</v>
      </c>
      <c r="G21" s="22" t="s">
        <v>27</v>
      </c>
      <c r="H21" s="21">
        <v>2</v>
      </c>
      <c r="I21" s="22" t="s">
        <v>9</v>
      </c>
      <c r="J21" s="287">
        <v>29532</v>
      </c>
      <c r="K21" s="15">
        <v>0.02</v>
      </c>
      <c r="L21" s="15">
        <v>0.02</v>
      </c>
      <c r="M21" s="289">
        <f t="shared" si="0"/>
        <v>30123</v>
      </c>
      <c r="N21" s="289">
        <f t="shared" si="1"/>
        <v>30726</v>
      </c>
      <c r="O21"/>
      <c r="P21" s="25">
        <f t="shared" si="2"/>
        <v>1.0200121901665991</v>
      </c>
      <c r="Q21" s="25">
        <f>+Q20</f>
        <v>1.0201506591337099</v>
      </c>
      <c r="R21" s="25">
        <f>+(M21-M20)/(J21-J20)</f>
        <v>1.01985002205558</v>
      </c>
      <c r="S21" s="1">
        <f t="shared" si="3"/>
        <v>1.0200179265013445</v>
      </c>
      <c r="T21" s="1">
        <f>+T20</f>
        <v>1.0201218386560826</v>
      </c>
      <c r="U21" s="1">
        <f>+(N21-N20)/(M21-M20)</f>
        <v>1.0198961937716262</v>
      </c>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c r="AMK21"/>
      <c r="AML21"/>
      <c r="AMM21"/>
      <c r="AMN21"/>
      <c r="AMO21"/>
      <c r="AMP21"/>
      <c r="AMQ21"/>
      <c r="AMR21"/>
      <c r="AMS21"/>
      <c r="AMT21"/>
      <c r="AMU21"/>
      <c r="AMV21"/>
      <c r="AMW21"/>
      <c r="AMX21"/>
      <c r="AMY21"/>
      <c r="AMZ21"/>
      <c r="ANA21"/>
      <c r="ANB21"/>
      <c r="ANC21"/>
      <c r="AND21"/>
      <c r="ANE21"/>
      <c r="ANF21"/>
      <c r="ANG21"/>
      <c r="ANH21"/>
      <c r="ANI21"/>
      <c r="ANJ21"/>
      <c r="ANK21"/>
      <c r="ANL21"/>
      <c r="ANM21"/>
      <c r="ANN21"/>
      <c r="ANO21"/>
      <c r="ANP21"/>
      <c r="ANQ21"/>
      <c r="ANR21"/>
      <c r="ANS21"/>
      <c r="ANT21"/>
      <c r="ANU21"/>
      <c r="ANV21"/>
      <c r="ANW21"/>
      <c r="ANX21"/>
      <c r="ANY21"/>
      <c r="ANZ21"/>
      <c r="AOA21"/>
      <c r="AOB21"/>
      <c r="AOC21"/>
      <c r="AOD21"/>
      <c r="AOE21"/>
      <c r="AOF21"/>
      <c r="AOG21"/>
      <c r="AOH21"/>
      <c r="AOI21"/>
      <c r="AOJ21"/>
      <c r="AOK21"/>
      <c r="AOL21"/>
      <c r="AOM21"/>
      <c r="AON21"/>
      <c r="AOO21"/>
      <c r="AOP21"/>
      <c r="AOQ21"/>
      <c r="AOR21"/>
      <c r="AOS21"/>
      <c r="AOT21"/>
      <c r="AOU21"/>
      <c r="AOV21"/>
      <c r="AOW21"/>
      <c r="AOX21"/>
      <c r="AOY21"/>
      <c r="AOZ21"/>
      <c r="APA21"/>
      <c r="APB21"/>
      <c r="APC21"/>
      <c r="APD21"/>
      <c r="APE21"/>
      <c r="APF21"/>
      <c r="APG21"/>
      <c r="APH21"/>
      <c r="API21"/>
      <c r="APJ21"/>
      <c r="APK21"/>
      <c r="APL21"/>
      <c r="APM21"/>
      <c r="APN21"/>
      <c r="APO21"/>
      <c r="APP21"/>
      <c r="APQ21"/>
      <c r="APR21"/>
      <c r="APS21"/>
      <c r="APT21"/>
      <c r="APU21"/>
      <c r="APV21"/>
      <c r="APW21"/>
      <c r="APX21"/>
      <c r="APY21"/>
      <c r="APZ21"/>
      <c r="AQA21"/>
      <c r="AQB21"/>
      <c r="AQC21"/>
      <c r="AQD21"/>
      <c r="AQE21"/>
      <c r="AQF21"/>
      <c r="AQG21"/>
      <c r="AQH21"/>
      <c r="AQI21"/>
      <c r="AQJ21"/>
      <c r="AQK21"/>
      <c r="AQL21"/>
      <c r="AQM21"/>
      <c r="AQN21"/>
      <c r="AQO21"/>
      <c r="AQP21"/>
      <c r="AQQ21"/>
      <c r="AQR21"/>
      <c r="AQS21"/>
      <c r="AQT21"/>
      <c r="AQU21"/>
      <c r="AQV21"/>
      <c r="AQW21"/>
      <c r="AQX21"/>
      <c r="AQY21"/>
      <c r="AQZ21"/>
      <c r="ARA21"/>
      <c r="ARB21"/>
      <c r="ARC21"/>
      <c r="ARD21"/>
      <c r="ARE21"/>
      <c r="ARF21"/>
      <c r="ARG21"/>
      <c r="ARH21"/>
      <c r="ARI21"/>
      <c r="ARJ21"/>
      <c r="ARK21"/>
      <c r="ARL21"/>
      <c r="ARM21"/>
      <c r="ARN21"/>
      <c r="ARO21"/>
      <c r="ARP21"/>
      <c r="ARQ21"/>
      <c r="ARR21"/>
      <c r="ARS21"/>
      <c r="ART21"/>
      <c r="ARU21"/>
      <c r="ARV21"/>
      <c r="ARW21"/>
      <c r="ARX21"/>
      <c r="ARY21"/>
      <c r="ARZ21"/>
      <c r="ASA21"/>
      <c r="ASB21"/>
      <c r="ASC21"/>
      <c r="ASD21"/>
      <c r="ASE21"/>
      <c r="ASF21"/>
      <c r="ASG21"/>
      <c r="ASH21"/>
      <c r="ASI21"/>
      <c r="ASJ21"/>
      <c r="ASK21"/>
      <c r="ASL21"/>
      <c r="ASM21"/>
      <c r="ASN21"/>
      <c r="ASO21"/>
      <c r="ASP21"/>
      <c r="ASQ21"/>
      <c r="ASR21"/>
      <c r="ASS21"/>
      <c r="AST21"/>
      <c r="ASU21"/>
      <c r="ASV21"/>
      <c r="ASW21"/>
      <c r="ASX21"/>
      <c r="ASY21"/>
      <c r="ASZ21"/>
      <c r="ATA21"/>
      <c r="ATB21"/>
      <c r="ATC21"/>
      <c r="ATD21"/>
      <c r="ATE21"/>
      <c r="ATF21"/>
      <c r="ATG21"/>
      <c r="ATH21"/>
      <c r="ATI21"/>
      <c r="ATJ21"/>
      <c r="ATK21"/>
      <c r="ATL21"/>
      <c r="ATM21"/>
      <c r="ATN21"/>
      <c r="ATO21"/>
      <c r="ATP21"/>
      <c r="ATQ21"/>
      <c r="ATR21"/>
      <c r="ATS21"/>
      <c r="ATT21"/>
      <c r="ATU21"/>
      <c r="ATV21"/>
      <c r="ATW21"/>
      <c r="ATX21"/>
      <c r="ATY21"/>
      <c r="ATZ21"/>
      <c r="AUA21"/>
      <c r="AUB21"/>
      <c r="AUC21"/>
      <c r="AUD21"/>
      <c r="AUE21"/>
      <c r="AUF21"/>
      <c r="AUG21"/>
      <c r="AUH21"/>
      <c r="AUI21"/>
      <c r="AUJ21"/>
      <c r="AUK21"/>
      <c r="AUL21"/>
      <c r="AUM21"/>
      <c r="AUN21"/>
      <c r="AUO21"/>
      <c r="AUP21"/>
      <c r="AUQ21"/>
      <c r="AUR21"/>
      <c r="AUS21"/>
      <c r="AUT21"/>
      <c r="AUU21"/>
      <c r="AUV21"/>
      <c r="AUW21"/>
      <c r="AUX21"/>
      <c r="AUY21"/>
      <c r="AUZ21"/>
      <c r="AVA21"/>
      <c r="AVB21"/>
      <c r="AVC21"/>
      <c r="AVD21"/>
      <c r="AVE21"/>
      <c r="AVF21"/>
      <c r="AVG21"/>
      <c r="AVH21"/>
      <c r="AVI21"/>
      <c r="AVJ21"/>
      <c r="AVK21"/>
      <c r="AVL21"/>
      <c r="AVM21"/>
      <c r="AVN21"/>
      <c r="AVO21"/>
      <c r="AVP21"/>
      <c r="AVQ21"/>
      <c r="AVR21"/>
      <c r="AVS21"/>
      <c r="AVT21"/>
      <c r="AVU21"/>
      <c r="AVV21"/>
      <c r="AVW21"/>
      <c r="AVX21"/>
      <c r="AVY21"/>
      <c r="AVZ21"/>
      <c r="AWA21"/>
      <c r="AWB21"/>
      <c r="AWC21"/>
      <c r="AWD21"/>
      <c r="AWE21"/>
      <c r="AWF21"/>
      <c r="AWG21"/>
      <c r="AWH21"/>
      <c r="AWI21"/>
      <c r="AWJ21"/>
      <c r="AWK21"/>
      <c r="AWL21"/>
      <c r="AWM21"/>
      <c r="AWN21"/>
      <c r="AWO21"/>
      <c r="AWP21"/>
      <c r="AWQ21"/>
      <c r="AWR21"/>
      <c r="AWS21"/>
      <c r="AWT21"/>
      <c r="AWU21"/>
      <c r="AWV21"/>
      <c r="AWW21"/>
      <c r="AWX21"/>
      <c r="AWY21"/>
      <c r="AWZ21"/>
      <c r="AXA21"/>
      <c r="AXB21"/>
      <c r="AXC21"/>
      <c r="AXD21"/>
      <c r="AXE21"/>
      <c r="AXF21"/>
      <c r="AXG21"/>
      <c r="AXH21"/>
      <c r="AXI21"/>
      <c r="AXJ21"/>
      <c r="AXK21"/>
      <c r="AXL21"/>
      <c r="AXM21"/>
      <c r="AXN21"/>
      <c r="AXO21"/>
      <c r="AXP21"/>
      <c r="AXQ21"/>
      <c r="AXR21"/>
      <c r="AXS21"/>
      <c r="AXT21"/>
      <c r="AXU21"/>
      <c r="AXV21"/>
      <c r="AXW21"/>
      <c r="AXX21"/>
      <c r="AXY21"/>
      <c r="AXZ21"/>
      <c r="AYA21"/>
      <c r="AYB21"/>
      <c r="AYC21"/>
      <c r="AYD21"/>
      <c r="AYE21"/>
      <c r="AYF21"/>
      <c r="AYG21"/>
      <c r="AYH21"/>
      <c r="AYI21"/>
      <c r="AYJ21"/>
      <c r="AYK21"/>
      <c r="AYL21"/>
      <c r="AYM21"/>
      <c r="AYN21"/>
      <c r="AYO21"/>
      <c r="AYP21"/>
      <c r="AYQ21"/>
      <c r="AYR21"/>
      <c r="AYS21"/>
      <c r="AYT21"/>
      <c r="AYU21"/>
      <c r="AYV21"/>
      <c r="AYW21"/>
      <c r="AYX21"/>
      <c r="AYY21"/>
      <c r="AYZ21"/>
      <c r="AZA21"/>
      <c r="AZB21"/>
      <c r="AZC21"/>
      <c r="AZD21"/>
      <c r="AZE21"/>
      <c r="AZF21"/>
      <c r="AZG21"/>
      <c r="AZH21"/>
      <c r="AZI21"/>
      <c r="AZJ21"/>
      <c r="AZK21"/>
      <c r="AZL21"/>
      <c r="AZM21"/>
      <c r="AZN21"/>
      <c r="AZO21"/>
      <c r="AZP21"/>
      <c r="AZQ21"/>
      <c r="AZR21"/>
      <c r="AZS21"/>
      <c r="AZT21"/>
      <c r="AZU21"/>
      <c r="AZV21"/>
      <c r="AZW21"/>
      <c r="AZX21"/>
      <c r="AZY21"/>
      <c r="AZZ21"/>
      <c r="BAA21"/>
      <c r="BAB21"/>
      <c r="BAC21"/>
      <c r="BAD21"/>
      <c r="BAE21"/>
      <c r="BAF21"/>
      <c r="BAG21"/>
      <c r="BAH21"/>
      <c r="BAI21"/>
      <c r="BAJ21"/>
      <c r="BAK21"/>
      <c r="BAL21"/>
      <c r="BAM21"/>
      <c r="BAN21"/>
      <c r="BAO21"/>
      <c r="BAP21"/>
      <c r="BAQ21"/>
      <c r="BAR21"/>
      <c r="BAS21"/>
      <c r="BAT21"/>
      <c r="BAU21"/>
      <c r="BAV21"/>
      <c r="BAW21"/>
      <c r="BAX21"/>
      <c r="BAY21"/>
      <c r="BAZ21"/>
      <c r="BBA21"/>
      <c r="BBB21"/>
      <c r="BBC21"/>
      <c r="BBD21"/>
      <c r="BBE21"/>
      <c r="BBF21"/>
      <c r="BBG21"/>
      <c r="BBH21"/>
      <c r="BBI21"/>
      <c r="BBJ21"/>
      <c r="BBK21"/>
      <c r="BBL21"/>
      <c r="BBM21"/>
      <c r="BBN21"/>
      <c r="BBO21"/>
      <c r="BBP21"/>
      <c r="BBQ21"/>
      <c r="BBR21"/>
      <c r="BBS21"/>
      <c r="BBT21"/>
      <c r="BBU21"/>
      <c r="BBV21"/>
      <c r="BBW21"/>
      <c r="BBX21"/>
      <c r="BBY21"/>
      <c r="BBZ21"/>
      <c r="BCA21"/>
      <c r="BCB21"/>
      <c r="BCC21"/>
      <c r="BCD21"/>
      <c r="BCE21"/>
      <c r="BCF21"/>
      <c r="BCG21"/>
      <c r="BCH21"/>
      <c r="BCI21"/>
      <c r="BCJ21"/>
      <c r="BCK21"/>
      <c r="BCL21"/>
      <c r="BCM21"/>
      <c r="BCN21"/>
      <c r="BCO21"/>
      <c r="BCP21"/>
      <c r="BCQ21"/>
      <c r="BCR21"/>
      <c r="BCS21"/>
      <c r="BCT21"/>
      <c r="BCU21"/>
      <c r="BCV21"/>
      <c r="BCW21"/>
      <c r="BCX21"/>
      <c r="BCY21"/>
      <c r="BCZ21"/>
      <c r="BDA21"/>
      <c r="BDB21"/>
      <c r="BDC21"/>
      <c r="BDD21"/>
      <c r="BDE21"/>
      <c r="BDF21"/>
      <c r="BDG21"/>
      <c r="BDH21"/>
      <c r="BDI21"/>
      <c r="BDJ21"/>
      <c r="BDK21"/>
      <c r="BDL21"/>
      <c r="BDM21"/>
      <c r="BDN21"/>
      <c r="BDO21"/>
      <c r="BDP21"/>
      <c r="BDQ21"/>
      <c r="BDR21"/>
      <c r="BDS21"/>
      <c r="BDT21"/>
      <c r="BDU21"/>
      <c r="BDV21"/>
      <c r="BDW21"/>
      <c r="BDX21"/>
      <c r="BDY21"/>
      <c r="BDZ21"/>
      <c r="BEA21"/>
      <c r="BEB21"/>
      <c r="BEC21"/>
      <c r="BED21"/>
      <c r="BEE21"/>
      <c r="BEF21"/>
      <c r="BEG21"/>
      <c r="BEH21"/>
      <c r="BEI21"/>
      <c r="BEJ21"/>
      <c r="BEK21"/>
      <c r="BEL21"/>
      <c r="BEM21"/>
      <c r="BEN21"/>
      <c r="BEO21"/>
      <c r="BEP21"/>
      <c r="BEQ21"/>
      <c r="BER21"/>
      <c r="BES21"/>
      <c r="BET21"/>
      <c r="BEU21"/>
      <c r="BEV21"/>
      <c r="BEW21"/>
      <c r="BEX21"/>
      <c r="BEY21"/>
      <c r="BEZ21"/>
      <c r="BFA21"/>
      <c r="BFB21"/>
      <c r="BFC21"/>
      <c r="BFD21"/>
      <c r="BFE21"/>
      <c r="BFF21"/>
      <c r="BFG21"/>
      <c r="BFH21"/>
      <c r="BFI21"/>
      <c r="BFJ21"/>
      <c r="BFK21"/>
      <c r="BFL21"/>
      <c r="BFM21"/>
      <c r="BFN21"/>
      <c r="BFO21"/>
      <c r="BFP21"/>
      <c r="BFQ21"/>
      <c r="BFR21"/>
      <c r="BFS21"/>
      <c r="BFT21"/>
      <c r="BFU21"/>
      <c r="BFV21"/>
      <c r="BFW21"/>
      <c r="BFX21"/>
      <c r="BFY21"/>
      <c r="BFZ21"/>
      <c r="BGA21"/>
      <c r="BGB21"/>
      <c r="BGC21"/>
      <c r="BGD21"/>
      <c r="BGE21"/>
      <c r="BGF21"/>
      <c r="BGG21"/>
      <c r="BGH21"/>
      <c r="BGI21"/>
      <c r="BGJ21"/>
      <c r="BGK21"/>
      <c r="BGL21"/>
      <c r="BGM21"/>
      <c r="BGN21"/>
      <c r="BGO21"/>
      <c r="BGP21"/>
      <c r="BGQ21"/>
      <c r="BGR21"/>
      <c r="BGS21"/>
      <c r="BGT21"/>
      <c r="BGU21"/>
      <c r="BGV21"/>
      <c r="BGW21"/>
      <c r="BGX21"/>
      <c r="BGY21"/>
      <c r="BGZ21"/>
      <c r="BHA21"/>
      <c r="BHB21"/>
      <c r="BHC21"/>
      <c r="BHD21"/>
      <c r="BHE21"/>
      <c r="BHF21"/>
      <c r="BHG21"/>
      <c r="BHH21"/>
      <c r="BHI21"/>
      <c r="BHJ21"/>
      <c r="BHK21"/>
      <c r="BHL21"/>
      <c r="BHM21"/>
      <c r="BHN21"/>
      <c r="BHO21"/>
      <c r="BHP21"/>
      <c r="BHQ21"/>
      <c r="BHR21"/>
      <c r="BHS21"/>
      <c r="BHT21"/>
      <c r="BHU21"/>
      <c r="BHV21"/>
      <c r="BHW21"/>
      <c r="BHX21"/>
      <c r="BHY21"/>
      <c r="BHZ21"/>
      <c r="BIA21"/>
      <c r="BIB21"/>
      <c r="BIC21"/>
      <c r="BID21"/>
      <c r="BIE21"/>
      <c r="BIF21"/>
      <c r="BIG21"/>
      <c r="BIH21"/>
      <c r="BII21"/>
      <c r="BIJ21"/>
      <c r="BIK21"/>
      <c r="BIL21"/>
      <c r="BIM21"/>
      <c r="BIN21"/>
      <c r="BIO21"/>
      <c r="BIP21"/>
      <c r="BIQ21"/>
      <c r="BIR21"/>
      <c r="BIS21"/>
      <c r="BIT21"/>
      <c r="BIU21"/>
      <c r="BIV21"/>
      <c r="BIW21"/>
      <c r="BIX21"/>
      <c r="BIY21"/>
      <c r="BIZ21"/>
      <c r="BJA21"/>
      <c r="BJB21"/>
      <c r="BJC21"/>
      <c r="BJD21"/>
      <c r="BJE21"/>
      <c r="BJF21"/>
      <c r="BJG21"/>
      <c r="BJH21"/>
      <c r="BJI21"/>
      <c r="BJJ21"/>
      <c r="BJK21"/>
      <c r="BJL21"/>
      <c r="BJM21"/>
      <c r="BJN21"/>
      <c r="BJO21"/>
      <c r="BJP21"/>
      <c r="BJQ21"/>
      <c r="BJR21"/>
      <c r="BJS21"/>
      <c r="BJT21"/>
      <c r="BJU21"/>
      <c r="BJV21"/>
      <c r="BJW21"/>
      <c r="BJX21"/>
      <c r="BJY21"/>
      <c r="BJZ21"/>
      <c r="BKA21"/>
      <c r="BKB21"/>
      <c r="BKC21"/>
      <c r="BKD21"/>
      <c r="BKE21"/>
      <c r="BKF21"/>
      <c r="BKG21"/>
      <c r="BKH21"/>
      <c r="BKI21"/>
      <c r="BKJ21"/>
      <c r="BKK21"/>
      <c r="BKL21"/>
      <c r="BKM21"/>
      <c r="BKN21"/>
      <c r="BKO21"/>
      <c r="BKP21"/>
      <c r="BKQ21"/>
      <c r="BKR21"/>
      <c r="BKS21"/>
      <c r="BKT21"/>
      <c r="BKU21"/>
      <c r="BKV21"/>
      <c r="BKW21"/>
      <c r="BKX21"/>
      <c r="BKY21"/>
      <c r="BKZ21"/>
      <c r="BLA21"/>
      <c r="BLB21"/>
      <c r="BLC21"/>
      <c r="BLD21"/>
      <c r="BLE21"/>
      <c r="BLF21"/>
      <c r="BLG21"/>
      <c r="BLH21"/>
      <c r="BLI21"/>
      <c r="BLJ21"/>
      <c r="BLK21"/>
      <c r="BLL21"/>
      <c r="BLM21"/>
      <c r="BLN21"/>
      <c r="BLO21"/>
      <c r="BLP21"/>
      <c r="BLQ21"/>
      <c r="BLR21"/>
      <c r="BLS21"/>
      <c r="BLT21"/>
      <c r="BLU21"/>
      <c r="BLV21"/>
      <c r="BLW21"/>
      <c r="BLX21"/>
      <c r="BLY21"/>
      <c r="BLZ21"/>
      <c r="BMA21"/>
      <c r="BMB21"/>
      <c r="BMC21"/>
      <c r="BMD21"/>
      <c r="BME21"/>
      <c r="BMF21"/>
      <c r="BMG21"/>
      <c r="BMH21"/>
      <c r="BMI21"/>
      <c r="BMJ21"/>
      <c r="BMK21"/>
      <c r="BML21"/>
      <c r="BMM21"/>
      <c r="BMN21"/>
      <c r="BMO21"/>
      <c r="BMP21"/>
      <c r="BMQ21"/>
      <c r="BMR21"/>
      <c r="BMS21"/>
      <c r="BMT21"/>
      <c r="BMU21"/>
      <c r="BMV21"/>
      <c r="BMW21"/>
      <c r="BMX21"/>
      <c r="BMY21"/>
      <c r="BMZ21"/>
      <c r="BNA21"/>
      <c r="BNB21"/>
      <c r="BNC21"/>
      <c r="BND21"/>
      <c r="BNE21"/>
      <c r="BNF21"/>
      <c r="BNG21"/>
      <c r="BNH21"/>
      <c r="BNI21"/>
      <c r="BNJ21"/>
      <c r="BNK21"/>
      <c r="BNL21"/>
      <c r="BNM21"/>
      <c r="BNN21"/>
      <c r="BNO21"/>
      <c r="BNP21"/>
      <c r="BNQ21"/>
      <c r="BNR21"/>
      <c r="BNS21"/>
      <c r="BNT21"/>
      <c r="BNU21"/>
      <c r="BNV21"/>
      <c r="BNW21"/>
      <c r="BNX21"/>
      <c r="BNY21"/>
      <c r="BNZ21"/>
      <c r="BOA21"/>
      <c r="BOB21"/>
      <c r="BOC21"/>
      <c r="BOD21"/>
      <c r="BOE21"/>
      <c r="BOF21"/>
      <c r="BOG21"/>
      <c r="BOH21"/>
      <c r="BOI21"/>
      <c r="BOJ21"/>
      <c r="BOK21"/>
      <c r="BOL21"/>
      <c r="BOM21"/>
      <c r="BON21"/>
      <c r="BOO21"/>
      <c r="BOP21"/>
      <c r="BOQ21"/>
      <c r="BOR21"/>
      <c r="BOS21"/>
      <c r="BOT21"/>
      <c r="BOU21"/>
      <c r="BOV21"/>
      <c r="BOW21"/>
      <c r="BOX21"/>
      <c r="BOY21"/>
      <c r="BOZ21"/>
      <c r="BPA21"/>
      <c r="BPB21"/>
      <c r="BPC21"/>
      <c r="BPD21"/>
      <c r="BPE21"/>
      <c r="BPF21"/>
      <c r="BPG21"/>
      <c r="BPH21"/>
      <c r="BPI21"/>
      <c r="BPJ21"/>
      <c r="BPK21"/>
      <c r="BPL21"/>
      <c r="BPM21"/>
      <c r="BPN21"/>
      <c r="BPO21"/>
      <c r="BPP21"/>
      <c r="BPQ21"/>
      <c r="BPR21"/>
      <c r="BPS21"/>
      <c r="BPT21"/>
      <c r="BPU21"/>
      <c r="BPV21"/>
      <c r="BPW21"/>
      <c r="BPX21"/>
      <c r="BPY21"/>
      <c r="BPZ21"/>
      <c r="BQA21"/>
      <c r="BQB21"/>
      <c r="BQC21"/>
      <c r="BQD21"/>
      <c r="BQE21"/>
      <c r="BQF21"/>
      <c r="BQG21"/>
      <c r="BQH21"/>
      <c r="BQI21"/>
      <c r="BQJ21"/>
      <c r="BQK21"/>
      <c r="BQL21"/>
      <c r="BQM21"/>
      <c r="BQN21"/>
      <c r="BQO21"/>
      <c r="BQP21"/>
      <c r="BQQ21"/>
      <c r="BQR21"/>
      <c r="BQS21"/>
      <c r="BQT21"/>
      <c r="BQU21"/>
      <c r="BQV21"/>
      <c r="BQW21"/>
      <c r="BQX21"/>
      <c r="BQY21"/>
      <c r="BQZ21"/>
      <c r="BRA21"/>
      <c r="BRB21"/>
      <c r="BRC21"/>
      <c r="BRD21"/>
      <c r="BRE21"/>
      <c r="BRF21"/>
      <c r="BRG21"/>
      <c r="BRH21"/>
      <c r="BRI21"/>
      <c r="BRJ21"/>
      <c r="BRK21"/>
      <c r="BRL21"/>
      <c r="BRM21"/>
      <c r="BRN21"/>
      <c r="BRO21"/>
      <c r="BRP21"/>
      <c r="BRQ21"/>
      <c r="BRR21"/>
      <c r="BRS21"/>
      <c r="BRT21"/>
      <c r="BRU21"/>
      <c r="BRV21"/>
      <c r="BRW21"/>
      <c r="BRX21"/>
      <c r="BRY21"/>
      <c r="BRZ21"/>
      <c r="BSA21"/>
      <c r="BSB21"/>
      <c r="BSC21"/>
      <c r="BSD21"/>
      <c r="BSE21"/>
      <c r="BSF21"/>
      <c r="BSG21"/>
      <c r="BSH21"/>
      <c r="BSI21"/>
      <c r="BSJ21"/>
      <c r="BSK21"/>
      <c r="BSL21"/>
      <c r="BSM21"/>
      <c r="BSN21"/>
      <c r="BSO21"/>
      <c r="BSP21"/>
      <c r="BSQ21"/>
      <c r="BSR21"/>
      <c r="BSS21"/>
      <c r="BST21"/>
      <c r="BSU21"/>
      <c r="BSV21"/>
      <c r="BSW21"/>
      <c r="BSX21"/>
      <c r="BSY21"/>
      <c r="BSZ21"/>
      <c r="BTA21"/>
      <c r="BTB21"/>
      <c r="BTC21"/>
      <c r="BTD21"/>
      <c r="BTE21"/>
      <c r="BTF21"/>
      <c r="BTG21"/>
      <c r="BTH21"/>
      <c r="BTI21"/>
      <c r="BTJ21"/>
      <c r="BTK21"/>
      <c r="BTL21"/>
      <c r="BTM21"/>
      <c r="BTN21"/>
      <c r="BTO21"/>
      <c r="BTP21"/>
      <c r="BTQ21"/>
      <c r="BTR21"/>
      <c r="BTS21"/>
      <c r="BTT21"/>
      <c r="BTU21"/>
      <c r="BTV21"/>
      <c r="BTW21"/>
      <c r="BTX21"/>
      <c r="BTY21"/>
      <c r="BTZ21"/>
      <c r="BUA21"/>
      <c r="BUB21"/>
      <c r="BUC21"/>
      <c r="BUD21"/>
      <c r="BUE21"/>
      <c r="BUF21"/>
      <c r="BUG21"/>
      <c r="BUH21"/>
      <c r="BUI21"/>
      <c r="BUJ21"/>
      <c r="BUK21"/>
      <c r="BUL21"/>
      <c r="BUM21"/>
      <c r="BUN21"/>
      <c r="BUO21"/>
      <c r="BUP21"/>
      <c r="BUQ21"/>
      <c r="BUR21"/>
      <c r="BUS21"/>
      <c r="BUT21"/>
      <c r="BUU21"/>
      <c r="BUV21"/>
      <c r="BUW21"/>
      <c r="BUX21"/>
      <c r="BUY21"/>
      <c r="BUZ21"/>
      <c r="BVA21"/>
      <c r="BVB21"/>
      <c r="BVC21"/>
      <c r="BVD21"/>
      <c r="BVE21"/>
      <c r="BVF21"/>
      <c r="BVG21"/>
      <c r="BVH21"/>
      <c r="BVI21"/>
      <c r="BVJ21"/>
      <c r="BVK21"/>
      <c r="BVL21"/>
      <c r="BVM21"/>
      <c r="BVN21"/>
      <c r="BVO21"/>
      <c r="BVP21"/>
      <c r="BVQ21"/>
      <c r="BVR21"/>
      <c r="BVS21"/>
      <c r="BVT21"/>
      <c r="BVU21"/>
      <c r="BVV21"/>
      <c r="BVW21"/>
      <c r="BVX21"/>
      <c r="BVY21"/>
      <c r="BVZ21"/>
      <c r="BWA21"/>
      <c r="BWB21"/>
      <c r="BWC21"/>
      <c r="BWD21"/>
      <c r="BWE21"/>
      <c r="BWF21"/>
      <c r="BWG21"/>
      <c r="BWH21"/>
      <c r="BWI21"/>
      <c r="BWJ21"/>
      <c r="BWK21"/>
      <c r="BWL21"/>
      <c r="BWM21"/>
      <c r="BWN21"/>
      <c r="BWO21"/>
      <c r="BWP21"/>
      <c r="BWQ21"/>
      <c r="BWR21"/>
      <c r="BWS21"/>
      <c r="BWT21"/>
      <c r="BWU21"/>
      <c r="BWV21"/>
      <c r="BWW21"/>
      <c r="BWX21"/>
      <c r="BWY21"/>
      <c r="BWZ21"/>
      <c r="BXA21"/>
      <c r="BXB21"/>
      <c r="BXC21"/>
      <c r="BXD21"/>
      <c r="BXE21"/>
      <c r="BXF21"/>
      <c r="BXG21"/>
      <c r="BXH21"/>
      <c r="BXI21"/>
      <c r="BXJ21"/>
      <c r="BXK21"/>
      <c r="BXL21"/>
      <c r="BXM21"/>
      <c r="BXN21"/>
      <c r="BXO21"/>
      <c r="BXP21"/>
      <c r="BXQ21"/>
      <c r="BXR21"/>
      <c r="BXS21"/>
      <c r="BXT21"/>
      <c r="BXU21"/>
      <c r="BXV21"/>
      <c r="BXW21"/>
      <c r="BXX21"/>
      <c r="BXY21"/>
      <c r="BXZ21"/>
      <c r="BYA21"/>
      <c r="BYB21"/>
      <c r="BYC21"/>
      <c r="BYD21"/>
      <c r="BYE21"/>
      <c r="BYF21"/>
      <c r="BYG21"/>
      <c r="BYH21"/>
      <c r="BYI21"/>
      <c r="BYJ21"/>
      <c r="BYK21"/>
      <c r="BYL21"/>
      <c r="BYM21"/>
      <c r="BYN21"/>
      <c r="BYO21"/>
      <c r="BYP21"/>
      <c r="BYQ21"/>
      <c r="BYR21"/>
      <c r="BYS21"/>
      <c r="BYT21"/>
      <c r="BYU21"/>
      <c r="BYV21"/>
      <c r="BYW21"/>
      <c r="BYX21"/>
      <c r="BYY21"/>
      <c r="BYZ21"/>
      <c r="BZA21"/>
      <c r="BZB21"/>
      <c r="BZC21"/>
      <c r="BZD21"/>
      <c r="BZE21"/>
      <c r="BZF21"/>
      <c r="BZG21"/>
      <c r="BZH21"/>
      <c r="BZI21"/>
      <c r="BZJ21"/>
      <c r="BZK21"/>
      <c r="BZL21"/>
      <c r="BZM21"/>
      <c r="BZN21"/>
      <c r="BZO21"/>
      <c r="BZP21"/>
      <c r="BZQ21"/>
      <c r="BZR21"/>
      <c r="BZS21"/>
      <c r="BZT21"/>
      <c r="BZU21"/>
      <c r="BZV21"/>
      <c r="BZW21"/>
      <c r="BZX21"/>
      <c r="BZY21"/>
      <c r="BZZ21"/>
      <c r="CAA21"/>
      <c r="CAB21"/>
      <c r="CAC21"/>
      <c r="CAD21"/>
      <c r="CAE21"/>
      <c r="CAF21"/>
      <c r="CAG21"/>
      <c r="CAH21"/>
      <c r="CAI21"/>
      <c r="CAJ21"/>
      <c r="CAK21"/>
      <c r="CAL21"/>
      <c r="CAM21"/>
      <c r="CAN21"/>
      <c r="CAO21"/>
      <c r="CAP21"/>
      <c r="CAQ21"/>
      <c r="CAR21"/>
      <c r="CAS21"/>
      <c r="CAT21"/>
      <c r="CAU21"/>
      <c r="CAV21"/>
      <c r="CAW21"/>
      <c r="CAX21"/>
      <c r="CAY21"/>
      <c r="CAZ21"/>
      <c r="CBA21"/>
      <c r="CBB21"/>
      <c r="CBC21"/>
      <c r="CBD21"/>
      <c r="CBE21"/>
      <c r="CBF21"/>
      <c r="CBG21"/>
      <c r="CBH21"/>
      <c r="CBI21"/>
      <c r="CBJ21"/>
      <c r="CBK21"/>
      <c r="CBL21"/>
      <c r="CBM21"/>
      <c r="CBN21"/>
      <c r="CBO21"/>
      <c r="CBP21"/>
      <c r="CBQ21"/>
      <c r="CBR21"/>
      <c r="CBS21"/>
      <c r="CBT21"/>
      <c r="CBU21"/>
      <c r="CBV21"/>
      <c r="CBW21"/>
      <c r="CBX21"/>
      <c r="CBY21"/>
      <c r="CBZ21"/>
      <c r="CCA21"/>
      <c r="CCB21"/>
      <c r="CCC21"/>
      <c r="CCD21"/>
      <c r="CCE21"/>
      <c r="CCF21"/>
      <c r="CCG21"/>
      <c r="CCH21"/>
      <c r="CCI21"/>
      <c r="CCJ21"/>
      <c r="CCK21"/>
      <c r="CCL21"/>
      <c r="CCM21"/>
      <c r="CCN21"/>
      <c r="CCO21"/>
      <c r="CCP21"/>
      <c r="CCQ21"/>
      <c r="CCR21"/>
      <c r="CCS21"/>
      <c r="CCT21"/>
      <c r="CCU21"/>
      <c r="CCV21"/>
      <c r="CCW21"/>
      <c r="CCX21"/>
      <c r="CCY21"/>
      <c r="CCZ21"/>
      <c r="CDA21"/>
      <c r="CDB21"/>
      <c r="CDC21"/>
      <c r="CDD21"/>
      <c r="CDE21"/>
      <c r="CDF21"/>
      <c r="CDG21"/>
      <c r="CDH21"/>
      <c r="CDI21"/>
      <c r="CDJ21"/>
      <c r="CDK21"/>
      <c r="CDL21"/>
      <c r="CDM21"/>
      <c r="CDN21"/>
      <c r="CDO21"/>
      <c r="CDP21"/>
      <c r="CDQ21"/>
      <c r="CDR21"/>
      <c r="CDS21"/>
      <c r="CDT21"/>
      <c r="CDU21"/>
      <c r="CDV21"/>
      <c r="CDW21"/>
      <c r="CDX21"/>
      <c r="CDY21"/>
      <c r="CDZ21"/>
      <c r="CEA21"/>
      <c r="CEB21"/>
      <c r="CEC21"/>
      <c r="CED21"/>
      <c r="CEE21"/>
      <c r="CEF21"/>
      <c r="CEG21"/>
      <c r="CEH21"/>
      <c r="CEI21"/>
      <c r="CEJ21"/>
      <c r="CEK21"/>
      <c r="CEL21"/>
      <c r="CEM21"/>
      <c r="CEN21"/>
      <c r="CEO21"/>
      <c r="CEP21"/>
      <c r="CEQ21"/>
      <c r="CER21"/>
      <c r="CES21"/>
      <c r="CET21"/>
      <c r="CEU21"/>
      <c r="CEV21"/>
      <c r="CEW21"/>
      <c r="CEX21"/>
      <c r="CEY21"/>
      <c r="CEZ21"/>
      <c r="CFA21"/>
      <c r="CFB21"/>
      <c r="CFC21"/>
      <c r="CFD21"/>
      <c r="CFE21"/>
      <c r="CFF21"/>
      <c r="CFG21"/>
      <c r="CFH21"/>
      <c r="CFI21"/>
      <c r="CFJ21"/>
      <c r="CFK21"/>
      <c r="CFL21"/>
      <c r="CFM21"/>
      <c r="CFN21"/>
      <c r="CFO21"/>
      <c r="CFP21"/>
      <c r="CFQ21"/>
      <c r="CFR21"/>
      <c r="CFS21"/>
      <c r="CFT21"/>
      <c r="CFU21"/>
      <c r="CFV21"/>
      <c r="CFW21"/>
      <c r="CFX21"/>
      <c r="CFY21"/>
      <c r="CFZ21"/>
      <c r="CGA21"/>
      <c r="CGB21"/>
      <c r="CGC21"/>
      <c r="CGD21"/>
      <c r="CGE21"/>
      <c r="CGF21"/>
      <c r="CGG21"/>
      <c r="CGH21"/>
      <c r="CGI21"/>
      <c r="CGJ21"/>
      <c r="CGK21"/>
      <c r="CGL21"/>
      <c r="CGM21"/>
      <c r="CGN21"/>
      <c r="CGO21"/>
      <c r="CGP21"/>
      <c r="CGQ21"/>
      <c r="CGR21"/>
      <c r="CGS21"/>
      <c r="CGT21"/>
      <c r="CGU21"/>
      <c r="CGV21"/>
      <c r="CGW21"/>
      <c r="CGX21"/>
      <c r="CGY21"/>
      <c r="CGZ21"/>
      <c r="CHA21"/>
      <c r="CHB21"/>
      <c r="CHC21"/>
      <c r="CHD21"/>
      <c r="CHE21"/>
      <c r="CHF21"/>
      <c r="CHG21"/>
      <c r="CHH21"/>
      <c r="CHI21"/>
      <c r="CHJ21"/>
      <c r="CHK21"/>
      <c r="CHL21"/>
      <c r="CHM21"/>
      <c r="CHN21"/>
      <c r="CHO21"/>
      <c r="CHP21"/>
      <c r="CHQ21"/>
      <c r="CHR21"/>
      <c r="CHS21"/>
      <c r="CHT21"/>
      <c r="CHU21"/>
      <c r="CHV21"/>
      <c r="CHW21"/>
      <c r="CHX21"/>
      <c r="CHY21"/>
      <c r="CHZ21"/>
      <c r="CIA21"/>
      <c r="CIB21"/>
      <c r="CIC21"/>
      <c r="CID21"/>
      <c r="CIE21"/>
      <c r="CIF21"/>
      <c r="CIG21"/>
      <c r="CIH21"/>
      <c r="CII21"/>
      <c r="CIJ21"/>
      <c r="CIK21"/>
      <c r="CIL21"/>
      <c r="CIM21"/>
      <c r="CIN21"/>
      <c r="CIO21"/>
      <c r="CIP21"/>
      <c r="CIQ21"/>
      <c r="CIR21"/>
      <c r="CIS21"/>
      <c r="CIT21"/>
      <c r="CIU21"/>
      <c r="CIV21"/>
      <c r="CIW21"/>
      <c r="CIX21"/>
      <c r="CIY21"/>
      <c r="CIZ21"/>
      <c r="CJA21"/>
      <c r="CJB21"/>
      <c r="CJC21"/>
      <c r="CJD21"/>
      <c r="CJE21"/>
      <c r="CJF21"/>
      <c r="CJG21"/>
      <c r="CJH21"/>
      <c r="CJI21"/>
      <c r="CJJ21"/>
      <c r="CJK21"/>
      <c r="CJL21"/>
      <c r="CJM21"/>
      <c r="CJN21"/>
      <c r="CJO21"/>
      <c r="CJP21"/>
      <c r="CJQ21"/>
      <c r="CJR21"/>
      <c r="CJS21"/>
      <c r="CJT21"/>
      <c r="CJU21"/>
      <c r="CJV21"/>
      <c r="CJW21"/>
      <c r="CJX21"/>
      <c r="CJY21"/>
      <c r="CJZ21"/>
      <c r="CKA21"/>
      <c r="CKB21"/>
      <c r="CKC21"/>
      <c r="CKD21"/>
      <c r="CKE21"/>
      <c r="CKF21"/>
      <c r="CKG21"/>
      <c r="CKH21"/>
      <c r="CKI21"/>
      <c r="CKJ21"/>
      <c r="CKK21"/>
      <c r="CKL21"/>
      <c r="CKM21"/>
      <c r="CKN21"/>
      <c r="CKO21"/>
      <c r="CKP21"/>
      <c r="CKQ21"/>
      <c r="CKR21"/>
      <c r="CKS21"/>
      <c r="CKT21"/>
      <c r="CKU21"/>
      <c r="CKV21"/>
      <c r="CKW21"/>
      <c r="CKX21"/>
      <c r="CKY21"/>
      <c r="CKZ21"/>
      <c r="CLA21"/>
      <c r="CLB21"/>
      <c r="CLC21"/>
      <c r="CLD21"/>
      <c r="CLE21"/>
      <c r="CLF21"/>
      <c r="CLG21"/>
      <c r="CLH21"/>
      <c r="CLI21"/>
      <c r="CLJ21"/>
      <c r="CLK21"/>
      <c r="CLL21"/>
      <c r="CLM21"/>
      <c r="CLN21"/>
      <c r="CLO21"/>
      <c r="CLP21"/>
      <c r="CLQ21"/>
      <c r="CLR21"/>
      <c r="CLS21"/>
      <c r="CLT21"/>
      <c r="CLU21"/>
      <c r="CLV21"/>
      <c r="CLW21"/>
      <c r="CLX21"/>
      <c r="CLY21"/>
      <c r="CLZ21"/>
      <c r="CMA21"/>
      <c r="CMB21"/>
      <c r="CMC21"/>
      <c r="CMD21"/>
      <c r="CME21"/>
      <c r="CMF21"/>
      <c r="CMG21"/>
      <c r="CMH21"/>
      <c r="CMI21"/>
      <c r="CMJ21"/>
      <c r="CMK21"/>
      <c r="CML21"/>
      <c r="CMM21"/>
      <c r="CMN21"/>
      <c r="CMO21"/>
      <c r="CMP21"/>
      <c r="CMQ21"/>
      <c r="CMR21"/>
      <c r="CMS21"/>
      <c r="CMT21"/>
      <c r="CMU21"/>
      <c r="CMV21"/>
      <c r="CMW21"/>
      <c r="CMX21"/>
      <c r="CMY21"/>
      <c r="CMZ21"/>
      <c r="CNA21"/>
      <c r="CNB21"/>
      <c r="CNC21"/>
      <c r="CND21"/>
      <c r="CNE21"/>
      <c r="CNF21"/>
      <c r="CNG21"/>
      <c r="CNH21"/>
      <c r="CNI21"/>
      <c r="CNJ21"/>
      <c r="CNK21"/>
      <c r="CNL21"/>
      <c r="CNM21"/>
      <c r="CNN21"/>
      <c r="CNO21"/>
      <c r="CNP21"/>
      <c r="CNQ21"/>
      <c r="CNR21"/>
      <c r="CNS21"/>
      <c r="CNT21"/>
      <c r="CNU21"/>
      <c r="CNV21"/>
      <c r="CNW21"/>
      <c r="CNX21"/>
      <c r="CNY21"/>
      <c r="CNZ21"/>
      <c r="COA21"/>
      <c r="COB21"/>
      <c r="COC21"/>
      <c r="COD21"/>
      <c r="COE21"/>
      <c r="COF21"/>
      <c r="COG21"/>
      <c r="COH21"/>
      <c r="COI21"/>
      <c r="COJ21"/>
      <c r="COK21"/>
      <c r="COL21"/>
      <c r="COM21"/>
      <c r="CON21"/>
      <c r="COO21"/>
      <c r="COP21"/>
      <c r="COQ21"/>
      <c r="COR21"/>
      <c r="COS21"/>
      <c r="COT21"/>
      <c r="COU21"/>
      <c r="COV21"/>
      <c r="COW21"/>
      <c r="COX21"/>
      <c r="COY21"/>
      <c r="COZ21"/>
      <c r="CPA21"/>
      <c r="CPB21"/>
      <c r="CPC21"/>
      <c r="CPD21"/>
      <c r="CPE21"/>
      <c r="CPF21"/>
      <c r="CPG21"/>
      <c r="CPH21"/>
      <c r="CPI21"/>
      <c r="CPJ21"/>
      <c r="CPK21"/>
      <c r="CPL21"/>
      <c r="CPM21"/>
      <c r="CPN21"/>
      <c r="CPO21"/>
      <c r="CPP21"/>
      <c r="CPQ21"/>
      <c r="CPR21"/>
      <c r="CPS21"/>
      <c r="CPT21"/>
      <c r="CPU21"/>
      <c r="CPV21"/>
      <c r="CPW21"/>
      <c r="CPX21"/>
      <c r="CPY21"/>
      <c r="CPZ21"/>
      <c r="CQA21"/>
      <c r="CQB21"/>
      <c r="CQC21"/>
      <c r="CQD21"/>
      <c r="CQE21"/>
      <c r="CQF21"/>
      <c r="CQG21"/>
      <c r="CQH21"/>
      <c r="CQI21"/>
      <c r="CQJ21"/>
      <c r="CQK21"/>
      <c r="CQL21"/>
      <c r="CQM21"/>
      <c r="CQN21"/>
      <c r="CQO21"/>
      <c r="CQP21"/>
      <c r="CQQ21"/>
      <c r="CQR21"/>
      <c r="CQS21"/>
      <c r="CQT21"/>
      <c r="CQU21"/>
      <c r="CQV21"/>
      <c r="CQW21"/>
      <c r="CQX21"/>
      <c r="CQY21"/>
      <c r="CQZ21"/>
      <c r="CRA21"/>
      <c r="CRB21"/>
      <c r="CRC21"/>
      <c r="CRD21"/>
    </row>
    <row r="22" spans="1:2500" ht="18" customHeight="1" x14ac:dyDescent="0.25">
      <c r="A22" s="433"/>
      <c r="B22" s="21">
        <v>11</v>
      </c>
      <c r="C22" s="21" t="str">
        <f t="shared" si="4"/>
        <v>_11</v>
      </c>
      <c r="D22" s="21" t="str">
        <f t="shared" si="5"/>
        <v>_28_1</v>
      </c>
      <c r="E22" s="22" t="s">
        <v>25</v>
      </c>
      <c r="F22" s="21">
        <v>28</v>
      </c>
      <c r="G22" s="22" t="s">
        <v>28</v>
      </c>
      <c r="H22" s="21">
        <v>1</v>
      </c>
      <c r="I22" s="22" t="s">
        <v>7</v>
      </c>
      <c r="J22" s="287">
        <v>15930</v>
      </c>
      <c r="K22" s="15">
        <v>0.02</v>
      </c>
      <c r="L22" s="15">
        <v>0.02</v>
      </c>
      <c r="M22" s="289">
        <f t="shared" si="0"/>
        <v>16251</v>
      </c>
      <c r="N22" s="289">
        <f t="shared" si="1"/>
        <v>16578</v>
      </c>
      <c r="P22" s="25">
        <f t="shared" si="2"/>
        <v>1.0201506591337099</v>
      </c>
      <c r="Q22" s="25">
        <f>+P22</f>
        <v>1.0201506591337099</v>
      </c>
      <c r="R22" s="25">
        <v>0</v>
      </c>
      <c r="S22" s="1">
        <f t="shared" si="3"/>
        <v>1.0201218386560826</v>
      </c>
      <c r="T22" s="1">
        <f>+S22</f>
        <v>1.0201218386560826</v>
      </c>
      <c r="U22" s="1">
        <v>0</v>
      </c>
    </row>
    <row r="23" spans="1:2500" ht="18" customHeight="1" x14ac:dyDescent="0.25">
      <c r="A23" s="433"/>
      <c r="B23" s="21">
        <v>11</v>
      </c>
      <c r="C23" s="21" t="str">
        <f t="shared" si="4"/>
        <v>_11</v>
      </c>
      <c r="D23" s="21" t="str">
        <f t="shared" si="5"/>
        <v>_28_2</v>
      </c>
      <c r="E23" s="22" t="s">
        <v>25</v>
      </c>
      <c r="F23" s="21">
        <v>28</v>
      </c>
      <c r="G23" s="22" t="s">
        <v>28</v>
      </c>
      <c r="H23" s="21">
        <v>2</v>
      </c>
      <c r="I23" s="22" t="s">
        <v>9</v>
      </c>
      <c r="J23" s="287">
        <v>29532</v>
      </c>
      <c r="K23" s="15">
        <v>0.02</v>
      </c>
      <c r="L23" s="15">
        <v>0.02</v>
      </c>
      <c r="M23" s="289">
        <f t="shared" si="0"/>
        <v>30123</v>
      </c>
      <c r="N23" s="289">
        <f t="shared" si="1"/>
        <v>30726</v>
      </c>
      <c r="P23" s="25">
        <f t="shared" si="2"/>
        <v>1.0200121901665991</v>
      </c>
      <c r="Q23" s="25">
        <f>+Q22</f>
        <v>1.0201506591337099</v>
      </c>
      <c r="R23" s="25">
        <f>+(M23-M22)/(J23-J22)</f>
        <v>1.01985002205558</v>
      </c>
      <c r="S23" s="1">
        <f t="shared" si="3"/>
        <v>1.0200179265013445</v>
      </c>
      <c r="T23" s="1">
        <f>+T22</f>
        <v>1.0201218386560826</v>
      </c>
      <c r="U23" s="1">
        <f>+(N23-N22)/(M23-M22)</f>
        <v>1.0198961937716262</v>
      </c>
    </row>
    <row r="24" spans="1:2500" ht="18" customHeight="1" x14ac:dyDescent="0.25">
      <c r="A24" s="433"/>
      <c r="B24" s="21">
        <v>17</v>
      </c>
      <c r="C24" s="21" t="str">
        <f t="shared" si="4"/>
        <v>_17</v>
      </c>
      <c r="D24" s="21" t="str">
        <f t="shared" si="5"/>
        <v>_23_1</v>
      </c>
      <c r="E24" s="22" t="s">
        <v>30</v>
      </c>
      <c r="F24" s="21">
        <v>23</v>
      </c>
      <c r="G24" s="22" t="s">
        <v>31</v>
      </c>
      <c r="H24" s="21">
        <v>1</v>
      </c>
      <c r="I24" s="22" t="s">
        <v>7</v>
      </c>
      <c r="J24" s="287">
        <v>17643</v>
      </c>
      <c r="K24" s="15">
        <v>0.02</v>
      </c>
      <c r="L24" s="15">
        <v>0.02</v>
      </c>
      <c r="M24" s="289">
        <f t="shared" si="0"/>
        <v>17997</v>
      </c>
      <c r="N24" s="289">
        <f t="shared" si="1"/>
        <v>18357</v>
      </c>
      <c r="P24" s="25">
        <f t="shared" si="2"/>
        <v>1.0200646148614181</v>
      </c>
      <c r="Q24" s="25">
        <f>+P24</f>
        <v>1.0200646148614181</v>
      </c>
      <c r="R24" s="25">
        <v>0</v>
      </c>
      <c r="S24" s="1">
        <f t="shared" si="3"/>
        <v>1.0200033338889816</v>
      </c>
      <c r="T24" s="1">
        <f>+S24</f>
        <v>1.0200033338889816</v>
      </c>
      <c r="U24" s="1">
        <v>0</v>
      </c>
    </row>
    <row r="25" spans="1:2500" ht="18" customHeight="1" x14ac:dyDescent="0.25">
      <c r="A25" s="433"/>
      <c r="B25" s="21">
        <v>17</v>
      </c>
      <c r="C25" s="21" t="str">
        <f t="shared" si="4"/>
        <v>_17</v>
      </c>
      <c r="D25" s="21" t="str">
        <f t="shared" si="5"/>
        <v>_23_2</v>
      </c>
      <c r="E25" s="22" t="s">
        <v>30</v>
      </c>
      <c r="F25" s="21">
        <v>23</v>
      </c>
      <c r="G25" s="22" t="s">
        <v>31</v>
      </c>
      <c r="H25" s="21">
        <v>2</v>
      </c>
      <c r="I25" s="22" t="s">
        <v>9</v>
      </c>
      <c r="J25" s="287">
        <v>30309</v>
      </c>
      <c r="K25" s="15">
        <v>0.02</v>
      </c>
      <c r="L25" s="15">
        <v>0.02</v>
      </c>
      <c r="M25" s="289">
        <f t="shared" si="0"/>
        <v>30918</v>
      </c>
      <c r="N25" s="289">
        <f t="shared" si="1"/>
        <v>31539</v>
      </c>
      <c r="P25" s="25">
        <f t="shared" si="2"/>
        <v>1.020093041670791</v>
      </c>
      <c r="Q25" s="25">
        <f>+Q24</f>
        <v>1.0200646148614181</v>
      </c>
      <c r="R25" s="25">
        <f>+(M25-M24)/(J25-J24)</f>
        <v>1.0201326385599243</v>
      </c>
      <c r="S25" s="1">
        <f t="shared" si="3"/>
        <v>1.0200853871531146</v>
      </c>
      <c r="T25" s="1">
        <f>+T24</f>
        <v>1.0200033338889816</v>
      </c>
      <c r="U25" s="1">
        <f>+(N25-N24)/(M25-M24)</f>
        <v>1.0201996749477595</v>
      </c>
    </row>
    <row r="26" spans="1:2500" ht="18" customHeight="1" x14ac:dyDescent="0.25">
      <c r="A26" s="433"/>
      <c r="B26" s="21">
        <v>19</v>
      </c>
      <c r="C26" s="21" t="str">
        <f t="shared" si="4"/>
        <v>_19</v>
      </c>
      <c r="D26" s="21" t="str">
        <f t="shared" si="5"/>
        <v>_38_1</v>
      </c>
      <c r="E26" s="22" t="s">
        <v>33</v>
      </c>
      <c r="F26" s="21">
        <v>38</v>
      </c>
      <c r="G26" s="22" t="s">
        <v>119</v>
      </c>
      <c r="H26" s="21">
        <v>1</v>
      </c>
      <c r="I26" s="22" t="s">
        <v>7</v>
      </c>
      <c r="J26" s="287">
        <v>17583</v>
      </c>
      <c r="K26" s="15">
        <v>0.02</v>
      </c>
      <c r="L26" s="15">
        <v>0.02</v>
      </c>
      <c r="M26" s="289">
        <f t="shared" si="0"/>
        <v>17937</v>
      </c>
      <c r="N26" s="289">
        <f t="shared" si="1"/>
        <v>18297</v>
      </c>
      <c r="P26" s="25">
        <f t="shared" si="2"/>
        <v>1.0201330830916226</v>
      </c>
      <c r="Q26" s="25">
        <f>+P26</f>
        <v>1.0201330830916226</v>
      </c>
      <c r="R26" s="25">
        <v>0</v>
      </c>
      <c r="S26" s="1">
        <f t="shared" si="3"/>
        <v>1.0200702458605118</v>
      </c>
      <c r="T26" s="1">
        <f>+S26</f>
        <v>1.0200702458605118</v>
      </c>
      <c r="U26" s="1">
        <v>0</v>
      </c>
    </row>
    <row r="27" spans="1:2500" ht="18" customHeight="1" x14ac:dyDescent="0.25">
      <c r="A27" s="433"/>
      <c r="B27" s="21">
        <v>19</v>
      </c>
      <c r="C27" s="21" t="str">
        <f t="shared" si="4"/>
        <v>_19</v>
      </c>
      <c r="D27" s="21" t="str">
        <f t="shared" si="5"/>
        <v>_38_2</v>
      </c>
      <c r="E27" s="22" t="s">
        <v>33</v>
      </c>
      <c r="F27" s="21">
        <v>38</v>
      </c>
      <c r="G27" s="22" t="s">
        <v>119</v>
      </c>
      <c r="H27" s="21">
        <v>2</v>
      </c>
      <c r="I27" s="22" t="s">
        <v>9</v>
      </c>
      <c r="J27" s="287">
        <v>30153</v>
      </c>
      <c r="K27" s="15">
        <v>0.02</v>
      </c>
      <c r="L27" s="15">
        <v>0.02</v>
      </c>
      <c r="M27" s="289">
        <f t="shared" si="0"/>
        <v>30759</v>
      </c>
      <c r="N27" s="289">
        <f t="shared" si="1"/>
        <v>31377</v>
      </c>
      <c r="P27" s="25">
        <f t="shared" si="2"/>
        <v>1.0200975027360462</v>
      </c>
      <c r="Q27" s="25">
        <f>+Q26</f>
        <v>1.0201330830916226</v>
      </c>
      <c r="R27" s="25">
        <f>+(M27-M26)/(J27-J26)</f>
        <v>1.0200477326968973</v>
      </c>
      <c r="S27" s="1">
        <f t="shared" si="3"/>
        <v>1.0200916804837608</v>
      </c>
      <c r="T27" s="1">
        <f>+T26</f>
        <v>1.0200702458605118</v>
      </c>
      <c r="U27" s="1">
        <f>+(N27-N26)/(M27-M26)</f>
        <v>1.0201216658867571</v>
      </c>
    </row>
    <row r="28" spans="1:2500" ht="18" customHeight="1" x14ac:dyDescent="0.25">
      <c r="A28" s="433"/>
      <c r="B28" s="21">
        <v>19</v>
      </c>
      <c r="C28" s="21" t="str">
        <f t="shared" si="4"/>
        <v>_19</v>
      </c>
      <c r="D28" s="21" t="str">
        <f t="shared" si="5"/>
        <v>_42_1</v>
      </c>
      <c r="E28" s="22" t="s">
        <v>33</v>
      </c>
      <c r="F28" s="21">
        <v>42</v>
      </c>
      <c r="G28" s="22" t="s">
        <v>120</v>
      </c>
      <c r="H28" s="21">
        <v>1</v>
      </c>
      <c r="I28" s="22" t="s">
        <v>7</v>
      </c>
      <c r="J28" s="287">
        <v>17583</v>
      </c>
      <c r="K28" s="15">
        <v>0.02</v>
      </c>
      <c r="L28" s="15">
        <v>0.02</v>
      </c>
      <c r="M28" s="289">
        <f t="shared" si="0"/>
        <v>17937</v>
      </c>
      <c r="N28" s="289">
        <f t="shared" si="1"/>
        <v>18297</v>
      </c>
      <c r="P28" s="25">
        <f t="shared" si="2"/>
        <v>1.0201330830916226</v>
      </c>
      <c r="Q28" s="25">
        <f>+P28</f>
        <v>1.0201330830916226</v>
      </c>
      <c r="R28" s="25">
        <v>0</v>
      </c>
      <c r="S28" s="1">
        <f t="shared" si="3"/>
        <v>1.0200702458605118</v>
      </c>
      <c r="T28" s="1">
        <f>+S28</f>
        <v>1.0200702458605118</v>
      </c>
      <c r="U28" s="1">
        <v>0</v>
      </c>
    </row>
    <row r="29" spans="1:2500" ht="18" customHeight="1" x14ac:dyDescent="0.25">
      <c r="A29" s="433"/>
      <c r="B29" s="21">
        <v>19</v>
      </c>
      <c r="C29" s="21" t="str">
        <f t="shared" si="4"/>
        <v>_19</v>
      </c>
      <c r="D29" s="21" t="str">
        <f t="shared" si="5"/>
        <v>_42_2</v>
      </c>
      <c r="E29" s="22" t="s">
        <v>33</v>
      </c>
      <c r="F29" s="21">
        <v>42</v>
      </c>
      <c r="G29" s="22" t="s">
        <v>120</v>
      </c>
      <c r="H29" s="21">
        <v>2</v>
      </c>
      <c r="I29" s="22" t="s">
        <v>9</v>
      </c>
      <c r="J29" s="287">
        <v>30153</v>
      </c>
      <c r="K29" s="15">
        <v>0.02</v>
      </c>
      <c r="L29" s="15">
        <v>0.02</v>
      </c>
      <c r="M29" s="289">
        <f t="shared" si="0"/>
        <v>30759</v>
      </c>
      <c r="N29" s="289">
        <f t="shared" si="1"/>
        <v>31377</v>
      </c>
      <c r="P29" s="25">
        <f t="shared" si="2"/>
        <v>1.0200975027360462</v>
      </c>
      <c r="Q29" s="25">
        <f>+Q28</f>
        <v>1.0201330830916226</v>
      </c>
      <c r="R29" s="25">
        <f>+(M29-M28)/(J29-J28)</f>
        <v>1.0200477326968973</v>
      </c>
      <c r="S29" s="1">
        <f t="shared" si="3"/>
        <v>1.0200916804837608</v>
      </c>
      <c r="T29" s="1">
        <f>+T28</f>
        <v>1.0200702458605118</v>
      </c>
      <c r="U29" s="1">
        <f>+(N29-N28)/(M29-M28)</f>
        <v>1.0201216658867571</v>
      </c>
    </row>
    <row r="30" spans="1:2500" ht="18" customHeight="1" x14ac:dyDescent="0.25">
      <c r="A30" s="433"/>
      <c r="B30" s="21">
        <v>21</v>
      </c>
      <c r="C30" s="21" t="str">
        <f t="shared" si="4"/>
        <v>_21</v>
      </c>
      <c r="D30" s="21" t="str">
        <f t="shared" si="5"/>
        <v>_21_1</v>
      </c>
      <c r="E30" s="22" t="s">
        <v>35</v>
      </c>
      <c r="F30" s="21">
        <v>21</v>
      </c>
      <c r="G30" s="22" t="s">
        <v>121</v>
      </c>
      <c r="H30" s="21">
        <v>1</v>
      </c>
      <c r="I30" s="22" t="s">
        <v>7</v>
      </c>
      <c r="J30" s="287">
        <v>19377</v>
      </c>
      <c r="K30" s="15">
        <v>0.02</v>
      </c>
      <c r="L30" s="15">
        <v>0.02</v>
      </c>
      <c r="M30" s="289">
        <f t="shared" si="0"/>
        <v>19767</v>
      </c>
      <c r="N30" s="289">
        <f t="shared" si="1"/>
        <v>20163</v>
      </c>
      <c r="P30" s="25">
        <f t="shared" si="2"/>
        <v>1.0201269546369407</v>
      </c>
      <c r="Q30" s="25">
        <f>+P30</f>
        <v>1.0201269546369407</v>
      </c>
      <c r="R30" s="25">
        <v>0</v>
      </c>
      <c r="S30" s="1">
        <f t="shared" si="3"/>
        <v>1.020033388981636</v>
      </c>
      <c r="T30" s="1">
        <f>+S30</f>
        <v>1.020033388981636</v>
      </c>
      <c r="U30" s="1">
        <v>0</v>
      </c>
    </row>
    <row r="31" spans="1:2500" ht="18" customHeight="1" x14ac:dyDescent="0.25">
      <c r="A31" s="433"/>
      <c r="B31" s="21">
        <v>21</v>
      </c>
      <c r="C31" s="21" t="str">
        <f t="shared" si="4"/>
        <v>_21</v>
      </c>
      <c r="D31" s="21" t="str">
        <f t="shared" si="5"/>
        <v>_21_2</v>
      </c>
      <c r="E31" s="22" t="s">
        <v>35</v>
      </c>
      <c r="F31" s="21">
        <v>21</v>
      </c>
      <c r="G31" s="22" t="s">
        <v>121</v>
      </c>
      <c r="H31" s="21">
        <v>2</v>
      </c>
      <c r="I31" s="22" t="s">
        <v>9</v>
      </c>
      <c r="J31" s="287">
        <v>33738</v>
      </c>
      <c r="K31" s="15">
        <v>0.02</v>
      </c>
      <c r="L31" s="15">
        <v>0.02</v>
      </c>
      <c r="M31" s="289">
        <f t="shared" si="0"/>
        <v>34413</v>
      </c>
      <c r="N31" s="289">
        <f t="shared" si="1"/>
        <v>35103</v>
      </c>
      <c r="P31" s="25">
        <f t="shared" si="2"/>
        <v>1.0200071136404054</v>
      </c>
      <c r="Q31" s="25">
        <f>+Q30</f>
        <v>1.0201269546369407</v>
      </c>
      <c r="R31" s="25">
        <f>+(M31-M30)/(J31-J30)</f>
        <v>1.0198454146647169</v>
      </c>
      <c r="S31" s="1">
        <f t="shared" si="3"/>
        <v>1.0200505622875076</v>
      </c>
      <c r="T31" s="1">
        <f>+T30</f>
        <v>1.020033388981636</v>
      </c>
      <c r="U31" s="1">
        <f>+(N31-N30)/(M31-M30)</f>
        <v>1.020073740270381</v>
      </c>
    </row>
    <row r="32" spans="1:2500" ht="18" customHeight="1" x14ac:dyDescent="0.25">
      <c r="A32" s="433"/>
      <c r="B32" s="21">
        <v>21</v>
      </c>
      <c r="C32" s="21" t="str">
        <f t="shared" si="4"/>
        <v>_21</v>
      </c>
      <c r="D32" s="21" t="str">
        <f t="shared" si="5"/>
        <v>_22_1</v>
      </c>
      <c r="E32" s="22" t="s">
        <v>35</v>
      </c>
      <c r="F32" s="21">
        <v>22</v>
      </c>
      <c r="G32" s="22" t="s">
        <v>122</v>
      </c>
      <c r="H32" s="21">
        <v>1</v>
      </c>
      <c r="I32" s="22" t="s">
        <v>7</v>
      </c>
      <c r="J32" s="287">
        <v>18840</v>
      </c>
      <c r="K32" s="15">
        <v>0.02</v>
      </c>
      <c r="L32" s="15">
        <v>0.02</v>
      </c>
      <c r="M32" s="289">
        <f t="shared" si="0"/>
        <v>19218</v>
      </c>
      <c r="N32" s="289">
        <f t="shared" si="1"/>
        <v>19605</v>
      </c>
      <c r="P32" s="25">
        <f t="shared" si="2"/>
        <v>1.0200636942675159</v>
      </c>
      <c r="Q32" s="25">
        <f>+P32</f>
        <v>1.0200636942675159</v>
      </c>
      <c r="R32" s="25">
        <v>0</v>
      </c>
      <c r="S32" s="1">
        <f t="shared" si="3"/>
        <v>1.0201373712144863</v>
      </c>
      <c r="T32" s="1">
        <f>+S32</f>
        <v>1.0201373712144863</v>
      </c>
      <c r="U32" s="1">
        <v>0</v>
      </c>
    </row>
    <row r="33" spans="1:21" ht="18" customHeight="1" x14ac:dyDescent="0.25">
      <c r="A33" s="433"/>
      <c r="B33" s="21">
        <v>21</v>
      </c>
      <c r="C33" s="21" t="str">
        <f t="shared" si="4"/>
        <v>_21</v>
      </c>
      <c r="D33" s="21" t="str">
        <f t="shared" si="5"/>
        <v>_22_2</v>
      </c>
      <c r="E33" s="22" t="s">
        <v>35</v>
      </c>
      <c r="F33" s="21">
        <v>22</v>
      </c>
      <c r="G33" s="22" t="s">
        <v>122</v>
      </c>
      <c r="H33" s="21">
        <v>2</v>
      </c>
      <c r="I33" s="22" t="s">
        <v>9</v>
      </c>
      <c r="J33" s="287">
        <v>33738</v>
      </c>
      <c r="K33" s="15">
        <v>0.02</v>
      </c>
      <c r="L33" s="15">
        <v>0.02</v>
      </c>
      <c r="M33" s="289">
        <f t="shared" si="0"/>
        <v>34413</v>
      </c>
      <c r="N33" s="289">
        <f t="shared" si="1"/>
        <v>35103</v>
      </c>
      <c r="P33" s="25">
        <f t="shared" si="2"/>
        <v>1.0200071136404054</v>
      </c>
      <c r="Q33" s="25">
        <f>+Q32</f>
        <v>1.0200636942675159</v>
      </c>
      <c r="R33" s="25">
        <f>+(M33-M32)/(J33-J32)</f>
        <v>1.0199355618203785</v>
      </c>
      <c r="S33" s="1">
        <f t="shared" si="3"/>
        <v>1.0200505622875076</v>
      </c>
      <c r="T33" s="1">
        <f>+T32</f>
        <v>1.0201373712144863</v>
      </c>
      <c r="U33" s="1">
        <f>+(N33-N32)/(M33-M32)</f>
        <v>1.0199407699901284</v>
      </c>
    </row>
    <row r="34" spans="1:21" ht="18" customHeight="1" x14ac:dyDescent="0.25">
      <c r="A34" s="433"/>
      <c r="B34" s="21">
        <v>25</v>
      </c>
      <c r="C34" s="21" t="str">
        <f t="shared" si="4"/>
        <v>_25</v>
      </c>
      <c r="D34" s="21" t="str">
        <f t="shared" si="5"/>
        <v>_17_1</v>
      </c>
      <c r="E34" s="22" t="s">
        <v>37</v>
      </c>
      <c r="F34" s="21">
        <v>17</v>
      </c>
      <c r="G34" s="22" t="s">
        <v>38</v>
      </c>
      <c r="H34" s="21">
        <v>1</v>
      </c>
      <c r="I34" s="22" t="s">
        <v>7</v>
      </c>
      <c r="J34" s="287">
        <v>16875</v>
      </c>
      <c r="K34" s="15">
        <v>0.02</v>
      </c>
      <c r="L34" s="15">
        <v>0.02</v>
      </c>
      <c r="M34" s="289">
        <f t="shared" si="0"/>
        <v>17214</v>
      </c>
      <c r="N34" s="289">
        <f t="shared" si="1"/>
        <v>17559</v>
      </c>
      <c r="P34" s="25">
        <f t="shared" si="2"/>
        <v>1.0200888888888888</v>
      </c>
      <c r="Q34" s="25">
        <f>+P34</f>
        <v>1.0200888888888888</v>
      </c>
      <c r="R34" s="25">
        <v>0</v>
      </c>
      <c r="S34" s="1">
        <f t="shared" si="3"/>
        <v>1.0200418264203555</v>
      </c>
      <c r="T34" s="1">
        <f>+S34</f>
        <v>1.0200418264203555</v>
      </c>
      <c r="U34" s="1">
        <v>0</v>
      </c>
    </row>
    <row r="35" spans="1:21" ht="18" customHeight="1" x14ac:dyDescent="0.25">
      <c r="A35" s="433"/>
      <c r="B35" s="21">
        <v>25</v>
      </c>
      <c r="C35" s="21" t="str">
        <f t="shared" si="4"/>
        <v>_25</v>
      </c>
      <c r="D35" s="21" t="str">
        <f t="shared" si="5"/>
        <v>_17_2</v>
      </c>
      <c r="E35" s="22" t="s">
        <v>37</v>
      </c>
      <c r="F35" s="21">
        <v>17</v>
      </c>
      <c r="G35" s="22" t="s">
        <v>38</v>
      </c>
      <c r="H35" s="21">
        <v>2</v>
      </c>
      <c r="I35" s="22" t="s">
        <v>9</v>
      </c>
      <c r="J35" s="287">
        <v>35535</v>
      </c>
      <c r="K35" s="15">
        <v>0.02</v>
      </c>
      <c r="L35" s="15">
        <v>0.02</v>
      </c>
      <c r="M35" s="289">
        <f t="shared" si="0"/>
        <v>36246</v>
      </c>
      <c r="N35" s="289">
        <f t="shared" si="1"/>
        <v>36972</v>
      </c>
      <c r="P35" s="25">
        <f t="shared" si="2"/>
        <v>1.0200084423807514</v>
      </c>
      <c r="Q35" s="25">
        <f>+Q34</f>
        <v>1.0200888888888888</v>
      </c>
      <c r="R35" s="25">
        <f>+(M35-M34)/(J35-J34)</f>
        <v>1.019935691318328</v>
      </c>
      <c r="S35" s="1">
        <f t="shared" si="3"/>
        <v>1.0200297963913258</v>
      </c>
      <c r="T35" s="1">
        <f>+T34</f>
        <v>1.0200418264203555</v>
      </c>
      <c r="U35" s="1">
        <f>+(N35-N34)/(M35-M34)</f>
        <v>1.0200189155107189</v>
      </c>
    </row>
    <row r="36" spans="1:21" ht="18" customHeight="1" x14ac:dyDescent="0.25">
      <c r="A36" s="433"/>
      <c r="B36" s="21">
        <v>25</v>
      </c>
      <c r="C36" s="21" t="str">
        <f t="shared" si="4"/>
        <v>_25</v>
      </c>
      <c r="D36" s="21" t="str">
        <f t="shared" si="5"/>
        <v>_39_1</v>
      </c>
      <c r="E36" s="22" t="s">
        <v>37</v>
      </c>
      <c r="F36" s="21">
        <v>39</v>
      </c>
      <c r="G36" s="22" t="s">
        <v>40</v>
      </c>
      <c r="H36" s="21">
        <v>1</v>
      </c>
      <c r="I36" s="22" t="s">
        <v>7</v>
      </c>
      <c r="J36" s="287">
        <v>15954</v>
      </c>
      <c r="K36" s="15">
        <v>0.02</v>
      </c>
      <c r="L36" s="15">
        <v>0.02</v>
      </c>
      <c r="M36" s="289">
        <f t="shared" ref="M36:M67" si="6">3*ROUNDUP((1+K36)*J36/3,0)</f>
        <v>16275</v>
      </c>
      <c r="N36" s="289">
        <f t="shared" ref="N36:N67" si="7">3*ROUNDUP(M36*(1+L36)/3,0)</f>
        <v>16602</v>
      </c>
      <c r="P36" s="25">
        <f t="shared" ref="P36:P67" si="8">+M36/J36</f>
        <v>1.0201203459947348</v>
      </c>
      <c r="Q36" s="25">
        <f>+P36</f>
        <v>1.0201203459947348</v>
      </c>
      <c r="R36" s="25">
        <v>0</v>
      </c>
      <c r="S36" s="1">
        <f t="shared" ref="S36:S67" si="9">+N36/M36</f>
        <v>1.0200921658986175</v>
      </c>
      <c r="T36" s="1">
        <f>+S36</f>
        <v>1.0200921658986175</v>
      </c>
      <c r="U36" s="1">
        <v>0</v>
      </c>
    </row>
    <row r="37" spans="1:21" ht="18" customHeight="1" x14ac:dyDescent="0.25">
      <c r="A37" s="433"/>
      <c r="B37" s="21">
        <v>25</v>
      </c>
      <c r="C37" s="21" t="str">
        <f t="shared" si="4"/>
        <v>_25</v>
      </c>
      <c r="D37" s="21" t="str">
        <f t="shared" si="5"/>
        <v>_39_2</v>
      </c>
      <c r="E37" s="22" t="s">
        <v>37</v>
      </c>
      <c r="F37" s="21">
        <v>39</v>
      </c>
      <c r="G37" s="22" t="s">
        <v>40</v>
      </c>
      <c r="H37" s="21">
        <v>2</v>
      </c>
      <c r="I37" s="22" t="s">
        <v>9</v>
      </c>
      <c r="J37" s="287">
        <v>28413</v>
      </c>
      <c r="K37" s="15">
        <v>0.02</v>
      </c>
      <c r="L37" s="15">
        <v>0.02</v>
      </c>
      <c r="M37" s="289">
        <f t="shared" si="6"/>
        <v>28983</v>
      </c>
      <c r="N37" s="289">
        <f t="shared" si="7"/>
        <v>29565</v>
      </c>
      <c r="P37" s="25">
        <f t="shared" si="8"/>
        <v>1.0200612395734348</v>
      </c>
      <c r="Q37" s="25">
        <f>+Q36</f>
        <v>1.0201203459947348</v>
      </c>
      <c r="R37" s="25">
        <f>+(M37-M36)/(J37-J36)</f>
        <v>1.0199855526125692</v>
      </c>
      <c r="S37" s="1">
        <f t="shared" si="9"/>
        <v>1.020080736983749</v>
      </c>
      <c r="T37" s="1">
        <f>+T36</f>
        <v>1.0200921658986175</v>
      </c>
      <c r="U37" s="1">
        <f>+(N37-N36)/(M37-M36)</f>
        <v>1.0200661000944287</v>
      </c>
    </row>
    <row r="38" spans="1:21" ht="18" customHeight="1" x14ac:dyDescent="0.25">
      <c r="A38" s="433"/>
      <c r="B38" s="21">
        <v>27</v>
      </c>
      <c r="C38" s="21" t="str">
        <f t="shared" si="4"/>
        <v>_27</v>
      </c>
      <c r="D38" s="21" t="str">
        <f t="shared" si="5"/>
        <v>_29_1</v>
      </c>
      <c r="E38" s="22" t="s">
        <v>41</v>
      </c>
      <c r="F38" s="21">
        <v>29</v>
      </c>
      <c r="G38" s="22" t="s">
        <v>42</v>
      </c>
      <c r="H38" s="21">
        <v>1</v>
      </c>
      <c r="I38" s="22" t="s">
        <v>7</v>
      </c>
      <c r="J38" s="287">
        <v>21135</v>
      </c>
      <c r="K38" s="15">
        <v>0.02</v>
      </c>
      <c r="L38" s="15">
        <v>0.02</v>
      </c>
      <c r="M38" s="289">
        <f t="shared" si="6"/>
        <v>21558</v>
      </c>
      <c r="N38" s="289">
        <f t="shared" si="7"/>
        <v>21990</v>
      </c>
      <c r="P38" s="25">
        <f t="shared" si="8"/>
        <v>1.020014194464159</v>
      </c>
      <c r="Q38" s="25">
        <f>+P38</f>
        <v>1.020014194464159</v>
      </c>
      <c r="R38" s="25">
        <v>0</v>
      </c>
      <c r="S38" s="1">
        <f t="shared" si="9"/>
        <v>1.0200389646534929</v>
      </c>
      <c r="T38" s="1">
        <f>+S38</f>
        <v>1.0200389646534929</v>
      </c>
      <c r="U38" s="1">
        <v>0</v>
      </c>
    </row>
    <row r="39" spans="1:21" ht="18" customHeight="1" x14ac:dyDescent="0.25">
      <c r="A39" s="433"/>
      <c r="B39" s="21">
        <v>27</v>
      </c>
      <c r="C39" s="21" t="str">
        <f t="shared" si="4"/>
        <v>_27</v>
      </c>
      <c r="D39" s="21" t="str">
        <f t="shared" si="5"/>
        <v>_29_2</v>
      </c>
      <c r="E39" s="22" t="s">
        <v>41</v>
      </c>
      <c r="F39" s="21">
        <v>29</v>
      </c>
      <c r="G39" s="22" t="s">
        <v>42</v>
      </c>
      <c r="H39" s="21">
        <v>2</v>
      </c>
      <c r="I39" s="22" t="s">
        <v>9</v>
      </c>
      <c r="J39" s="287">
        <v>33324</v>
      </c>
      <c r="K39" s="15">
        <v>0.02</v>
      </c>
      <c r="L39" s="15">
        <v>0.02</v>
      </c>
      <c r="M39" s="289">
        <f t="shared" si="6"/>
        <v>33993</v>
      </c>
      <c r="N39" s="289">
        <f t="shared" si="7"/>
        <v>34674</v>
      </c>
      <c r="P39" s="25">
        <f t="shared" si="8"/>
        <v>1.0200756211739288</v>
      </c>
      <c r="Q39" s="25">
        <f>+Q38</f>
        <v>1.020014194464159</v>
      </c>
      <c r="R39" s="25">
        <f>+(M39-M38)/(J39-J38)</f>
        <v>1.0201821314299779</v>
      </c>
      <c r="S39" s="1">
        <f t="shared" si="9"/>
        <v>1.0200335363163004</v>
      </c>
      <c r="T39" s="1">
        <f>+T38</f>
        <v>1.0200389646534929</v>
      </c>
      <c r="U39" s="1">
        <f>+(N39-N38)/(M39-M38)</f>
        <v>1.0200241254523523</v>
      </c>
    </row>
    <row r="40" spans="1:21" ht="18" customHeight="1" x14ac:dyDescent="0.25">
      <c r="A40" s="433"/>
      <c r="B40" s="21">
        <v>27</v>
      </c>
      <c r="C40" s="21" t="str">
        <f t="shared" si="4"/>
        <v>_27</v>
      </c>
      <c r="D40" s="21" t="str">
        <f t="shared" si="5"/>
        <v>_30_1</v>
      </c>
      <c r="E40" s="22" t="s">
        <v>41</v>
      </c>
      <c r="F40" s="21">
        <v>30</v>
      </c>
      <c r="G40" s="22" t="s">
        <v>43</v>
      </c>
      <c r="H40" s="21">
        <v>1</v>
      </c>
      <c r="I40" s="22" t="s">
        <v>7</v>
      </c>
      <c r="J40" s="287">
        <v>21135</v>
      </c>
      <c r="K40" s="15">
        <v>0.02</v>
      </c>
      <c r="L40" s="15">
        <v>0.02</v>
      </c>
      <c r="M40" s="289">
        <f t="shared" si="6"/>
        <v>21558</v>
      </c>
      <c r="N40" s="289">
        <f t="shared" si="7"/>
        <v>21990</v>
      </c>
      <c r="P40" s="25">
        <f t="shared" si="8"/>
        <v>1.020014194464159</v>
      </c>
      <c r="Q40" s="25">
        <f>+P40</f>
        <v>1.020014194464159</v>
      </c>
      <c r="R40" s="25">
        <v>0</v>
      </c>
      <c r="S40" s="1">
        <f t="shared" si="9"/>
        <v>1.0200389646534929</v>
      </c>
      <c r="T40" s="1">
        <f>+S40</f>
        <v>1.0200389646534929</v>
      </c>
      <c r="U40" s="1">
        <v>0</v>
      </c>
    </row>
    <row r="41" spans="1:21" ht="18" customHeight="1" x14ac:dyDescent="0.25">
      <c r="A41" s="433"/>
      <c r="B41" s="21">
        <v>27</v>
      </c>
      <c r="C41" s="21" t="str">
        <f t="shared" si="4"/>
        <v>_27</v>
      </c>
      <c r="D41" s="21" t="str">
        <f t="shared" si="5"/>
        <v>_30_2</v>
      </c>
      <c r="E41" s="22" t="s">
        <v>41</v>
      </c>
      <c r="F41" s="21">
        <v>30</v>
      </c>
      <c r="G41" s="22" t="s">
        <v>43</v>
      </c>
      <c r="H41" s="21">
        <v>2</v>
      </c>
      <c r="I41" s="22" t="s">
        <v>9</v>
      </c>
      <c r="J41" s="287">
        <v>33324</v>
      </c>
      <c r="K41" s="15">
        <v>0.02</v>
      </c>
      <c r="L41" s="15">
        <v>0.02</v>
      </c>
      <c r="M41" s="289">
        <f t="shared" si="6"/>
        <v>33993</v>
      </c>
      <c r="N41" s="289">
        <f t="shared" si="7"/>
        <v>34674</v>
      </c>
      <c r="P41" s="25">
        <f t="shared" si="8"/>
        <v>1.0200756211739288</v>
      </c>
      <c r="Q41" s="25">
        <f>+Q40</f>
        <v>1.020014194464159</v>
      </c>
      <c r="R41" s="25">
        <f>+(M41-M40)/(J41-J40)</f>
        <v>1.0201821314299779</v>
      </c>
      <c r="S41" s="1">
        <f t="shared" si="9"/>
        <v>1.0200335363163004</v>
      </c>
      <c r="T41" s="1">
        <f>+T40</f>
        <v>1.0200389646534929</v>
      </c>
      <c r="U41" s="1">
        <f>+(N41-N40)/(M41-M40)</f>
        <v>1.0200241254523523</v>
      </c>
    </row>
    <row r="42" spans="1:21" ht="18" customHeight="1" x14ac:dyDescent="0.25">
      <c r="A42" s="433"/>
      <c r="B42" s="21">
        <v>27</v>
      </c>
      <c r="C42" s="21" t="str">
        <f t="shared" si="4"/>
        <v>_27</v>
      </c>
      <c r="D42" s="21" t="str">
        <f t="shared" si="5"/>
        <v>_37_1</v>
      </c>
      <c r="E42" s="22" t="s">
        <v>41</v>
      </c>
      <c r="F42" s="21">
        <v>37</v>
      </c>
      <c r="G42" s="22" t="s">
        <v>123</v>
      </c>
      <c r="H42" s="21">
        <v>1</v>
      </c>
      <c r="I42" s="22" t="s">
        <v>7</v>
      </c>
      <c r="J42" s="287">
        <v>22500</v>
      </c>
      <c r="K42" s="15">
        <v>0.02</v>
      </c>
      <c r="L42" s="15">
        <v>0.02</v>
      </c>
      <c r="M42" s="289">
        <f t="shared" si="6"/>
        <v>22950</v>
      </c>
      <c r="N42" s="289">
        <f t="shared" si="7"/>
        <v>23409</v>
      </c>
      <c r="P42" s="25">
        <f t="shared" si="8"/>
        <v>1.02</v>
      </c>
      <c r="Q42" s="25">
        <f>+P42</f>
        <v>1.02</v>
      </c>
      <c r="R42" s="25">
        <v>0</v>
      </c>
      <c r="S42" s="1">
        <f t="shared" si="9"/>
        <v>1.02</v>
      </c>
      <c r="T42" s="1">
        <f>+S42</f>
        <v>1.02</v>
      </c>
      <c r="U42" s="1">
        <v>0</v>
      </c>
    </row>
    <row r="43" spans="1:21" ht="18" customHeight="1" x14ac:dyDescent="0.25">
      <c r="A43" s="433"/>
      <c r="B43" s="21">
        <v>27</v>
      </c>
      <c r="C43" s="21" t="str">
        <f t="shared" si="4"/>
        <v>_27</v>
      </c>
      <c r="D43" s="21" t="str">
        <f t="shared" si="5"/>
        <v>_37_2</v>
      </c>
      <c r="E43" s="22" t="s">
        <v>41</v>
      </c>
      <c r="F43" s="21">
        <v>37</v>
      </c>
      <c r="G43" s="22" t="s">
        <v>114</v>
      </c>
      <c r="H43" s="21">
        <v>2</v>
      </c>
      <c r="I43" s="22" t="s">
        <v>9</v>
      </c>
      <c r="J43" s="287">
        <v>27000</v>
      </c>
      <c r="K43" s="15">
        <v>0.02</v>
      </c>
      <c r="L43" s="15">
        <v>0.02</v>
      </c>
      <c r="M43" s="289">
        <f t="shared" si="6"/>
        <v>27540</v>
      </c>
      <c r="N43" s="289">
        <f t="shared" si="7"/>
        <v>28092</v>
      </c>
      <c r="P43" s="25">
        <f t="shared" si="8"/>
        <v>1.02</v>
      </c>
      <c r="Q43" s="25">
        <f>+Q42</f>
        <v>1.02</v>
      </c>
      <c r="R43" s="25">
        <f>+(M43-M42)/(J43-J42)</f>
        <v>1.02</v>
      </c>
      <c r="S43" s="1">
        <f t="shared" si="9"/>
        <v>1.0200435729847495</v>
      </c>
      <c r="T43" s="1">
        <f>+T42</f>
        <v>1.02</v>
      </c>
      <c r="U43" s="1">
        <f>+(N43-N42)/(M43-M42)</f>
        <v>1.0202614379084967</v>
      </c>
    </row>
    <row r="44" spans="1:21" ht="18" customHeight="1" x14ac:dyDescent="0.25">
      <c r="A44" s="433"/>
      <c r="B44" s="21">
        <v>27</v>
      </c>
      <c r="C44" s="21" t="str">
        <f t="shared" si="4"/>
        <v>_27</v>
      </c>
      <c r="D44" s="21" t="str">
        <f t="shared" si="5"/>
        <v>_40_1</v>
      </c>
      <c r="E44" s="22" t="s">
        <v>41</v>
      </c>
      <c r="F44" s="21">
        <v>40</v>
      </c>
      <c r="G44" s="22" t="s">
        <v>44</v>
      </c>
      <c r="H44" s="21">
        <v>1</v>
      </c>
      <c r="I44" s="22" t="s">
        <v>7</v>
      </c>
      <c r="J44" s="287">
        <v>21135</v>
      </c>
      <c r="K44" s="15">
        <v>0.02</v>
      </c>
      <c r="L44" s="15">
        <v>0.02</v>
      </c>
      <c r="M44" s="289">
        <f t="shared" si="6"/>
        <v>21558</v>
      </c>
      <c r="N44" s="289">
        <f t="shared" si="7"/>
        <v>21990</v>
      </c>
      <c r="P44" s="25">
        <f t="shared" si="8"/>
        <v>1.020014194464159</v>
      </c>
      <c r="Q44" s="25">
        <f>+P44</f>
        <v>1.020014194464159</v>
      </c>
      <c r="R44" s="25">
        <v>0</v>
      </c>
      <c r="S44" s="1">
        <f t="shared" si="9"/>
        <v>1.0200389646534929</v>
      </c>
      <c r="T44" s="1">
        <f>+S44</f>
        <v>1.0200389646534929</v>
      </c>
      <c r="U44" s="1">
        <v>0</v>
      </c>
    </row>
    <row r="45" spans="1:21" ht="18" customHeight="1" x14ac:dyDescent="0.25">
      <c r="A45" s="433"/>
      <c r="B45" s="21">
        <v>27</v>
      </c>
      <c r="C45" s="21" t="str">
        <f t="shared" si="4"/>
        <v>_27</v>
      </c>
      <c r="D45" s="21" t="str">
        <f t="shared" si="5"/>
        <v>_40_2</v>
      </c>
      <c r="E45" s="22" t="s">
        <v>41</v>
      </c>
      <c r="F45" s="21">
        <v>40</v>
      </c>
      <c r="G45" s="22" t="s">
        <v>44</v>
      </c>
      <c r="H45" s="21">
        <v>2</v>
      </c>
      <c r="I45" s="22" t="s">
        <v>9</v>
      </c>
      <c r="J45" s="287">
        <v>33324</v>
      </c>
      <c r="K45" s="15">
        <v>0.02</v>
      </c>
      <c r="L45" s="15">
        <v>0.02</v>
      </c>
      <c r="M45" s="289">
        <f t="shared" si="6"/>
        <v>33993</v>
      </c>
      <c r="N45" s="289">
        <f t="shared" si="7"/>
        <v>34674</v>
      </c>
      <c r="P45" s="25">
        <f t="shared" si="8"/>
        <v>1.0200756211739288</v>
      </c>
      <c r="Q45" s="25">
        <f>+Q44</f>
        <v>1.020014194464159</v>
      </c>
      <c r="R45" s="25">
        <f>+(M45-M44)/(J45-J44)</f>
        <v>1.0201821314299779</v>
      </c>
      <c r="S45" s="1">
        <f t="shared" si="9"/>
        <v>1.0200335363163004</v>
      </c>
      <c r="T45" s="1">
        <f>+T44</f>
        <v>1.0200389646534929</v>
      </c>
      <c r="U45" s="1">
        <f>+(N45-N44)/(M45-M44)</f>
        <v>1.0200241254523523</v>
      </c>
    </row>
    <row r="46" spans="1:21" ht="18" customHeight="1" x14ac:dyDescent="0.25">
      <c r="A46" s="433"/>
      <c r="B46" s="21">
        <v>33</v>
      </c>
      <c r="C46" s="21" t="str">
        <f t="shared" si="4"/>
        <v>_33</v>
      </c>
      <c r="D46" s="21" t="str">
        <f t="shared" si="5"/>
        <v>_7_1</v>
      </c>
      <c r="E46" s="22" t="s">
        <v>46</v>
      </c>
      <c r="F46" s="21">
        <v>7</v>
      </c>
      <c r="G46" s="22" t="s">
        <v>124</v>
      </c>
      <c r="H46" s="21">
        <v>1</v>
      </c>
      <c r="I46" s="22" t="s">
        <v>7</v>
      </c>
      <c r="J46" s="287">
        <v>20409</v>
      </c>
      <c r="K46" s="15">
        <v>0.02</v>
      </c>
      <c r="L46" s="15">
        <v>0.02</v>
      </c>
      <c r="M46" s="289">
        <f t="shared" si="6"/>
        <v>20820</v>
      </c>
      <c r="N46" s="289">
        <f t="shared" si="7"/>
        <v>21237</v>
      </c>
      <c r="P46" s="25">
        <f t="shared" si="8"/>
        <v>1.0201381743348523</v>
      </c>
      <c r="Q46" s="25">
        <f>+P46</f>
        <v>1.0201381743348523</v>
      </c>
      <c r="R46" s="25">
        <v>0</v>
      </c>
      <c r="S46" s="1">
        <f t="shared" si="9"/>
        <v>1.020028818443804</v>
      </c>
      <c r="T46" s="1">
        <f>+S46</f>
        <v>1.020028818443804</v>
      </c>
      <c r="U46" s="1">
        <v>0</v>
      </c>
    </row>
    <row r="47" spans="1:21" ht="18" customHeight="1" x14ac:dyDescent="0.25">
      <c r="A47" s="433"/>
      <c r="B47" s="21">
        <v>33</v>
      </c>
      <c r="C47" s="21" t="str">
        <f t="shared" si="4"/>
        <v>_33</v>
      </c>
      <c r="D47" s="21" t="str">
        <f t="shared" si="5"/>
        <v>_7_2</v>
      </c>
      <c r="E47" s="22" t="s">
        <v>46</v>
      </c>
      <c r="F47" s="21">
        <v>7</v>
      </c>
      <c r="G47" s="22" t="s">
        <v>124</v>
      </c>
      <c r="H47" s="21">
        <v>2</v>
      </c>
      <c r="I47" s="22" t="s">
        <v>9</v>
      </c>
      <c r="J47" s="287">
        <v>36633</v>
      </c>
      <c r="K47" s="15">
        <v>0.02</v>
      </c>
      <c r="L47" s="15">
        <v>0.02</v>
      </c>
      <c r="M47" s="289">
        <f t="shared" si="6"/>
        <v>37368</v>
      </c>
      <c r="N47" s="289">
        <f t="shared" si="7"/>
        <v>38118</v>
      </c>
      <c r="P47" s="25">
        <f t="shared" si="8"/>
        <v>1.0200638768323642</v>
      </c>
      <c r="Q47" s="25">
        <f>+Q46</f>
        <v>1.0201381743348523</v>
      </c>
      <c r="R47" s="25">
        <f>+(M47-M46)/(J47-J46)</f>
        <v>1.0199704142011834</v>
      </c>
      <c r="S47" s="1">
        <f t="shared" si="9"/>
        <v>1.0200706486833655</v>
      </c>
      <c r="T47" s="1">
        <f>+T46</f>
        <v>1.020028818443804</v>
      </c>
      <c r="U47" s="1">
        <f>+(N47-N46)/(M47-M46)</f>
        <v>1.0201232777374909</v>
      </c>
    </row>
    <row r="48" spans="1:21" ht="18" customHeight="1" x14ac:dyDescent="0.25">
      <c r="A48" s="433"/>
      <c r="B48" s="21">
        <v>37</v>
      </c>
      <c r="C48" s="21" t="str">
        <f t="shared" si="4"/>
        <v>_37</v>
      </c>
      <c r="D48" s="21" t="str">
        <f t="shared" si="5"/>
        <v>_9_1</v>
      </c>
      <c r="E48" s="22" t="s">
        <v>48</v>
      </c>
      <c r="F48" s="21">
        <v>9</v>
      </c>
      <c r="G48" s="22" t="s">
        <v>49</v>
      </c>
      <c r="H48" s="21">
        <v>1</v>
      </c>
      <c r="I48" s="22" t="s">
        <v>7</v>
      </c>
      <c r="J48" s="287">
        <v>31335</v>
      </c>
      <c r="K48" s="15">
        <v>0.02</v>
      </c>
      <c r="L48" s="15">
        <v>0.02</v>
      </c>
      <c r="M48" s="289">
        <f t="shared" si="6"/>
        <v>31962</v>
      </c>
      <c r="N48" s="289">
        <f t="shared" si="7"/>
        <v>32604</v>
      </c>
      <c r="P48" s="25">
        <f t="shared" si="8"/>
        <v>1.020009573958832</v>
      </c>
      <c r="Q48" s="25">
        <f>+P48</f>
        <v>1.020009573958832</v>
      </c>
      <c r="R48" s="25">
        <v>0</v>
      </c>
      <c r="S48" s="1">
        <f t="shared" si="9"/>
        <v>1.0200863525436457</v>
      </c>
      <c r="T48" s="1">
        <f>+S48</f>
        <v>1.0200863525436457</v>
      </c>
      <c r="U48" s="1">
        <v>0</v>
      </c>
    </row>
    <row r="49" spans="1:21" ht="18" customHeight="1" x14ac:dyDescent="0.25">
      <c r="A49" s="433"/>
      <c r="B49" s="21">
        <v>37</v>
      </c>
      <c r="C49" s="21" t="str">
        <f t="shared" si="4"/>
        <v>_37</v>
      </c>
      <c r="D49" s="21" t="str">
        <f t="shared" si="5"/>
        <v>_9_2</v>
      </c>
      <c r="E49" s="22" t="s">
        <v>48</v>
      </c>
      <c r="F49" s="21">
        <v>9</v>
      </c>
      <c r="G49" s="22" t="s">
        <v>49</v>
      </c>
      <c r="H49" s="21">
        <v>2</v>
      </c>
      <c r="I49" s="22" t="s">
        <v>9</v>
      </c>
      <c r="J49" s="287">
        <v>46155</v>
      </c>
      <c r="K49" s="15">
        <v>0.02</v>
      </c>
      <c r="L49" s="15">
        <v>0.02</v>
      </c>
      <c r="M49" s="289">
        <f t="shared" si="6"/>
        <v>47079</v>
      </c>
      <c r="N49" s="289">
        <f t="shared" si="7"/>
        <v>48021</v>
      </c>
      <c r="P49" s="25">
        <f t="shared" si="8"/>
        <v>1.0200194995125123</v>
      </c>
      <c r="Q49" s="25">
        <f>+Q48</f>
        <v>1.020009573958832</v>
      </c>
      <c r="R49" s="25">
        <f>+(M49-M48)/(J49-J48)</f>
        <v>1.0200404858299594</v>
      </c>
      <c r="S49" s="1">
        <f t="shared" si="9"/>
        <v>1.0200089211750463</v>
      </c>
      <c r="T49" s="1">
        <f>+T48</f>
        <v>1.0200863525436457</v>
      </c>
      <c r="U49" s="1">
        <f>+(N49-N48)/(M49-M48)</f>
        <v>1.0198452073824171</v>
      </c>
    </row>
    <row r="50" spans="1:21" ht="18" customHeight="1" x14ac:dyDescent="0.25">
      <c r="A50" s="433"/>
      <c r="B50" s="21">
        <v>37</v>
      </c>
      <c r="C50" s="21" t="str">
        <f t="shared" si="4"/>
        <v>_37</v>
      </c>
      <c r="D50" s="21" t="str">
        <f t="shared" si="5"/>
        <v>_10_1</v>
      </c>
      <c r="E50" s="22" t="s">
        <v>48</v>
      </c>
      <c r="F50" s="21">
        <v>10</v>
      </c>
      <c r="G50" s="22" t="s">
        <v>50</v>
      </c>
      <c r="H50" s="21">
        <v>1</v>
      </c>
      <c r="I50" s="22" t="s">
        <v>7</v>
      </c>
      <c r="J50" s="287">
        <v>30129</v>
      </c>
      <c r="K50" s="15">
        <v>0.02</v>
      </c>
      <c r="L50" s="15">
        <v>0.02</v>
      </c>
      <c r="M50" s="289">
        <f t="shared" si="6"/>
        <v>30732</v>
      </c>
      <c r="N50" s="289">
        <f t="shared" si="7"/>
        <v>31347</v>
      </c>
      <c r="P50" s="25">
        <f t="shared" si="8"/>
        <v>1.0200139400577517</v>
      </c>
      <c r="Q50" s="25">
        <f>+P50</f>
        <v>1.0200139400577517</v>
      </c>
      <c r="R50" s="25">
        <v>0</v>
      </c>
      <c r="S50" s="1">
        <f t="shared" si="9"/>
        <v>1.0200117141741507</v>
      </c>
      <c r="T50" s="1">
        <f>+S50</f>
        <v>1.0200117141741507</v>
      </c>
      <c r="U50" s="1">
        <v>0</v>
      </c>
    </row>
    <row r="51" spans="1:21" ht="18" customHeight="1" x14ac:dyDescent="0.25">
      <c r="A51" s="433"/>
      <c r="B51" s="21">
        <v>37</v>
      </c>
      <c r="C51" s="21" t="str">
        <f t="shared" si="4"/>
        <v>_37</v>
      </c>
      <c r="D51" s="21" t="str">
        <f t="shared" si="5"/>
        <v>_10_2</v>
      </c>
      <c r="E51" s="22" t="s">
        <v>48</v>
      </c>
      <c r="F51" s="21">
        <v>10</v>
      </c>
      <c r="G51" s="22" t="s">
        <v>50</v>
      </c>
      <c r="H51" s="21">
        <v>2</v>
      </c>
      <c r="I51" s="22" t="s">
        <v>9</v>
      </c>
      <c r="J51" s="287">
        <v>44379</v>
      </c>
      <c r="K51" s="15">
        <v>0.02</v>
      </c>
      <c r="L51" s="15">
        <v>0.02</v>
      </c>
      <c r="M51" s="289">
        <f t="shared" si="6"/>
        <v>45267</v>
      </c>
      <c r="N51" s="289">
        <f t="shared" si="7"/>
        <v>46173</v>
      </c>
      <c r="P51" s="25">
        <f t="shared" si="8"/>
        <v>1.0200094639356452</v>
      </c>
      <c r="Q51" s="25">
        <f>+Q50</f>
        <v>1.0200139400577517</v>
      </c>
      <c r="R51" s="25">
        <f>+(M51-M50)/(J51-J50)</f>
        <v>1.02</v>
      </c>
      <c r="S51" s="1">
        <f t="shared" si="9"/>
        <v>1.0200145801577307</v>
      </c>
      <c r="T51" s="1">
        <f>+T50</f>
        <v>1.0200117141741507</v>
      </c>
      <c r="U51" s="1">
        <f>+(N51-N50)/(M51-M50)</f>
        <v>1.0200206398348812</v>
      </c>
    </row>
    <row r="52" spans="1:21" ht="18" customHeight="1" x14ac:dyDescent="0.25">
      <c r="A52" s="433"/>
      <c r="B52" s="21">
        <v>39</v>
      </c>
      <c r="C52" s="21" t="str">
        <f t="shared" si="4"/>
        <v>_39</v>
      </c>
      <c r="D52" s="21" t="str">
        <f t="shared" si="5"/>
        <v>_13_1</v>
      </c>
      <c r="E52" s="22" t="s">
        <v>51</v>
      </c>
      <c r="F52" s="21">
        <v>13</v>
      </c>
      <c r="G52" s="22" t="s">
        <v>115</v>
      </c>
      <c r="H52" s="21">
        <v>1</v>
      </c>
      <c r="I52" s="22" t="s">
        <v>7</v>
      </c>
      <c r="J52" s="287">
        <v>31662</v>
      </c>
      <c r="K52" s="15">
        <v>0.02</v>
      </c>
      <c r="L52" s="15">
        <v>0.02</v>
      </c>
      <c r="M52" s="289">
        <f t="shared" si="6"/>
        <v>32298</v>
      </c>
      <c r="N52" s="289">
        <f t="shared" si="7"/>
        <v>32946</v>
      </c>
      <c r="P52" s="25">
        <f t="shared" si="8"/>
        <v>1.0200871707409513</v>
      </c>
      <c r="Q52" s="25">
        <f>+P52</f>
        <v>1.0200871707409513</v>
      </c>
      <c r="R52" s="25">
        <v>0</v>
      </c>
      <c r="S52" s="1">
        <f t="shared" si="9"/>
        <v>1.0200631618056846</v>
      </c>
      <c r="T52" s="1">
        <f>+S52</f>
        <v>1.0200631618056846</v>
      </c>
      <c r="U52" s="1">
        <v>0</v>
      </c>
    </row>
    <row r="53" spans="1:21" ht="18" customHeight="1" x14ac:dyDescent="0.25">
      <c r="A53" s="433"/>
      <c r="B53" s="21">
        <v>39</v>
      </c>
      <c r="C53" s="21" t="str">
        <f t="shared" si="4"/>
        <v>_39</v>
      </c>
      <c r="D53" s="21" t="str">
        <f t="shared" si="5"/>
        <v>_13_2</v>
      </c>
      <c r="E53" s="22" t="s">
        <v>51</v>
      </c>
      <c r="F53" s="21">
        <v>13</v>
      </c>
      <c r="G53" s="22" t="s">
        <v>115</v>
      </c>
      <c r="H53" s="21">
        <v>2</v>
      </c>
      <c r="I53" s="22" t="s">
        <v>9</v>
      </c>
      <c r="J53" s="287">
        <v>43053</v>
      </c>
      <c r="K53" s="15">
        <v>0.02</v>
      </c>
      <c r="L53" s="15">
        <v>0.02</v>
      </c>
      <c r="M53" s="289">
        <f t="shared" si="6"/>
        <v>43917</v>
      </c>
      <c r="N53" s="289">
        <f t="shared" si="7"/>
        <v>44796</v>
      </c>
      <c r="P53" s="25">
        <f t="shared" si="8"/>
        <v>1.0200682879241865</v>
      </c>
      <c r="Q53" s="25">
        <f>+Q52</f>
        <v>1.0200871707409513</v>
      </c>
      <c r="R53" s="25">
        <f>+(M53-M52)/(J53-J52)</f>
        <v>1.020015801948907</v>
      </c>
      <c r="S53" s="1">
        <f t="shared" si="9"/>
        <v>1.0200150283489309</v>
      </c>
      <c r="T53" s="1">
        <f>+T52</f>
        <v>1.0200631618056846</v>
      </c>
      <c r="U53" s="1">
        <f>+(N53-N52)/(M53-M52)</f>
        <v>1.0198812290214305</v>
      </c>
    </row>
    <row r="54" spans="1:21" ht="18" customHeight="1" x14ac:dyDescent="0.25">
      <c r="A54" s="433"/>
      <c r="B54" s="21">
        <v>39</v>
      </c>
      <c r="C54" s="21" t="str">
        <f t="shared" si="4"/>
        <v>_39</v>
      </c>
      <c r="D54" s="21" t="str">
        <f t="shared" si="5"/>
        <v>_16_1</v>
      </c>
      <c r="E54" s="22" t="s">
        <v>51</v>
      </c>
      <c r="F54" s="21">
        <v>16</v>
      </c>
      <c r="G54" s="22" t="s">
        <v>125</v>
      </c>
      <c r="H54" s="21">
        <v>1</v>
      </c>
      <c r="I54" s="22" t="s">
        <v>7</v>
      </c>
      <c r="J54" s="287">
        <v>30891</v>
      </c>
      <c r="K54" s="15">
        <v>0.02</v>
      </c>
      <c r="L54" s="15">
        <v>0.02</v>
      </c>
      <c r="M54" s="289">
        <f t="shared" si="6"/>
        <v>31509</v>
      </c>
      <c r="N54" s="289">
        <f t="shared" si="7"/>
        <v>32142</v>
      </c>
      <c r="P54" s="25">
        <f t="shared" si="8"/>
        <v>1.0200058269398855</v>
      </c>
      <c r="Q54" s="25">
        <f>+P54</f>
        <v>1.0200058269398855</v>
      </c>
      <c r="R54" s="25">
        <v>0</v>
      </c>
      <c r="S54" s="1">
        <f t="shared" si="9"/>
        <v>1.0200894982385984</v>
      </c>
      <c r="T54" s="1">
        <f>+S54</f>
        <v>1.0200894982385984</v>
      </c>
      <c r="U54" s="1">
        <v>0</v>
      </c>
    </row>
    <row r="55" spans="1:21" ht="18" customHeight="1" x14ac:dyDescent="0.25">
      <c r="A55" s="433"/>
      <c r="B55" s="21">
        <v>39</v>
      </c>
      <c r="C55" s="21" t="str">
        <f t="shared" si="4"/>
        <v>_39</v>
      </c>
      <c r="D55" s="21" t="str">
        <f t="shared" si="5"/>
        <v>_16_2</v>
      </c>
      <c r="E55" s="22" t="s">
        <v>51</v>
      </c>
      <c r="F55" s="21">
        <v>16</v>
      </c>
      <c r="G55" s="22" t="s">
        <v>125</v>
      </c>
      <c r="H55" s="21">
        <v>2</v>
      </c>
      <c r="I55" s="22" t="s">
        <v>9</v>
      </c>
      <c r="J55" s="287">
        <v>42192</v>
      </c>
      <c r="K55" s="15">
        <v>0.02</v>
      </c>
      <c r="L55" s="15">
        <v>0.02</v>
      </c>
      <c r="M55" s="289">
        <f t="shared" si="6"/>
        <v>43038</v>
      </c>
      <c r="N55" s="289">
        <f t="shared" si="7"/>
        <v>43899</v>
      </c>
      <c r="P55" s="25">
        <f t="shared" si="8"/>
        <v>1.0200511945392492</v>
      </c>
      <c r="Q55" s="25">
        <f>+Q54</f>
        <v>1.0200058269398855</v>
      </c>
      <c r="R55" s="25">
        <f>+(M55-M54)/(J55-J54)</f>
        <v>1.0201752057340059</v>
      </c>
      <c r="S55" s="1">
        <f t="shared" si="9"/>
        <v>1.0200055764673079</v>
      </c>
      <c r="T55" s="1">
        <f>+T54</f>
        <v>1.0200894982385984</v>
      </c>
      <c r="U55" s="1">
        <f>+(N55-N54)/(M55-M54)</f>
        <v>1.0197762164975279</v>
      </c>
    </row>
    <row r="56" spans="1:21" ht="18" customHeight="1" x14ac:dyDescent="0.25">
      <c r="A56" s="433"/>
      <c r="B56" s="21">
        <v>41</v>
      </c>
      <c r="C56" s="21" t="str">
        <f t="shared" si="4"/>
        <v>_41</v>
      </c>
      <c r="D56" s="21" t="str">
        <f t="shared" si="5"/>
        <v>_24_1</v>
      </c>
      <c r="E56" s="22" t="s">
        <v>53</v>
      </c>
      <c r="F56" s="21">
        <v>24</v>
      </c>
      <c r="G56" s="22" t="s">
        <v>54</v>
      </c>
      <c r="H56" s="21">
        <v>1</v>
      </c>
      <c r="I56" s="22" t="s">
        <v>7</v>
      </c>
      <c r="J56" s="287">
        <v>21645</v>
      </c>
      <c r="K56" s="15">
        <v>0.02</v>
      </c>
      <c r="L56" s="15">
        <v>0.02</v>
      </c>
      <c r="M56" s="289">
        <f t="shared" si="6"/>
        <v>22080</v>
      </c>
      <c r="N56" s="289">
        <f t="shared" si="7"/>
        <v>22524</v>
      </c>
      <c r="P56" s="25">
        <f t="shared" si="8"/>
        <v>1.0200970200970201</v>
      </c>
      <c r="Q56" s="25">
        <f>+P56</f>
        <v>1.0200970200970201</v>
      </c>
      <c r="R56" s="25">
        <v>0</v>
      </c>
      <c r="S56" s="1">
        <f t="shared" si="9"/>
        <v>1.0201086956521739</v>
      </c>
      <c r="T56" s="1">
        <f>+S56</f>
        <v>1.0201086956521739</v>
      </c>
      <c r="U56" s="1">
        <v>0</v>
      </c>
    </row>
    <row r="57" spans="1:21" ht="18" customHeight="1" x14ac:dyDescent="0.25">
      <c r="A57" s="433"/>
      <c r="B57" s="21">
        <v>41</v>
      </c>
      <c r="C57" s="21" t="str">
        <f t="shared" si="4"/>
        <v>_41</v>
      </c>
      <c r="D57" s="21" t="str">
        <f t="shared" si="5"/>
        <v>_24_2</v>
      </c>
      <c r="E57" s="22" t="s">
        <v>53</v>
      </c>
      <c r="F57" s="21">
        <v>24</v>
      </c>
      <c r="G57" s="22" t="s">
        <v>54</v>
      </c>
      <c r="H57" s="21">
        <v>2</v>
      </c>
      <c r="I57" s="22" t="s">
        <v>9</v>
      </c>
      <c r="J57" s="287">
        <v>36960</v>
      </c>
      <c r="K57" s="15">
        <v>0.02</v>
      </c>
      <c r="L57" s="15">
        <v>0.02</v>
      </c>
      <c r="M57" s="289">
        <f t="shared" si="6"/>
        <v>37701</v>
      </c>
      <c r="N57" s="289">
        <f t="shared" si="7"/>
        <v>38457</v>
      </c>
      <c r="P57" s="25">
        <f t="shared" si="8"/>
        <v>1.0200487012987014</v>
      </c>
      <c r="Q57" s="25">
        <f>+Q56</f>
        <v>1.0200970200970201</v>
      </c>
      <c r="R57" s="25">
        <f>+(M57-M56)/(J57-J56)</f>
        <v>1.0199804113614104</v>
      </c>
      <c r="S57" s="1">
        <f t="shared" si="9"/>
        <v>1.0200525185008356</v>
      </c>
      <c r="T57" s="1">
        <f>+T56</f>
        <v>1.0201086956521739</v>
      </c>
      <c r="U57" s="1">
        <f>+(N57-N56)/(M57-M56)</f>
        <v>1.019973113116958</v>
      </c>
    </row>
    <row r="58" spans="1:21" ht="18" customHeight="1" x14ac:dyDescent="0.25">
      <c r="A58" s="433"/>
      <c r="B58" s="21">
        <v>41</v>
      </c>
      <c r="C58" s="21" t="str">
        <f t="shared" si="4"/>
        <v>_41</v>
      </c>
      <c r="D58" s="21" t="str">
        <f t="shared" si="5"/>
        <v>_41_1</v>
      </c>
      <c r="E58" s="22" t="s">
        <v>53</v>
      </c>
      <c r="F58" s="21">
        <v>41</v>
      </c>
      <c r="G58" s="22" t="s">
        <v>55</v>
      </c>
      <c r="H58" s="21">
        <v>1</v>
      </c>
      <c r="I58" s="22" t="s">
        <v>7</v>
      </c>
      <c r="J58" s="287">
        <v>18978</v>
      </c>
      <c r="K58" s="15">
        <v>0.02</v>
      </c>
      <c r="L58" s="15">
        <v>0.02</v>
      </c>
      <c r="M58" s="289">
        <f t="shared" si="6"/>
        <v>19359</v>
      </c>
      <c r="N58" s="289">
        <f t="shared" si="7"/>
        <v>19749</v>
      </c>
      <c r="P58" s="25">
        <f t="shared" si="8"/>
        <v>1.0200758773316472</v>
      </c>
      <c r="Q58" s="25">
        <f>+P58</f>
        <v>1.0200758773316472</v>
      </c>
      <c r="R58" s="25">
        <v>0</v>
      </c>
      <c r="S58" s="1">
        <f t="shared" si="9"/>
        <v>1.0201456686812336</v>
      </c>
      <c r="T58" s="1">
        <f>+S58</f>
        <v>1.0201456686812336</v>
      </c>
      <c r="U58" s="1">
        <v>0</v>
      </c>
    </row>
    <row r="59" spans="1:21" ht="18" customHeight="1" x14ac:dyDescent="0.25">
      <c r="A59" s="433"/>
      <c r="B59" s="21">
        <v>41</v>
      </c>
      <c r="C59" s="21" t="str">
        <f t="shared" si="4"/>
        <v>_41</v>
      </c>
      <c r="D59" s="21" t="str">
        <f t="shared" si="5"/>
        <v>_41_2</v>
      </c>
      <c r="E59" s="22" t="s">
        <v>53</v>
      </c>
      <c r="F59" s="21">
        <v>41</v>
      </c>
      <c r="G59" s="22" t="s">
        <v>55</v>
      </c>
      <c r="H59" s="21">
        <v>2</v>
      </c>
      <c r="I59" s="22" t="s">
        <v>9</v>
      </c>
      <c r="J59" s="287">
        <v>36960</v>
      </c>
      <c r="K59" s="15">
        <v>0.02</v>
      </c>
      <c r="L59" s="15">
        <v>0.02</v>
      </c>
      <c r="M59" s="289">
        <f t="shared" si="6"/>
        <v>37701</v>
      </c>
      <c r="N59" s="289">
        <f t="shared" si="7"/>
        <v>38457</v>
      </c>
      <c r="P59" s="25">
        <f t="shared" si="8"/>
        <v>1.0200487012987014</v>
      </c>
      <c r="Q59" s="25">
        <f>+Q58</f>
        <v>1.0200758773316472</v>
      </c>
      <c r="R59" s="25">
        <f>+(M59-M58)/(J59-J58)</f>
        <v>1.02002002002002</v>
      </c>
      <c r="S59" s="1">
        <f t="shared" si="9"/>
        <v>1.0200525185008356</v>
      </c>
      <c r="T59" s="1">
        <f>+T58</f>
        <v>1.0201456686812336</v>
      </c>
      <c r="U59" s="1">
        <f>+(N59-N58)/(M59-M58)</f>
        <v>1.0199542034674518</v>
      </c>
    </row>
    <row r="60" spans="1:21" ht="18" customHeight="1" x14ac:dyDescent="0.25">
      <c r="A60" s="433"/>
      <c r="B60" s="21">
        <v>45</v>
      </c>
      <c r="C60" s="21" t="str">
        <f t="shared" si="4"/>
        <v>_45</v>
      </c>
      <c r="D60" s="21" t="str">
        <f t="shared" si="5"/>
        <v>_12_1</v>
      </c>
      <c r="E60" s="22" t="s">
        <v>57</v>
      </c>
      <c r="F60" s="21">
        <v>12</v>
      </c>
      <c r="G60" s="22" t="s">
        <v>58</v>
      </c>
      <c r="H60" s="21">
        <v>1</v>
      </c>
      <c r="I60" s="22" t="s">
        <v>7</v>
      </c>
      <c r="J60" s="287">
        <v>25461</v>
      </c>
      <c r="K60" s="15">
        <v>0.02</v>
      </c>
      <c r="L60" s="15">
        <v>0.02</v>
      </c>
      <c r="M60" s="289">
        <f t="shared" si="6"/>
        <v>25971</v>
      </c>
      <c r="N60" s="289">
        <f t="shared" si="7"/>
        <v>26493</v>
      </c>
      <c r="P60" s="25">
        <f t="shared" si="8"/>
        <v>1.0200306350889596</v>
      </c>
      <c r="Q60" s="25">
        <f>+P60</f>
        <v>1.0200306350889596</v>
      </c>
      <c r="R60" s="25">
        <v>0</v>
      </c>
      <c r="S60" s="1">
        <f t="shared" si="9"/>
        <v>1.0200993415732933</v>
      </c>
      <c r="T60" s="1">
        <f>+S60</f>
        <v>1.0200993415732933</v>
      </c>
      <c r="U60" s="1">
        <v>0</v>
      </c>
    </row>
    <row r="61" spans="1:21" ht="18" customHeight="1" x14ac:dyDescent="0.25">
      <c r="A61" s="433"/>
      <c r="B61" s="21">
        <v>45</v>
      </c>
      <c r="C61" s="21" t="str">
        <f t="shared" si="4"/>
        <v>_45</v>
      </c>
      <c r="D61" s="21" t="str">
        <f t="shared" si="5"/>
        <v>_12_2</v>
      </c>
      <c r="E61" s="22" t="s">
        <v>57</v>
      </c>
      <c r="F61" s="21">
        <v>12</v>
      </c>
      <c r="G61" s="22" t="s">
        <v>58</v>
      </c>
      <c r="H61" s="21">
        <v>2</v>
      </c>
      <c r="I61" s="22" t="s">
        <v>9</v>
      </c>
      <c r="J61" s="287">
        <v>38934</v>
      </c>
      <c r="K61" s="15">
        <v>0.02</v>
      </c>
      <c r="L61" s="15">
        <v>0.02</v>
      </c>
      <c r="M61" s="289">
        <f t="shared" si="6"/>
        <v>39714</v>
      </c>
      <c r="N61" s="289">
        <f t="shared" si="7"/>
        <v>40509</v>
      </c>
      <c r="P61" s="25">
        <f t="shared" si="8"/>
        <v>1.0200339035290491</v>
      </c>
      <c r="Q61" s="25">
        <f>+Q60</f>
        <v>1.0200306350889596</v>
      </c>
      <c r="R61" s="25">
        <f>+(M61-M60)/(J61-J60)</f>
        <v>1.0200400801603207</v>
      </c>
      <c r="S61" s="1">
        <f t="shared" si="9"/>
        <v>1.0200181296268318</v>
      </c>
      <c r="T61" s="1">
        <f>+T60</f>
        <v>1.0200993415732933</v>
      </c>
      <c r="U61" s="1">
        <f>+(N61-N60)/(M61-M60)</f>
        <v>1.0198646583715345</v>
      </c>
    </row>
    <row r="62" spans="1:21" ht="18" customHeight="1" x14ac:dyDescent="0.25">
      <c r="A62" s="433"/>
      <c r="B62" s="21">
        <v>47</v>
      </c>
      <c r="C62" s="21" t="str">
        <f t="shared" si="4"/>
        <v>_47</v>
      </c>
      <c r="D62" s="21" t="str">
        <f t="shared" si="5"/>
        <v>_14_1</v>
      </c>
      <c r="E62" s="22" t="s">
        <v>60</v>
      </c>
      <c r="F62" s="21">
        <v>14</v>
      </c>
      <c r="G62" s="22" t="s">
        <v>61</v>
      </c>
      <c r="H62" s="21">
        <v>1</v>
      </c>
      <c r="I62" s="22" t="s">
        <v>7</v>
      </c>
      <c r="J62" s="287">
        <v>28518</v>
      </c>
      <c r="K62" s="15">
        <v>0.02</v>
      </c>
      <c r="L62" s="15">
        <v>0.02</v>
      </c>
      <c r="M62" s="289">
        <f t="shared" si="6"/>
        <v>29091</v>
      </c>
      <c r="N62" s="289">
        <f t="shared" si="7"/>
        <v>29673</v>
      </c>
      <c r="P62" s="25">
        <f t="shared" si="8"/>
        <v>1.020092573111719</v>
      </c>
      <c r="Q62" s="25">
        <f>+P62</f>
        <v>1.020092573111719</v>
      </c>
      <c r="R62" s="25">
        <v>0</v>
      </c>
      <c r="S62" s="1">
        <f t="shared" si="9"/>
        <v>1.0200061874806641</v>
      </c>
      <c r="T62" s="1">
        <f>+S62</f>
        <v>1.0200061874806641</v>
      </c>
      <c r="U62" s="1">
        <v>0</v>
      </c>
    </row>
    <row r="63" spans="1:21" ht="18" customHeight="1" x14ac:dyDescent="0.25">
      <c r="A63" s="433"/>
      <c r="B63" s="21">
        <v>47</v>
      </c>
      <c r="C63" s="21" t="str">
        <f t="shared" si="4"/>
        <v>_47</v>
      </c>
      <c r="D63" s="21" t="str">
        <f t="shared" si="5"/>
        <v>_14_2</v>
      </c>
      <c r="E63" s="22" t="s">
        <v>60</v>
      </c>
      <c r="F63" s="21">
        <v>14</v>
      </c>
      <c r="G63" s="22" t="s">
        <v>61</v>
      </c>
      <c r="H63" s="21">
        <v>2</v>
      </c>
      <c r="I63" s="22" t="s">
        <v>9</v>
      </c>
      <c r="J63" s="287">
        <v>49215</v>
      </c>
      <c r="K63" s="15">
        <v>0.02</v>
      </c>
      <c r="L63" s="15">
        <v>0.02</v>
      </c>
      <c r="M63" s="289">
        <f t="shared" si="6"/>
        <v>50202</v>
      </c>
      <c r="N63" s="289">
        <f t="shared" si="7"/>
        <v>51207</v>
      </c>
      <c r="P63" s="25">
        <f t="shared" si="8"/>
        <v>1.0200548613227673</v>
      </c>
      <c r="Q63" s="25">
        <f>+Q62</f>
        <v>1.020092573111719</v>
      </c>
      <c r="R63" s="25">
        <f>+(M63-M62)/(J63-J62)</f>
        <v>1.0200028989708654</v>
      </c>
      <c r="S63" s="1">
        <f t="shared" si="9"/>
        <v>1.0200191227441138</v>
      </c>
      <c r="T63" s="1">
        <f>+T62</f>
        <v>1.0200061874806641</v>
      </c>
      <c r="U63" s="1">
        <f>+(N63-N62)/(M63-M62)</f>
        <v>1.0200369475628819</v>
      </c>
    </row>
    <row r="64" spans="1:21" ht="18" customHeight="1" x14ac:dyDescent="0.25">
      <c r="A64" s="433"/>
      <c r="B64" s="21">
        <v>48</v>
      </c>
      <c r="C64" s="21" t="str">
        <f t="shared" si="4"/>
        <v>_48</v>
      </c>
      <c r="D64" s="21" t="str">
        <f t="shared" si="5"/>
        <v>_45_1</v>
      </c>
      <c r="E64" s="22" t="s">
        <v>116</v>
      </c>
      <c r="F64" s="21">
        <v>45</v>
      </c>
      <c r="G64" s="22" t="s">
        <v>116</v>
      </c>
      <c r="H64" s="21">
        <v>1</v>
      </c>
      <c r="I64" s="22" t="s">
        <v>7</v>
      </c>
      <c r="J64" s="287">
        <v>15207</v>
      </c>
      <c r="K64" s="15">
        <v>0.02</v>
      </c>
      <c r="L64" s="15">
        <v>0.02</v>
      </c>
      <c r="M64" s="289">
        <f t="shared" si="6"/>
        <v>15513</v>
      </c>
      <c r="N64" s="289">
        <f t="shared" si="7"/>
        <v>15825</v>
      </c>
      <c r="P64" s="25">
        <f t="shared" si="8"/>
        <v>1.0201223120931151</v>
      </c>
      <c r="Q64" s="25">
        <f>+P64</f>
        <v>1.0201223120931151</v>
      </c>
      <c r="R64" s="25">
        <v>0</v>
      </c>
      <c r="S64" s="1">
        <f t="shared" si="9"/>
        <v>1.020112163991491</v>
      </c>
      <c r="T64" s="1">
        <f>+S64</f>
        <v>1.020112163991491</v>
      </c>
      <c r="U64" s="1">
        <v>0</v>
      </c>
    </row>
    <row r="65" spans="1:2500" ht="18" customHeight="1" x14ac:dyDescent="0.25">
      <c r="A65" s="433"/>
      <c r="B65" s="21">
        <v>48</v>
      </c>
      <c r="C65" s="21" t="str">
        <f t="shared" si="4"/>
        <v>_48</v>
      </c>
      <c r="D65" s="21" t="str">
        <f t="shared" si="5"/>
        <v>_45_2</v>
      </c>
      <c r="E65" s="22" t="s">
        <v>116</v>
      </c>
      <c r="F65" s="21">
        <v>45</v>
      </c>
      <c r="G65" s="22" t="s">
        <v>116</v>
      </c>
      <c r="H65" s="21">
        <v>2</v>
      </c>
      <c r="I65" s="22" t="s">
        <v>9</v>
      </c>
      <c r="J65" s="287">
        <v>27255</v>
      </c>
      <c r="K65" s="15">
        <v>0.02</v>
      </c>
      <c r="L65" s="15">
        <v>0.02</v>
      </c>
      <c r="M65" s="289">
        <f t="shared" si="6"/>
        <v>27801</v>
      </c>
      <c r="N65" s="289">
        <f t="shared" si="7"/>
        <v>28359</v>
      </c>
      <c r="P65" s="25">
        <f t="shared" si="8"/>
        <v>1.0200330214639515</v>
      </c>
      <c r="Q65" s="25">
        <f>+Q64</f>
        <v>1.0201223120931151</v>
      </c>
      <c r="R65" s="25">
        <f>+(M65-M64)/(J65-J64)</f>
        <v>1.0199203187250996</v>
      </c>
      <c r="S65" s="1">
        <f t="shared" si="9"/>
        <v>1.0200712204596958</v>
      </c>
      <c r="T65" s="1">
        <f>+T64</f>
        <v>1.020112163991491</v>
      </c>
      <c r="U65" s="1">
        <f>+(N65-N64)/(M65-M64)</f>
        <v>1.02001953125</v>
      </c>
    </row>
    <row r="66" spans="1:2500" ht="18" customHeight="1" x14ac:dyDescent="0.25">
      <c r="A66" s="433"/>
      <c r="B66" s="21">
        <v>49</v>
      </c>
      <c r="C66" s="21" t="str">
        <f t="shared" si="4"/>
        <v>_49</v>
      </c>
      <c r="D66" s="21" t="str">
        <f t="shared" si="5"/>
        <v>_46_1</v>
      </c>
      <c r="E66" s="22" t="s">
        <v>117</v>
      </c>
      <c r="F66" s="21">
        <v>46</v>
      </c>
      <c r="G66" s="22" t="s">
        <v>126</v>
      </c>
      <c r="H66" s="21">
        <v>1</v>
      </c>
      <c r="I66" s="22" t="s">
        <v>7</v>
      </c>
      <c r="J66" s="287">
        <v>31383</v>
      </c>
      <c r="K66" s="15">
        <v>0.02</v>
      </c>
      <c r="L66" s="15">
        <v>0.02</v>
      </c>
      <c r="M66" s="289">
        <f t="shared" si="6"/>
        <v>32013</v>
      </c>
      <c r="N66" s="289">
        <f t="shared" si="7"/>
        <v>32655</v>
      </c>
      <c r="P66" s="25">
        <f t="shared" si="8"/>
        <v>1.0200745626613135</v>
      </c>
      <c r="Q66" s="25">
        <f>+P66</f>
        <v>1.0200745626613135</v>
      </c>
      <c r="R66" s="25">
        <v>0</v>
      </c>
      <c r="S66" s="1">
        <f t="shared" si="9"/>
        <v>1.0200543529191266</v>
      </c>
      <c r="T66" s="1">
        <f>+S66</f>
        <v>1.0200543529191266</v>
      </c>
      <c r="U66" s="1">
        <v>0</v>
      </c>
    </row>
    <row r="67" spans="1:2500" ht="18" customHeight="1" x14ac:dyDescent="0.25">
      <c r="A67" s="433"/>
      <c r="B67" s="21">
        <v>49</v>
      </c>
      <c r="C67" s="21" t="str">
        <f t="shared" si="4"/>
        <v>_49</v>
      </c>
      <c r="D67" s="21" t="str">
        <f t="shared" si="5"/>
        <v>_46_2</v>
      </c>
      <c r="E67" s="22" t="s">
        <v>117</v>
      </c>
      <c r="F67" s="21">
        <v>46</v>
      </c>
      <c r="G67" s="22" t="s">
        <v>126</v>
      </c>
      <c r="H67" s="21">
        <v>2</v>
      </c>
      <c r="I67" s="22" t="s">
        <v>9</v>
      </c>
      <c r="J67" s="287">
        <v>49215</v>
      </c>
      <c r="K67" s="15">
        <v>0.02</v>
      </c>
      <c r="L67" s="15">
        <v>0.02</v>
      </c>
      <c r="M67" s="289">
        <f t="shared" si="6"/>
        <v>50202</v>
      </c>
      <c r="N67" s="289">
        <f t="shared" si="7"/>
        <v>51207</v>
      </c>
      <c r="P67" s="25">
        <f t="shared" si="8"/>
        <v>1.0200548613227673</v>
      </c>
      <c r="Q67" s="25">
        <f>+Q66</f>
        <v>1.0200745626613135</v>
      </c>
      <c r="R67" s="25">
        <f>+(M67-M66)/(J67-J66)</f>
        <v>1.0200201884253028</v>
      </c>
      <c r="S67" s="1">
        <f t="shared" si="9"/>
        <v>1.0200191227441138</v>
      </c>
      <c r="T67" s="1">
        <f>+T66</f>
        <v>1.0200543529191266</v>
      </c>
      <c r="U67" s="1">
        <f>+(N67-N66)/(M67-M66)</f>
        <v>1.0199571169388091</v>
      </c>
    </row>
    <row r="68" spans="1:2500" ht="18" customHeight="1" x14ac:dyDescent="0.25">
      <c r="A68" s="433"/>
      <c r="B68" s="21">
        <v>50</v>
      </c>
      <c r="C68" s="21" t="str">
        <f t="shared" si="4"/>
        <v>_50</v>
      </c>
      <c r="D68" s="21" t="str">
        <f t="shared" si="5"/>
        <v>_15_1</v>
      </c>
      <c r="E68" s="22" t="s">
        <v>63</v>
      </c>
      <c r="F68" s="21">
        <v>15</v>
      </c>
      <c r="G68" s="22" t="s">
        <v>64</v>
      </c>
      <c r="H68" s="21">
        <v>1</v>
      </c>
      <c r="I68" s="22" t="s">
        <v>7</v>
      </c>
      <c r="J68" s="287">
        <v>33669</v>
      </c>
      <c r="K68" s="15">
        <v>0</v>
      </c>
      <c r="L68" s="15">
        <v>0</v>
      </c>
      <c r="M68" s="289">
        <f t="shared" ref="M68:M99" si="10">3*ROUNDUP((1+K68)*J68/3,0)</f>
        <v>33669</v>
      </c>
      <c r="N68" s="289">
        <f t="shared" ref="N68:N99" si="11">3*ROUNDUP(M68*(1+L68)/3,0)</f>
        <v>33669</v>
      </c>
      <c r="P68" s="25">
        <f t="shared" ref="P68:P99" si="12">+M68/J68</f>
        <v>1</v>
      </c>
      <c r="Q68" s="25">
        <f>+P68</f>
        <v>1</v>
      </c>
      <c r="R68" s="25">
        <v>0</v>
      </c>
      <c r="S68" s="1">
        <f t="shared" ref="S68:S85" si="13">+N68/M68</f>
        <v>1</v>
      </c>
      <c r="T68" s="1">
        <f>+S68</f>
        <v>1</v>
      </c>
      <c r="U68" s="1">
        <v>0</v>
      </c>
    </row>
    <row r="69" spans="1:2500" ht="18" customHeight="1" x14ac:dyDescent="0.25">
      <c r="A69" s="433"/>
      <c r="B69" s="21">
        <v>50</v>
      </c>
      <c r="C69" s="21" t="str">
        <f t="shared" ref="C69:C85" si="14">CONCATENATE(A69,"_",B69)</f>
        <v>_50</v>
      </c>
      <c r="D69" s="21" t="str">
        <f t="shared" ref="D69:D85" si="15">CONCATENATE(A69,"_",F69,"_",H69)</f>
        <v>_15_2</v>
      </c>
      <c r="E69" s="22" t="s">
        <v>63</v>
      </c>
      <c r="F69" s="21">
        <v>15</v>
      </c>
      <c r="G69" s="22" t="s">
        <v>64</v>
      </c>
      <c r="H69" s="21">
        <v>2</v>
      </c>
      <c r="I69" s="22" t="s">
        <v>9</v>
      </c>
      <c r="J69" s="287">
        <v>63123</v>
      </c>
      <c r="K69" s="15">
        <v>0</v>
      </c>
      <c r="L69" s="15">
        <v>0</v>
      </c>
      <c r="M69" s="289">
        <f t="shared" si="10"/>
        <v>63123</v>
      </c>
      <c r="N69" s="289">
        <f t="shared" si="11"/>
        <v>63123</v>
      </c>
      <c r="P69" s="25">
        <f t="shared" si="12"/>
        <v>1</v>
      </c>
      <c r="Q69" s="25">
        <f>+Q68</f>
        <v>1</v>
      </c>
      <c r="R69" s="25">
        <f>+(M69-M68)/(J69-J68)</f>
        <v>1</v>
      </c>
      <c r="S69" s="1">
        <f t="shared" si="13"/>
        <v>1</v>
      </c>
      <c r="T69" s="1">
        <f>+T68</f>
        <v>1</v>
      </c>
      <c r="U69" s="1">
        <f>+(N69-N68)/(M69-M68)</f>
        <v>1</v>
      </c>
    </row>
    <row r="70" spans="1:2500" ht="18" customHeight="1" x14ac:dyDescent="0.25">
      <c r="A70" s="433"/>
      <c r="B70" s="21">
        <v>51</v>
      </c>
      <c r="C70" s="21" t="str">
        <f t="shared" si="14"/>
        <v>_51</v>
      </c>
      <c r="D70" s="21" t="str">
        <f t="shared" si="15"/>
        <v>_20_1</v>
      </c>
      <c r="E70" s="22" t="s">
        <v>66</v>
      </c>
      <c r="F70" s="21">
        <v>20</v>
      </c>
      <c r="G70" s="22" t="s">
        <v>67</v>
      </c>
      <c r="H70" s="21">
        <v>1</v>
      </c>
      <c r="I70" s="22" t="s">
        <v>7</v>
      </c>
      <c r="J70" s="287">
        <v>45816</v>
      </c>
      <c r="K70" s="15">
        <v>0.02</v>
      </c>
      <c r="L70" s="15">
        <v>0.02</v>
      </c>
      <c r="M70" s="289">
        <f t="shared" si="10"/>
        <v>46734</v>
      </c>
      <c r="N70" s="289">
        <f t="shared" si="11"/>
        <v>47670</v>
      </c>
      <c r="O70" s="20"/>
      <c r="P70" s="25">
        <f t="shared" si="12"/>
        <v>1.0200366684127815</v>
      </c>
      <c r="Q70" s="25">
        <f>+P70</f>
        <v>1.0200366684127815</v>
      </c>
      <c r="R70" s="25">
        <v>0</v>
      </c>
      <c r="S70" s="1">
        <f t="shared" si="13"/>
        <v>1.0200282449608422</v>
      </c>
      <c r="T70" s="1">
        <f>+S70</f>
        <v>1.0200282449608422</v>
      </c>
      <c r="U70" s="1">
        <v>0</v>
      </c>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c r="DY70" s="20"/>
      <c r="DZ70" s="20"/>
      <c r="EA70" s="20"/>
      <c r="EB70" s="20"/>
      <c r="EC70" s="20"/>
      <c r="ED70" s="20"/>
      <c r="EE70" s="20"/>
      <c r="EF70" s="20"/>
      <c r="EG70" s="20"/>
      <c r="EH70" s="20"/>
      <c r="EI70" s="20"/>
      <c r="EJ70" s="20"/>
      <c r="EK70" s="20"/>
      <c r="EL70" s="20"/>
      <c r="EM70" s="20"/>
      <c r="EN70" s="20"/>
      <c r="EO70" s="20"/>
      <c r="EP70" s="20"/>
      <c r="EQ70" s="20"/>
      <c r="ER70" s="20"/>
      <c r="ES70" s="20"/>
      <c r="ET70" s="20"/>
      <c r="EU70" s="20"/>
      <c r="EV70" s="20"/>
      <c r="EW70" s="20"/>
      <c r="EX70" s="20"/>
      <c r="EY70" s="20"/>
      <c r="EZ70" s="20"/>
      <c r="FA70" s="20"/>
      <c r="FB70" s="20"/>
      <c r="FC70" s="20"/>
      <c r="FD70" s="20"/>
      <c r="FE70" s="20"/>
      <c r="FF70" s="20"/>
      <c r="FG70" s="20"/>
      <c r="FH70" s="20"/>
      <c r="FI70" s="20"/>
      <c r="FJ70" s="20"/>
      <c r="FK70" s="20"/>
      <c r="FL70" s="20"/>
      <c r="FM70" s="20"/>
      <c r="FN70" s="20"/>
      <c r="FO70" s="20"/>
      <c r="FP70" s="20"/>
      <c r="FQ70" s="20"/>
      <c r="FR70" s="20"/>
      <c r="FS70" s="20"/>
      <c r="FT70" s="20"/>
      <c r="FU70" s="20"/>
      <c r="FV70" s="20"/>
      <c r="FW70" s="20"/>
      <c r="FX70" s="20"/>
      <c r="FY70" s="20"/>
      <c r="FZ70" s="20"/>
      <c r="GA70" s="20"/>
      <c r="GB70" s="20"/>
      <c r="GC70" s="20"/>
      <c r="GD70" s="20"/>
      <c r="GE70" s="20"/>
      <c r="GF70" s="20"/>
      <c r="GG70" s="20"/>
      <c r="GH70" s="20"/>
      <c r="GI70" s="20"/>
      <c r="GJ70" s="20"/>
      <c r="GK70" s="20"/>
      <c r="GL70" s="20"/>
      <c r="GM70" s="20"/>
      <c r="GN70" s="20"/>
      <c r="GO70" s="20"/>
      <c r="GP70" s="20"/>
      <c r="GQ70" s="20"/>
      <c r="GR70" s="20"/>
      <c r="GS70" s="20"/>
      <c r="GT70" s="20"/>
      <c r="GU70" s="20"/>
      <c r="GV70" s="20"/>
      <c r="GW70" s="20"/>
      <c r="GX70" s="20"/>
      <c r="GY70" s="20"/>
      <c r="GZ70" s="20"/>
      <c r="HA70" s="20"/>
      <c r="HB70" s="20"/>
      <c r="HC70" s="20"/>
      <c r="HD70" s="20"/>
      <c r="HE70" s="20"/>
      <c r="HF70" s="20"/>
      <c r="HG70" s="20"/>
      <c r="HH70" s="20"/>
      <c r="HI70" s="20"/>
      <c r="HJ70" s="20"/>
      <c r="HK70" s="20"/>
      <c r="HL70" s="20"/>
      <c r="HM70" s="20"/>
      <c r="HN70" s="20"/>
      <c r="HO70" s="20"/>
      <c r="HP70" s="20"/>
      <c r="HQ70" s="20"/>
      <c r="HR70" s="20"/>
      <c r="HS70" s="20"/>
      <c r="HT70" s="20"/>
      <c r="HU70" s="20"/>
      <c r="HV70" s="20"/>
      <c r="HW70" s="20"/>
      <c r="HX70" s="20"/>
      <c r="HY70" s="20"/>
      <c r="HZ70" s="20"/>
      <c r="IA70" s="20"/>
      <c r="IB70" s="20"/>
      <c r="IC70" s="20"/>
      <c r="ID70" s="20"/>
      <c r="IE70" s="20"/>
      <c r="IF70" s="20"/>
      <c r="IG70" s="20"/>
      <c r="IH70" s="20"/>
      <c r="II70" s="20"/>
      <c r="IJ70" s="20"/>
      <c r="IK70" s="20"/>
      <c r="IL70" s="20"/>
      <c r="IM70" s="20"/>
      <c r="IN70" s="20"/>
      <c r="IO70" s="20"/>
      <c r="IP70" s="20"/>
      <c r="IQ70" s="20"/>
      <c r="IR70" s="20"/>
      <c r="IS70" s="20"/>
      <c r="IT70" s="20"/>
      <c r="IU70" s="20"/>
      <c r="IV70" s="20"/>
      <c r="IW70" s="20"/>
      <c r="IX70" s="20"/>
      <c r="IY70" s="20"/>
      <c r="IZ70" s="20"/>
      <c r="JA70" s="20"/>
      <c r="JB70" s="20"/>
      <c r="JC70" s="20"/>
      <c r="JD70" s="20"/>
      <c r="JE70" s="20"/>
      <c r="JF70" s="20"/>
      <c r="JG70" s="20"/>
      <c r="JH70" s="20"/>
      <c r="JI70" s="20"/>
      <c r="JJ70" s="20"/>
      <c r="JK70" s="20"/>
      <c r="JL70" s="20"/>
      <c r="JM70" s="20"/>
      <c r="JN70" s="20"/>
      <c r="JO70" s="20"/>
      <c r="JP70" s="20"/>
      <c r="JQ70" s="20"/>
      <c r="JR70" s="20"/>
      <c r="JS70" s="20"/>
      <c r="JT70" s="20"/>
      <c r="JU70" s="20"/>
      <c r="JV70" s="20"/>
      <c r="JW70" s="20"/>
      <c r="JX70" s="20"/>
      <c r="JY70" s="20"/>
      <c r="JZ70" s="20"/>
      <c r="KA70" s="20"/>
      <c r="KB70" s="20"/>
      <c r="KC70" s="20"/>
      <c r="KD70" s="20"/>
      <c r="KE70" s="20"/>
      <c r="KF70" s="20"/>
      <c r="KG70" s="20"/>
      <c r="KH70" s="20"/>
      <c r="KI70" s="20"/>
      <c r="KJ70" s="20"/>
      <c r="KK70" s="20"/>
      <c r="KL70" s="20"/>
      <c r="KM70" s="20"/>
      <c r="KN70" s="20"/>
      <c r="KO70" s="20"/>
      <c r="KP70" s="20"/>
      <c r="KQ70" s="20"/>
      <c r="KR70" s="20"/>
      <c r="KS70" s="20"/>
      <c r="KT70" s="20"/>
      <c r="KU70" s="20"/>
      <c r="KV70" s="20"/>
      <c r="KW70" s="20"/>
      <c r="KX70" s="20"/>
      <c r="KY70" s="20"/>
      <c r="KZ70" s="20"/>
      <c r="LA70" s="20"/>
      <c r="LB70" s="20"/>
      <c r="LC70" s="20"/>
      <c r="LD70" s="20"/>
      <c r="LE70" s="20"/>
      <c r="LF70" s="20"/>
      <c r="LG70" s="20"/>
      <c r="LH70" s="20"/>
      <c r="LI70" s="20"/>
      <c r="LJ70" s="20"/>
      <c r="LK70" s="20"/>
      <c r="LL70" s="20"/>
      <c r="LM70" s="20"/>
      <c r="LN70" s="20"/>
      <c r="LO70" s="20"/>
      <c r="LP70" s="20"/>
      <c r="LQ70" s="20"/>
      <c r="LR70" s="20"/>
      <c r="LS70" s="20"/>
      <c r="LT70" s="20"/>
      <c r="LU70" s="20"/>
      <c r="LV70" s="20"/>
      <c r="LW70" s="20"/>
      <c r="LX70" s="20"/>
      <c r="LY70" s="20"/>
      <c r="LZ70" s="20"/>
      <c r="MA70" s="20"/>
      <c r="MB70" s="20"/>
      <c r="MC70" s="20"/>
      <c r="MD70" s="20"/>
      <c r="ME70" s="20"/>
      <c r="MF70" s="20"/>
      <c r="MG70" s="20"/>
      <c r="MH70" s="20"/>
      <c r="MI70" s="20"/>
      <c r="MJ70" s="20"/>
      <c r="MK70" s="20"/>
      <c r="ML70" s="20"/>
      <c r="MM70" s="20"/>
      <c r="MN70" s="20"/>
      <c r="MO70" s="20"/>
      <c r="MP70" s="20"/>
      <c r="MQ70" s="20"/>
      <c r="MR70" s="20"/>
      <c r="MS70" s="20"/>
      <c r="MT70" s="20"/>
      <c r="MU70" s="20"/>
      <c r="MV70" s="20"/>
      <c r="MW70" s="20"/>
      <c r="MX70" s="20"/>
      <c r="MY70" s="20"/>
      <c r="MZ70" s="20"/>
      <c r="NA70" s="20"/>
      <c r="NB70" s="20"/>
      <c r="NC70" s="20"/>
      <c r="ND70" s="20"/>
      <c r="NE70" s="20"/>
      <c r="NF70" s="20"/>
      <c r="NG70" s="20"/>
      <c r="NH70" s="20"/>
      <c r="NI70" s="20"/>
      <c r="NJ70" s="20"/>
      <c r="NK70" s="20"/>
      <c r="NL70" s="20"/>
      <c r="NM70" s="20"/>
      <c r="NN70" s="20"/>
      <c r="NO70" s="20"/>
      <c r="NP70" s="20"/>
      <c r="NQ70" s="20"/>
      <c r="NR70" s="20"/>
      <c r="NS70" s="20"/>
      <c r="NT70" s="20"/>
      <c r="NU70" s="20"/>
      <c r="NV70" s="20"/>
      <c r="NW70" s="20"/>
      <c r="NX70" s="20"/>
      <c r="NY70" s="20"/>
      <c r="NZ70" s="20"/>
      <c r="OA70" s="20"/>
      <c r="OB70" s="20"/>
      <c r="OC70" s="20"/>
      <c r="OD70" s="20"/>
      <c r="OE70" s="20"/>
      <c r="OF70" s="20"/>
      <c r="OG70" s="20"/>
      <c r="OH70" s="20"/>
      <c r="OI70" s="20"/>
      <c r="OJ70" s="20"/>
      <c r="OK70" s="20"/>
      <c r="OL70" s="20"/>
      <c r="OM70" s="20"/>
      <c r="ON70" s="20"/>
      <c r="OO70" s="20"/>
      <c r="OP70" s="20"/>
      <c r="OQ70" s="20"/>
      <c r="OR70" s="20"/>
      <c r="OS70" s="20"/>
      <c r="OT70" s="20"/>
      <c r="OU70" s="20"/>
      <c r="OV70" s="20"/>
      <c r="OW70" s="20"/>
      <c r="OX70" s="20"/>
      <c r="OY70" s="20"/>
      <c r="OZ70" s="20"/>
      <c r="PA70" s="20"/>
      <c r="PB70" s="20"/>
      <c r="PC70" s="20"/>
      <c r="PD70" s="20"/>
      <c r="PE70" s="20"/>
      <c r="PF70" s="20"/>
      <c r="PG70" s="20"/>
      <c r="PH70" s="20"/>
      <c r="PI70" s="20"/>
      <c r="PJ70" s="20"/>
      <c r="PK70" s="20"/>
      <c r="PL70" s="20"/>
      <c r="PM70" s="20"/>
      <c r="PN70" s="20"/>
      <c r="PO70" s="20"/>
      <c r="PP70" s="20"/>
      <c r="PQ70" s="20"/>
      <c r="PR70" s="20"/>
      <c r="PS70" s="20"/>
      <c r="PT70" s="20"/>
      <c r="PU70" s="20"/>
      <c r="PV70" s="20"/>
      <c r="PW70" s="20"/>
      <c r="PX70" s="20"/>
      <c r="PY70" s="20"/>
      <c r="PZ70" s="20"/>
      <c r="QA70" s="20"/>
      <c r="QB70" s="20"/>
      <c r="QC70" s="20"/>
      <c r="QD70" s="20"/>
      <c r="QE70" s="20"/>
      <c r="QF70" s="20"/>
      <c r="QG70" s="20"/>
      <c r="QH70" s="20"/>
      <c r="QI70" s="20"/>
      <c r="QJ70" s="20"/>
      <c r="QK70" s="20"/>
      <c r="QL70" s="20"/>
      <c r="QM70" s="20"/>
      <c r="QN70" s="20"/>
      <c r="QO70" s="20"/>
      <c r="QP70" s="20"/>
      <c r="QQ70" s="20"/>
      <c r="QR70" s="20"/>
      <c r="QS70" s="20"/>
      <c r="QT70" s="20"/>
      <c r="QU70" s="20"/>
      <c r="QV70" s="20"/>
      <c r="QW70" s="20"/>
      <c r="QX70" s="20"/>
      <c r="QY70" s="20"/>
      <c r="QZ70" s="20"/>
      <c r="RA70" s="20"/>
      <c r="RB70" s="20"/>
      <c r="RC70" s="20"/>
      <c r="RD70" s="20"/>
      <c r="RE70" s="20"/>
      <c r="RF70" s="20"/>
      <c r="RG70" s="20"/>
      <c r="RH70" s="20"/>
      <c r="RI70" s="20"/>
      <c r="RJ70" s="20"/>
      <c r="RK70" s="20"/>
      <c r="RL70" s="20"/>
      <c r="RM70" s="20"/>
      <c r="RN70" s="20"/>
      <c r="RO70" s="20"/>
      <c r="RP70" s="20"/>
      <c r="RQ70" s="20"/>
      <c r="RR70" s="20"/>
      <c r="RS70" s="20"/>
      <c r="RT70" s="20"/>
      <c r="RU70" s="20"/>
      <c r="RV70" s="20"/>
      <c r="RW70" s="20"/>
      <c r="RX70" s="20"/>
      <c r="RY70" s="20"/>
      <c r="RZ70" s="20"/>
      <c r="SA70" s="20"/>
      <c r="SB70" s="20"/>
      <c r="SC70" s="20"/>
      <c r="SD70" s="20"/>
      <c r="SE70" s="20"/>
      <c r="SF70" s="20"/>
      <c r="SG70" s="20"/>
      <c r="SH70" s="20"/>
      <c r="SI70" s="20"/>
      <c r="SJ70" s="20"/>
      <c r="SK70" s="20"/>
      <c r="SL70" s="20"/>
      <c r="SM70" s="20"/>
      <c r="SN70" s="20"/>
      <c r="SO70" s="20"/>
      <c r="SP70" s="20"/>
      <c r="SQ70" s="20"/>
      <c r="SR70" s="20"/>
      <c r="SS70" s="20"/>
      <c r="ST70" s="20"/>
      <c r="SU70" s="20"/>
      <c r="SV70" s="20"/>
      <c r="SW70" s="20"/>
      <c r="SX70" s="20"/>
      <c r="SY70" s="20"/>
      <c r="SZ70" s="20"/>
      <c r="TA70" s="20"/>
      <c r="TB70" s="20"/>
      <c r="TC70" s="20"/>
      <c r="TD70" s="20"/>
      <c r="TE70" s="20"/>
      <c r="TF70" s="20"/>
      <c r="TG70" s="20"/>
      <c r="TH70" s="20"/>
      <c r="TI70" s="20"/>
      <c r="TJ70" s="20"/>
      <c r="TK70" s="20"/>
      <c r="TL70" s="20"/>
      <c r="TM70" s="20"/>
      <c r="TN70" s="20"/>
      <c r="TO70" s="20"/>
      <c r="TP70" s="20"/>
      <c r="TQ70" s="20"/>
      <c r="TR70" s="20"/>
      <c r="TS70" s="20"/>
      <c r="TT70" s="20"/>
      <c r="TU70" s="20"/>
      <c r="TV70" s="20"/>
      <c r="TW70" s="20"/>
      <c r="TX70" s="20"/>
      <c r="TY70" s="20"/>
      <c r="TZ70" s="20"/>
      <c r="UA70" s="20"/>
      <c r="UB70" s="20"/>
      <c r="UC70" s="20"/>
      <c r="UD70" s="20"/>
      <c r="UE70" s="20"/>
      <c r="UF70" s="20"/>
      <c r="UG70" s="20"/>
      <c r="UH70" s="20"/>
      <c r="UI70" s="20"/>
      <c r="UJ70" s="20"/>
      <c r="UK70" s="20"/>
      <c r="UL70" s="20"/>
      <c r="UM70" s="20"/>
      <c r="UN70" s="20"/>
      <c r="UO70" s="20"/>
      <c r="UP70" s="20"/>
      <c r="UQ70" s="20"/>
      <c r="UR70" s="20"/>
      <c r="US70" s="20"/>
      <c r="UT70" s="20"/>
      <c r="UU70" s="20"/>
      <c r="UV70" s="20"/>
      <c r="UW70" s="20"/>
      <c r="UX70" s="20"/>
      <c r="UY70" s="20"/>
      <c r="UZ70" s="20"/>
      <c r="VA70" s="20"/>
      <c r="VB70" s="20"/>
      <c r="VC70" s="20"/>
      <c r="VD70" s="20"/>
      <c r="VE70" s="20"/>
      <c r="VF70" s="20"/>
      <c r="VG70" s="20"/>
      <c r="VH70" s="20"/>
      <c r="VI70" s="20"/>
      <c r="VJ70" s="20"/>
      <c r="VK70" s="20"/>
      <c r="VL70" s="20"/>
      <c r="VM70" s="20"/>
      <c r="VN70" s="20"/>
      <c r="VO70" s="20"/>
      <c r="VP70" s="20"/>
      <c r="VQ70" s="20"/>
      <c r="VR70" s="20"/>
      <c r="VS70" s="20"/>
      <c r="VT70" s="20"/>
      <c r="VU70" s="20"/>
      <c r="VV70" s="20"/>
      <c r="VW70" s="20"/>
      <c r="VX70" s="20"/>
      <c r="VY70" s="20"/>
      <c r="VZ70" s="20"/>
      <c r="WA70" s="20"/>
      <c r="WB70" s="20"/>
      <c r="WC70" s="20"/>
      <c r="WD70" s="20"/>
      <c r="WE70" s="20"/>
      <c r="WF70" s="20"/>
      <c r="WG70" s="20"/>
      <c r="WH70" s="20"/>
      <c r="WI70" s="20"/>
      <c r="WJ70" s="20"/>
      <c r="WK70" s="20"/>
      <c r="WL70" s="20"/>
      <c r="WM70" s="20"/>
      <c r="WN70" s="20"/>
      <c r="WO70" s="20"/>
      <c r="WP70" s="20"/>
      <c r="WQ70" s="20"/>
      <c r="WR70" s="20"/>
      <c r="WS70" s="20"/>
      <c r="WT70" s="20"/>
      <c r="WU70" s="20"/>
      <c r="WV70" s="20"/>
      <c r="WW70" s="20"/>
      <c r="WX70" s="20"/>
      <c r="WY70" s="20"/>
      <c r="WZ70" s="20"/>
      <c r="XA70" s="20"/>
      <c r="XB70" s="20"/>
      <c r="XC70" s="20"/>
      <c r="XD70" s="20"/>
      <c r="XE70" s="20"/>
      <c r="XF70" s="20"/>
      <c r="XG70" s="20"/>
      <c r="XH70" s="20"/>
      <c r="XI70" s="20"/>
      <c r="XJ70" s="20"/>
      <c r="XK70" s="20"/>
      <c r="XL70" s="20"/>
      <c r="XM70" s="20"/>
      <c r="XN70" s="20"/>
      <c r="XO70" s="20"/>
      <c r="XP70" s="20"/>
      <c r="XQ70" s="20"/>
      <c r="XR70" s="20"/>
      <c r="XS70" s="20"/>
      <c r="XT70" s="20"/>
      <c r="XU70" s="20"/>
      <c r="XV70" s="20"/>
      <c r="XW70" s="20"/>
      <c r="XX70" s="20"/>
      <c r="XY70" s="20"/>
      <c r="XZ70" s="20"/>
      <c r="YA70" s="20"/>
      <c r="YB70" s="20"/>
      <c r="YC70" s="20"/>
      <c r="YD70" s="20"/>
      <c r="YE70" s="20"/>
      <c r="YF70" s="20"/>
      <c r="YG70" s="20"/>
      <c r="YH70" s="20"/>
      <c r="YI70" s="20"/>
      <c r="YJ70" s="20"/>
      <c r="YK70" s="20"/>
      <c r="YL70" s="20"/>
      <c r="YM70" s="20"/>
      <c r="YN70" s="20"/>
      <c r="YO70" s="20"/>
      <c r="YP70" s="20"/>
      <c r="YQ70" s="20"/>
      <c r="YR70" s="20"/>
      <c r="YS70" s="20"/>
      <c r="YT70" s="20"/>
      <c r="YU70" s="20"/>
      <c r="YV70" s="20"/>
      <c r="YW70" s="20"/>
      <c r="YX70" s="20"/>
      <c r="YY70" s="20"/>
      <c r="YZ70" s="20"/>
      <c r="ZA70" s="20"/>
      <c r="ZB70" s="20"/>
      <c r="ZC70" s="20"/>
      <c r="ZD70" s="20"/>
      <c r="ZE70" s="20"/>
      <c r="ZF70" s="20"/>
      <c r="ZG70" s="20"/>
      <c r="ZH70" s="20"/>
      <c r="ZI70" s="20"/>
      <c r="ZJ70" s="20"/>
      <c r="ZK70" s="20"/>
      <c r="ZL70" s="20"/>
      <c r="ZM70" s="20"/>
      <c r="ZN70" s="20"/>
      <c r="ZO70" s="20"/>
      <c r="ZP70" s="20"/>
      <c r="ZQ70" s="20"/>
      <c r="ZR70" s="20"/>
      <c r="ZS70" s="20"/>
      <c r="ZT70" s="20"/>
      <c r="ZU70" s="20"/>
      <c r="ZV70" s="20"/>
      <c r="ZW70" s="20"/>
      <c r="ZX70" s="20"/>
      <c r="ZY70" s="20"/>
      <c r="ZZ70" s="20"/>
      <c r="AAA70" s="20"/>
      <c r="AAB70" s="20"/>
      <c r="AAC70" s="20"/>
      <c r="AAD70" s="20"/>
      <c r="AAE70" s="20"/>
      <c r="AAF70" s="20"/>
      <c r="AAG70" s="20"/>
      <c r="AAH70" s="20"/>
      <c r="AAI70" s="20"/>
      <c r="AAJ70" s="20"/>
      <c r="AAK70" s="20"/>
      <c r="AAL70" s="20"/>
      <c r="AAM70" s="20"/>
      <c r="AAN70" s="20"/>
      <c r="AAO70" s="20"/>
      <c r="AAP70" s="20"/>
      <c r="AAQ70" s="20"/>
      <c r="AAR70" s="20"/>
      <c r="AAS70" s="20"/>
      <c r="AAT70" s="20"/>
      <c r="AAU70" s="20"/>
      <c r="AAV70" s="20"/>
      <c r="AAW70" s="20"/>
      <c r="AAX70" s="20"/>
      <c r="AAY70" s="20"/>
      <c r="AAZ70" s="20"/>
      <c r="ABA70" s="20"/>
      <c r="ABB70" s="20"/>
      <c r="ABC70" s="20"/>
      <c r="ABD70" s="20"/>
      <c r="ABE70" s="20"/>
      <c r="ABF70" s="20"/>
      <c r="ABG70" s="20"/>
      <c r="ABH70" s="20"/>
      <c r="ABI70" s="20"/>
      <c r="ABJ70" s="20"/>
      <c r="ABK70" s="20"/>
      <c r="ABL70" s="20"/>
      <c r="ABM70" s="20"/>
      <c r="ABN70" s="20"/>
      <c r="ABO70" s="20"/>
      <c r="ABP70" s="20"/>
      <c r="ABQ70" s="20"/>
      <c r="ABR70" s="20"/>
      <c r="ABS70" s="20"/>
      <c r="ABT70" s="20"/>
      <c r="ABU70" s="20"/>
      <c r="ABV70" s="20"/>
      <c r="ABW70" s="20"/>
      <c r="ABX70" s="20"/>
      <c r="ABY70" s="20"/>
      <c r="ABZ70" s="20"/>
      <c r="ACA70" s="20"/>
      <c r="ACB70" s="20"/>
      <c r="ACC70" s="20"/>
      <c r="ACD70" s="20"/>
      <c r="ACE70" s="20"/>
      <c r="ACF70" s="20"/>
      <c r="ACG70" s="20"/>
      <c r="ACH70" s="20"/>
      <c r="ACI70" s="20"/>
      <c r="ACJ70" s="20"/>
      <c r="ACK70" s="20"/>
      <c r="ACL70" s="20"/>
      <c r="ACM70" s="20"/>
      <c r="ACN70" s="20"/>
      <c r="ACO70" s="20"/>
      <c r="ACP70" s="20"/>
      <c r="ACQ70" s="20"/>
      <c r="ACR70" s="20"/>
      <c r="ACS70" s="20"/>
      <c r="ACT70" s="20"/>
      <c r="ACU70" s="20"/>
      <c r="ACV70" s="20"/>
      <c r="ACW70" s="20"/>
      <c r="ACX70" s="20"/>
      <c r="ACY70" s="20"/>
      <c r="ACZ70" s="20"/>
      <c r="ADA70" s="20"/>
      <c r="ADB70" s="20"/>
      <c r="ADC70" s="20"/>
      <c r="ADD70" s="20"/>
      <c r="ADE70" s="20"/>
      <c r="ADF70" s="20"/>
      <c r="ADG70" s="20"/>
      <c r="ADH70" s="20"/>
      <c r="ADI70" s="20"/>
      <c r="ADJ70" s="20"/>
      <c r="ADK70" s="20"/>
      <c r="ADL70" s="20"/>
      <c r="ADM70" s="20"/>
      <c r="ADN70" s="20"/>
      <c r="ADO70" s="20"/>
      <c r="ADP70" s="20"/>
      <c r="ADQ70" s="20"/>
      <c r="ADR70" s="20"/>
      <c r="ADS70" s="20"/>
      <c r="ADT70" s="20"/>
      <c r="ADU70" s="20"/>
      <c r="ADV70" s="20"/>
      <c r="ADW70" s="20"/>
      <c r="ADX70" s="20"/>
      <c r="ADY70" s="20"/>
      <c r="ADZ70" s="20"/>
      <c r="AEA70" s="20"/>
      <c r="AEB70" s="20"/>
      <c r="AEC70" s="20"/>
      <c r="AED70" s="20"/>
      <c r="AEE70" s="20"/>
      <c r="AEF70" s="20"/>
      <c r="AEG70" s="20"/>
      <c r="AEH70" s="20"/>
      <c r="AEI70" s="20"/>
      <c r="AEJ70" s="20"/>
      <c r="AEK70" s="20"/>
      <c r="AEL70" s="20"/>
      <c r="AEM70" s="20"/>
      <c r="AEN70" s="20"/>
      <c r="AEO70" s="20"/>
      <c r="AEP70" s="20"/>
      <c r="AEQ70" s="20"/>
      <c r="AER70" s="20"/>
      <c r="AES70" s="20"/>
      <c r="AET70" s="20"/>
      <c r="AEU70" s="20"/>
      <c r="AEV70" s="20"/>
      <c r="AEW70" s="20"/>
      <c r="AEX70" s="20"/>
      <c r="AEY70" s="20"/>
      <c r="AEZ70" s="20"/>
      <c r="AFA70" s="20"/>
      <c r="AFB70" s="20"/>
      <c r="AFC70" s="20"/>
      <c r="AFD70" s="20"/>
      <c r="AFE70" s="20"/>
      <c r="AFF70" s="20"/>
      <c r="AFG70" s="20"/>
      <c r="AFH70" s="20"/>
      <c r="AFI70" s="20"/>
      <c r="AFJ70" s="20"/>
      <c r="AFK70" s="20"/>
      <c r="AFL70" s="20"/>
      <c r="AFM70" s="20"/>
      <c r="AFN70" s="20"/>
      <c r="AFO70" s="20"/>
      <c r="AFP70" s="20"/>
      <c r="AFQ70" s="20"/>
      <c r="AFR70" s="20"/>
      <c r="AFS70" s="20"/>
      <c r="AFT70" s="20"/>
      <c r="AFU70" s="20"/>
      <c r="AFV70" s="20"/>
      <c r="AFW70" s="20"/>
      <c r="AFX70" s="20"/>
      <c r="AFY70" s="20"/>
      <c r="AFZ70" s="20"/>
      <c r="AGA70" s="20"/>
      <c r="AGB70" s="20"/>
      <c r="AGC70" s="20"/>
      <c r="AGD70" s="20"/>
      <c r="AGE70" s="20"/>
      <c r="AGF70" s="20"/>
      <c r="AGG70" s="20"/>
      <c r="AGH70" s="20"/>
      <c r="AGI70" s="20"/>
      <c r="AGJ70" s="20"/>
      <c r="AGK70" s="20"/>
      <c r="AGL70" s="20"/>
      <c r="AGM70" s="20"/>
      <c r="AGN70" s="20"/>
      <c r="AGO70" s="20"/>
      <c r="AGP70" s="20"/>
      <c r="AGQ70" s="20"/>
      <c r="AGR70" s="20"/>
      <c r="AGS70" s="20"/>
      <c r="AGT70" s="20"/>
      <c r="AGU70" s="20"/>
      <c r="AGV70" s="20"/>
      <c r="AGW70" s="20"/>
      <c r="AGX70" s="20"/>
      <c r="AGY70" s="20"/>
      <c r="AGZ70" s="20"/>
      <c r="AHA70" s="20"/>
      <c r="AHB70" s="20"/>
      <c r="AHC70" s="20"/>
      <c r="AHD70" s="20"/>
      <c r="AHE70" s="20"/>
      <c r="AHF70" s="20"/>
      <c r="AHG70" s="20"/>
      <c r="AHH70" s="20"/>
      <c r="AHI70" s="20"/>
      <c r="AHJ70" s="20"/>
      <c r="AHK70" s="20"/>
      <c r="AHL70" s="20"/>
      <c r="AHM70" s="20"/>
      <c r="AHN70" s="20"/>
      <c r="AHO70" s="20"/>
      <c r="AHP70" s="20"/>
      <c r="AHQ70" s="20"/>
      <c r="AHR70" s="20"/>
      <c r="AHS70" s="20"/>
      <c r="AHT70" s="20"/>
      <c r="AHU70" s="20"/>
      <c r="AHV70" s="20"/>
      <c r="AHW70" s="20"/>
      <c r="AHX70" s="20"/>
      <c r="AHY70" s="20"/>
      <c r="AHZ70" s="20"/>
      <c r="AIA70" s="20"/>
      <c r="AIB70" s="20"/>
      <c r="AIC70" s="20"/>
      <c r="AID70" s="20"/>
      <c r="AIE70" s="20"/>
      <c r="AIF70" s="20"/>
      <c r="AIG70" s="20"/>
      <c r="AIH70" s="20"/>
      <c r="AII70" s="20"/>
      <c r="AIJ70" s="20"/>
      <c r="AIK70" s="20"/>
      <c r="AIL70" s="20"/>
      <c r="AIM70" s="20"/>
      <c r="AIN70" s="20"/>
      <c r="AIO70" s="20"/>
      <c r="AIP70" s="20"/>
      <c r="AIQ70" s="20"/>
      <c r="AIR70" s="20"/>
      <c r="AIS70" s="20"/>
      <c r="AIT70" s="20"/>
      <c r="AIU70" s="20"/>
      <c r="AIV70" s="20"/>
      <c r="AIW70" s="20"/>
      <c r="AIX70" s="20"/>
      <c r="AIY70" s="20"/>
      <c r="AIZ70" s="20"/>
      <c r="AJA70" s="20"/>
      <c r="AJB70" s="20"/>
      <c r="AJC70" s="20"/>
      <c r="AJD70" s="20"/>
      <c r="AJE70" s="20"/>
      <c r="AJF70" s="20"/>
      <c r="AJG70" s="20"/>
      <c r="AJH70" s="20"/>
      <c r="AJI70" s="20"/>
      <c r="AJJ70" s="20"/>
      <c r="AJK70" s="20"/>
      <c r="AJL70" s="20"/>
      <c r="AJM70" s="20"/>
      <c r="AJN70" s="20"/>
      <c r="AJO70" s="20"/>
      <c r="AJP70" s="20"/>
      <c r="AJQ70" s="20"/>
      <c r="AJR70" s="20"/>
      <c r="AJS70" s="20"/>
      <c r="AJT70" s="20"/>
      <c r="AJU70" s="20"/>
      <c r="AJV70" s="20"/>
      <c r="AJW70" s="20"/>
      <c r="AJX70" s="20"/>
      <c r="AJY70" s="20"/>
      <c r="AJZ70" s="20"/>
      <c r="AKA70" s="20"/>
      <c r="AKB70" s="20"/>
      <c r="AKC70" s="20"/>
      <c r="AKD70" s="20"/>
      <c r="AKE70" s="20"/>
      <c r="AKF70" s="20"/>
      <c r="AKG70" s="20"/>
      <c r="AKH70" s="20"/>
      <c r="AKI70" s="20"/>
      <c r="AKJ70" s="20"/>
      <c r="AKK70" s="20"/>
      <c r="AKL70" s="20"/>
      <c r="AKM70" s="20"/>
      <c r="AKN70" s="20"/>
      <c r="AKO70" s="20"/>
      <c r="AKP70" s="20"/>
      <c r="AKQ70" s="20"/>
      <c r="AKR70" s="20"/>
      <c r="AKS70" s="20"/>
      <c r="AKT70" s="20"/>
      <c r="AKU70" s="20"/>
      <c r="AKV70" s="20"/>
      <c r="AKW70" s="20"/>
      <c r="AKX70" s="20"/>
      <c r="AKY70" s="20"/>
      <c r="AKZ70" s="20"/>
      <c r="ALA70" s="20"/>
      <c r="ALB70" s="20"/>
      <c r="ALC70" s="20"/>
      <c r="ALD70" s="20"/>
      <c r="ALE70" s="20"/>
      <c r="ALF70" s="20"/>
      <c r="ALG70" s="20"/>
      <c r="ALH70" s="20"/>
      <c r="ALI70" s="20"/>
      <c r="ALJ70" s="20"/>
      <c r="ALK70" s="20"/>
      <c r="ALL70" s="20"/>
      <c r="ALM70" s="20"/>
      <c r="ALN70" s="20"/>
      <c r="ALO70" s="20"/>
      <c r="ALP70" s="20"/>
      <c r="ALQ70" s="20"/>
      <c r="ALR70" s="20"/>
      <c r="ALS70" s="20"/>
      <c r="ALT70" s="20"/>
      <c r="ALU70" s="20"/>
      <c r="ALV70" s="20"/>
      <c r="ALW70" s="20"/>
      <c r="ALX70" s="20"/>
      <c r="ALY70" s="20"/>
      <c r="ALZ70" s="20"/>
      <c r="AMA70" s="20"/>
      <c r="AMB70" s="20"/>
      <c r="AMC70" s="20"/>
      <c r="AMD70" s="20"/>
      <c r="AME70" s="20"/>
      <c r="AMF70" s="20"/>
      <c r="AMG70" s="20"/>
      <c r="AMH70" s="20"/>
      <c r="AMI70" s="20"/>
      <c r="AMJ70" s="20"/>
      <c r="AMK70" s="20"/>
      <c r="AML70" s="20"/>
      <c r="AMM70" s="20"/>
      <c r="AMN70" s="20"/>
      <c r="AMO70" s="20"/>
      <c r="AMP70" s="20"/>
      <c r="AMQ70" s="20"/>
      <c r="AMR70" s="20"/>
      <c r="AMS70" s="20"/>
      <c r="AMT70" s="20"/>
      <c r="AMU70" s="20"/>
      <c r="AMV70" s="20"/>
      <c r="AMW70" s="20"/>
      <c r="AMX70" s="20"/>
      <c r="AMY70" s="20"/>
      <c r="AMZ70" s="20"/>
      <c r="ANA70" s="20"/>
      <c r="ANB70" s="20"/>
      <c r="ANC70" s="20"/>
      <c r="AND70" s="20"/>
      <c r="ANE70" s="20"/>
      <c r="ANF70" s="20"/>
      <c r="ANG70" s="20"/>
      <c r="ANH70" s="20"/>
      <c r="ANI70" s="20"/>
      <c r="ANJ70" s="20"/>
      <c r="ANK70" s="20"/>
      <c r="ANL70" s="20"/>
      <c r="ANM70" s="20"/>
      <c r="ANN70" s="20"/>
      <c r="ANO70" s="20"/>
      <c r="ANP70" s="20"/>
      <c r="ANQ70" s="20"/>
      <c r="ANR70" s="20"/>
      <c r="ANS70" s="20"/>
      <c r="ANT70" s="20"/>
      <c r="ANU70" s="20"/>
      <c r="ANV70" s="20"/>
      <c r="ANW70" s="20"/>
      <c r="ANX70" s="20"/>
      <c r="ANY70" s="20"/>
      <c r="ANZ70" s="20"/>
      <c r="AOA70" s="20"/>
      <c r="AOB70" s="20"/>
      <c r="AOC70" s="20"/>
      <c r="AOD70" s="20"/>
      <c r="AOE70" s="20"/>
      <c r="AOF70" s="20"/>
      <c r="AOG70" s="20"/>
      <c r="AOH70" s="20"/>
      <c r="AOI70" s="20"/>
      <c r="AOJ70" s="20"/>
      <c r="AOK70" s="20"/>
      <c r="AOL70" s="20"/>
      <c r="AOM70" s="20"/>
      <c r="AON70" s="20"/>
      <c r="AOO70" s="20"/>
      <c r="AOP70" s="20"/>
      <c r="AOQ70" s="20"/>
      <c r="AOR70" s="20"/>
      <c r="AOS70" s="20"/>
      <c r="AOT70" s="20"/>
      <c r="AOU70" s="20"/>
      <c r="AOV70" s="20"/>
      <c r="AOW70" s="20"/>
      <c r="AOX70" s="20"/>
      <c r="AOY70" s="20"/>
      <c r="AOZ70" s="20"/>
      <c r="APA70" s="20"/>
      <c r="APB70" s="20"/>
      <c r="APC70" s="20"/>
      <c r="APD70" s="20"/>
      <c r="APE70" s="20"/>
      <c r="APF70" s="20"/>
      <c r="APG70" s="20"/>
      <c r="APH70" s="20"/>
      <c r="API70" s="20"/>
      <c r="APJ70" s="20"/>
      <c r="APK70" s="20"/>
      <c r="APL70" s="20"/>
      <c r="APM70" s="20"/>
      <c r="APN70" s="20"/>
      <c r="APO70" s="20"/>
      <c r="APP70" s="20"/>
      <c r="APQ70" s="20"/>
      <c r="APR70" s="20"/>
      <c r="APS70" s="20"/>
      <c r="APT70" s="20"/>
      <c r="APU70" s="20"/>
      <c r="APV70" s="20"/>
      <c r="APW70" s="20"/>
      <c r="APX70" s="20"/>
      <c r="APY70" s="20"/>
      <c r="APZ70" s="20"/>
      <c r="AQA70" s="20"/>
      <c r="AQB70" s="20"/>
      <c r="AQC70" s="20"/>
      <c r="AQD70" s="20"/>
      <c r="AQE70" s="20"/>
      <c r="AQF70" s="20"/>
      <c r="AQG70" s="20"/>
      <c r="AQH70" s="20"/>
      <c r="AQI70" s="20"/>
      <c r="AQJ70" s="20"/>
      <c r="AQK70" s="20"/>
      <c r="AQL70" s="20"/>
      <c r="AQM70" s="20"/>
      <c r="AQN70" s="20"/>
      <c r="AQO70" s="20"/>
      <c r="AQP70" s="20"/>
      <c r="AQQ70" s="20"/>
      <c r="AQR70" s="20"/>
      <c r="AQS70" s="20"/>
      <c r="AQT70" s="20"/>
      <c r="AQU70" s="20"/>
      <c r="AQV70" s="20"/>
      <c r="AQW70" s="20"/>
      <c r="AQX70" s="20"/>
      <c r="AQY70" s="20"/>
      <c r="AQZ70" s="20"/>
      <c r="ARA70" s="20"/>
      <c r="ARB70" s="20"/>
      <c r="ARC70" s="20"/>
      <c r="ARD70" s="20"/>
      <c r="ARE70" s="20"/>
      <c r="ARF70" s="20"/>
      <c r="ARG70" s="20"/>
      <c r="ARH70" s="20"/>
      <c r="ARI70" s="20"/>
      <c r="ARJ70" s="20"/>
      <c r="ARK70" s="20"/>
      <c r="ARL70" s="20"/>
      <c r="ARM70" s="20"/>
      <c r="ARN70" s="20"/>
      <c r="ARO70" s="20"/>
      <c r="ARP70" s="20"/>
      <c r="ARQ70" s="20"/>
      <c r="ARR70" s="20"/>
      <c r="ARS70" s="20"/>
      <c r="ART70" s="20"/>
      <c r="ARU70" s="20"/>
      <c r="ARV70" s="20"/>
      <c r="ARW70" s="20"/>
      <c r="ARX70" s="20"/>
      <c r="ARY70" s="20"/>
      <c r="ARZ70" s="20"/>
      <c r="ASA70" s="20"/>
      <c r="ASB70" s="20"/>
      <c r="ASC70" s="20"/>
      <c r="ASD70" s="20"/>
      <c r="ASE70" s="20"/>
      <c r="ASF70" s="20"/>
      <c r="ASG70" s="20"/>
      <c r="ASH70" s="20"/>
      <c r="ASI70" s="20"/>
      <c r="ASJ70" s="20"/>
      <c r="ASK70" s="20"/>
      <c r="ASL70" s="20"/>
      <c r="ASM70" s="20"/>
      <c r="ASN70" s="20"/>
      <c r="ASO70" s="20"/>
      <c r="ASP70" s="20"/>
      <c r="ASQ70" s="20"/>
      <c r="ASR70" s="20"/>
      <c r="ASS70" s="20"/>
      <c r="AST70" s="20"/>
      <c r="ASU70" s="20"/>
      <c r="ASV70" s="20"/>
      <c r="ASW70" s="20"/>
      <c r="ASX70" s="20"/>
      <c r="ASY70" s="20"/>
      <c r="ASZ70" s="20"/>
      <c r="ATA70" s="20"/>
      <c r="ATB70" s="20"/>
      <c r="ATC70" s="20"/>
      <c r="ATD70" s="20"/>
      <c r="ATE70" s="20"/>
      <c r="ATF70" s="20"/>
      <c r="ATG70" s="20"/>
      <c r="ATH70" s="20"/>
      <c r="ATI70" s="20"/>
      <c r="ATJ70" s="20"/>
      <c r="ATK70" s="20"/>
      <c r="ATL70" s="20"/>
      <c r="ATM70" s="20"/>
      <c r="ATN70" s="20"/>
      <c r="ATO70" s="20"/>
      <c r="ATP70" s="20"/>
      <c r="ATQ70" s="20"/>
      <c r="ATR70" s="20"/>
      <c r="ATS70" s="20"/>
      <c r="ATT70" s="20"/>
      <c r="ATU70" s="20"/>
      <c r="ATV70" s="20"/>
      <c r="ATW70" s="20"/>
      <c r="ATX70" s="20"/>
      <c r="ATY70" s="20"/>
      <c r="ATZ70" s="20"/>
      <c r="AUA70" s="20"/>
      <c r="AUB70" s="20"/>
      <c r="AUC70" s="20"/>
      <c r="AUD70" s="20"/>
      <c r="AUE70" s="20"/>
      <c r="AUF70" s="20"/>
      <c r="AUG70" s="20"/>
      <c r="AUH70" s="20"/>
      <c r="AUI70" s="20"/>
      <c r="AUJ70" s="20"/>
      <c r="AUK70" s="20"/>
      <c r="AUL70" s="20"/>
      <c r="AUM70" s="20"/>
      <c r="AUN70" s="20"/>
      <c r="AUO70" s="20"/>
      <c r="AUP70" s="20"/>
      <c r="AUQ70" s="20"/>
      <c r="AUR70" s="20"/>
      <c r="AUS70" s="20"/>
      <c r="AUT70" s="20"/>
      <c r="AUU70" s="20"/>
      <c r="AUV70" s="20"/>
      <c r="AUW70" s="20"/>
      <c r="AUX70" s="20"/>
      <c r="AUY70" s="20"/>
      <c r="AUZ70" s="20"/>
      <c r="AVA70" s="20"/>
      <c r="AVB70" s="20"/>
      <c r="AVC70" s="20"/>
      <c r="AVD70" s="20"/>
      <c r="AVE70" s="20"/>
      <c r="AVF70" s="20"/>
      <c r="AVG70" s="20"/>
      <c r="AVH70" s="20"/>
      <c r="AVI70" s="20"/>
      <c r="AVJ70" s="20"/>
      <c r="AVK70" s="20"/>
      <c r="AVL70" s="20"/>
      <c r="AVM70" s="20"/>
      <c r="AVN70" s="20"/>
      <c r="AVO70" s="20"/>
      <c r="AVP70" s="20"/>
      <c r="AVQ70" s="20"/>
      <c r="AVR70" s="20"/>
      <c r="AVS70" s="20"/>
      <c r="AVT70" s="20"/>
      <c r="AVU70" s="20"/>
      <c r="AVV70" s="20"/>
      <c r="AVW70" s="20"/>
      <c r="AVX70" s="20"/>
      <c r="AVY70" s="20"/>
      <c r="AVZ70" s="20"/>
      <c r="AWA70" s="20"/>
      <c r="AWB70" s="20"/>
      <c r="AWC70" s="20"/>
      <c r="AWD70" s="20"/>
      <c r="AWE70" s="20"/>
      <c r="AWF70" s="20"/>
      <c r="AWG70" s="20"/>
      <c r="AWH70" s="20"/>
      <c r="AWI70" s="20"/>
      <c r="AWJ70" s="20"/>
      <c r="AWK70" s="20"/>
      <c r="AWL70" s="20"/>
      <c r="AWM70" s="20"/>
      <c r="AWN70" s="20"/>
      <c r="AWO70" s="20"/>
      <c r="AWP70" s="20"/>
      <c r="AWQ70" s="20"/>
      <c r="AWR70" s="20"/>
      <c r="AWS70" s="20"/>
      <c r="AWT70" s="20"/>
      <c r="AWU70" s="20"/>
      <c r="AWV70" s="20"/>
      <c r="AWW70" s="20"/>
      <c r="AWX70" s="20"/>
      <c r="AWY70" s="20"/>
      <c r="AWZ70" s="20"/>
      <c r="AXA70" s="20"/>
      <c r="AXB70" s="20"/>
      <c r="AXC70" s="20"/>
      <c r="AXD70" s="20"/>
      <c r="AXE70" s="20"/>
      <c r="AXF70" s="20"/>
      <c r="AXG70" s="20"/>
      <c r="AXH70" s="20"/>
      <c r="AXI70" s="20"/>
      <c r="AXJ70" s="20"/>
      <c r="AXK70" s="20"/>
      <c r="AXL70" s="20"/>
      <c r="AXM70" s="20"/>
      <c r="AXN70" s="20"/>
      <c r="AXO70" s="20"/>
      <c r="AXP70" s="20"/>
      <c r="AXQ70" s="20"/>
      <c r="AXR70" s="20"/>
      <c r="AXS70" s="20"/>
      <c r="AXT70" s="20"/>
      <c r="AXU70" s="20"/>
      <c r="AXV70" s="20"/>
      <c r="AXW70" s="20"/>
      <c r="AXX70" s="20"/>
      <c r="AXY70" s="20"/>
      <c r="AXZ70" s="20"/>
      <c r="AYA70" s="20"/>
      <c r="AYB70" s="20"/>
      <c r="AYC70" s="20"/>
      <c r="AYD70" s="20"/>
      <c r="AYE70" s="20"/>
      <c r="AYF70" s="20"/>
      <c r="AYG70" s="20"/>
      <c r="AYH70" s="20"/>
      <c r="AYI70" s="20"/>
      <c r="AYJ70" s="20"/>
      <c r="AYK70" s="20"/>
      <c r="AYL70" s="20"/>
      <c r="AYM70" s="20"/>
      <c r="AYN70" s="20"/>
      <c r="AYO70" s="20"/>
      <c r="AYP70" s="20"/>
      <c r="AYQ70" s="20"/>
      <c r="AYR70" s="20"/>
      <c r="AYS70" s="20"/>
      <c r="AYT70" s="20"/>
      <c r="AYU70" s="20"/>
      <c r="AYV70" s="20"/>
      <c r="AYW70" s="20"/>
      <c r="AYX70" s="20"/>
      <c r="AYY70" s="20"/>
      <c r="AYZ70" s="20"/>
      <c r="AZA70" s="20"/>
      <c r="AZB70" s="20"/>
      <c r="AZC70" s="20"/>
      <c r="AZD70" s="20"/>
      <c r="AZE70" s="20"/>
      <c r="AZF70" s="20"/>
      <c r="AZG70" s="20"/>
      <c r="AZH70" s="20"/>
      <c r="AZI70" s="20"/>
      <c r="AZJ70" s="20"/>
      <c r="AZK70" s="20"/>
      <c r="AZL70" s="20"/>
      <c r="AZM70" s="20"/>
      <c r="AZN70" s="20"/>
      <c r="AZO70" s="20"/>
      <c r="AZP70" s="20"/>
      <c r="AZQ70" s="20"/>
      <c r="AZR70" s="20"/>
      <c r="AZS70" s="20"/>
      <c r="AZT70" s="20"/>
      <c r="AZU70" s="20"/>
      <c r="AZV70" s="20"/>
      <c r="AZW70" s="20"/>
      <c r="AZX70" s="20"/>
      <c r="AZY70" s="20"/>
      <c r="AZZ70" s="20"/>
      <c r="BAA70" s="20"/>
      <c r="BAB70" s="20"/>
      <c r="BAC70" s="20"/>
      <c r="BAD70" s="20"/>
      <c r="BAE70" s="20"/>
      <c r="BAF70" s="20"/>
      <c r="BAG70" s="20"/>
      <c r="BAH70" s="20"/>
      <c r="BAI70" s="20"/>
      <c r="BAJ70" s="20"/>
      <c r="BAK70" s="20"/>
      <c r="BAL70" s="20"/>
      <c r="BAM70" s="20"/>
      <c r="BAN70" s="20"/>
      <c r="BAO70" s="20"/>
      <c r="BAP70" s="20"/>
      <c r="BAQ70" s="20"/>
      <c r="BAR70" s="20"/>
      <c r="BAS70" s="20"/>
      <c r="BAT70" s="20"/>
      <c r="BAU70" s="20"/>
      <c r="BAV70" s="20"/>
      <c r="BAW70" s="20"/>
      <c r="BAX70" s="20"/>
      <c r="BAY70" s="20"/>
      <c r="BAZ70" s="20"/>
      <c r="BBA70" s="20"/>
      <c r="BBB70" s="20"/>
      <c r="BBC70" s="20"/>
      <c r="BBD70" s="20"/>
      <c r="BBE70" s="20"/>
      <c r="BBF70" s="20"/>
      <c r="BBG70" s="20"/>
      <c r="BBH70" s="20"/>
      <c r="BBI70" s="20"/>
      <c r="BBJ70" s="20"/>
      <c r="BBK70" s="20"/>
      <c r="BBL70" s="20"/>
      <c r="BBM70" s="20"/>
      <c r="BBN70" s="20"/>
      <c r="BBO70" s="20"/>
      <c r="BBP70" s="20"/>
      <c r="BBQ70" s="20"/>
      <c r="BBR70" s="20"/>
      <c r="BBS70" s="20"/>
      <c r="BBT70" s="20"/>
      <c r="BBU70" s="20"/>
      <c r="BBV70" s="20"/>
      <c r="BBW70" s="20"/>
      <c r="BBX70" s="20"/>
      <c r="BBY70" s="20"/>
      <c r="BBZ70" s="20"/>
      <c r="BCA70" s="20"/>
      <c r="BCB70" s="20"/>
      <c r="BCC70" s="20"/>
      <c r="BCD70" s="20"/>
      <c r="BCE70" s="20"/>
      <c r="BCF70" s="20"/>
      <c r="BCG70" s="20"/>
      <c r="BCH70" s="20"/>
      <c r="BCI70" s="20"/>
      <c r="BCJ70" s="20"/>
      <c r="BCK70" s="20"/>
      <c r="BCL70" s="20"/>
      <c r="BCM70" s="20"/>
      <c r="BCN70" s="20"/>
      <c r="BCO70" s="20"/>
      <c r="BCP70" s="20"/>
      <c r="BCQ70" s="20"/>
      <c r="BCR70" s="20"/>
      <c r="BCS70" s="20"/>
      <c r="BCT70" s="20"/>
      <c r="BCU70" s="20"/>
      <c r="BCV70" s="20"/>
      <c r="BCW70" s="20"/>
      <c r="BCX70" s="20"/>
      <c r="BCY70" s="20"/>
      <c r="BCZ70" s="20"/>
      <c r="BDA70" s="20"/>
      <c r="BDB70" s="20"/>
      <c r="BDC70" s="20"/>
      <c r="BDD70" s="20"/>
      <c r="BDE70" s="20"/>
      <c r="BDF70" s="20"/>
      <c r="BDG70" s="20"/>
      <c r="BDH70" s="20"/>
      <c r="BDI70" s="20"/>
      <c r="BDJ70" s="20"/>
      <c r="BDK70" s="20"/>
      <c r="BDL70" s="20"/>
      <c r="BDM70" s="20"/>
      <c r="BDN70" s="20"/>
      <c r="BDO70" s="20"/>
      <c r="BDP70" s="20"/>
      <c r="BDQ70" s="20"/>
      <c r="BDR70" s="20"/>
      <c r="BDS70" s="20"/>
      <c r="BDT70" s="20"/>
      <c r="BDU70" s="20"/>
      <c r="BDV70" s="20"/>
      <c r="BDW70" s="20"/>
      <c r="BDX70" s="20"/>
      <c r="BDY70" s="20"/>
      <c r="BDZ70" s="20"/>
      <c r="BEA70" s="20"/>
      <c r="BEB70" s="20"/>
      <c r="BEC70" s="20"/>
      <c r="BED70" s="20"/>
      <c r="BEE70" s="20"/>
      <c r="BEF70" s="20"/>
      <c r="BEG70" s="20"/>
      <c r="BEH70" s="20"/>
      <c r="BEI70" s="20"/>
      <c r="BEJ70" s="20"/>
      <c r="BEK70" s="20"/>
      <c r="BEL70" s="20"/>
      <c r="BEM70" s="20"/>
      <c r="BEN70" s="20"/>
      <c r="BEO70" s="20"/>
      <c r="BEP70" s="20"/>
      <c r="BEQ70" s="20"/>
      <c r="BER70" s="20"/>
      <c r="BES70" s="20"/>
      <c r="BET70" s="20"/>
      <c r="BEU70" s="20"/>
      <c r="BEV70" s="20"/>
      <c r="BEW70" s="20"/>
      <c r="BEX70" s="20"/>
      <c r="BEY70" s="20"/>
      <c r="BEZ70" s="20"/>
      <c r="BFA70" s="20"/>
      <c r="BFB70" s="20"/>
      <c r="BFC70" s="20"/>
      <c r="BFD70" s="20"/>
      <c r="BFE70" s="20"/>
      <c r="BFF70" s="20"/>
      <c r="BFG70" s="20"/>
      <c r="BFH70" s="20"/>
      <c r="BFI70" s="20"/>
      <c r="BFJ70" s="20"/>
      <c r="BFK70" s="20"/>
      <c r="BFL70" s="20"/>
      <c r="BFM70" s="20"/>
      <c r="BFN70" s="20"/>
      <c r="BFO70" s="20"/>
      <c r="BFP70" s="20"/>
      <c r="BFQ70" s="20"/>
      <c r="BFR70" s="20"/>
      <c r="BFS70" s="20"/>
      <c r="BFT70" s="20"/>
      <c r="BFU70" s="20"/>
      <c r="BFV70" s="20"/>
      <c r="BFW70" s="20"/>
      <c r="BFX70" s="20"/>
      <c r="BFY70" s="20"/>
      <c r="BFZ70" s="20"/>
      <c r="BGA70" s="20"/>
      <c r="BGB70" s="20"/>
      <c r="BGC70" s="20"/>
      <c r="BGD70" s="20"/>
      <c r="BGE70" s="20"/>
      <c r="BGF70" s="20"/>
      <c r="BGG70" s="20"/>
      <c r="BGH70" s="20"/>
      <c r="BGI70" s="20"/>
      <c r="BGJ70" s="20"/>
      <c r="BGK70" s="20"/>
      <c r="BGL70" s="20"/>
      <c r="BGM70" s="20"/>
      <c r="BGN70" s="20"/>
      <c r="BGO70" s="20"/>
      <c r="BGP70" s="20"/>
      <c r="BGQ70" s="20"/>
      <c r="BGR70" s="20"/>
      <c r="BGS70" s="20"/>
      <c r="BGT70" s="20"/>
      <c r="BGU70" s="20"/>
      <c r="BGV70" s="20"/>
      <c r="BGW70" s="20"/>
      <c r="BGX70" s="20"/>
      <c r="BGY70" s="20"/>
      <c r="BGZ70" s="20"/>
      <c r="BHA70" s="20"/>
      <c r="BHB70" s="20"/>
      <c r="BHC70" s="20"/>
      <c r="BHD70" s="20"/>
      <c r="BHE70" s="20"/>
      <c r="BHF70" s="20"/>
      <c r="BHG70" s="20"/>
      <c r="BHH70" s="20"/>
      <c r="BHI70" s="20"/>
      <c r="BHJ70" s="20"/>
      <c r="BHK70" s="20"/>
      <c r="BHL70" s="20"/>
      <c r="BHM70" s="20"/>
      <c r="BHN70" s="20"/>
      <c r="BHO70" s="20"/>
      <c r="BHP70" s="20"/>
      <c r="BHQ70" s="20"/>
      <c r="BHR70" s="20"/>
      <c r="BHS70" s="20"/>
      <c r="BHT70" s="20"/>
      <c r="BHU70" s="20"/>
      <c r="BHV70" s="20"/>
      <c r="BHW70" s="20"/>
      <c r="BHX70" s="20"/>
      <c r="BHY70" s="20"/>
      <c r="BHZ70" s="20"/>
      <c r="BIA70" s="20"/>
      <c r="BIB70" s="20"/>
      <c r="BIC70" s="20"/>
      <c r="BID70" s="20"/>
      <c r="BIE70" s="20"/>
      <c r="BIF70" s="20"/>
      <c r="BIG70" s="20"/>
      <c r="BIH70" s="20"/>
      <c r="BII70" s="20"/>
      <c r="BIJ70" s="20"/>
      <c r="BIK70" s="20"/>
      <c r="BIL70" s="20"/>
      <c r="BIM70" s="20"/>
      <c r="BIN70" s="20"/>
      <c r="BIO70" s="20"/>
      <c r="BIP70" s="20"/>
      <c r="BIQ70" s="20"/>
      <c r="BIR70" s="20"/>
      <c r="BIS70" s="20"/>
      <c r="BIT70" s="20"/>
      <c r="BIU70" s="20"/>
      <c r="BIV70" s="20"/>
      <c r="BIW70" s="20"/>
      <c r="BIX70" s="20"/>
      <c r="BIY70" s="20"/>
      <c r="BIZ70" s="20"/>
      <c r="BJA70" s="20"/>
      <c r="BJB70" s="20"/>
      <c r="BJC70" s="20"/>
      <c r="BJD70" s="20"/>
      <c r="BJE70" s="20"/>
      <c r="BJF70" s="20"/>
      <c r="BJG70" s="20"/>
      <c r="BJH70" s="20"/>
      <c r="BJI70" s="20"/>
      <c r="BJJ70" s="20"/>
      <c r="BJK70" s="20"/>
      <c r="BJL70" s="20"/>
      <c r="BJM70" s="20"/>
      <c r="BJN70" s="20"/>
      <c r="BJO70" s="20"/>
      <c r="BJP70" s="20"/>
      <c r="BJQ70" s="20"/>
      <c r="BJR70" s="20"/>
      <c r="BJS70" s="20"/>
      <c r="BJT70" s="20"/>
      <c r="BJU70" s="20"/>
      <c r="BJV70" s="20"/>
      <c r="BJW70" s="20"/>
      <c r="BJX70" s="20"/>
      <c r="BJY70" s="20"/>
      <c r="BJZ70" s="20"/>
      <c r="BKA70" s="20"/>
      <c r="BKB70" s="20"/>
      <c r="BKC70" s="20"/>
      <c r="BKD70" s="20"/>
      <c r="BKE70" s="20"/>
      <c r="BKF70" s="20"/>
      <c r="BKG70" s="20"/>
      <c r="BKH70" s="20"/>
      <c r="BKI70" s="20"/>
      <c r="BKJ70" s="20"/>
      <c r="BKK70" s="20"/>
      <c r="BKL70" s="20"/>
      <c r="BKM70" s="20"/>
      <c r="BKN70" s="20"/>
      <c r="BKO70" s="20"/>
      <c r="BKP70" s="20"/>
      <c r="BKQ70" s="20"/>
      <c r="BKR70" s="20"/>
      <c r="BKS70" s="20"/>
      <c r="BKT70" s="20"/>
      <c r="BKU70" s="20"/>
      <c r="BKV70" s="20"/>
      <c r="BKW70" s="20"/>
      <c r="BKX70" s="20"/>
      <c r="BKY70" s="20"/>
      <c r="BKZ70" s="20"/>
      <c r="BLA70" s="20"/>
      <c r="BLB70" s="20"/>
      <c r="BLC70" s="20"/>
      <c r="BLD70" s="20"/>
      <c r="BLE70" s="20"/>
      <c r="BLF70" s="20"/>
      <c r="BLG70" s="20"/>
      <c r="BLH70" s="20"/>
      <c r="BLI70" s="20"/>
      <c r="BLJ70" s="20"/>
      <c r="BLK70" s="20"/>
      <c r="BLL70" s="20"/>
      <c r="BLM70" s="20"/>
      <c r="BLN70" s="20"/>
      <c r="BLO70" s="20"/>
      <c r="BLP70" s="20"/>
      <c r="BLQ70" s="20"/>
      <c r="BLR70" s="20"/>
      <c r="BLS70" s="20"/>
      <c r="BLT70" s="20"/>
      <c r="BLU70" s="20"/>
      <c r="BLV70" s="20"/>
      <c r="BLW70" s="20"/>
      <c r="BLX70" s="20"/>
      <c r="BLY70" s="20"/>
      <c r="BLZ70" s="20"/>
      <c r="BMA70" s="20"/>
      <c r="BMB70" s="20"/>
      <c r="BMC70" s="20"/>
      <c r="BMD70" s="20"/>
      <c r="BME70" s="20"/>
      <c r="BMF70" s="20"/>
      <c r="BMG70" s="20"/>
      <c r="BMH70" s="20"/>
      <c r="BMI70" s="20"/>
      <c r="BMJ70" s="20"/>
      <c r="BMK70" s="20"/>
      <c r="BML70" s="20"/>
      <c r="BMM70" s="20"/>
      <c r="BMN70" s="20"/>
      <c r="BMO70" s="20"/>
      <c r="BMP70" s="20"/>
      <c r="BMQ70" s="20"/>
      <c r="BMR70" s="20"/>
      <c r="BMS70" s="20"/>
      <c r="BMT70" s="20"/>
      <c r="BMU70" s="20"/>
      <c r="BMV70" s="20"/>
      <c r="BMW70" s="20"/>
      <c r="BMX70" s="20"/>
      <c r="BMY70" s="20"/>
      <c r="BMZ70" s="20"/>
      <c r="BNA70" s="20"/>
      <c r="BNB70" s="20"/>
      <c r="BNC70" s="20"/>
      <c r="BND70" s="20"/>
      <c r="BNE70" s="20"/>
      <c r="BNF70" s="20"/>
      <c r="BNG70" s="20"/>
      <c r="BNH70" s="20"/>
      <c r="BNI70" s="20"/>
      <c r="BNJ70" s="20"/>
      <c r="BNK70" s="20"/>
      <c r="BNL70" s="20"/>
      <c r="BNM70" s="20"/>
      <c r="BNN70" s="20"/>
      <c r="BNO70" s="20"/>
      <c r="BNP70" s="20"/>
      <c r="BNQ70" s="20"/>
      <c r="BNR70" s="20"/>
      <c r="BNS70" s="20"/>
      <c r="BNT70" s="20"/>
      <c r="BNU70" s="20"/>
      <c r="BNV70" s="20"/>
      <c r="BNW70" s="20"/>
      <c r="BNX70" s="20"/>
      <c r="BNY70" s="20"/>
      <c r="BNZ70" s="20"/>
      <c r="BOA70" s="20"/>
      <c r="BOB70" s="20"/>
      <c r="BOC70" s="20"/>
      <c r="BOD70" s="20"/>
      <c r="BOE70" s="20"/>
      <c r="BOF70" s="20"/>
      <c r="BOG70" s="20"/>
      <c r="BOH70" s="20"/>
      <c r="BOI70" s="20"/>
      <c r="BOJ70" s="20"/>
      <c r="BOK70" s="20"/>
      <c r="BOL70" s="20"/>
      <c r="BOM70" s="20"/>
      <c r="BON70" s="20"/>
      <c r="BOO70" s="20"/>
      <c r="BOP70" s="20"/>
      <c r="BOQ70" s="20"/>
      <c r="BOR70" s="20"/>
      <c r="BOS70" s="20"/>
      <c r="BOT70" s="20"/>
      <c r="BOU70" s="20"/>
      <c r="BOV70" s="20"/>
      <c r="BOW70" s="20"/>
      <c r="BOX70" s="20"/>
      <c r="BOY70" s="20"/>
      <c r="BOZ70" s="20"/>
      <c r="BPA70" s="20"/>
      <c r="BPB70" s="20"/>
      <c r="BPC70" s="20"/>
      <c r="BPD70" s="20"/>
      <c r="BPE70" s="20"/>
      <c r="BPF70" s="20"/>
      <c r="BPG70" s="20"/>
      <c r="BPH70" s="20"/>
      <c r="BPI70" s="20"/>
      <c r="BPJ70" s="20"/>
      <c r="BPK70" s="20"/>
      <c r="BPL70" s="20"/>
      <c r="BPM70" s="20"/>
      <c r="BPN70" s="20"/>
      <c r="BPO70" s="20"/>
      <c r="BPP70" s="20"/>
      <c r="BPQ70" s="20"/>
      <c r="BPR70" s="20"/>
      <c r="BPS70" s="20"/>
      <c r="BPT70" s="20"/>
      <c r="BPU70" s="20"/>
      <c r="BPV70" s="20"/>
      <c r="BPW70" s="20"/>
      <c r="BPX70" s="20"/>
      <c r="BPY70" s="20"/>
      <c r="BPZ70" s="20"/>
      <c r="BQA70" s="20"/>
      <c r="BQB70" s="20"/>
      <c r="BQC70" s="20"/>
      <c r="BQD70" s="20"/>
      <c r="BQE70" s="20"/>
      <c r="BQF70" s="20"/>
      <c r="BQG70" s="20"/>
      <c r="BQH70" s="20"/>
      <c r="BQI70" s="20"/>
      <c r="BQJ70" s="20"/>
      <c r="BQK70" s="20"/>
      <c r="BQL70" s="20"/>
      <c r="BQM70" s="20"/>
      <c r="BQN70" s="20"/>
      <c r="BQO70" s="20"/>
      <c r="BQP70" s="20"/>
      <c r="BQQ70" s="20"/>
      <c r="BQR70" s="20"/>
      <c r="BQS70" s="20"/>
      <c r="BQT70" s="20"/>
      <c r="BQU70" s="20"/>
      <c r="BQV70" s="20"/>
      <c r="BQW70" s="20"/>
      <c r="BQX70" s="20"/>
      <c r="BQY70" s="20"/>
      <c r="BQZ70" s="20"/>
      <c r="BRA70" s="20"/>
      <c r="BRB70" s="20"/>
      <c r="BRC70" s="20"/>
      <c r="BRD70" s="20"/>
      <c r="BRE70" s="20"/>
      <c r="BRF70" s="20"/>
      <c r="BRG70" s="20"/>
      <c r="BRH70" s="20"/>
      <c r="BRI70" s="20"/>
      <c r="BRJ70" s="20"/>
      <c r="BRK70" s="20"/>
      <c r="BRL70" s="20"/>
      <c r="BRM70" s="20"/>
      <c r="BRN70" s="20"/>
      <c r="BRO70" s="20"/>
      <c r="BRP70" s="20"/>
      <c r="BRQ70" s="20"/>
      <c r="BRR70" s="20"/>
      <c r="BRS70" s="20"/>
      <c r="BRT70" s="20"/>
      <c r="BRU70" s="20"/>
      <c r="BRV70" s="20"/>
      <c r="BRW70" s="20"/>
      <c r="BRX70" s="20"/>
      <c r="BRY70" s="20"/>
      <c r="BRZ70" s="20"/>
      <c r="BSA70" s="20"/>
      <c r="BSB70" s="20"/>
      <c r="BSC70" s="20"/>
      <c r="BSD70" s="20"/>
      <c r="BSE70" s="20"/>
      <c r="BSF70" s="20"/>
      <c r="BSG70" s="20"/>
      <c r="BSH70" s="20"/>
      <c r="BSI70" s="20"/>
      <c r="BSJ70" s="20"/>
      <c r="BSK70" s="20"/>
      <c r="BSL70" s="20"/>
      <c r="BSM70" s="20"/>
      <c r="BSN70" s="20"/>
      <c r="BSO70" s="20"/>
      <c r="BSP70" s="20"/>
      <c r="BSQ70" s="20"/>
      <c r="BSR70" s="20"/>
      <c r="BSS70" s="20"/>
      <c r="BST70" s="20"/>
      <c r="BSU70" s="20"/>
      <c r="BSV70" s="20"/>
      <c r="BSW70" s="20"/>
      <c r="BSX70" s="20"/>
      <c r="BSY70" s="20"/>
      <c r="BSZ70" s="20"/>
      <c r="BTA70" s="20"/>
      <c r="BTB70" s="20"/>
      <c r="BTC70" s="20"/>
      <c r="BTD70" s="20"/>
      <c r="BTE70" s="20"/>
      <c r="BTF70" s="20"/>
      <c r="BTG70" s="20"/>
      <c r="BTH70" s="20"/>
      <c r="BTI70" s="20"/>
      <c r="BTJ70" s="20"/>
      <c r="BTK70" s="20"/>
      <c r="BTL70" s="20"/>
      <c r="BTM70" s="20"/>
      <c r="BTN70" s="20"/>
      <c r="BTO70" s="20"/>
      <c r="BTP70" s="20"/>
      <c r="BTQ70" s="20"/>
      <c r="BTR70" s="20"/>
      <c r="BTS70" s="20"/>
      <c r="BTT70" s="20"/>
      <c r="BTU70" s="20"/>
      <c r="BTV70" s="20"/>
      <c r="BTW70" s="20"/>
      <c r="BTX70" s="20"/>
      <c r="BTY70" s="20"/>
      <c r="BTZ70" s="20"/>
      <c r="BUA70" s="20"/>
      <c r="BUB70" s="20"/>
      <c r="BUC70" s="20"/>
      <c r="BUD70" s="20"/>
      <c r="BUE70" s="20"/>
      <c r="BUF70" s="20"/>
      <c r="BUG70" s="20"/>
      <c r="BUH70" s="20"/>
      <c r="BUI70" s="20"/>
      <c r="BUJ70" s="20"/>
      <c r="BUK70" s="20"/>
      <c r="BUL70" s="20"/>
      <c r="BUM70" s="20"/>
      <c r="BUN70" s="20"/>
      <c r="BUO70" s="20"/>
      <c r="BUP70" s="20"/>
      <c r="BUQ70" s="20"/>
      <c r="BUR70" s="20"/>
      <c r="BUS70" s="20"/>
      <c r="BUT70" s="20"/>
      <c r="BUU70" s="20"/>
      <c r="BUV70" s="20"/>
      <c r="BUW70" s="20"/>
      <c r="BUX70" s="20"/>
      <c r="BUY70" s="20"/>
      <c r="BUZ70" s="20"/>
      <c r="BVA70" s="20"/>
      <c r="BVB70" s="20"/>
      <c r="BVC70" s="20"/>
      <c r="BVD70" s="20"/>
      <c r="BVE70" s="20"/>
      <c r="BVF70" s="20"/>
      <c r="BVG70" s="20"/>
      <c r="BVH70" s="20"/>
      <c r="BVI70" s="20"/>
      <c r="BVJ70" s="20"/>
      <c r="BVK70" s="20"/>
      <c r="BVL70" s="20"/>
      <c r="BVM70" s="20"/>
      <c r="BVN70" s="20"/>
      <c r="BVO70" s="20"/>
      <c r="BVP70" s="20"/>
      <c r="BVQ70" s="20"/>
      <c r="BVR70" s="20"/>
      <c r="BVS70" s="20"/>
      <c r="BVT70" s="20"/>
      <c r="BVU70" s="20"/>
      <c r="BVV70" s="20"/>
      <c r="BVW70" s="20"/>
      <c r="BVX70" s="20"/>
      <c r="BVY70" s="20"/>
      <c r="BVZ70" s="20"/>
      <c r="BWA70" s="20"/>
      <c r="BWB70" s="20"/>
      <c r="BWC70" s="20"/>
      <c r="BWD70" s="20"/>
      <c r="BWE70" s="20"/>
      <c r="BWF70" s="20"/>
      <c r="BWG70" s="20"/>
      <c r="BWH70" s="20"/>
      <c r="BWI70" s="20"/>
      <c r="BWJ70" s="20"/>
      <c r="BWK70" s="20"/>
      <c r="BWL70" s="20"/>
      <c r="BWM70" s="20"/>
      <c r="BWN70" s="20"/>
      <c r="BWO70" s="20"/>
      <c r="BWP70" s="20"/>
      <c r="BWQ70" s="20"/>
      <c r="BWR70" s="20"/>
      <c r="BWS70" s="20"/>
      <c r="BWT70" s="20"/>
      <c r="BWU70" s="20"/>
      <c r="BWV70" s="20"/>
      <c r="BWW70" s="20"/>
      <c r="BWX70" s="20"/>
      <c r="BWY70" s="20"/>
      <c r="BWZ70" s="20"/>
      <c r="BXA70" s="20"/>
      <c r="BXB70" s="20"/>
      <c r="BXC70" s="20"/>
      <c r="BXD70" s="20"/>
      <c r="BXE70" s="20"/>
      <c r="BXF70" s="20"/>
      <c r="BXG70" s="20"/>
      <c r="BXH70" s="20"/>
      <c r="BXI70" s="20"/>
      <c r="BXJ70" s="20"/>
      <c r="BXK70" s="20"/>
      <c r="BXL70" s="20"/>
      <c r="BXM70" s="20"/>
      <c r="BXN70" s="20"/>
      <c r="BXO70" s="20"/>
      <c r="BXP70" s="20"/>
      <c r="BXQ70" s="20"/>
      <c r="BXR70" s="20"/>
      <c r="BXS70" s="20"/>
      <c r="BXT70" s="20"/>
      <c r="BXU70" s="20"/>
      <c r="BXV70" s="20"/>
      <c r="BXW70" s="20"/>
      <c r="BXX70" s="20"/>
      <c r="BXY70" s="20"/>
      <c r="BXZ70" s="20"/>
      <c r="BYA70" s="20"/>
      <c r="BYB70" s="20"/>
      <c r="BYC70" s="20"/>
      <c r="BYD70" s="20"/>
      <c r="BYE70" s="20"/>
      <c r="BYF70" s="20"/>
      <c r="BYG70" s="20"/>
      <c r="BYH70" s="20"/>
      <c r="BYI70" s="20"/>
      <c r="BYJ70" s="20"/>
      <c r="BYK70" s="20"/>
      <c r="BYL70" s="20"/>
      <c r="BYM70" s="20"/>
      <c r="BYN70" s="20"/>
      <c r="BYO70" s="20"/>
      <c r="BYP70" s="20"/>
      <c r="BYQ70" s="20"/>
      <c r="BYR70" s="20"/>
      <c r="BYS70" s="20"/>
      <c r="BYT70" s="20"/>
      <c r="BYU70" s="20"/>
      <c r="BYV70" s="20"/>
      <c r="BYW70" s="20"/>
      <c r="BYX70" s="20"/>
      <c r="BYY70" s="20"/>
      <c r="BYZ70" s="20"/>
      <c r="BZA70" s="20"/>
      <c r="BZB70" s="20"/>
      <c r="BZC70" s="20"/>
      <c r="BZD70" s="20"/>
      <c r="BZE70" s="20"/>
      <c r="BZF70" s="20"/>
      <c r="BZG70" s="20"/>
      <c r="BZH70" s="20"/>
      <c r="BZI70" s="20"/>
      <c r="BZJ70" s="20"/>
      <c r="BZK70" s="20"/>
      <c r="BZL70" s="20"/>
      <c r="BZM70" s="20"/>
      <c r="BZN70" s="20"/>
      <c r="BZO70" s="20"/>
      <c r="BZP70" s="20"/>
      <c r="BZQ70" s="20"/>
      <c r="BZR70" s="20"/>
      <c r="BZS70" s="20"/>
      <c r="BZT70" s="20"/>
      <c r="BZU70" s="20"/>
      <c r="BZV70" s="20"/>
      <c r="BZW70" s="20"/>
      <c r="BZX70" s="20"/>
      <c r="BZY70" s="20"/>
      <c r="BZZ70" s="20"/>
      <c r="CAA70" s="20"/>
      <c r="CAB70" s="20"/>
      <c r="CAC70" s="20"/>
      <c r="CAD70" s="20"/>
      <c r="CAE70" s="20"/>
      <c r="CAF70" s="20"/>
      <c r="CAG70" s="20"/>
      <c r="CAH70" s="20"/>
      <c r="CAI70" s="20"/>
      <c r="CAJ70" s="20"/>
      <c r="CAK70" s="20"/>
      <c r="CAL70" s="20"/>
      <c r="CAM70" s="20"/>
      <c r="CAN70" s="20"/>
      <c r="CAO70" s="20"/>
      <c r="CAP70" s="20"/>
      <c r="CAQ70" s="20"/>
      <c r="CAR70" s="20"/>
      <c r="CAS70" s="20"/>
      <c r="CAT70" s="20"/>
      <c r="CAU70" s="20"/>
      <c r="CAV70" s="20"/>
      <c r="CAW70" s="20"/>
      <c r="CAX70" s="20"/>
      <c r="CAY70" s="20"/>
      <c r="CAZ70" s="20"/>
      <c r="CBA70" s="20"/>
      <c r="CBB70" s="20"/>
      <c r="CBC70" s="20"/>
      <c r="CBD70" s="20"/>
      <c r="CBE70" s="20"/>
      <c r="CBF70" s="20"/>
      <c r="CBG70" s="20"/>
      <c r="CBH70" s="20"/>
      <c r="CBI70" s="20"/>
      <c r="CBJ70" s="20"/>
      <c r="CBK70" s="20"/>
      <c r="CBL70" s="20"/>
      <c r="CBM70" s="20"/>
      <c r="CBN70" s="20"/>
      <c r="CBO70" s="20"/>
      <c r="CBP70" s="20"/>
      <c r="CBQ70" s="20"/>
      <c r="CBR70" s="20"/>
      <c r="CBS70" s="20"/>
      <c r="CBT70" s="20"/>
      <c r="CBU70" s="20"/>
      <c r="CBV70" s="20"/>
      <c r="CBW70" s="20"/>
      <c r="CBX70" s="20"/>
      <c r="CBY70" s="20"/>
      <c r="CBZ70" s="20"/>
      <c r="CCA70" s="20"/>
      <c r="CCB70" s="20"/>
      <c r="CCC70" s="20"/>
      <c r="CCD70" s="20"/>
      <c r="CCE70" s="20"/>
      <c r="CCF70" s="20"/>
      <c r="CCG70" s="20"/>
      <c r="CCH70" s="20"/>
      <c r="CCI70" s="20"/>
      <c r="CCJ70" s="20"/>
      <c r="CCK70" s="20"/>
      <c r="CCL70" s="20"/>
      <c r="CCM70" s="20"/>
      <c r="CCN70" s="20"/>
      <c r="CCO70" s="20"/>
      <c r="CCP70" s="20"/>
      <c r="CCQ70" s="20"/>
      <c r="CCR70" s="20"/>
      <c r="CCS70" s="20"/>
      <c r="CCT70" s="20"/>
      <c r="CCU70" s="20"/>
      <c r="CCV70" s="20"/>
      <c r="CCW70" s="20"/>
      <c r="CCX70" s="20"/>
      <c r="CCY70" s="20"/>
      <c r="CCZ70" s="20"/>
      <c r="CDA70" s="20"/>
      <c r="CDB70" s="20"/>
      <c r="CDC70" s="20"/>
      <c r="CDD70" s="20"/>
      <c r="CDE70" s="20"/>
      <c r="CDF70" s="20"/>
      <c r="CDG70" s="20"/>
      <c r="CDH70" s="20"/>
      <c r="CDI70" s="20"/>
      <c r="CDJ70" s="20"/>
      <c r="CDK70" s="20"/>
      <c r="CDL70" s="20"/>
      <c r="CDM70" s="20"/>
      <c r="CDN70" s="20"/>
      <c r="CDO70" s="20"/>
      <c r="CDP70" s="20"/>
      <c r="CDQ70" s="20"/>
      <c r="CDR70" s="20"/>
      <c r="CDS70" s="20"/>
      <c r="CDT70" s="20"/>
      <c r="CDU70" s="20"/>
      <c r="CDV70" s="20"/>
      <c r="CDW70" s="20"/>
      <c r="CDX70" s="20"/>
      <c r="CDY70" s="20"/>
      <c r="CDZ70" s="20"/>
      <c r="CEA70" s="20"/>
      <c r="CEB70" s="20"/>
      <c r="CEC70" s="20"/>
      <c r="CED70" s="20"/>
      <c r="CEE70" s="20"/>
      <c r="CEF70" s="20"/>
      <c r="CEG70" s="20"/>
      <c r="CEH70" s="20"/>
      <c r="CEI70" s="20"/>
      <c r="CEJ70" s="20"/>
      <c r="CEK70" s="20"/>
      <c r="CEL70" s="20"/>
      <c r="CEM70" s="20"/>
      <c r="CEN70" s="20"/>
      <c r="CEO70" s="20"/>
      <c r="CEP70" s="20"/>
      <c r="CEQ70" s="20"/>
      <c r="CER70" s="20"/>
      <c r="CES70" s="20"/>
      <c r="CET70" s="20"/>
      <c r="CEU70" s="20"/>
      <c r="CEV70" s="20"/>
      <c r="CEW70" s="20"/>
      <c r="CEX70" s="20"/>
      <c r="CEY70" s="20"/>
      <c r="CEZ70" s="20"/>
      <c r="CFA70" s="20"/>
      <c r="CFB70" s="20"/>
      <c r="CFC70" s="20"/>
      <c r="CFD70" s="20"/>
      <c r="CFE70" s="20"/>
      <c r="CFF70" s="20"/>
      <c r="CFG70" s="20"/>
      <c r="CFH70" s="20"/>
      <c r="CFI70" s="20"/>
      <c r="CFJ70" s="20"/>
      <c r="CFK70" s="20"/>
      <c r="CFL70" s="20"/>
      <c r="CFM70" s="20"/>
      <c r="CFN70" s="20"/>
      <c r="CFO70" s="20"/>
      <c r="CFP70" s="20"/>
      <c r="CFQ70" s="20"/>
      <c r="CFR70" s="20"/>
      <c r="CFS70" s="20"/>
      <c r="CFT70" s="20"/>
      <c r="CFU70" s="20"/>
      <c r="CFV70" s="20"/>
      <c r="CFW70" s="20"/>
      <c r="CFX70" s="20"/>
      <c r="CFY70" s="20"/>
      <c r="CFZ70" s="20"/>
      <c r="CGA70" s="20"/>
      <c r="CGB70" s="20"/>
      <c r="CGC70" s="20"/>
      <c r="CGD70" s="20"/>
      <c r="CGE70" s="20"/>
      <c r="CGF70" s="20"/>
      <c r="CGG70" s="20"/>
      <c r="CGH70" s="20"/>
      <c r="CGI70" s="20"/>
      <c r="CGJ70" s="20"/>
      <c r="CGK70" s="20"/>
      <c r="CGL70" s="20"/>
      <c r="CGM70" s="20"/>
      <c r="CGN70" s="20"/>
      <c r="CGO70" s="20"/>
      <c r="CGP70" s="20"/>
      <c r="CGQ70" s="20"/>
      <c r="CGR70" s="20"/>
      <c r="CGS70" s="20"/>
      <c r="CGT70" s="20"/>
      <c r="CGU70" s="20"/>
      <c r="CGV70" s="20"/>
      <c r="CGW70" s="20"/>
      <c r="CGX70" s="20"/>
      <c r="CGY70" s="20"/>
      <c r="CGZ70" s="20"/>
      <c r="CHA70" s="20"/>
      <c r="CHB70" s="20"/>
      <c r="CHC70" s="20"/>
      <c r="CHD70" s="20"/>
      <c r="CHE70" s="20"/>
      <c r="CHF70" s="20"/>
      <c r="CHG70" s="20"/>
      <c r="CHH70" s="20"/>
      <c r="CHI70" s="20"/>
      <c r="CHJ70" s="20"/>
      <c r="CHK70" s="20"/>
      <c r="CHL70" s="20"/>
      <c r="CHM70" s="20"/>
      <c r="CHN70" s="20"/>
      <c r="CHO70" s="20"/>
      <c r="CHP70" s="20"/>
      <c r="CHQ70" s="20"/>
      <c r="CHR70" s="20"/>
      <c r="CHS70" s="20"/>
      <c r="CHT70" s="20"/>
      <c r="CHU70" s="20"/>
      <c r="CHV70" s="20"/>
      <c r="CHW70" s="20"/>
      <c r="CHX70" s="20"/>
      <c r="CHY70" s="20"/>
      <c r="CHZ70" s="20"/>
      <c r="CIA70" s="20"/>
      <c r="CIB70" s="20"/>
      <c r="CIC70" s="20"/>
      <c r="CID70" s="20"/>
      <c r="CIE70" s="20"/>
      <c r="CIF70" s="20"/>
      <c r="CIG70" s="20"/>
      <c r="CIH70" s="20"/>
      <c r="CII70" s="20"/>
      <c r="CIJ70" s="20"/>
      <c r="CIK70" s="20"/>
      <c r="CIL70" s="20"/>
      <c r="CIM70" s="20"/>
      <c r="CIN70" s="20"/>
      <c r="CIO70" s="20"/>
      <c r="CIP70" s="20"/>
      <c r="CIQ70" s="20"/>
      <c r="CIR70" s="20"/>
      <c r="CIS70" s="20"/>
      <c r="CIT70" s="20"/>
      <c r="CIU70" s="20"/>
      <c r="CIV70" s="20"/>
      <c r="CIW70" s="20"/>
      <c r="CIX70" s="20"/>
      <c r="CIY70" s="20"/>
      <c r="CIZ70" s="20"/>
      <c r="CJA70" s="20"/>
      <c r="CJB70" s="20"/>
      <c r="CJC70" s="20"/>
      <c r="CJD70" s="20"/>
      <c r="CJE70" s="20"/>
      <c r="CJF70" s="20"/>
      <c r="CJG70" s="20"/>
      <c r="CJH70" s="20"/>
      <c r="CJI70" s="20"/>
      <c r="CJJ70" s="20"/>
      <c r="CJK70" s="20"/>
      <c r="CJL70" s="20"/>
      <c r="CJM70" s="20"/>
      <c r="CJN70" s="20"/>
      <c r="CJO70" s="20"/>
      <c r="CJP70" s="20"/>
      <c r="CJQ70" s="20"/>
      <c r="CJR70" s="20"/>
      <c r="CJS70" s="20"/>
      <c r="CJT70" s="20"/>
      <c r="CJU70" s="20"/>
      <c r="CJV70" s="20"/>
      <c r="CJW70" s="20"/>
      <c r="CJX70" s="20"/>
      <c r="CJY70" s="20"/>
      <c r="CJZ70" s="20"/>
      <c r="CKA70" s="20"/>
      <c r="CKB70" s="20"/>
      <c r="CKC70" s="20"/>
      <c r="CKD70" s="20"/>
      <c r="CKE70" s="20"/>
      <c r="CKF70" s="20"/>
      <c r="CKG70" s="20"/>
      <c r="CKH70" s="20"/>
      <c r="CKI70" s="20"/>
      <c r="CKJ70" s="20"/>
      <c r="CKK70" s="20"/>
      <c r="CKL70" s="20"/>
      <c r="CKM70" s="20"/>
      <c r="CKN70" s="20"/>
      <c r="CKO70" s="20"/>
      <c r="CKP70" s="20"/>
      <c r="CKQ70" s="20"/>
      <c r="CKR70" s="20"/>
      <c r="CKS70" s="20"/>
      <c r="CKT70" s="20"/>
      <c r="CKU70" s="20"/>
      <c r="CKV70" s="20"/>
      <c r="CKW70" s="20"/>
      <c r="CKX70" s="20"/>
      <c r="CKY70" s="20"/>
      <c r="CKZ70" s="20"/>
      <c r="CLA70" s="20"/>
      <c r="CLB70" s="20"/>
      <c r="CLC70" s="20"/>
      <c r="CLD70" s="20"/>
      <c r="CLE70" s="20"/>
      <c r="CLF70" s="20"/>
      <c r="CLG70" s="20"/>
      <c r="CLH70" s="20"/>
      <c r="CLI70" s="20"/>
      <c r="CLJ70" s="20"/>
      <c r="CLK70" s="20"/>
      <c r="CLL70" s="20"/>
      <c r="CLM70" s="20"/>
      <c r="CLN70" s="20"/>
      <c r="CLO70" s="20"/>
      <c r="CLP70" s="20"/>
      <c r="CLQ70" s="20"/>
      <c r="CLR70" s="20"/>
      <c r="CLS70" s="20"/>
      <c r="CLT70" s="20"/>
      <c r="CLU70" s="20"/>
      <c r="CLV70" s="20"/>
      <c r="CLW70" s="20"/>
      <c r="CLX70" s="20"/>
      <c r="CLY70" s="20"/>
      <c r="CLZ70" s="20"/>
      <c r="CMA70" s="20"/>
      <c r="CMB70" s="20"/>
      <c r="CMC70" s="20"/>
      <c r="CMD70" s="20"/>
      <c r="CME70" s="20"/>
      <c r="CMF70" s="20"/>
      <c r="CMG70" s="20"/>
      <c r="CMH70" s="20"/>
      <c r="CMI70" s="20"/>
      <c r="CMJ70" s="20"/>
      <c r="CMK70" s="20"/>
      <c r="CML70" s="20"/>
      <c r="CMM70" s="20"/>
      <c r="CMN70" s="20"/>
      <c r="CMO70" s="20"/>
      <c r="CMP70" s="20"/>
      <c r="CMQ70" s="20"/>
      <c r="CMR70" s="20"/>
      <c r="CMS70" s="20"/>
      <c r="CMT70" s="20"/>
      <c r="CMU70" s="20"/>
      <c r="CMV70" s="20"/>
      <c r="CMW70" s="20"/>
      <c r="CMX70" s="20"/>
      <c r="CMY70" s="20"/>
      <c r="CMZ70" s="20"/>
      <c r="CNA70" s="20"/>
      <c r="CNB70" s="20"/>
      <c r="CNC70" s="20"/>
      <c r="CND70" s="20"/>
      <c r="CNE70" s="20"/>
      <c r="CNF70" s="20"/>
      <c r="CNG70" s="20"/>
      <c r="CNH70" s="20"/>
      <c r="CNI70" s="20"/>
      <c r="CNJ70" s="20"/>
      <c r="CNK70" s="20"/>
      <c r="CNL70" s="20"/>
      <c r="CNM70" s="20"/>
      <c r="CNN70" s="20"/>
      <c r="CNO70" s="20"/>
      <c r="CNP70" s="20"/>
      <c r="CNQ70" s="20"/>
      <c r="CNR70" s="20"/>
      <c r="CNS70" s="20"/>
      <c r="CNT70" s="20"/>
      <c r="CNU70" s="20"/>
      <c r="CNV70" s="20"/>
      <c r="CNW70" s="20"/>
      <c r="CNX70" s="20"/>
      <c r="CNY70" s="20"/>
      <c r="CNZ70" s="20"/>
      <c r="COA70" s="20"/>
      <c r="COB70" s="20"/>
      <c r="COC70" s="20"/>
      <c r="COD70" s="20"/>
      <c r="COE70" s="20"/>
      <c r="COF70" s="20"/>
      <c r="COG70" s="20"/>
      <c r="COH70" s="20"/>
      <c r="COI70" s="20"/>
      <c r="COJ70" s="20"/>
      <c r="COK70" s="20"/>
      <c r="COL70" s="20"/>
      <c r="COM70" s="20"/>
      <c r="CON70" s="20"/>
      <c r="COO70" s="20"/>
      <c r="COP70" s="20"/>
      <c r="COQ70" s="20"/>
      <c r="COR70" s="20"/>
      <c r="COS70" s="20"/>
      <c r="COT70" s="20"/>
      <c r="COU70" s="20"/>
      <c r="COV70" s="20"/>
      <c r="COW70" s="20"/>
      <c r="COX70" s="20"/>
      <c r="COY70" s="20"/>
      <c r="COZ70" s="20"/>
      <c r="CPA70" s="20"/>
      <c r="CPB70" s="20"/>
      <c r="CPC70" s="20"/>
      <c r="CPD70" s="20"/>
      <c r="CPE70" s="20"/>
      <c r="CPF70" s="20"/>
      <c r="CPG70" s="20"/>
      <c r="CPH70" s="20"/>
      <c r="CPI70" s="20"/>
      <c r="CPJ70" s="20"/>
      <c r="CPK70" s="20"/>
      <c r="CPL70" s="20"/>
      <c r="CPM70" s="20"/>
      <c r="CPN70" s="20"/>
      <c r="CPO70" s="20"/>
      <c r="CPP70" s="20"/>
      <c r="CPQ70" s="20"/>
      <c r="CPR70" s="20"/>
      <c r="CPS70" s="20"/>
      <c r="CPT70" s="20"/>
      <c r="CPU70" s="20"/>
      <c r="CPV70" s="20"/>
      <c r="CPW70" s="20"/>
      <c r="CPX70" s="20"/>
      <c r="CPY70" s="20"/>
      <c r="CPZ70" s="20"/>
      <c r="CQA70" s="20"/>
      <c r="CQB70" s="20"/>
      <c r="CQC70" s="20"/>
      <c r="CQD70" s="20"/>
      <c r="CQE70" s="20"/>
      <c r="CQF70" s="20"/>
      <c r="CQG70" s="20"/>
      <c r="CQH70" s="20"/>
      <c r="CQI70" s="20"/>
      <c r="CQJ70" s="20"/>
      <c r="CQK70" s="20"/>
      <c r="CQL70" s="20"/>
      <c r="CQM70" s="20"/>
      <c r="CQN70" s="20"/>
      <c r="CQO70" s="20"/>
      <c r="CQP70" s="20"/>
      <c r="CQQ70" s="20"/>
      <c r="CQR70" s="20"/>
      <c r="CQS70" s="20"/>
      <c r="CQT70" s="20"/>
      <c r="CQU70" s="20"/>
      <c r="CQV70" s="20"/>
      <c r="CQW70" s="20"/>
      <c r="CQX70" s="20"/>
      <c r="CQY70" s="20"/>
      <c r="CQZ70" s="20"/>
      <c r="CRA70" s="20"/>
      <c r="CRB70" s="20"/>
      <c r="CRC70" s="20"/>
      <c r="CRD70" s="20"/>
    </row>
    <row r="71" spans="1:2500" ht="18" customHeight="1" x14ac:dyDescent="0.25">
      <c r="A71" s="433"/>
      <c r="B71" s="21">
        <v>51</v>
      </c>
      <c r="C71" s="21" t="str">
        <f t="shared" si="14"/>
        <v>_51</v>
      </c>
      <c r="D71" s="21" t="str">
        <f t="shared" si="15"/>
        <v>_20_2</v>
      </c>
      <c r="E71" s="22" t="s">
        <v>66</v>
      </c>
      <c r="F71" s="21">
        <v>20</v>
      </c>
      <c r="G71" s="22" t="s">
        <v>67</v>
      </c>
      <c r="H71" s="21">
        <v>2</v>
      </c>
      <c r="I71" s="22" t="s">
        <v>9</v>
      </c>
      <c r="J71" s="287">
        <v>70644</v>
      </c>
      <c r="K71" s="15">
        <v>0.02</v>
      </c>
      <c r="L71" s="15">
        <v>0.02</v>
      </c>
      <c r="M71" s="289">
        <f t="shared" si="10"/>
        <v>72057</v>
      </c>
      <c r="N71" s="289">
        <f t="shared" si="11"/>
        <v>73500</v>
      </c>
      <c r="O71" s="20"/>
      <c r="P71" s="25">
        <f t="shared" si="12"/>
        <v>1.0200016986580602</v>
      </c>
      <c r="Q71" s="25">
        <f>+Q70</f>
        <v>1.0200366684127815</v>
      </c>
      <c r="R71" s="25">
        <f>+(M71-M70)/(J71-J70)</f>
        <v>1.0199371677138713</v>
      </c>
      <c r="S71" s="1">
        <f t="shared" si="13"/>
        <v>1.0200258128981223</v>
      </c>
      <c r="T71" s="1">
        <f>+T70</f>
        <v>1.0200282449608422</v>
      </c>
      <c r="U71" s="1">
        <f>+(N71-N70)/(M71-M70)</f>
        <v>1.02002132448762</v>
      </c>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s="20"/>
      <c r="FH71" s="20"/>
      <c r="FI71" s="20"/>
      <c r="FJ71" s="20"/>
      <c r="FK71" s="20"/>
      <c r="FL71" s="20"/>
      <c r="FM71" s="20"/>
      <c r="FN71" s="20"/>
      <c r="FO71" s="20"/>
      <c r="FP71" s="20"/>
      <c r="FQ71" s="20"/>
      <c r="FR71" s="20"/>
      <c r="FS71" s="20"/>
      <c r="FT71" s="20"/>
      <c r="FU71" s="20"/>
      <c r="FV71" s="20"/>
      <c r="FW71" s="20"/>
      <c r="FX71" s="20"/>
      <c r="FY71" s="20"/>
      <c r="FZ71" s="20"/>
      <c r="GA71" s="20"/>
      <c r="GB71" s="20"/>
      <c r="GC71" s="20"/>
      <c r="GD71" s="20"/>
      <c r="GE71" s="20"/>
      <c r="GF71" s="20"/>
      <c r="GG71" s="20"/>
      <c r="GH71" s="20"/>
      <c r="GI71" s="20"/>
      <c r="GJ71" s="20"/>
      <c r="GK71" s="20"/>
      <c r="GL71" s="20"/>
      <c r="GM71" s="20"/>
      <c r="GN71" s="20"/>
      <c r="GO71" s="20"/>
      <c r="GP71" s="20"/>
      <c r="GQ71" s="20"/>
      <c r="GR71" s="20"/>
      <c r="GS71" s="20"/>
      <c r="GT71" s="20"/>
      <c r="GU71" s="20"/>
      <c r="GV71" s="20"/>
      <c r="GW71" s="20"/>
      <c r="GX71" s="20"/>
      <c r="GY71" s="20"/>
      <c r="GZ71" s="20"/>
      <c r="HA71" s="20"/>
      <c r="HB71" s="20"/>
      <c r="HC71" s="20"/>
      <c r="HD71" s="20"/>
      <c r="HE71" s="20"/>
      <c r="HF71" s="20"/>
      <c r="HG71" s="20"/>
      <c r="HH71" s="20"/>
      <c r="HI71" s="20"/>
      <c r="HJ71" s="20"/>
      <c r="HK71" s="20"/>
      <c r="HL71" s="20"/>
      <c r="HM71" s="20"/>
      <c r="HN71" s="20"/>
      <c r="HO71" s="20"/>
      <c r="HP71" s="20"/>
      <c r="HQ71" s="20"/>
      <c r="HR71" s="20"/>
      <c r="HS71" s="20"/>
      <c r="HT71" s="20"/>
      <c r="HU71" s="20"/>
      <c r="HV71" s="20"/>
      <c r="HW71" s="20"/>
      <c r="HX71" s="20"/>
      <c r="HY71" s="20"/>
      <c r="HZ71" s="20"/>
      <c r="IA71" s="20"/>
      <c r="IB71" s="20"/>
      <c r="IC71" s="20"/>
      <c r="ID71" s="20"/>
      <c r="IE71" s="20"/>
      <c r="IF71" s="20"/>
      <c r="IG71" s="20"/>
      <c r="IH71" s="20"/>
      <c r="II71" s="20"/>
      <c r="IJ71" s="20"/>
      <c r="IK71" s="20"/>
      <c r="IL71" s="20"/>
      <c r="IM71" s="20"/>
      <c r="IN71" s="20"/>
      <c r="IO71" s="20"/>
      <c r="IP71" s="20"/>
      <c r="IQ71" s="20"/>
      <c r="IR71" s="20"/>
      <c r="IS71" s="20"/>
      <c r="IT71" s="20"/>
      <c r="IU71" s="20"/>
      <c r="IV71" s="20"/>
      <c r="IW71" s="20"/>
      <c r="IX71" s="20"/>
      <c r="IY71" s="20"/>
      <c r="IZ71" s="20"/>
      <c r="JA71" s="20"/>
      <c r="JB71" s="20"/>
      <c r="JC71" s="20"/>
      <c r="JD71" s="20"/>
      <c r="JE71" s="20"/>
      <c r="JF71" s="20"/>
      <c r="JG71" s="20"/>
      <c r="JH71" s="20"/>
      <c r="JI71" s="20"/>
      <c r="JJ71" s="20"/>
      <c r="JK71" s="20"/>
      <c r="JL71" s="20"/>
      <c r="JM71" s="20"/>
      <c r="JN71" s="20"/>
      <c r="JO71" s="20"/>
      <c r="JP71" s="20"/>
      <c r="JQ71" s="20"/>
      <c r="JR71" s="20"/>
      <c r="JS71" s="20"/>
      <c r="JT71" s="20"/>
      <c r="JU71" s="20"/>
      <c r="JV71" s="20"/>
      <c r="JW71" s="20"/>
      <c r="JX71" s="20"/>
      <c r="JY71" s="20"/>
      <c r="JZ71" s="20"/>
      <c r="KA71" s="20"/>
      <c r="KB71" s="20"/>
      <c r="KC71" s="20"/>
      <c r="KD71" s="20"/>
      <c r="KE71" s="20"/>
      <c r="KF71" s="20"/>
      <c r="KG71" s="20"/>
      <c r="KH71" s="20"/>
      <c r="KI71" s="20"/>
      <c r="KJ71" s="20"/>
      <c r="KK71" s="20"/>
      <c r="KL71" s="20"/>
      <c r="KM71" s="20"/>
      <c r="KN71" s="20"/>
      <c r="KO71" s="20"/>
      <c r="KP71" s="20"/>
      <c r="KQ71" s="20"/>
      <c r="KR71" s="20"/>
      <c r="KS71" s="20"/>
      <c r="KT71" s="20"/>
      <c r="KU71" s="20"/>
      <c r="KV71" s="20"/>
      <c r="KW71" s="20"/>
      <c r="KX71" s="20"/>
      <c r="KY71" s="20"/>
      <c r="KZ71" s="20"/>
      <c r="LA71" s="20"/>
      <c r="LB71" s="20"/>
      <c r="LC71" s="20"/>
      <c r="LD71" s="20"/>
      <c r="LE71" s="20"/>
      <c r="LF71" s="20"/>
      <c r="LG71" s="20"/>
      <c r="LH71" s="20"/>
      <c r="LI71" s="20"/>
      <c r="LJ71" s="20"/>
      <c r="LK71" s="20"/>
      <c r="LL71" s="20"/>
      <c r="LM71" s="20"/>
      <c r="LN71" s="20"/>
      <c r="LO71" s="20"/>
      <c r="LP71" s="20"/>
      <c r="LQ71" s="20"/>
      <c r="LR71" s="20"/>
      <c r="LS71" s="20"/>
      <c r="LT71" s="20"/>
      <c r="LU71" s="20"/>
      <c r="LV71" s="20"/>
      <c r="LW71" s="20"/>
      <c r="LX71" s="20"/>
      <c r="LY71" s="20"/>
      <c r="LZ71" s="20"/>
      <c r="MA71" s="20"/>
      <c r="MB71" s="20"/>
      <c r="MC71" s="20"/>
      <c r="MD71" s="20"/>
      <c r="ME71" s="20"/>
      <c r="MF71" s="20"/>
      <c r="MG71" s="20"/>
      <c r="MH71" s="20"/>
      <c r="MI71" s="20"/>
      <c r="MJ71" s="20"/>
      <c r="MK71" s="20"/>
      <c r="ML71" s="20"/>
      <c r="MM71" s="20"/>
      <c r="MN71" s="20"/>
      <c r="MO71" s="20"/>
      <c r="MP71" s="20"/>
      <c r="MQ71" s="20"/>
      <c r="MR71" s="20"/>
      <c r="MS71" s="20"/>
      <c r="MT71" s="20"/>
      <c r="MU71" s="20"/>
      <c r="MV71" s="20"/>
      <c r="MW71" s="20"/>
      <c r="MX71" s="20"/>
      <c r="MY71" s="20"/>
      <c r="MZ71" s="20"/>
      <c r="NA71" s="20"/>
      <c r="NB71" s="20"/>
      <c r="NC71" s="20"/>
      <c r="ND71" s="20"/>
      <c r="NE71" s="20"/>
      <c r="NF71" s="20"/>
      <c r="NG71" s="20"/>
      <c r="NH71" s="20"/>
      <c r="NI71" s="20"/>
      <c r="NJ71" s="20"/>
      <c r="NK71" s="20"/>
      <c r="NL71" s="20"/>
      <c r="NM71" s="20"/>
      <c r="NN71" s="20"/>
      <c r="NO71" s="20"/>
      <c r="NP71" s="20"/>
      <c r="NQ71" s="20"/>
      <c r="NR71" s="20"/>
      <c r="NS71" s="20"/>
      <c r="NT71" s="20"/>
      <c r="NU71" s="20"/>
      <c r="NV71" s="20"/>
      <c r="NW71" s="20"/>
      <c r="NX71" s="20"/>
      <c r="NY71" s="20"/>
      <c r="NZ71" s="20"/>
      <c r="OA71" s="20"/>
      <c r="OB71" s="20"/>
      <c r="OC71" s="20"/>
      <c r="OD71" s="20"/>
      <c r="OE71" s="20"/>
      <c r="OF71" s="20"/>
      <c r="OG71" s="20"/>
      <c r="OH71" s="20"/>
      <c r="OI71" s="20"/>
      <c r="OJ71" s="20"/>
      <c r="OK71" s="20"/>
      <c r="OL71" s="20"/>
      <c r="OM71" s="20"/>
      <c r="ON71" s="20"/>
      <c r="OO71" s="20"/>
      <c r="OP71" s="20"/>
      <c r="OQ71" s="20"/>
      <c r="OR71" s="20"/>
      <c r="OS71" s="20"/>
      <c r="OT71" s="20"/>
      <c r="OU71" s="20"/>
      <c r="OV71" s="20"/>
      <c r="OW71" s="20"/>
      <c r="OX71" s="20"/>
      <c r="OY71" s="20"/>
      <c r="OZ71" s="20"/>
      <c r="PA71" s="20"/>
      <c r="PB71" s="20"/>
      <c r="PC71" s="20"/>
      <c r="PD71" s="20"/>
      <c r="PE71" s="20"/>
      <c r="PF71" s="20"/>
      <c r="PG71" s="20"/>
      <c r="PH71" s="20"/>
      <c r="PI71" s="20"/>
      <c r="PJ71" s="20"/>
      <c r="PK71" s="20"/>
      <c r="PL71" s="20"/>
      <c r="PM71" s="20"/>
      <c r="PN71" s="20"/>
      <c r="PO71" s="20"/>
      <c r="PP71" s="20"/>
      <c r="PQ71" s="20"/>
      <c r="PR71" s="20"/>
      <c r="PS71" s="20"/>
      <c r="PT71" s="20"/>
      <c r="PU71" s="20"/>
      <c r="PV71" s="20"/>
      <c r="PW71" s="20"/>
      <c r="PX71" s="20"/>
      <c r="PY71" s="20"/>
      <c r="PZ71" s="20"/>
      <c r="QA71" s="20"/>
      <c r="QB71" s="20"/>
      <c r="QC71" s="20"/>
      <c r="QD71" s="20"/>
      <c r="QE71" s="20"/>
      <c r="QF71" s="20"/>
      <c r="QG71" s="20"/>
      <c r="QH71" s="20"/>
      <c r="QI71" s="20"/>
      <c r="QJ71" s="20"/>
      <c r="QK71" s="20"/>
      <c r="QL71" s="20"/>
      <c r="QM71" s="20"/>
      <c r="QN71" s="20"/>
      <c r="QO71" s="20"/>
      <c r="QP71" s="20"/>
      <c r="QQ71" s="20"/>
      <c r="QR71" s="20"/>
      <c r="QS71" s="20"/>
      <c r="QT71" s="20"/>
      <c r="QU71" s="20"/>
      <c r="QV71" s="20"/>
      <c r="QW71" s="20"/>
      <c r="QX71" s="20"/>
      <c r="QY71" s="20"/>
      <c r="QZ71" s="20"/>
      <c r="RA71" s="20"/>
      <c r="RB71" s="20"/>
      <c r="RC71" s="20"/>
      <c r="RD71" s="20"/>
      <c r="RE71" s="20"/>
      <c r="RF71" s="20"/>
      <c r="RG71" s="20"/>
      <c r="RH71" s="20"/>
      <c r="RI71" s="20"/>
      <c r="RJ71" s="20"/>
      <c r="RK71" s="20"/>
      <c r="RL71" s="20"/>
      <c r="RM71" s="20"/>
      <c r="RN71" s="20"/>
      <c r="RO71" s="20"/>
      <c r="RP71" s="20"/>
      <c r="RQ71" s="20"/>
      <c r="RR71" s="20"/>
      <c r="RS71" s="20"/>
      <c r="RT71" s="20"/>
      <c r="RU71" s="20"/>
      <c r="RV71" s="20"/>
      <c r="RW71" s="20"/>
      <c r="RX71" s="20"/>
      <c r="RY71" s="20"/>
      <c r="RZ71" s="20"/>
      <c r="SA71" s="20"/>
      <c r="SB71" s="20"/>
      <c r="SC71" s="20"/>
      <c r="SD71" s="20"/>
      <c r="SE71" s="20"/>
      <c r="SF71" s="20"/>
      <c r="SG71" s="20"/>
      <c r="SH71" s="20"/>
      <c r="SI71" s="20"/>
      <c r="SJ71" s="20"/>
      <c r="SK71" s="20"/>
      <c r="SL71" s="20"/>
      <c r="SM71" s="20"/>
      <c r="SN71" s="20"/>
      <c r="SO71" s="20"/>
      <c r="SP71" s="20"/>
      <c r="SQ71" s="20"/>
      <c r="SR71" s="20"/>
      <c r="SS71" s="20"/>
      <c r="ST71" s="20"/>
      <c r="SU71" s="20"/>
      <c r="SV71" s="20"/>
      <c r="SW71" s="20"/>
      <c r="SX71" s="20"/>
      <c r="SY71" s="20"/>
      <c r="SZ71" s="20"/>
      <c r="TA71" s="20"/>
      <c r="TB71" s="20"/>
      <c r="TC71" s="20"/>
      <c r="TD71" s="20"/>
      <c r="TE71" s="20"/>
      <c r="TF71" s="20"/>
      <c r="TG71" s="20"/>
      <c r="TH71" s="20"/>
      <c r="TI71" s="20"/>
      <c r="TJ71" s="20"/>
      <c r="TK71" s="20"/>
      <c r="TL71" s="20"/>
      <c r="TM71" s="20"/>
      <c r="TN71" s="20"/>
      <c r="TO71" s="20"/>
      <c r="TP71" s="20"/>
      <c r="TQ71" s="20"/>
      <c r="TR71" s="20"/>
      <c r="TS71" s="20"/>
      <c r="TT71" s="20"/>
      <c r="TU71" s="20"/>
      <c r="TV71" s="20"/>
      <c r="TW71" s="20"/>
      <c r="TX71" s="20"/>
      <c r="TY71" s="20"/>
      <c r="TZ71" s="20"/>
      <c r="UA71" s="20"/>
      <c r="UB71" s="20"/>
      <c r="UC71" s="20"/>
      <c r="UD71" s="20"/>
      <c r="UE71" s="20"/>
      <c r="UF71" s="20"/>
      <c r="UG71" s="20"/>
      <c r="UH71" s="20"/>
      <c r="UI71" s="20"/>
      <c r="UJ71" s="20"/>
      <c r="UK71" s="20"/>
      <c r="UL71" s="20"/>
      <c r="UM71" s="20"/>
      <c r="UN71" s="20"/>
      <c r="UO71" s="20"/>
      <c r="UP71" s="20"/>
      <c r="UQ71" s="20"/>
      <c r="UR71" s="20"/>
      <c r="US71" s="20"/>
      <c r="UT71" s="20"/>
      <c r="UU71" s="20"/>
      <c r="UV71" s="20"/>
      <c r="UW71" s="20"/>
      <c r="UX71" s="20"/>
      <c r="UY71" s="20"/>
      <c r="UZ71" s="20"/>
      <c r="VA71" s="20"/>
      <c r="VB71" s="20"/>
      <c r="VC71" s="20"/>
      <c r="VD71" s="20"/>
      <c r="VE71" s="20"/>
      <c r="VF71" s="20"/>
      <c r="VG71" s="20"/>
      <c r="VH71" s="20"/>
      <c r="VI71" s="20"/>
      <c r="VJ71" s="20"/>
      <c r="VK71" s="20"/>
      <c r="VL71" s="20"/>
      <c r="VM71" s="20"/>
      <c r="VN71" s="20"/>
      <c r="VO71" s="20"/>
      <c r="VP71" s="20"/>
      <c r="VQ71" s="20"/>
      <c r="VR71" s="20"/>
      <c r="VS71" s="20"/>
      <c r="VT71" s="20"/>
      <c r="VU71" s="20"/>
      <c r="VV71" s="20"/>
      <c r="VW71" s="20"/>
      <c r="VX71" s="20"/>
      <c r="VY71" s="20"/>
      <c r="VZ71" s="20"/>
      <c r="WA71" s="20"/>
      <c r="WB71" s="20"/>
      <c r="WC71" s="20"/>
      <c r="WD71" s="20"/>
      <c r="WE71" s="20"/>
      <c r="WF71" s="20"/>
      <c r="WG71" s="20"/>
      <c r="WH71" s="20"/>
      <c r="WI71" s="20"/>
      <c r="WJ71" s="20"/>
      <c r="WK71" s="20"/>
      <c r="WL71" s="20"/>
      <c r="WM71" s="20"/>
      <c r="WN71" s="20"/>
      <c r="WO71" s="20"/>
      <c r="WP71" s="20"/>
      <c r="WQ71" s="20"/>
      <c r="WR71" s="20"/>
      <c r="WS71" s="20"/>
      <c r="WT71" s="20"/>
      <c r="WU71" s="20"/>
      <c r="WV71" s="20"/>
      <c r="WW71" s="20"/>
      <c r="WX71" s="20"/>
      <c r="WY71" s="20"/>
      <c r="WZ71" s="20"/>
      <c r="XA71" s="20"/>
      <c r="XB71" s="20"/>
      <c r="XC71" s="20"/>
      <c r="XD71" s="20"/>
      <c r="XE71" s="20"/>
      <c r="XF71" s="20"/>
      <c r="XG71" s="20"/>
      <c r="XH71" s="20"/>
      <c r="XI71" s="20"/>
      <c r="XJ71" s="20"/>
      <c r="XK71" s="20"/>
      <c r="XL71" s="20"/>
      <c r="XM71" s="20"/>
      <c r="XN71" s="20"/>
      <c r="XO71" s="20"/>
      <c r="XP71" s="20"/>
      <c r="XQ71" s="20"/>
      <c r="XR71" s="20"/>
      <c r="XS71" s="20"/>
      <c r="XT71" s="20"/>
      <c r="XU71" s="20"/>
      <c r="XV71" s="20"/>
      <c r="XW71" s="20"/>
      <c r="XX71" s="20"/>
      <c r="XY71" s="20"/>
      <c r="XZ71" s="20"/>
      <c r="YA71" s="20"/>
      <c r="YB71" s="20"/>
      <c r="YC71" s="20"/>
      <c r="YD71" s="20"/>
      <c r="YE71" s="20"/>
      <c r="YF71" s="20"/>
      <c r="YG71" s="20"/>
      <c r="YH71" s="20"/>
      <c r="YI71" s="20"/>
      <c r="YJ71" s="20"/>
      <c r="YK71" s="20"/>
      <c r="YL71" s="20"/>
      <c r="YM71" s="20"/>
      <c r="YN71" s="20"/>
      <c r="YO71" s="20"/>
      <c r="YP71" s="20"/>
      <c r="YQ71" s="20"/>
      <c r="YR71" s="20"/>
      <c r="YS71" s="20"/>
      <c r="YT71" s="20"/>
      <c r="YU71" s="20"/>
      <c r="YV71" s="20"/>
      <c r="YW71" s="20"/>
      <c r="YX71" s="20"/>
      <c r="YY71" s="20"/>
      <c r="YZ71" s="20"/>
      <c r="ZA71" s="20"/>
      <c r="ZB71" s="20"/>
      <c r="ZC71" s="20"/>
      <c r="ZD71" s="20"/>
      <c r="ZE71" s="20"/>
      <c r="ZF71" s="20"/>
      <c r="ZG71" s="20"/>
      <c r="ZH71" s="20"/>
      <c r="ZI71" s="20"/>
      <c r="ZJ71" s="20"/>
      <c r="ZK71" s="20"/>
      <c r="ZL71" s="20"/>
      <c r="ZM71" s="20"/>
      <c r="ZN71" s="20"/>
      <c r="ZO71" s="20"/>
      <c r="ZP71" s="20"/>
      <c r="ZQ71" s="20"/>
      <c r="ZR71" s="20"/>
      <c r="ZS71" s="20"/>
      <c r="ZT71" s="20"/>
      <c r="ZU71" s="20"/>
      <c r="ZV71" s="20"/>
      <c r="ZW71" s="20"/>
      <c r="ZX71" s="20"/>
      <c r="ZY71" s="20"/>
      <c r="ZZ71" s="20"/>
      <c r="AAA71" s="20"/>
      <c r="AAB71" s="20"/>
      <c r="AAC71" s="20"/>
      <c r="AAD71" s="20"/>
      <c r="AAE71" s="20"/>
      <c r="AAF71" s="20"/>
      <c r="AAG71" s="20"/>
      <c r="AAH71" s="20"/>
      <c r="AAI71" s="20"/>
      <c r="AAJ71" s="20"/>
      <c r="AAK71" s="20"/>
      <c r="AAL71" s="20"/>
      <c r="AAM71" s="20"/>
      <c r="AAN71" s="20"/>
      <c r="AAO71" s="20"/>
      <c r="AAP71" s="20"/>
      <c r="AAQ71" s="20"/>
      <c r="AAR71" s="20"/>
      <c r="AAS71" s="20"/>
      <c r="AAT71" s="20"/>
      <c r="AAU71" s="20"/>
      <c r="AAV71" s="20"/>
      <c r="AAW71" s="20"/>
      <c r="AAX71" s="20"/>
      <c r="AAY71" s="20"/>
      <c r="AAZ71" s="20"/>
      <c r="ABA71" s="20"/>
      <c r="ABB71" s="20"/>
      <c r="ABC71" s="20"/>
      <c r="ABD71" s="20"/>
      <c r="ABE71" s="20"/>
      <c r="ABF71" s="20"/>
      <c r="ABG71" s="20"/>
      <c r="ABH71" s="20"/>
      <c r="ABI71" s="20"/>
      <c r="ABJ71" s="20"/>
      <c r="ABK71" s="20"/>
      <c r="ABL71" s="20"/>
      <c r="ABM71" s="20"/>
      <c r="ABN71" s="20"/>
      <c r="ABO71" s="20"/>
      <c r="ABP71" s="20"/>
      <c r="ABQ71" s="20"/>
      <c r="ABR71" s="20"/>
      <c r="ABS71" s="20"/>
      <c r="ABT71" s="20"/>
      <c r="ABU71" s="20"/>
      <c r="ABV71" s="20"/>
      <c r="ABW71" s="20"/>
      <c r="ABX71" s="20"/>
      <c r="ABY71" s="20"/>
      <c r="ABZ71" s="20"/>
      <c r="ACA71" s="20"/>
      <c r="ACB71" s="20"/>
      <c r="ACC71" s="20"/>
      <c r="ACD71" s="20"/>
      <c r="ACE71" s="20"/>
      <c r="ACF71" s="20"/>
      <c r="ACG71" s="20"/>
      <c r="ACH71" s="20"/>
      <c r="ACI71" s="20"/>
      <c r="ACJ71" s="20"/>
      <c r="ACK71" s="20"/>
      <c r="ACL71" s="20"/>
      <c r="ACM71" s="20"/>
      <c r="ACN71" s="20"/>
      <c r="ACO71" s="20"/>
      <c r="ACP71" s="20"/>
      <c r="ACQ71" s="20"/>
      <c r="ACR71" s="20"/>
      <c r="ACS71" s="20"/>
      <c r="ACT71" s="20"/>
      <c r="ACU71" s="20"/>
      <c r="ACV71" s="20"/>
      <c r="ACW71" s="20"/>
      <c r="ACX71" s="20"/>
      <c r="ACY71" s="20"/>
      <c r="ACZ71" s="20"/>
      <c r="ADA71" s="20"/>
      <c r="ADB71" s="20"/>
      <c r="ADC71" s="20"/>
      <c r="ADD71" s="20"/>
      <c r="ADE71" s="20"/>
      <c r="ADF71" s="20"/>
      <c r="ADG71" s="20"/>
      <c r="ADH71" s="20"/>
      <c r="ADI71" s="20"/>
      <c r="ADJ71" s="20"/>
      <c r="ADK71" s="20"/>
      <c r="ADL71" s="20"/>
      <c r="ADM71" s="20"/>
      <c r="ADN71" s="20"/>
      <c r="ADO71" s="20"/>
      <c r="ADP71" s="20"/>
      <c r="ADQ71" s="20"/>
      <c r="ADR71" s="20"/>
      <c r="ADS71" s="20"/>
      <c r="ADT71" s="20"/>
      <c r="ADU71" s="20"/>
      <c r="ADV71" s="20"/>
      <c r="ADW71" s="20"/>
      <c r="ADX71" s="20"/>
      <c r="ADY71" s="20"/>
      <c r="ADZ71" s="20"/>
      <c r="AEA71" s="20"/>
      <c r="AEB71" s="20"/>
      <c r="AEC71" s="20"/>
      <c r="AED71" s="20"/>
      <c r="AEE71" s="20"/>
      <c r="AEF71" s="20"/>
      <c r="AEG71" s="20"/>
      <c r="AEH71" s="20"/>
      <c r="AEI71" s="20"/>
      <c r="AEJ71" s="20"/>
      <c r="AEK71" s="20"/>
      <c r="AEL71" s="20"/>
      <c r="AEM71" s="20"/>
      <c r="AEN71" s="20"/>
      <c r="AEO71" s="20"/>
      <c r="AEP71" s="20"/>
      <c r="AEQ71" s="20"/>
      <c r="AER71" s="20"/>
      <c r="AES71" s="20"/>
      <c r="AET71" s="20"/>
      <c r="AEU71" s="20"/>
      <c r="AEV71" s="20"/>
      <c r="AEW71" s="20"/>
      <c r="AEX71" s="20"/>
      <c r="AEY71" s="20"/>
      <c r="AEZ71" s="20"/>
      <c r="AFA71" s="20"/>
      <c r="AFB71" s="20"/>
      <c r="AFC71" s="20"/>
      <c r="AFD71" s="20"/>
      <c r="AFE71" s="20"/>
      <c r="AFF71" s="20"/>
      <c r="AFG71" s="20"/>
      <c r="AFH71" s="20"/>
      <c r="AFI71" s="20"/>
      <c r="AFJ71" s="20"/>
      <c r="AFK71" s="20"/>
      <c r="AFL71" s="20"/>
      <c r="AFM71" s="20"/>
      <c r="AFN71" s="20"/>
      <c r="AFO71" s="20"/>
      <c r="AFP71" s="20"/>
      <c r="AFQ71" s="20"/>
      <c r="AFR71" s="20"/>
      <c r="AFS71" s="20"/>
      <c r="AFT71" s="20"/>
      <c r="AFU71" s="20"/>
      <c r="AFV71" s="20"/>
      <c r="AFW71" s="20"/>
      <c r="AFX71" s="20"/>
      <c r="AFY71" s="20"/>
      <c r="AFZ71" s="20"/>
      <c r="AGA71" s="20"/>
      <c r="AGB71" s="20"/>
      <c r="AGC71" s="20"/>
      <c r="AGD71" s="20"/>
      <c r="AGE71" s="20"/>
      <c r="AGF71" s="20"/>
      <c r="AGG71" s="20"/>
      <c r="AGH71" s="20"/>
      <c r="AGI71" s="20"/>
      <c r="AGJ71" s="20"/>
      <c r="AGK71" s="20"/>
      <c r="AGL71" s="20"/>
      <c r="AGM71" s="20"/>
      <c r="AGN71" s="20"/>
      <c r="AGO71" s="20"/>
      <c r="AGP71" s="20"/>
      <c r="AGQ71" s="20"/>
      <c r="AGR71" s="20"/>
      <c r="AGS71" s="20"/>
      <c r="AGT71" s="20"/>
      <c r="AGU71" s="20"/>
      <c r="AGV71" s="20"/>
      <c r="AGW71" s="20"/>
      <c r="AGX71" s="20"/>
      <c r="AGY71" s="20"/>
      <c r="AGZ71" s="20"/>
      <c r="AHA71" s="20"/>
      <c r="AHB71" s="20"/>
      <c r="AHC71" s="20"/>
      <c r="AHD71" s="20"/>
      <c r="AHE71" s="20"/>
      <c r="AHF71" s="20"/>
      <c r="AHG71" s="20"/>
      <c r="AHH71" s="20"/>
      <c r="AHI71" s="20"/>
      <c r="AHJ71" s="20"/>
      <c r="AHK71" s="20"/>
      <c r="AHL71" s="20"/>
      <c r="AHM71" s="20"/>
      <c r="AHN71" s="20"/>
      <c r="AHO71" s="20"/>
      <c r="AHP71" s="20"/>
      <c r="AHQ71" s="20"/>
      <c r="AHR71" s="20"/>
      <c r="AHS71" s="20"/>
      <c r="AHT71" s="20"/>
      <c r="AHU71" s="20"/>
      <c r="AHV71" s="20"/>
      <c r="AHW71" s="20"/>
      <c r="AHX71" s="20"/>
      <c r="AHY71" s="20"/>
      <c r="AHZ71" s="20"/>
      <c r="AIA71" s="20"/>
      <c r="AIB71" s="20"/>
      <c r="AIC71" s="20"/>
      <c r="AID71" s="20"/>
      <c r="AIE71" s="20"/>
      <c r="AIF71" s="20"/>
      <c r="AIG71" s="20"/>
      <c r="AIH71" s="20"/>
      <c r="AII71" s="20"/>
      <c r="AIJ71" s="20"/>
      <c r="AIK71" s="20"/>
      <c r="AIL71" s="20"/>
      <c r="AIM71" s="20"/>
      <c r="AIN71" s="20"/>
      <c r="AIO71" s="20"/>
      <c r="AIP71" s="20"/>
      <c r="AIQ71" s="20"/>
      <c r="AIR71" s="20"/>
      <c r="AIS71" s="20"/>
      <c r="AIT71" s="20"/>
      <c r="AIU71" s="20"/>
      <c r="AIV71" s="20"/>
      <c r="AIW71" s="20"/>
      <c r="AIX71" s="20"/>
      <c r="AIY71" s="20"/>
      <c r="AIZ71" s="20"/>
      <c r="AJA71" s="20"/>
      <c r="AJB71" s="20"/>
      <c r="AJC71" s="20"/>
      <c r="AJD71" s="20"/>
      <c r="AJE71" s="20"/>
      <c r="AJF71" s="20"/>
      <c r="AJG71" s="20"/>
      <c r="AJH71" s="20"/>
      <c r="AJI71" s="20"/>
      <c r="AJJ71" s="20"/>
      <c r="AJK71" s="20"/>
      <c r="AJL71" s="20"/>
      <c r="AJM71" s="20"/>
      <c r="AJN71" s="20"/>
      <c r="AJO71" s="20"/>
      <c r="AJP71" s="20"/>
      <c r="AJQ71" s="20"/>
      <c r="AJR71" s="20"/>
      <c r="AJS71" s="20"/>
      <c r="AJT71" s="20"/>
      <c r="AJU71" s="20"/>
      <c r="AJV71" s="20"/>
      <c r="AJW71" s="20"/>
      <c r="AJX71" s="20"/>
      <c r="AJY71" s="20"/>
      <c r="AJZ71" s="20"/>
      <c r="AKA71" s="20"/>
      <c r="AKB71" s="20"/>
      <c r="AKC71" s="20"/>
      <c r="AKD71" s="20"/>
      <c r="AKE71" s="20"/>
      <c r="AKF71" s="20"/>
      <c r="AKG71" s="20"/>
      <c r="AKH71" s="20"/>
      <c r="AKI71" s="20"/>
      <c r="AKJ71" s="20"/>
      <c r="AKK71" s="20"/>
      <c r="AKL71" s="20"/>
      <c r="AKM71" s="20"/>
      <c r="AKN71" s="20"/>
      <c r="AKO71" s="20"/>
      <c r="AKP71" s="20"/>
      <c r="AKQ71" s="20"/>
      <c r="AKR71" s="20"/>
      <c r="AKS71" s="20"/>
      <c r="AKT71" s="20"/>
      <c r="AKU71" s="20"/>
      <c r="AKV71" s="20"/>
      <c r="AKW71" s="20"/>
      <c r="AKX71" s="20"/>
      <c r="AKY71" s="20"/>
      <c r="AKZ71" s="20"/>
      <c r="ALA71" s="20"/>
      <c r="ALB71" s="20"/>
      <c r="ALC71" s="20"/>
      <c r="ALD71" s="20"/>
      <c r="ALE71" s="20"/>
      <c r="ALF71" s="20"/>
      <c r="ALG71" s="20"/>
      <c r="ALH71" s="20"/>
      <c r="ALI71" s="20"/>
      <c r="ALJ71" s="20"/>
      <c r="ALK71" s="20"/>
      <c r="ALL71" s="20"/>
      <c r="ALM71" s="20"/>
      <c r="ALN71" s="20"/>
      <c r="ALO71" s="20"/>
      <c r="ALP71" s="20"/>
      <c r="ALQ71" s="20"/>
      <c r="ALR71" s="20"/>
      <c r="ALS71" s="20"/>
      <c r="ALT71" s="20"/>
      <c r="ALU71" s="20"/>
      <c r="ALV71" s="20"/>
      <c r="ALW71" s="20"/>
      <c r="ALX71" s="20"/>
      <c r="ALY71" s="20"/>
      <c r="ALZ71" s="20"/>
      <c r="AMA71" s="20"/>
      <c r="AMB71" s="20"/>
      <c r="AMC71" s="20"/>
      <c r="AMD71" s="20"/>
      <c r="AME71" s="20"/>
      <c r="AMF71" s="20"/>
      <c r="AMG71" s="20"/>
      <c r="AMH71" s="20"/>
      <c r="AMI71" s="20"/>
      <c r="AMJ71" s="20"/>
      <c r="AMK71" s="20"/>
      <c r="AML71" s="20"/>
      <c r="AMM71" s="20"/>
      <c r="AMN71" s="20"/>
      <c r="AMO71" s="20"/>
      <c r="AMP71" s="20"/>
      <c r="AMQ71" s="20"/>
      <c r="AMR71" s="20"/>
      <c r="AMS71" s="20"/>
      <c r="AMT71" s="20"/>
      <c r="AMU71" s="20"/>
      <c r="AMV71" s="20"/>
      <c r="AMW71" s="20"/>
      <c r="AMX71" s="20"/>
      <c r="AMY71" s="20"/>
      <c r="AMZ71" s="20"/>
      <c r="ANA71" s="20"/>
      <c r="ANB71" s="20"/>
      <c r="ANC71" s="20"/>
      <c r="AND71" s="20"/>
      <c r="ANE71" s="20"/>
      <c r="ANF71" s="20"/>
      <c r="ANG71" s="20"/>
      <c r="ANH71" s="20"/>
      <c r="ANI71" s="20"/>
      <c r="ANJ71" s="20"/>
      <c r="ANK71" s="20"/>
      <c r="ANL71" s="20"/>
      <c r="ANM71" s="20"/>
      <c r="ANN71" s="20"/>
      <c r="ANO71" s="20"/>
      <c r="ANP71" s="20"/>
      <c r="ANQ71" s="20"/>
      <c r="ANR71" s="20"/>
      <c r="ANS71" s="20"/>
      <c r="ANT71" s="20"/>
      <c r="ANU71" s="20"/>
      <c r="ANV71" s="20"/>
      <c r="ANW71" s="20"/>
      <c r="ANX71" s="20"/>
      <c r="ANY71" s="20"/>
      <c r="ANZ71" s="20"/>
      <c r="AOA71" s="20"/>
      <c r="AOB71" s="20"/>
      <c r="AOC71" s="20"/>
      <c r="AOD71" s="20"/>
      <c r="AOE71" s="20"/>
      <c r="AOF71" s="20"/>
      <c r="AOG71" s="20"/>
      <c r="AOH71" s="20"/>
      <c r="AOI71" s="20"/>
      <c r="AOJ71" s="20"/>
      <c r="AOK71" s="20"/>
      <c r="AOL71" s="20"/>
      <c r="AOM71" s="20"/>
      <c r="AON71" s="20"/>
      <c r="AOO71" s="20"/>
      <c r="AOP71" s="20"/>
      <c r="AOQ71" s="20"/>
      <c r="AOR71" s="20"/>
      <c r="AOS71" s="20"/>
      <c r="AOT71" s="20"/>
      <c r="AOU71" s="20"/>
      <c r="AOV71" s="20"/>
      <c r="AOW71" s="20"/>
      <c r="AOX71" s="20"/>
      <c r="AOY71" s="20"/>
      <c r="AOZ71" s="20"/>
      <c r="APA71" s="20"/>
      <c r="APB71" s="20"/>
      <c r="APC71" s="20"/>
      <c r="APD71" s="20"/>
      <c r="APE71" s="20"/>
      <c r="APF71" s="20"/>
      <c r="APG71" s="20"/>
      <c r="APH71" s="20"/>
      <c r="API71" s="20"/>
      <c r="APJ71" s="20"/>
      <c r="APK71" s="20"/>
      <c r="APL71" s="20"/>
      <c r="APM71" s="20"/>
      <c r="APN71" s="20"/>
      <c r="APO71" s="20"/>
      <c r="APP71" s="20"/>
      <c r="APQ71" s="20"/>
      <c r="APR71" s="20"/>
      <c r="APS71" s="20"/>
      <c r="APT71" s="20"/>
      <c r="APU71" s="20"/>
      <c r="APV71" s="20"/>
      <c r="APW71" s="20"/>
      <c r="APX71" s="20"/>
      <c r="APY71" s="20"/>
      <c r="APZ71" s="20"/>
      <c r="AQA71" s="20"/>
      <c r="AQB71" s="20"/>
      <c r="AQC71" s="20"/>
      <c r="AQD71" s="20"/>
      <c r="AQE71" s="20"/>
      <c r="AQF71" s="20"/>
      <c r="AQG71" s="20"/>
      <c r="AQH71" s="20"/>
      <c r="AQI71" s="20"/>
      <c r="AQJ71" s="20"/>
      <c r="AQK71" s="20"/>
      <c r="AQL71" s="20"/>
      <c r="AQM71" s="20"/>
      <c r="AQN71" s="20"/>
      <c r="AQO71" s="20"/>
      <c r="AQP71" s="20"/>
      <c r="AQQ71" s="20"/>
      <c r="AQR71" s="20"/>
      <c r="AQS71" s="20"/>
      <c r="AQT71" s="20"/>
      <c r="AQU71" s="20"/>
      <c r="AQV71" s="20"/>
      <c r="AQW71" s="20"/>
      <c r="AQX71" s="20"/>
      <c r="AQY71" s="20"/>
      <c r="AQZ71" s="20"/>
      <c r="ARA71" s="20"/>
      <c r="ARB71" s="20"/>
      <c r="ARC71" s="20"/>
      <c r="ARD71" s="20"/>
      <c r="ARE71" s="20"/>
      <c r="ARF71" s="20"/>
      <c r="ARG71" s="20"/>
      <c r="ARH71" s="20"/>
      <c r="ARI71" s="20"/>
      <c r="ARJ71" s="20"/>
      <c r="ARK71" s="20"/>
      <c r="ARL71" s="20"/>
      <c r="ARM71" s="20"/>
      <c r="ARN71" s="20"/>
      <c r="ARO71" s="20"/>
      <c r="ARP71" s="20"/>
      <c r="ARQ71" s="20"/>
      <c r="ARR71" s="20"/>
      <c r="ARS71" s="20"/>
      <c r="ART71" s="20"/>
      <c r="ARU71" s="20"/>
      <c r="ARV71" s="20"/>
      <c r="ARW71" s="20"/>
      <c r="ARX71" s="20"/>
      <c r="ARY71" s="20"/>
      <c r="ARZ71" s="20"/>
      <c r="ASA71" s="20"/>
      <c r="ASB71" s="20"/>
      <c r="ASC71" s="20"/>
      <c r="ASD71" s="20"/>
      <c r="ASE71" s="20"/>
      <c r="ASF71" s="20"/>
      <c r="ASG71" s="20"/>
      <c r="ASH71" s="20"/>
      <c r="ASI71" s="20"/>
      <c r="ASJ71" s="20"/>
      <c r="ASK71" s="20"/>
      <c r="ASL71" s="20"/>
      <c r="ASM71" s="20"/>
      <c r="ASN71" s="20"/>
      <c r="ASO71" s="20"/>
      <c r="ASP71" s="20"/>
      <c r="ASQ71" s="20"/>
      <c r="ASR71" s="20"/>
      <c r="ASS71" s="20"/>
      <c r="AST71" s="20"/>
      <c r="ASU71" s="20"/>
      <c r="ASV71" s="20"/>
      <c r="ASW71" s="20"/>
      <c r="ASX71" s="20"/>
      <c r="ASY71" s="20"/>
      <c r="ASZ71" s="20"/>
      <c r="ATA71" s="20"/>
      <c r="ATB71" s="20"/>
      <c r="ATC71" s="20"/>
      <c r="ATD71" s="20"/>
      <c r="ATE71" s="20"/>
      <c r="ATF71" s="20"/>
      <c r="ATG71" s="20"/>
      <c r="ATH71" s="20"/>
      <c r="ATI71" s="20"/>
      <c r="ATJ71" s="20"/>
      <c r="ATK71" s="20"/>
      <c r="ATL71" s="20"/>
      <c r="ATM71" s="20"/>
      <c r="ATN71" s="20"/>
      <c r="ATO71" s="20"/>
      <c r="ATP71" s="20"/>
      <c r="ATQ71" s="20"/>
      <c r="ATR71" s="20"/>
      <c r="ATS71" s="20"/>
      <c r="ATT71" s="20"/>
      <c r="ATU71" s="20"/>
      <c r="ATV71" s="20"/>
      <c r="ATW71" s="20"/>
      <c r="ATX71" s="20"/>
      <c r="ATY71" s="20"/>
      <c r="ATZ71" s="20"/>
      <c r="AUA71" s="20"/>
      <c r="AUB71" s="20"/>
      <c r="AUC71" s="20"/>
      <c r="AUD71" s="20"/>
      <c r="AUE71" s="20"/>
      <c r="AUF71" s="20"/>
      <c r="AUG71" s="20"/>
      <c r="AUH71" s="20"/>
      <c r="AUI71" s="20"/>
      <c r="AUJ71" s="20"/>
      <c r="AUK71" s="20"/>
      <c r="AUL71" s="20"/>
      <c r="AUM71" s="20"/>
      <c r="AUN71" s="20"/>
      <c r="AUO71" s="20"/>
      <c r="AUP71" s="20"/>
      <c r="AUQ71" s="20"/>
      <c r="AUR71" s="20"/>
      <c r="AUS71" s="20"/>
      <c r="AUT71" s="20"/>
      <c r="AUU71" s="20"/>
      <c r="AUV71" s="20"/>
      <c r="AUW71" s="20"/>
      <c r="AUX71" s="20"/>
      <c r="AUY71" s="20"/>
      <c r="AUZ71" s="20"/>
      <c r="AVA71" s="20"/>
      <c r="AVB71" s="20"/>
      <c r="AVC71" s="20"/>
      <c r="AVD71" s="20"/>
      <c r="AVE71" s="20"/>
      <c r="AVF71" s="20"/>
      <c r="AVG71" s="20"/>
      <c r="AVH71" s="20"/>
      <c r="AVI71" s="20"/>
      <c r="AVJ71" s="20"/>
      <c r="AVK71" s="20"/>
      <c r="AVL71" s="20"/>
      <c r="AVM71" s="20"/>
      <c r="AVN71" s="20"/>
      <c r="AVO71" s="20"/>
      <c r="AVP71" s="20"/>
      <c r="AVQ71" s="20"/>
      <c r="AVR71" s="20"/>
      <c r="AVS71" s="20"/>
      <c r="AVT71" s="20"/>
      <c r="AVU71" s="20"/>
      <c r="AVV71" s="20"/>
      <c r="AVW71" s="20"/>
      <c r="AVX71" s="20"/>
      <c r="AVY71" s="20"/>
      <c r="AVZ71" s="20"/>
      <c r="AWA71" s="20"/>
      <c r="AWB71" s="20"/>
      <c r="AWC71" s="20"/>
      <c r="AWD71" s="20"/>
      <c r="AWE71" s="20"/>
      <c r="AWF71" s="20"/>
      <c r="AWG71" s="20"/>
      <c r="AWH71" s="20"/>
      <c r="AWI71" s="20"/>
      <c r="AWJ71" s="20"/>
      <c r="AWK71" s="20"/>
      <c r="AWL71" s="20"/>
      <c r="AWM71" s="20"/>
      <c r="AWN71" s="20"/>
      <c r="AWO71" s="20"/>
      <c r="AWP71" s="20"/>
      <c r="AWQ71" s="20"/>
      <c r="AWR71" s="20"/>
      <c r="AWS71" s="20"/>
      <c r="AWT71" s="20"/>
      <c r="AWU71" s="20"/>
      <c r="AWV71" s="20"/>
      <c r="AWW71" s="20"/>
      <c r="AWX71" s="20"/>
      <c r="AWY71" s="20"/>
      <c r="AWZ71" s="20"/>
      <c r="AXA71" s="20"/>
      <c r="AXB71" s="20"/>
      <c r="AXC71" s="20"/>
      <c r="AXD71" s="20"/>
      <c r="AXE71" s="20"/>
      <c r="AXF71" s="20"/>
      <c r="AXG71" s="20"/>
      <c r="AXH71" s="20"/>
      <c r="AXI71" s="20"/>
      <c r="AXJ71" s="20"/>
      <c r="AXK71" s="20"/>
      <c r="AXL71" s="20"/>
      <c r="AXM71" s="20"/>
      <c r="AXN71" s="20"/>
      <c r="AXO71" s="20"/>
      <c r="AXP71" s="20"/>
      <c r="AXQ71" s="20"/>
      <c r="AXR71" s="20"/>
      <c r="AXS71" s="20"/>
      <c r="AXT71" s="20"/>
      <c r="AXU71" s="20"/>
      <c r="AXV71" s="20"/>
      <c r="AXW71" s="20"/>
      <c r="AXX71" s="20"/>
      <c r="AXY71" s="20"/>
      <c r="AXZ71" s="20"/>
      <c r="AYA71" s="20"/>
      <c r="AYB71" s="20"/>
      <c r="AYC71" s="20"/>
      <c r="AYD71" s="20"/>
      <c r="AYE71" s="20"/>
      <c r="AYF71" s="20"/>
      <c r="AYG71" s="20"/>
      <c r="AYH71" s="20"/>
      <c r="AYI71" s="20"/>
      <c r="AYJ71" s="20"/>
      <c r="AYK71" s="20"/>
      <c r="AYL71" s="20"/>
      <c r="AYM71" s="20"/>
      <c r="AYN71" s="20"/>
      <c r="AYO71" s="20"/>
      <c r="AYP71" s="20"/>
      <c r="AYQ71" s="20"/>
      <c r="AYR71" s="20"/>
      <c r="AYS71" s="20"/>
      <c r="AYT71" s="20"/>
      <c r="AYU71" s="20"/>
      <c r="AYV71" s="20"/>
      <c r="AYW71" s="20"/>
      <c r="AYX71" s="20"/>
      <c r="AYY71" s="20"/>
      <c r="AYZ71" s="20"/>
      <c r="AZA71" s="20"/>
      <c r="AZB71" s="20"/>
      <c r="AZC71" s="20"/>
      <c r="AZD71" s="20"/>
      <c r="AZE71" s="20"/>
      <c r="AZF71" s="20"/>
      <c r="AZG71" s="20"/>
      <c r="AZH71" s="20"/>
      <c r="AZI71" s="20"/>
      <c r="AZJ71" s="20"/>
      <c r="AZK71" s="20"/>
      <c r="AZL71" s="20"/>
      <c r="AZM71" s="20"/>
      <c r="AZN71" s="20"/>
      <c r="AZO71" s="20"/>
      <c r="AZP71" s="20"/>
      <c r="AZQ71" s="20"/>
      <c r="AZR71" s="20"/>
      <c r="AZS71" s="20"/>
      <c r="AZT71" s="20"/>
      <c r="AZU71" s="20"/>
      <c r="AZV71" s="20"/>
      <c r="AZW71" s="20"/>
      <c r="AZX71" s="20"/>
      <c r="AZY71" s="20"/>
      <c r="AZZ71" s="20"/>
      <c r="BAA71" s="20"/>
      <c r="BAB71" s="20"/>
      <c r="BAC71" s="20"/>
      <c r="BAD71" s="20"/>
      <c r="BAE71" s="20"/>
      <c r="BAF71" s="20"/>
      <c r="BAG71" s="20"/>
      <c r="BAH71" s="20"/>
      <c r="BAI71" s="20"/>
      <c r="BAJ71" s="20"/>
      <c r="BAK71" s="20"/>
      <c r="BAL71" s="20"/>
      <c r="BAM71" s="20"/>
      <c r="BAN71" s="20"/>
      <c r="BAO71" s="20"/>
      <c r="BAP71" s="20"/>
      <c r="BAQ71" s="20"/>
      <c r="BAR71" s="20"/>
      <c r="BAS71" s="20"/>
      <c r="BAT71" s="20"/>
      <c r="BAU71" s="20"/>
      <c r="BAV71" s="20"/>
      <c r="BAW71" s="20"/>
      <c r="BAX71" s="20"/>
      <c r="BAY71" s="20"/>
      <c r="BAZ71" s="20"/>
      <c r="BBA71" s="20"/>
      <c r="BBB71" s="20"/>
      <c r="BBC71" s="20"/>
      <c r="BBD71" s="20"/>
      <c r="BBE71" s="20"/>
      <c r="BBF71" s="20"/>
      <c r="BBG71" s="20"/>
      <c r="BBH71" s="20"/>
      <c r="BBI71" s="20"/>
      <c r="BBJ71" s="20"/>
      <c r="BBK71" s="20"/>
      <c r="BBL71" s="20"/>
      <c r="BBM71" s="20"/>
      <c r="BBN71" s="20"/>
      <c r="BBO71" s="20"/>
      <c r="BBP71" s="20"/>
      <c r="BBQ71" s="20"/>
      <c r="BBR71" s="20"/>
      <c r="BBS71" s="20"/>
      <c r="BBT71" s="20"/>
      <c r="BBU71" s="20"/>
      <c r="BBV71" s="20"/>
      <c r="BBW71" s="20"/>
      <c r="BBX71" s="20"/>
      <c r="BBY71" s="20"/>
      <c r="BBZ71" s="20"/>
      <c r="BCA71" s="20"/>
      <c r="BCB71" s="20"/>
      <c r="BCC71" s="20"/>
      <c r="BCD71" s="20"/>
      <c r="BCE71" s="20"/>
      <c r="BCF71" s="20"/>
      <c r="BCG71" s="20"/>
      <c r="BCH71" s="20"/>
      <c r="BCI71" s="20"/>
      <c r="BCJ71" s="20"/>
      <c r="BCK71" s="20"/>
      <c r="BCL71" s="20"/>
      <c r="BCM71" s="20"/>
      <c r="BCN71" s="20"/>
      <c r="BCO71" s="20"/>
      <c r="BCP71" s="20"/>
      <c r="BCQ71" s="20"/>
      <c r="BCR71" s="20"/>
      <c r="BCS71" s="20"/>
      <c r="BCT71" s="20"/>
      <c r="BCU71" s="20"/>
      <c r="BCV71" s="20"/>
      <c r="BCW71" s="20"/>
      <c r="BCX71" s="20"/>
      <c r="BCY71" s="20"/>
      <c r="BCZ71" s="20"/>
      <c r="BDA71" s="20"/>
      <c r="BDB71" s="20"/>
      <c r="BDC71" s="20"/>
      <c r="BDD71" s="20"/>
      <c r="BDE71" s="20"/>
      <c r="BDF71" s="20"/>
      <c r="BDG71" s="20"/>
      <c r="BDH71" s="20"/>
      <c r="BDI71" s="20"/>
      <c r="BDJ71" s="20"/>
      <c r="BDK71" s="20"/>
      <c r="BDL71" s="20"/>
      <c r="BDM71" s="20"/>
      <c r="BDN71" s="20"/>
      <c r="BDO71" s="20"/>
      <c r="BDP71" s="20"/>
      <c r="BDQ71" s="20"/>
      <c r="BDR71" s="20"/>
      <c r="BDS71" s="20"/>
      <c r="BDT71" s="20"/>
      <c r="BDU71" s="20"/>
      <c r="BDV71" s="20"/>
      <c r="BDW71" s="20"/>
      <c r="BDX71" s="20"/>
      <c r="BDY71" s="20"/>
      <c r="BDZ71" s="20"/>
      <c r="BEA71" s="20"/>
      <c r="BEB71" s="20"/>
      <c r="BEC71" s="20"/>
      <c r="BED71" s="20"/>
      <c r="BEE71" s="20"/>
      <c r="BEF71" s="20"/>
      <c r="BEG71" s="20"/>
      <c r="BEH71" s="20"/>
      <c r="BEI71" s="20"/>
      <c r="BEJ71" s="20"/>
      <c r="BEK71" s="20"/>
      <c r="BEL71" s="20"/>
      <c r="BEM71" s="20"/>
      <c r="BEN71" s="20"/>
      <c r="BEO71" s="20"/>
      <c r="BEP71" s="20"/>
      <c r="BEQ71" s="20"/>
      <c r="BER71" s="20"/>
      <c r="BES71" s="20"/>
      <c r="BET71" s="20"/>
      <c r="BEU71" s="20"/>
      <c r="BEV71" s="20"/>
      <c r="BEW71" s="20"/>
      <c r="BEX71" s="20"/>
      <c r="BEY71" s="20"/>
      <c r="BEZ71" s="20"/>
      <c r="BFA71" s="20"/>
      <c r="BFB71" s="20"/>
      <c r="BFC71" s="20"/>
      <c r="BFD71" s="20"/>
      <c r="BFE71" s="20"/>
      <c r="BFF71" s="20"/>
      <c r="BFG71" s="20"/>
      <c r="BFH71" s="20"/>
      <c r="BFI71" s="20"/>
      <c r="BFJ71" s="20"/>
      <c r="BFK71" s="20"/>
      <c r="BFL71" s="20"/>
      <c r="BFM71" s="20"/>
      <c r="BFN71" s="20"/>
      <c r="BFO71" s="20"/>
      <c r="BFP71" s="20"/>
      <c r="BFQ71" s="20"/>
      <c r="BFR71" s="20"/>
      <c r="BFS71" s="20"/>
      <c r="BFT71" s="20"/>
      <c r="BFU71" s="20"/>
      <c r="BFV71" s="20"/>
      <c r="BFW71" s="20"/>
      <c r="BFX71" s="20"/>
      <c r="BFY71" s="20"/>
      <c r="BFZ71" s="20"/>
      <c r="BGA71" s="20"/>
      <c r="BGB71" s="20"/>
      <c r="BGC71" s="20"/>
      <c r="BGD71" s="20"/>
      <c r="BGE71" s="20"/>
      <c r="BGF71" s="20"/>
      <c r="BGG71" s="20"/>
      <c r="BGH71" s="20"/>
      <c r="BGI71" s="20"/>
      <c r="BGJ71" s="20"/>
      <c r="BGK71" s="20"/>
      <c r="BGL71" s="20"/>
      <c r="BGM71" s="20"/>
      <c r="BGN71" s="20"/>
      <c r="BGO71" s="20"/>
      <c r="BGP71" s="20"/>
      <c r="BGQ71" s="20"/>
      <c r="BGR71" s="20"/>
      <c r="BGS71" s="20"/>
      <c r="BGT71" s="20"/>
      <c r="BGU71" s="20"/>
      <c r="BGV71" s="20"/>
      <c r="BGW71" s="20"/>
      <c r="BGX71" s="20"/>
      <c r="BGY71" s="20"/>
      <c r="BGZ71" s="20"/>
      <c r="BHA71" s="20"/>
      <c r="BHB71" s="20"/>
      <c r="BHC71" s="20"/>
      <c r="BHD71" s="20"/>
      <c r="BHE71" s="20"/>
      <c r="BHF71" s="20"/>
      <c r="BHG71" s="20"/>
      <c r="BHH71" s="20"/>
      <c r="BHI71" s="20"/>
      <c r="BHJ71" s="20"/>
      <c r="BHK71" s="20"/>
      <c r="BHL71" s="20"/>
      <c r="BHM71" s="20"/>
      <c r="BHN71" s="20"/>
      <c r="BHO71" s="20"/>
      <c r="BHP71" s="20"/>
      <c r="BHQ71" s="20"/>
      <c r="BHR71" s="20"/>
      <c r="BHS71" s="20"/>
      <c r="BHT71" s="20"/>
      <c r="BHU71" s="20"/>
      <c r="BHV71" s="20"/>
      <c r="BHW71" s="20"/>
      <c r="BHX71" s="20"/>
      <c r="BHY71" s="20"/>
      <c r="BHZ71" s="20"/>
      <c r="BIA71" s="20"/>
      <c r="BIB71" s="20"/>
      <c r="BIC71" s="20"/>
      <c r="BID71" s="20"/>
      <c r="BIE71" s="20"/>
      <c r="BIF71" s="20"/>
      <c r="BIG71" s="20"/>
      <c r="BIH71" s="20"/>
      <c r="BII71" s="20"/>
      <c r="BIJ71" s="20"/>
      <c r="BIK71" s="20"/>
      <c r="BIL71" s="20"/>
      <c r="BIM71" s="20"/>
      <c r="BIN71" s="20"/>
      <c r="BIO71" s="20"/>
      <c r="BIP71" s="20"/>
      <c r="BIQ71" s="20"/>
      <c r="BIR71" s="20"/>
      <c r="BIS71" s="20"/>
      <c r="BIT71" s="20"/>
      <c r="BIU71" s="20"/>
      <c r="BIV71" s="20"/>
      <c r="BIW71" s="20"/>
      <c r="BIX71" s="20"/>
      <c r="BIY71" s="20"/>
      <c r="BIZ71" s="20"/>
      <c r="BJA71" s="20"/>
      <c r="BJB71" s="20"/>
      <c r="BJC71" s="20"/>
      <c r="BJD71" s="20"/>
      <c r="BJE71" s="20"/>
      <c r="BJF71" s="20"/>
      <c r="BJG71" s="20"/>
      <c r="BJH71" s="20"/>
      <c r="BJI71" s="20"/>
      <c r="BJJ71" s="20"/>
      <c r="BJK71" s="20"/>
      <c r="BJL71" s="20"/>
      <c r="BJM71" s="20"/>
      <c r="BJN71" s="20"/>
      <c r="BJO71" s="20"/>
      <c r="BJP71" s="20"/>
      <c r="BJQ71" s="20"/>
      <c r="BJR71" s="20"/>
      <c r="BJS71" s="20"/>
      <c r="BJT71" s="20"/>
      <c r="BJU71" s="20"/>
      <c r="BJV71" s="20"/>
      <c r="BJW71" s="20"/>
      <c r="BJX71" s="20"/>
      <c r="BJY71" s="20"/>
      <c r="BJZ71" s="20"/>
      <c r="BKA71" s="20"/>
      <c r="BKB71" s="20"/>
      <c r="BKC71" s="20"/>
      <c r="BKD71" s="20"/>
      <c r="BKE71" s="20"/>
      <c r="BKF71" s="20"/>
      <c r="BKG71" s="20"/>
      <c r="BKH71" s="20"/>
      <c r="BKI71" s="20"/>
      <c r="BKJ71" s="20"/>
      <c r="BKK71" s="20"/>
      <c r="BKL71" s="20"/>
      <c r="BKM71" s="20"/>
      <c r="BKN71" s="20"/>
      <c r="BKO71" s="20"/>
      <c r="BKP71" s="20"/>
      <c r="BKQ71" s="20"/>
      <c r="BKR71" s="20"/>
      <c r="BKS71" s="20"/>
      <c r="BKT71" s="20"/>
      <c r="BKU71" s="20"/>
      <c r="BKV71" s="20"/>
      <c r="BKW71" s="20"/>
      <c r="BKX71" s="20"/>
      <c r="BKY71" s="20"/>
      <c r="BKZ71" s="20"/>
      <c r="BLA71" s="20"/>
      <c r="BLB71" s="20"/>
      <c r="BLC71" s="20"/>
      <c r="BLD71" s="20"/>
      <c r="BLE71" s="20"/>
      <c r="BLF71" s="20"/>
      <c r="BLG71" s="20"/>
      <c r="BLH71" s="20"/>
      <c r="BLI71" s="20"/>
      <c r="BLJ71" s="20"/>
      <c r="BLK71" s="20"/>
      <c r="BLL71" s="20"/>
      <c r="BLM71" s="20"/>
      <c r="BLN71" s="20"/>
      <c r="BLO71" s="20"/>
      <c r="BLP71" s="20"/>
      <c r="BLQ71" s="20"/>
      <c r="BLR71" s="20"/>
      <c r="BLS71" s="20"/>
      <c r="BLT71" s="20"/>
      <c r="BLU71" s="20"/>
      <c r="BLV71" s="20"/>
      <c r="BLW71" s="20"/>
      <c r="BLX71" s="20"/>
      <c r="BLY71" s="20"/>
      <c r="BLZ71" s="20"/>
      <c r="BMA71" s="20"/>
      <c r="BMB71" s="20"/>
      <c r="BMC71" s="20"/>
      <c r="BMD71" s="20"/>
      <c r="BME71" s="20"/>
      <c r="BMF71" s="20"/>
      <c r="BMG71" s="20"/>
      <c r="BMH71" s="20"/>
      <c r="BMI71" s="20"/>
      <c r="BMJ71" s="20"/>
      <c r="BMK71" s="20"/>
      <c r="BML71" s="20"/>
      <c r="BMM71" s="20"/>
      <c r="BMN71" s="20"/>
      <c r="BMO71" s="20"/>
      <c r="BMP71" s="20"/>
      <c r="BMQ71" s="20"/>
      <c r="BMR71" s="20"/>
      <c r="BMS71" s="20"/>
      <c r="BMT71" s="20"/>
      <c r="BMU71" s="20"/>
      <c r="BMV71" s="20"/>
      <c r="BMW71" s="20"/>
      <c r="BMX71" s="20"/>
      <c r="BMY71" s="20"/>
      <c r="BMZ71" s="20"/>
      <c r="BNA71" s="20"/>
      <c r="BNB71" s="20"/>
      <c r="BNC71" s="20"/>
      <c r="BND71" s="20"/>
      <c r="BNE71" s="20"/>
      <c r="BNF71" s="20"/>
      <c r="BNG71" s="20"/>
      <c r="BNH71" s="20"/>
      <c r="BNI71" s="20"/>
      <c r="BNJ71" s="20"/>
      <c r="BNK71" s="20"/>
      <c r="BNL71" s="20"/>
      <c r="BNM71" s="20"/>
      <c r="BNN71" s="20"/>
      <c r="BNO71" s="20"/>
      <c r="BNP71" s="20"/>
      <c r="BNQ71" s="20"/>
      <c r="BNR71" s="20"/>
      <c r="BNS71" s="20"/>
      <c r="BNT71" s="20"/>
      <c r="BNU71" s="20"/>
      <c r="BNV71" s="20"/>
      <c r="BNW71" s="20"/>
      <c r="BNX71" s="20"/>
      <c r="BNY71" s="20"/>
      <c r="BNZ71" s="20"/>
      <c r="BOA71" s="20"/>
      <c r="BOB71" s="20"/>
      <c r="BOC71" s="20"/>
      <c r="BOD71" s="20"/>
      <c r="BOE71" s="20"/>
      <c r="BOF71" s="20"/>
      <c r="BOG71" s="20"/>
      <c r="BOH71" s="20"/>
      <c r="BOI71" s="20"/>
      <c r="BOJ71" s="20"/>
      <c r="BOK71" s="20"/>
      <c r="BOL71" s="20"/>
      <c r="BOM71" s="20"/>
      <c r="BON71" s="20"/>
      <c r="BOO71" s="20"/>
      <c r="BOP71" s="20"/>
      <c r="BOQ71" s="20"/>
      <c r="BOR71" s="20"/>
      <c r="BOS71" s="20"/>
      <c r="BOT71" s="20"/>
      <c r="BOU71" s="20"/>
      <c r="BOV71" s="20"/>
      <c r="BOW71" s="20"/>
      <c r="BOX71" s="20"/>
      <c r="BOY71" s="20"/>
      <c r="BOZ71" s="20"/>
      <c r="BPA71" s="20"/>
      <c r="BPB71" s="20"/>
      <c r="BPC71" s="20"/>
      <c r="BPD71" s="20"/>
      <c r="BPE71" s="20"/>
      <c r="BPF71" s="20"/>
      <c r="BPG71" s="20"/>
      <c r="BPH71" s="20"/>
      <c r="BPI71" s="20"/>
      <c r="BPJ71" s="20"/>
      <c r="BPK71" s="20"/>
      <c r="BPL71" s="20"/>
      <c r="BPM71" s="20"/>
      <c r="BPN71" s="20"/>
      <c r="BPO71" s="20"/>
      <c r="BPP71" s="20"/>
      <c r="BPQ71" s="20"/>
      <c r="BPR71" s="20"/>
      <c r="BPS71" s="20"/>
      <c r="BPT71" s="20"/>
      <c r="BPU71" s="20"/>
      <c r="BPV71" s="20"/>
      <c r="BPW71" s="20"/>
      <c r="BPX71" s="20"/>
      <c r="BPY71" s="20"/>
      <c r="BPZ71" s="20"/>
      <c r="BQA71" s="20"/>
      <c r="BQB71" s="20"/>
      <c r="BQC71" s="20"/>
      <c r="BQD71" s="20"/>
      <c r="BQE71" s="20"/>
      <c r="BQF71" s="20"/>
      <c r="BQG71" s="20"/>
      <c r="BQH71" s="20"/>
      <c r="BQI71" s="20"/>
      <c r="BQJ71" s="20"/>
      <c r="BQK71" s="20"/>
      <c r="BQL71" s="20"/>
      <c r="BQM71" s="20"/>
      <c r="BQN71" s="20"/>
      <c r="BQO71" s="20"/>
      <c r="BQP71" s="20"/>
      <c r="BQQ71" s="20"/>
      <c r="BQR71" s="20"/>
      <c r="BQS71" s="20"/>
      <c r="BQT71" s="20"/>
      <c r="BQU71" s="20"/>
      <c r="BQV71" s="20"/>
      <c r="BQW71" s="20"/>
      <c r="BQX71" s="20"/>
      <c r="BQY71" s="20"/>
      <c r="BQZ71" s="20"/>
      <c r="BRA71" s="20"/>
      <c r="BRB71" s="20"/>
      <c r="BRC71" s="20"/>
      <c r="BRD71" s="20"/>
      <c r="BRE71" s="20"/>
      <c r="BRF71" s="20"/>
      <c r="BRG71" s="20"/>
      <c r="BRH71" s="20"/>
      <c r="BRI71" s="20"/>
      <c r="BRJ71" s="20"/>
      <c r="BRK71" s="20"/>
      <c r="BRL71" s="20"/>
      <c r="BRM71" s="20"/>
      <c r="BRN71" s="20"/>
      <c r="BRO71" s="20"/>
      <c r="BRP71" s="20"/>
      <c r="BRQ71" s="20"/>
      <c r="BRR71" s="20"/>
      <c r="BRS71" s="20"/>
      <c r="BRT71" s="20"/>
      <c r="BRU71" s="20"/>
      <c r="BRV71" s="20"/>
      <c r="BRW71" s="20"/>
      <c r="BRX71" s="20"/>
      <c r="BRY71" s="20"/>
      <c r="BRZ71" s="20"/>
      <c r="BSA71" s="20"/>
      <c r="BSB71" s="20"/>
      <c r="BSC71" s="20"/>
      <c r="BSD71" s="20"/>
      <c r="BSE71" s="20"/>
      <c r="BSF71" s="20"/>
      <c r="BSG71" s="20"/>
      <c r="BSH71" s="20"/>
      <c r="BSI71" s="20"/>
      <c r="BSJ71" s="20"/>
      <c r="BSK71" s="20"/>
      <c r="BSL71" s="20"/>
      <c r="BSM71" s="20"/>
      <c r="BSN71" s="20"/>
      <c r="BSO71" s="20"/>
      <c r="BSP71" s="20"/>
      <c r="BSQ71" s="20"/>
      <c r="BSR71" s="20"/>
      <c r="BSS71" s="20"/>
      <c r="BST71" s="20"/>
      <c r="BSU71" s="20"/>
      <c r="BSV71" s="20"/>
      <c r="BSW71" s="20"/>
      <c r="BSX71" s="20"/>
      <c r="BSY71" s="20"/>
      <c r="BSZ71" s="20"/>
      <c r="BTA71" s="20"/>
      <c r="BTB71" s="20"/>
      <c r="BTC71" s="20"/>
      <c r="BTD71" s="20"/>
      <c r="BTE71" s="20"/>
      <c r="BTF71" s="20"/>
      <c r="BTG71" s="20"/>
      <c r="BTH71" s="20"/>
      <c r="BTI71" s="20"/>
      <c r="BTJ71" s="20"/>
      <c r="BTK71" s="20"/>
      <c r="BTL71" s="20"/>
      <c r="BTM71" s="20"/>
      <c r="BTN71" s="20"/>
      <c r="BTO71" s="20"/>
      <c r="BTP71" s="20"/>
      <c r="BTQ71" s="20"/>
      <c r="BTR71" s="20"/>
      <c r="BTS71" s="20"/>
      <c r="BTT71" s="20"/>
      <c r="BTU71" s="20"/>
      <c r="BTV71" s="20"/>
      <c r="BTW71" s="20"/>
      <c r="BTX71" s="20"/>
      <c r="BTY71" s="20"/>
      <c r="BTZ71" s="20"/>
      <c r="BUA71" s="20"/>
      <c r="BUB71" s="20"/>
      <c r="BUC71" s="20"/>
      <c r="BUD71" s="20"/>
      <c r="BUE71" s="20"/>
      <c r="BUF71" s="20"/>
      <c r="BUG71" s="20"/>
      <c r="BUH71" s="20"/>
      <c r="BUI71" s="20"/>
      <c r="BUJ71" s="20"/>
      <c r="BUK71" s="20"/>
      <c r="BUL71" s="20"/>
      <c r="BUM71" s="20"/>
      <c r="BUN71" s="20"/>
      <c r="BUO71" s="20"/>
      <c r="BUP71" s="20"/>
      <c r="BUQ71" s="20"/>
      <c r="BUR71" s="20"/>
      <c r="BUS71" s="20"/>
      <c r="BUT71" s="20"/>
      <c r="BUU71" s="20"/>
      <c r="BUV71" s="20"/>
      <c r="BUW71" s="20"/>
      <c r="BUX71" s="20"/>
      <c r="BUY71" s="20"/>
      <c r="BUZ71" s="20"/>
      <c r="BVA71" s="20"/>
      <c r="BVB71" s="20"/>
      <c r="BVC71" s="20"/>
      <c r="BVD71" s="20"/>
      <c r="BVE71" s="20"/>
      <c r="BVF71" s="20"/>
      <c r="BVG71" s="20"/>
      <c r="BVH71" s="20"/>
      <c r="BVI71" s="20"/>
      <c r="BVJ71" s="20"/>
      <c r="BVK71" s="20"/>
      <c r="BVL71" s="20"/>
      <c r="BVM71" s="20"/>
      <c r="BVN71" s="20"/>
      <c r="BVO71" s="20"/>
      <c r="BVP71" s="20"/>
      <c r="BVQ71" s="20"/>
      <c r="BVR71" s="20"/>
      <c r="BVS71" s="20"/>
      <c r="BVT71" s="20"/>
      <c r="BVU71" s="20"/>
      <c r="BVV71" s="20"/>
      <c r="BVW71" s="20"/>
      <c r="BVX71" s="20"/>
      <c r="BVY71" s="20"/>
      <c r="BVZ71" s="20"/>
      <c r="BWA71" s="20"/>
      <c r="BWB71" s="20"/>
      <c r="BWC71" s="20"/>
      <c r="BWD71" s="20"/>
      <c r="BWE71" s="20"/>
      <c r="BWF71" s="20"/>
      <c r="BWG71" s="20"/>
      <c r="BWH71" s="20"/>
      <c r="BWI71" s="20"/>
      <c r="BWJ71" s="20"/>
      <c r="BWK71" s="20"/>
      <c r="BWL71" s="20"/>
      <c r="BWM71" s="20"/>
      <c r="BWN71" s="20"/>
      <c r="BWO71" s="20"/>
      <c r="BWP71" s="20"/>
      <c r="BWQ71" s="20"/>
      <c r="BWR71" s="20"/>
      <c r="BWS71" s="20"/>
      <c r="BWT71" s="20"/>
      <c r="BWU71" s="20"/>
      <c r="BWV71" s="20"/>
      <c r="BWW71" s="20"/>
      <c r="BWX71" s="20"/>
      <c r="BWY71" s="20"/>
      <c r="BWZ71" s="20"/>
      <c r="BXA71" s="20"/>
      <c r="BXB71" s="20"/>
      <c r="BXC71" s="20"/>
      <c r="BXD71" s="20"/>
      <c r="BXE71" s="20"/>
      <c r="BXF71" s="20"/>
      <c r="BXG71" s="20"/>
      <c r="BXH71" s="20"/>
      <c r="BXI71" s="20"/>
      <c r="BXJ71" s="20"/>
      <c r="BXK71" s="20"/>
      <c r="BXL71" s="20"/>
      <c r="BXM71" s="20"/>
      <c r="BXN71" s="20"/>
      <c r="BXO71" s="20"/>
      <c r="BXP71" s="20"/>
      <c r="BXQ71" s="20"/>
      <c r="BXR71" s="20"/>
      <c r="BXS71" s="20"/>
      <c r="BXT71" s="20"/>
      <c r="BXU71" s="20"/>
      <c r="BXV71" s="20"/>
      <c r="BXW71" s="20"/>
      <c r="BXX71" s="20"/>
      <c r="BXY71" s="20"/>
      <c r="BXZ71" s="20"/>
      <c r="BYA71" s="20"/>
      <c r="BYB71" s="20"/>
      <c r="BYC71" s="20"/>
      <c r="BYD71" s="20"/>
      <c r="BYE71" s="20"/>
      <c r="BYF71" s="20"/>
      <c r="BYG71" s="20"/>
      <c r="BYH71" s="20"/>
      <c r="BYI71" s="20"/>
      <c r="BYJ71" s="20"/>
      <c r="BYK71" s="20"/>
      <c r="BYL71" s="20"/>
      <c r="BYM71" s="20"/>
      <c r="BYN71" s="20"/>
      <c r="BYO71" s="20"/>
      <c r="BYP71" s="20"/>
      <c r="BYQ71" s="20"/>
      <c r="BYR71" s="20"/>
      <c r="BYS71" s="20"/>
      <c r="BYT71" s="20"/>
      <c r="BYU71" s="20"/>
      <c r="BYV71" s="20"/>
      <c r="BYW71" s="20"/>
      <c r="BYX71" s="20"/>
      <c r="BYY71" s="20"/>
      <c r="BYZ71" s="20"/>
      <c r="BZA71" s="20"/>
      <c r="BZB71" s="20"/>
      <c r="BZC71" s="20"/>
      <c r="BZD71" s="20"/>
      <c r="BZE71" s="20"/>
      <c r="BZF71" s="20"/>
      <c r="BZG71" s="20"/>
      <c r="BZH71" s="20"/>
      <c r="BZI71" s="20"/>
      <c r="BZJ71" s="20"/>
      <c r="BZK71" s="20"/>
      <c r="BZL71" s="20"/>
      <c r="BZM71" s="20"/>
      <c r="BZN71" s="20"/>
      <c r="BZO71" s="20"/>
      <c r="BZP71" s="20"/>
      <c r="BZQ71" s="20"/>
      <c r="BZR71" s="20"/>
      <c r="BZS71" s="20"/>
      <c r="BZT71" s="20"/>
      <c r="BZU71" s="20"/>
      <c r="BZV71" s="20"/>
      <c r="BZW71" s="20"/>
      <c r="BZX71" s="20"/>
      <c r="BZY71" s="20"/>
      <c r="BZZ71" s="20"/>
      <c r="CAA71" s="20"/>
      <c r="CAB71" s="20"/>
      <c r="CAC71" s="20"/>
      <c r="CAD71" s="20"/>
      <c r="CAE71" s="20"/>
      <c r="CAF71" s="20"/>
      <c r="CAG71" s="20"/>
      <c r="CAH71" s="20"/>
      <c r="CAI71" s="20"/>
      <c r="CAJ71" s="20"/>
      <c r="CAK71" s="20"/>
      <c r="CAL71" s="20"/>
      <c r="CAM71" s="20"/>
      <c r="CAN71" s="20"/>
      <c r="CAO71" s="20"/>
      <c r="CAP71" s="20"/>
      <c r="CAQ71" s="20"/>
      <c r="CAR71" s="20"/>
      <c r="CAS71" s="20"/>
      <c r="CAT71" s="20"/>
      <c r="CAU71" s="20"/>
      <c r="CAV71" s="20"/>
      <c r="CAW71" s="20"/>
      <c r="CAX71" s="20"/>
      <c r="CAY71" s="20"/>
      <c r="CAZ71" s="20"/>
      <c r="CBA71" s="20"/>
      <c r="CBB71" s="20"/>
      <c r="CBC71" s="20"/>
      <c r="CBD71" s="20"/>
      <c r="CBE71" s="20"/>
      <c r="CBF71" s="20"/>
      <c r="CBG71" s="20"/>
      <c r="CBH71" s="20"/>
      <c r="CBI71" s="20"/>
      <c r="CBJ71" s="20"/>
      <c r="CBK71" s="20"/>
      <c r="CBL71" s="20"/>
      <c r="CBM71" s="20"/>
      <c r="CBN71" s="20"/>
      <c r="CBO71" s="20"/>
      <c r="CBP71" s="20"/>
      <c r="CBQ71" s="20"/>
      <c r="CBR71" s="20"/>
      <c r="CBS71" s="20"/>
      <c r="CBT71" s="20"/>
      <c r="CBU71" s="20"/>
      <c r="CBV71" s="20"/>
      <c r="CBW71" s="20"/>
      <c r="CBX71" s="20"/>
      <c r="CBY71" s="20"/>
      <c r="CBZ71" s="20"/>
      <c r="CCA71" s="20"/>
      <c r="CCB71" s="20"/>
      <c r="CCC71" s="20"/>
      <c r="CCD71" s="20"/>
      <c r="CCE71" s="20"/>
      <c r="CCF71" s="20"/>
      <c r="CCG71" s="20"/>
      <c r="CCH71" s="20"/>
      <c r="CCI71" s="20"/>
      <c r="CCJ71" s="20"/>
      <c r="CCK71" s="20"/>
      <c r="CCL71" s="20"/>
      <c r="CCM71" s="20"/>
      <c r="CCN71" s="20"/>
      <c r="CCO71" s="20"/>
      <c r="CCP71" s="20"/>
      <c r="CCQ71" s="20"/>
      <c r="CCR71" s="20"/>
      <c r="CCS71" s="20"/>
      <c r="CCT71" s="20"/>
      <c r="CCU71" s="20"/>
      <c r="CCV71" s="20"/>
      <c r="CCW71" s="20"/>
      <c r="CCX71" s="20"/>
      <c r="CCY71" s="20"/>
      <c r="CCZ71" s="20"/>
      <c r="CDA71" s="20"/>
      <c r="CDB71" s="20"/>
      <c r="CDC71" s="20"/>
      <c r="CDD71" s="20"/>
      <c r="CDE71" s="20"/>
      <c r="CDF71" s="20"/>
      <c r="CDG71" s="20"/>
      <c r="CDH71" s="20"/>
      <c r="CDI71" s="20"/>
      <c r="CDJ71" s="20"/>
      <c r="CDK71" s="20"/>
      <c r="CDL71" s="20"/>
      <c r="CDM71" s="20"/>
      <c r="CDN71" s="20"/>
      <c r="CDO71" s="20"/>
      <c r="CDP71" s="20"/>
      <c r="CDQ71" s="20"/>
      <c r="CDR71" s="20"/>
      <c r="CDS71" s="20"/>
      <c r="CDT71" s="20"/>
      <c r="CDU71" s="20"/>
      <c r="CDV71" s="20"/>
      <c r="CDW71" s="20"/>
      <c r="CDX71" s="20"/>
      <c r="CDY71" s="20"/>
      <c r="CDZ71" s="20"/>
      <c r="CEA71" s="20"/>
      <c r="CEB71" s="20"/>
      <c r="CEC71" s="20"/>
      <c r="CED71" s="20"/>
      <c r="CEE71" s="20"/>
      <c r="CEF71" s="20"/>
      <c r="CEG71" s="20"/>
      <c r="CEH71" s="20"/>
      <c r="CEI71" s="20"/>
      <c r="CEJ71" s="20"/>
      <c r="CEK71" s="20"/>
      <c r="CEL71" s="20"/>
      <c r="CEM71" s="20"/>
      <c r="CEN71" s="20"/>
      <c r="CEO71" s="20"/>
      <c r="CEP71" s="20"/>
      <c r="CEQ71" s="20"/>
      <c r="CER71" s="20"/>
      <c r="CES71" s="20"/>
      <c r="CET71" s="20"/>
      <c r="CEU71" s="20"/>
      <c r="CEV71" s="20"/>
      <c r="CEW71" s="20"/>
      <c r="CEX71" s="20"/>
      <c r="CEY71" s="20"/>
      <c r="CEZ71" s="20"/>
      <c r="CFA71" s="20"/>
      <c r="CFB71" s="20"/>
      <c r="CFC71" s="20"/>
      <c r="CFD71" s="20"/>
      <c r="CFE71" s="20"/>
      <c r="CFF71" s="20"/>
      <c r="CFG71" s="20"/>
      <c r="CFH71" s="20"/>
      <c r="CFI71" s="20"/>
      <c r="CFJ71" s="20"/>
      <c r="CFK71" s="20"/>
      <c r="CFL71" s="20"/>
      <c r="CFM71" s="20"/>
      <c r="CFN71" s="20"/>
      <c r="CFO71" s="20"/>
      <c r="CFP71" s="20"/>
      <c r="CFQ71" s="20"/>
      <c r="CFR71" s="20"/>
      <c r="CFS71" s="20"/>
      <c r="CFT71" s="20"/>
      <c r="CFU71" s="20"/>
      <c r="CFV71" s="20"/>
      <c r="CFW71" s="20"/>
      <c r="CFX71" s="20"/>
      <c r="CFY71" s="20"/>
      <c r="CFZ71" s="20"/>
      <c r="CGA71" s="20"/>
      <c r="CGB71" s="20"/>
      <c r="CGC71" s="20"/>
      <c r="CGD71" s="20"/>
      <c r="CGE71" s="20"/>
      <c r="CGF71" s="20"/>
      <c r="CGG71" s="20"/>
      <c r="CGH71" s="20"/>
      <c r="CGI71" s="20"/>
      <c r="CGJ71" s="20"/>
      <c r="CGK71" s="20"/>
      <c r="CGL71" s="20"/>
      <c r="CGM71" s="20"/>
      <c r="CGN71" s="20"/>
      <c r="CGO71" s="20"/>
      <c r="CGP71" s="20"/>
      <c r="CGQ71" s="20"/>
      <c r="CGR71" s="20"/>
      <c r="CGS71" s="20"/>
      <c r="CGT71" s="20"/>
      <c r="CGU71" s="20"/>
      <c r="CGV71" s="20"/>
      <c r="CGW71" s="20"/>
      <c r="CGX71" s="20"/>
      <c r="CGY71" s="20"/>
      <c r="CGZ71" s="20"/>
      <c r="CHA71" s="20"/>
      <c r="CHB71" s="20"/>
      <c r="CHC71" s="20"/>
      <c r="CHD71" s="20"/>
      <c r="CHE71" s="20"/>
      <c r="CHF71" s="20"/>
      <c r="CHG71" s="20"/>
      <c r="CHH71" s="20"/>
      <c r="CHI71" s="20"/>
      <c r="CHJ71" s="20"/>
      <c r="CHK71" s="20"/>
      <c r="CHL71" s="20"/>
      <c r="CHM71" s="20"/>
      <c r="CHN71" s="20"/>
      <c r="CHO71" s="20"/>
      <c r="CHP71" s="20"/>
      <c r="CHQ71" s="20"/>
      <c r="CHR71" s="20"/>
      <c r="CHS71" s="20"/>
      <c r="CHT71" s="20"/>
      <c r="CHU71" s="20"/>
      <c r="CHV71" s="20"/>
      <c r="CHW71" s="20"/>
      <c r="CHX71" s="20"/>
      <c r="CHY71" s="20"/>
      <c r="CHZ71" s="20"/>
      <c r="CIA71" s="20"/>
      <c r="CIB71" s="20"/>
      <c r="CIC71" s="20"/>
      <c r="CID71" s="20"/>
      <c r="CIE71" s="20"/>
      <c r="CIF71" s="20"/>
      <c r="CIG71" s="20"/>
      <c r="CIH71" s="20"/>
      <c r="CII71" s="20"/>
      <c r="CIJ71" s="20"/>
      <c r="CIK71" s="20"/>
      <c r="CIL71" s="20"/>
      <c r="CIM71" s="20"/>
      <c r="CIN71" s="20"/>
      <c r="CIO71" s="20"/>
      <c r="CIP71" s="20"/>
      <c r="CIQ71" s="20"/>
      <c r="CIR71" s="20"/>
      <c r="CIS71" s="20"/>
      <c r="CIT71" s="20"/>
      <c r="CIU71" s="20"/>
      <c r="CIV71" s="20"/>
      <c r="CIW71" s="20"/>
      <c r="CIX71" s="20"/>
      <c r="CIY71" s="20"/>
      <c r="CIZ71" s="20"/>
      <c r="CJA71" s="20"/>
      <c r="CJB71" s="20"/>
      <c r="CJC71" s="20"/>
      <c r="CJD71" s="20"/>
      <c r="CJE71" s="20"/>
      <c r="CJF71" s="20"/>
      <c r="CJG71" s="20"/>
      <c r="CJH71" s="20"/>
      <c r="CJI71" s="20"/>
      <c r="CJJ71" s="20"/>
      <c r="CJK71" s="20"/>
      <c r="CJL71" s="20"/>
      <c r="CJM71" s="20"/>
      <c r="CJN71" s="20"/>
      <c r="CJO71" s="20"/>
      <c r="CJP71" s="20"/>
      <c r="CJQ71" s="20"/>
      <c r="CJR71" s="20"/>
      <c r="CJS71" s="20"/>
      <c r="CJT71" s="20"/>
      <c r="CJU71" s="20"/>
      <c r="CJV71" s="20"/>
      <c r="CJW71" s="20"/>
      <c r="CJX71" s="20"/>
      <c r="CJY71" s="20"/>
      <c r="CJZ71" s="20"/>
      <c r="CKA71" s="20"/>
      <c r="CKB71" s="20"/>
      <c r="CKC71" s="20"/>
      <c r="CKD71" s="20"/>
      <c r="CKE71" s="20"/>
      <c r="CKF71" s="20"/>
      <c r="CKG71" s="20"/>
      <c r="CKH71" s="20"/>
      <c r="CKI71" s="20"/>
      <c r="CKJ71" s="20"/>
      <c r="CKK71" s="20"/>
      <c r="CKL71" s="20"/>
      <c r="CKM71" s="20"/>
      <c r="CKN71" s="20"/>
      <c r="CKO71" s="20"/>
      <c r="CKP71" s="20"/>
      <c r="CKQ71" s="20"/>
      <c r="CKR71" s="20"/>
      <c r="CKS71" s="20"/>
      <c r="CKT71" s="20"/>
      <c r="CKU71" s="20"/>
      <c r="CKV71" s="20"/>
      <c r="CKW71" s="20"/>
      <c r="CKX71" s="20"/>
      <c r="CKY71" s="20"/>
      <c r="CKZ71" s="20"/>
      <c r="CLA71" s="20"/>
      <c r="CLB71" s="20"/>
      <c r="CLC71" s="20"/>
      <c r="CLD71" s="20"/>
      <c r="CLE71" s="20"/>
      <c r="CLF71" s="20"/>
      <c r="CLG71" s="20"/>
      <c r="CLH71" s="20"/>
      <c r="CLI71" s="20"/>
      <c r="CLJ71" s="20"/>
      <c r="CLK71" s="20"/>
      <c r="CLL71" s="20"/>
      <c r="CLM71" s="20"/>
      <c r="CLN71" s="20"/>
      <c r="CLO71" s="20"/>
      <c r="CLP71" s="20"/>
      <c r="CLQ71" s="20"/>
      <c r="CLR71" s="20"/>
      <c r="CLS71" s="20"/>
      <c r="CLT71" s="20"/>
      <c r="CLU71" s="20"/>
      <c r="CLV71" s="20"/>
      <c r="CLW71" s="20"/>
      <c r="CLX71" s="20"/>
      <c r="CLY71" s="20"/>
      <c r="CLZ71" s="20"/>
      <c r="CMA71" s="20"/>
      <c r="CMB71" s="20"/>
      <c r="CMC71" s="20"/>
      <c r="CMD71" s="20"/>
      <c r="CME71" s="20"/>
      <c r="CMF71" s="20"/>
      <c r="CMG71" s="20"/>
      <c r="CMH71" s="20"/>
      <c r="CMI71" s="20"/>
      <c r="CMJ71" s="20"/>
      <c r="CMK71" s="20"/>
      <c r="CML71" s="20"/>
      <c r="CMM71" s="20"/>
      <c r="CMN71" s="20"/>
      <c r="CMO71" s="20"/>
      <c r="CMP71" s="20"/>
      <c r="CMQ71" s="20"/>
      <c r="CMR71" s="20"/>
      <c r="CMS71" s="20"/>
      <c r="CMT71" s="20"/>
      <c r="CMU71" s="20"/>
      <c r="CMV71" s="20"/>
      <c r="CMW71" s="20"/>
      <c r="CMX71" s="20"/>
      <c r="CMY71" s="20"/>
      <c r="CMZ71" s="20"/>
      <c r="CNA71" s="20"/>
      <c r="CNB71" s="20"/>
      <c r="CNC71" s="20"/>
      <c r="CND71" s="20"/>
      <c r="CNE71" s="20"/>
      <c r="CNF71" s="20"/>
      <c r="CNG71" s="20"/>
      <c r="CNH71" s="20"/>
      <c r="CNI71" s="20"/>
      <c r="CNJ71" s="20"/>
      <c r="CNK71" s="20"/>
      <c r="CNL71" s="20"/>
      <c r="CNM71" s="20"/>
      <c r="CNN71" s="20"/>
      <c r="CNO71" s="20"/>
      <c r="CNP71" s="20"/>
      <c r="CNQ71" s="20"/>
      <c r="CNR71" s="20"/>
      <c r="CNS71" s="20"/>
      <c r="CNT71" s="20"/>
      <c r="CNU71" s="20"/>
      <c r="CNV71" s="20"/>
      <c r="CNW71" s="20"/>
      <c r="CNX71" s="20"/>
      <c r="CNY71" s="20"/>
      <c r="CNZ71" s="20"/>
      <c r="COA71" s="20"/>
      <c r="COB71" s="20"/>
      <c r="COC71" s="20"/>
      <c r="COD71" s="20"/>
      <c r="COE71" s="20"/>
      <c r="COF71" s="20"/>
      <c r="COG71" s="20"/>
      <c r="COH71" s="20"/>
      <c r="COI71" s="20"/>
      <c r="COJ71" s="20"/>
      <c r="COK71" s="20"/>
      <c r="COL71" s="20"/>
      <c r="COM71" s="20"/>
      <c r="CON71" s="20"/>
      <c r="COO71" s="20"/>
      <c r="COP71" s="20"/>
      <c r="COQ71" s="20"/>
      <c r="COR71" s="20"/>
      <c r="COS71" s="20"/>
      <c r="COT71" s="20"/>
      <c r="COU71" s="20"/>
      <c r="COV71" s="20"/>
      <c r="COW71" s="20"/>
      <c r="COX71" s="20"/>
      <c r="COY71" s="20"/>
      <c r="COZ71" s="20"/>
      <c r="CPA71" s="20"/>
      <c r="CPB71" s="20"/>
      <c r="CPC71" s="20"/>
      <c r="CPD71" s="20"/>
      <c r="CPE71" s="20"/>
      <c r="CPF71" s="20"/>
      <c r="CPG71" s="20"/>
      <c r="CPH71" s="20"/>
      <c r="CPI71" s="20"/>
      <c r="CPJ71" s="20"/>
      <c r="CPK71" s="20"/>
      <c r="CPL71" s="20"/>
      <c r="CPM71" s="20"/>
      <c r="CPN71" s="20"/>
      <c r="CPO71" s="20"/>
      <c r="CPP71" s="20"/>
      <c r="CPQ71" s="20"/>
      <c r="CPR71" s="20"/>
      <c r="CPS71" s="20"/>
      <c r="CPT71" s="20"/>
      <c r="CPU71" s="20"/>
      <c r="CPV71" s="20"/>
      <c r="CPW71" s="20"/>
      <c r="CPX71" s="20"/>
      <c r="CPY71" s="20"/>
      <c r="CPZ71" s="20"/>
      <c r="CQA71" s="20"/>
      <c r="CQB71" s="20"/>
      <c r="CQC71" s="20"/>
      <c r="CQD71" s="20"/>
      <c r="CQE71" s="20"/>
      <c r="CQF71" s="20"/>
      <c r="CQG71" s="20"/>
      <c r="CQH71" s="20"/>
      <c r="CQI71" s="20"/>
      <c r="CQJ71" s="20"/>
      <c r="CQK71" s="20"/>
      <c r="CQL71" s="20"/>
      <c r="CQM71" s="20"/>
      <c r="CQN71" s="20"/>
      <c r="CQO71" s="20"/>
      <c r="CQP71" s="20"/>
      <c r="CQQ71" s="20"/>
      <c r="CQR71" s="20"/>
      <c r="CQS71" s="20"/>
      <c r="CQT71" s="20"/>
      <c r="CQU71" s="20"/>
      <c r="CQV71" s="20"/>
      <c r="CQW71" s="20"/>
      <c r="CQX71" s="20"/>
      <c r="CQY71" s="20"/>
      <c r="CQZ71" s="20"/>
      <c r="CRA71" s="20"/>
      <c r="CRB71" s="20"/>
      <c r="CRC71" s="20"/>
      <c r="CRD71" s="20"/>
    </row>
    <row r="72" spans="1:2500" ht="18" customHeight="1" x14ac:dyDescent="0.25">
      <c r="A72" s="433"/>
      <c r="B72" s="21">
        <v>51</v>
      </c>
      <c r="C72" s="21" t="str">
        <f t="shared" si="14"/>
        <v>_51</v>
      </c>
      <c r="D72" s="21" t="str">
        <f t="shared" si="15"/>
        <v>_25_1</v>
      </c>
      <c r="E72" s="22" t="s">
        <v>66</v>
      </c>
      <c r="F72" s="21">
        <v>25</v>
      </c>
      <c r="G72" s="22" t="s">
        <v>68</v>
      </c>
      <c r="H72" s="21">
        <v>1</v>
      </c>
      <c r="I72" s="22" t="s">
        <v>7</v>
      </c>
      <c r="J72" s="287">
        <v>45816</v>
      </c>
      <c r="K72" s="15">
        <v>0.02</v>
      </c>
      <c r="L72" s="15">
        <v>0.02</v>
      </c>
      <c r="M72" s="289">
        <f t="shared" si="10"/>
        <v>46734</v>
      </c>
      <c r="N72" s="289">
        <f t="shared" si="11"/>
        <v>47670</v>
      </c>
      <c r="P72" s="25">
        <f t="shared" si="12"/>
        <v>1.0200366684127815</v>
      </c>
      <c r="Q72" s="25">
        <f>+P72</f>
        <v>1.0200366684127815</v>
      </c>
      <c r="R72" s="25">
        <v>0</v>
      </c>
      <c r="S72" s="1">
        <f t="shared" si="13"/>
        <v>1.0200282449608422</v>
      </c>
      <c r="T72" s="1">
        <f>+S72</f>
        <v>1.0200282449608422</v>
      </c>
      <c r="U72" s="1">
        <v>0</v>
      </c>
    </row>
    <row r="73" spans="1:2500" ht="18" customHeight="1" x14ac:dyDescent="0.25">
      <c r="A73" s="433"/>
      <c r="B73" s="21">
        <v>51</v>
      </c>
      <c r="C73" s="21" t="str">
        <f t="shared" si="14"/>
        <v>_51</v>
      </c>
      <c r="D73" s="21" t="str">
        <f t="shared" si="15"/>
        <v>_25_2</v>
      </c>
      <c r="E73" s="22" t="s">
        <v>66</v>
      </c>
      <c r="F73" s="21">
        <v>25</v>
      </c>
      <c r="G73" s="22" t="s">
        <v>68</v>
      </c>
      <c r="H73" s="21">
        <v>2</v>
      </c>
      <c r="I73" s="22" t="s">
        <v>9</v>
      </c>
      <c r="J73" s="287">
        <v>70644</v>
      </c>
      <c r="K73" s="15">
        <v>0.02</v>
      </c>
      <c r="L73" s="15">
        <v>0.02</v>
      </c>
      <c r="M73" s="289">
        <f t="shared" si="10"/>
        <v>72057</v>
      </c>
      <c r="N73" s="289">
        <f t="shared" si="11"/>
        <v>73500</v>
      </c>
      <c r="P73" s="25">
        <f t="shared" si="12"/>
        <v>1.0200016986580602</v>
      </c>
      <c r="Q73" s="25">
        <f>+Q72</f>
        <v>1.0200366684127815</v>
      </c>
      <c r="R73" s="25">
        <f>+(M73-M72)/(J73-J72)</f>
        <v>1.0199371677138713</v>
      </c>
      <c r="S73" s="1">
        <f t="shared" si="13"/>
        <v>1.0200258128981223</v>
      </c>
      <c r="T73" s="1">
        <f>+T72</f>
        <v>1.0200282449608422</v>
      </c>
      <c r="U73" s="1">
        <f>+(N73-N72)/(M73-M72)</f>
        <v>1.02002132448762</v>
      </c>
    </row>
    <row r="74" spans="1:2500" s="11" customFormat="1" ht="18" customHeight="1" x14ac:dyDescent="0.25">
      <c r="A74" s="433"/>
      <c r="B74" s="21">
        <v>51</v>
      </c>
      <c r="C74" s="21" t="str">
        <f t="shared" si="14"/>
        <v>_51</v>
      </c>
      <c r="D74" s="21" t="str">
        <f t="shared" si="15"/>
        <v>_31_1</v>
      </c>
      <c r="E74" s="22" t="s">
        <v>66</v>
      </c>
      <c r="F74" s="21">
        <v>31</v>
      </c>
      <c r="G74" s="22" t="s">
        <v>69</v>
      </c>
      <c r="H74" s="21">
        <v>1</v>
      </c>
      <c r="I74" s="22" t="s">
        <v>7</v>
      </c>
      <c r="J74" s="287">
        <v>45810</v>
      </c>
      <c r="K74" s="15">
        <v>0.02</v>
      </c>
      <c r="L74" s="15">
        <v>0.02</v>
      </c>
      <c r="M74" s="289">
        <f t="shared" si="10"/>
        <v>46728</v>
      </c>
      <c r="N74" s="289">
        <f t="shared" si="11"/>
        <v>47664</v>
      </c>
      <c r="O74"/>
      <c r="P74" s="25">
        <f t="shared" si="12"/>
        <v>1.0200392927308448</v>
      </c>
      <c r="Q74" s="25">
        <f>+P74</f>
        <v>1.0200392927308448</v>
      </c>
      <c r="R74" s="25">
        <v>0</v>
      </c>
      <c r="S74" s="1">
        <f t="shared" si="13"/>
        <v>1.0200308166409862</v>
      </c>
      <c r="T74" s="1">
        <f>+S74</f>
        <v>1.0200308166409862</v>
      </c>
      <c r="U74" s="1">
        <v>0</v>
      </c>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c r="AMG74"/>
      <c r="AMH74"/>
      <c r="AMI74"/>
      <c r="AMJ74"/>
      <c r="AMK74"/>
      <c r="AML74"/>
      <c r="AMM74"/>
      <c r="AMN74"/>
      <c r="AMO74"/>
      <c r="AMP74"/>
      <c r="AMQ74"/>
      <c r="AMR74"/>
      <c r="AMS74"/>
      <c r="AMT74"/>
      <c r="AMU74"/>
      <c r="AMV74"/>
      <c r="AMW74"/>
      <c r="AMX74"/>
      <c r="AMY74"/>
      <c r="AMZ74"/>
      <c r="ANA74"/>
      <c r="ANB74"/>
      <c r="ANC74"/>
      <c r="AND74"/>
      <c r="ANE74"/>
      <c r="ANF74"/>
      <c r="ANG74"/>
      <c r="ANH74"/>
      <c r="ANI74"/>
      <c r="ANJ74"/>
      <c r="ANK74"/>
      <c r="ANL74"/>
      <c r="ANM74"/>
      <c r="ANN74"/>
      <c r="ANO74"/>
      <c r="ANP74"/>
      <c r="ANQ74"/>
      <c r="ANR74"/>
      <c r="ANS74"/>
      <c r="ANT74"/>
      <c r="ANU74"/>
      <c r="ANV74"/>
      <c r="ANW74"/>
      <c r="ANX74"/>
      <c r="ANY74"/>
      <c r="ANZ74"/>
      <c r="AOA74"/>
      <c r="AOB74"/>
      <c r="AOC74"/>
      <c r="AOD74"/>
      <c r="AOE74"/>
      <c r="AOF74"/>
      <c r="AOG74"/>
      <c r="AOH74"/>
      <c r="AOI74"/>
      <c r="AOJ74"/>
      <c r="AOK74"/>
      <c r="AOL74"/>
      <c r="AOM74"/>
      <c r="AON74"/>
      <c r="AOO74"/>
      <c r="AOP74"/>
      <c r="AOQ74"/>
      <c r="AOR74"/>
      <c r="AOS74"/>
      <c r="AOT74"/>
      <c r="AOU74"/>
      <c r="AOV74"/>
      <c r="AOW74"/>
      <c r="AOX74"/>
      <c r="AOY74"/>
      <c r="AOZ74"/>
      <c r="APA74"/>
      <c r="APB74"/>
      <c r="APC74"/>
      <c r="APD74"/>
      <c r="APE74"/>
      <c r="APF74"/>
      <c r="APG74"/>
      <c r="APH74"/>
      <c r="API74"/>
      <c r="APJ74"/>
      <c r="APK74"/>
      <c r="APL74"/>
      <c r="APM74"/>
      <c r="APN74"/>
      <c r="APO74"/>
      <c r="APP74"/>
      <c r="APQ74"/>
      <c r="APR74"/>
      <c r="APS74"/>
      <c r="APT74"/>
      <c r="APU74"/>
      <c r="APV74"/>
      <c r="APW74"/>
      <c r="APX74"/>
      <c r="APY74"/>
      <c r="APZ74"/>
      <c r="AQA74"/>
      <c r="AQB74"/>
      <c r="AQC74"/>
      <c r="AQD74"/>
      <c r="AQE74"/>
      <c r="AQF74"/>
      <c r="AQG74"/>
      <c r="AQH74"/>
      <c r="AQI74"/>
      <c r="AQJ74"/>
      <c r="AQK74"/>
      <c r="AQL74"/>
      <c r="AQM74"/>
      <c r="AQN74"/>
      <c r="AQO74"/>
      <c r="AQP74"/>
      <c r="AQQ74"/>
      <c r="AQR74"/>
      <c r="AQS74"/>
      <c r="AQT74"/>
      <c r="AQU74"/>
      <c r="AQV74"/>
      <c r="AQW74"/>
      <c r="AQX74"/>
      <c r="AQY74"/>
      <c r="AQZ74"/>
      <c r="ARA74"/>
      <c r="ARB74"/>
      <c r="ARC74"/>
      <c r="ARD74"/>
      <c r="ARE74"/>
      <c r="ARF74"/>
      <c r="ARG74"/>
      <c r="ARH74"/>
      <c r="ARI74"/>
      <c r="ARJ74"/>
      <c r="ARK74"/>
      <c r="ARL74"/>
      <c r="ARM74"/>
      <c r="ARN74"/>
      <c r="ARO74"/>
      <c r="ARP74"/>
      <c r="ARQ74"/>
      <c r="ARR74"/>
      <c r="ARS74"/>
      <c r="ART74"/>
      <c r="ARU74"/>
      <c r="ARV74"/>
      <c r="ARW74"/>
      <c r="ARX74"/>
      <c r="ARY74"/>
      <c r="ARZ74"/>
      <c r="ASA74"/>
      <c r="ASB74"/>
      <c r="ASC74"/>
      <c r="ASD74"/>
      <c r="ASE74"/>
      <c r="ASF74"/>
      <c r="ASG74"/>
      <c r="ASH74"/>
      <c r="ASI74"/>
      <c r="ASJ74"/>
      <c r="ASK74"/>
      <c r="ASL74"/>
      <c r="ASM74"/>
      <c r="ASN74"/>
      <c r="ASO74"/>
      <c r="ASP74"/>
      <c r="ASQ74"/>
      <c r="ASR74"/>
      <c r="ASS74"/>
      <c r="AST74"/>
      <c r="ASU74"/>
      <c r="ASV74"/>
      <c r="ASW74"/>
      <c r="ASX74"/>
      <c r="ASY74"/>
      <c r="ASZ74"/>
      <c r="ATA74"/>
      <c r="ATB74"/>
      <c r="ATC74"/>
      <c r="ATD74"/>
      <c r="ATE74"/>
      <c r="ATF74"/>
      <c r="ATG74"/>
      <c r="ATH74"/>
      <c r="ATI74"/>
      <c r="ATJ74"/>
      <c r="ATK74"/>
      <c r="ATL74"/>
      <c r="ATM74"/>
      <c r="ATN74"/>
      <c r="ATO74"/>
      <c r="ATP74"/>
      <c r="ATQ74"/>
      <c r="ATR74"/>
      <c r="ATS74"/>
      <c r="ATT74"/>
      <c r="ATU74"/>
      <c r="ATV74"/>
      <c r="ATW74"/>
      <c r="ATX74"/>
      <c r="ATY74"/>
      <c r="ATZ74"/>
      <c r="AUA74"/>
      <c r="AUB74"/>
      <c r="AUC74"/>
      <c r="AUD74"/>
      <c r="AUE74"/>
      <c r="AUF74"/>
      <c r="AUG74"/>
      <c r="AUH74"/>
      <c r="AUI74"/>
      <c r="AUJ74"/>
      <c r="AUK74"/>
      <c r="AUL74"/>
      <c r="AUM74"/>
      <c r="AUN74"/>
      <c r="AUO74"/>
      <c r="AUP74"/>
      <c r="AUQ74"/>
      <c r="AUR74"/>
      <c r="AUS74"/>
      <c r="AUT74"/>
      <c r="AUU74"/>
      <c r="AUV74"/>
      <c r="AUW74"/>
      <c r="AUX74"/>
      <c r="AUY74"/>
      <c r="AUZ74"/>
      <c r="AVA74"/>
      <c r="AVB74"/>
      <c r="AVC74"/>
      <c r="AVD74"/>
      <c r="AVE74"/>
      <c r="AVF74"/>
      <c r="AVG74"/>
      <c r="AVH74"/>
      <c r="AVI74"/>
      <c r="AVJ74"/>
      <c r="AVK74"/>
      <c r="AVL74"/>
      <c r="AVM74"/>
      <c r="AVN74"/>
      <c r="AVO74"/>
      <c r="AVP74"/>
      <c r="AVQ74"/>
      <c r="AVR74"/>
      <c r="AVS74"/>
      <c r="AVT74"/>
      <c r="AVU74"/>
      <c r="AVV74"/>
      <c r="AVW74"/>
      <c r="AVX74"/>
      <c r="AVY74"/>
      <c r="AVZ74"/>
      <c r="AWA74"/>
      <c r="AWB74"/>
      <c r="AWC74"/>
      <c r="AWD74"/>
      <c r="AWE74"/>
      <c r="AWF74"/>
      <c r="AWG74"/>
      <c r="AWH74"/>
      <c r="AWI74"/>
      <c r="AWJ74"/>
      <c r="AWK74"/>
      <c r="AWL74"/>
      <c r="AWM74"/>
      <c r="AWN74"/>
      <c r="AWO74"/>
      <c r="AWP74"/>
      <c r="AWQ74"/>
      <c r="AWR74"/>
      <c r="AWS74"/>
      <c r="AWT74"/>
      <c r="AWU74"/>
      <c r="AWV74"/>
      <c r="AWW74"/>
      <c r="AWX74"/>
      <c r="AWY74"/>
      <c r="AWZ74"/>
      <c r="AXA74"/>
      <c r="AXB74"/>
      <c r="AXC74"/>
      <c r="AXD74"/>
      <c r="AXE74"/>
      <c r="AXF74"/>
      <c r="AXG74"/>
      <c r="AXH74"/>
      <c r="AXI74"/>
      <c r="AXJ74"/>
      <c r="AXK74"/>
      <c r="AXL74"/>
      <c r="AXM74"/>
      <c r="AXN74"/>
      <c r="AXO74"/>
      <c r="AXP74"/>
      <c r="AXQ74"/>
      <c r="AXR74"/>
      <c r="AXS74"/>
      <c r="AXT74"/>
      <c r="AXU74"/>
      <c r="AXV74"/>
      <c r="AXW74"/>
      <c r="AXX74"/>
      <c r="AXY74"/>
      <c r="AXZ74"/>
      <c r="AYA74"/>
      <c r="AYB74"/>
      <c r="AYC74"/>
      <c r="AYD74"/>
      <c r="AYE74"/>
      <c r="AYF74"/>
      <c r="AYG74"/>
      <c r="AYH74"/>
      <c r="AYI74"/>
      <c r="AYJ74"/>
      <c r="AYK74"/>
      <c r="AYL74"/>
      <c r="AYM74"/>
      <c r="AYN74"/>
      <c r="AYO74"/>
      <c r="AYP74"/>
      <c r="AYQ74"/>
      <c r="AYR74"/>
      <c r="AYS74"/>
      <c r="AYT74"/>
      <c r="AYU74"/>
      <c r="AYV74"/>
      <c r="AYW74"/>
      <c r="AYX74"/>
      <c r="AYY74"/>
      <c r="AYZ74"/>
      <c r="AZA74"/>
      <c r="AZB74"/>
      <c r="AZC74"/>
      <c r="AZD74"/>
      <c r="AZE74"/>
      <c r="AZF74"/>
      <c r="AZG74"/>
      <c r="AZH74"/>
      <c r="AZI74"/>
      <c r="AZJ74"/>
      <c r="AZK74"/>
      <c r="AZL74"/>
      <c r="AZM74"/>
      <c r="AZN74"/>
      <c r="AZO74"/>
      <c r="AZP74"/>
      <c r="AZQ74"/>
      <c r="AZR74"/>
      <c r="AZS74"/>
      <c r="AZT74"/>
      <c r="AZU74"/>
      <c r="AZV74"/>
      <c r="AZW74"/>
      <c r="AZX74"/>
      <c r="AZY74"/>
      <c r="AZZ74"/>
      <c r="BAA74"/>
      <c r="BAB74"/>
      <c r="BAC74"/>
      <c r="BAD74"/>
      <c r="BAE74"/>
      <c r="BAF74"/>
      <c r="BAG74"/>
      <c r="BAH74"/>
      <c r="BAI74"/>
      <c r="BAJ74"/>
      <c r="BAK74"/>
      <c r="BAL74"/>
      <c r="BAM74"/>
      <c r="BAN74"/>
      <c r="BAO74"/>
      <c r="BAP74"/>
      <c r="BAQ74"/>
      <c r="BAR74"/>
      <c r="BAS74"/>
      <c r="BAT74"/>
      <c r="BAU74"/>
      <c r="BAV74"/>
      <c r="BAW74"/>
      <c r="BAX74"/>
      <c r="BAY74"/>
      <c r="BAZ74"/>
      <c r="BBA74"/>
      <c r="BBB74"/>
      <c r="BBC74"/>
      <c r="BBD74"/>
      <c r="BBE74"/>
      <c r="BBF74"/>
      <c r="BBG74"/>
      <c r="BBH74"/>
      <c r="BBI74"/>
      <c r="BBJ74"/>
      <c r="BBK74"/>
      <c r="BBL74"/>
      <c r="BBM74"/>
      <c r="BBN74"/>
      <c r="BBO74"/>
      <c r="BBP74"/>
      <c r="BBQ74"/>
      <c r="BBR74"/>
      <c r="BBS74"/>
      <c r="BBT74"/>
      <c r="BBU74"/>
      <c r="BBV74"/>
      <c r="BBW74"/>
      <c r="BBX74"/>
      <c r="BBY74"/>
      <c r="BBZ74"/>
      <c r="BCA74"/>
      <c r="BCB74"/>
      <c r="BCC74"/>
      <c r="BCD74"/>
      <c r="BCE74"/>
      <c r="BCF74"/>
      <c r="BCG74"/>
      <c r="BCH74"/>
      <c r="BCI74"/>
      <c r="BCJ74"/>
      <c r="BCK74"/>
      <c r="BCL74"/>
      <c r="BCM74"/>
      <c r="BCN74"/>
      <c r="BCO74"/>
      <c r="BCP74"/>
      <c r="BCQ74"/>
      <c r="BCR74"/>
      <c r="BCS74"/>
      <c r="BCT74"/>
      <c r="BCU74"/>
      <c r="BCV74"/>
      <c r="BCW74"/>
      <c r="BCX74"/>
      <c r="BCY74"/>
      <c r="BCZ74"/>
      <c r="BDA74"/>
      <c r="BDB74"/>
      <c r="BDC74"/>
      <c r="BDD74"/>
      <c r="BDE74"/>
      <c r="BDF74"/>
      <c r="BDG74"/>
      <c r="BDH74"/>
      <c r="BDI74"/>
      <c r="BDJ74"/>
      <c r="BDK74"/>
      <c r="BDL74"/>
      <c r="BDM74"/>
      <c r="BDN74"/>
      <c r="BDO74"/>
      <c r="BDP74"/>
      <c r="BDQ74"/>
      <c r="BDR74"/>
      <c r="BDS74"/>
      <c r="BDT74"/>
      <c r="BDU74"/>
      <c r="BDV74"/>
      <c r="BDW74"/>
      <c r="BDX74"/>
      <c r="BDY74"/>
      <c r="BDZ74"/>
      <c r="BEA74"/>
      <c r="BEB74"/>
      <c r="BEC74"/>
      <c r="BED74"/>
      <c r="BEE74"/>
      <c r="BEF74"/>
      <c r="BEG74"/>
      <c r="BEH74"/>
      <c r="BEI74"/>
      <c r="BEJ74"/>
      <c r="BEK74"/>
      <c r="BEL74"/>
      <c r="BEM74"/>
      <c r="BEN74"/>
      <c r="BEO74"/>
      <c r="BEP74"/>
      <c r="BEQ74"/>
      <c r="BER74"/>
      <c r="BES74"/>
      <c r="BET74"/>
      <c r="BEU74"/>
      <c r="BEV74"/>
      <c r="BEW74"/>
      <c r="BEX74"/>
      <c r="BEY74"/>
      <c r="BEZ74"/>
      <c r="BFA74"/>
      <c r="BFB74"/>
      <c r="BFC74"/>
      <c r="BFD74"/>
      <c r="BFE74"/>
      <c r="BFF74"/>
      <c r="BFG74"/>
      <c r="BFH74"/>
      <c r="BFI74"/>
      <c r="BFJ74"/>
      <c r="BFK74"/>
      <c r="BFL74"/>
      <c r="BFM74"/>
      <c r="BFN74"/>
      <c r="BFO74"/>
      <c r="BFP74"/>
      <c r="BFQ74"/>
      <c r="BFR74"/>
      <c r="BFS74"/>
      <c r="BFT74"/>
      <c r="BFU74"/>
      <c r="BFV74"/>
      <c r="BFW74"/>
      <c r="BFX74"/>
      <c r="BFY74"/>
      <c r="BFZ74"/>
      <c r="BGA74"/>
      <c r="BGB74"/>
      <c r="BGC74"/>
      <c r="BGD74"/>
      <c r="BGE74"/>
      <c r="BGF74"/>
      <c r="BGG74"/>
      <c r="BGH74"/>
      <c r="BGI74"/>
      <c r="BGJ74"/>
      <c r="BGK74"/>
      <c r="BGL74"/>
      <c r="BGM74"/>
      <c r="BGN74"/>
      <c r="BGO74"/>
      <c r="BGP74"/>
      <c r="BGQ74"/>
      <c r="BGR74"/>
      <c r="BGS74"/>
      <c r="BGT74"/>
      <c r="BGU74"/>
      <c r="BGV74"/>
      <c r="BGW74"/>
      <c r="BGX74"/>
      <c r="BGY74"/>
      <c r="BGZ74"/>
      <c r="BHA74"/>
      <c r="BHB74"/>
      <c r="BHC74"/>
      <c r="BHD74"/>
      <c r="BHE74"/>
      <c r="BHF74"/>
      <c r="BHG74"/>
      <c r="BHH74"/>
      <c r="BHI74"/>
      <c r="BHJ74"/>
      <c r="BHK74"/>
      <c r="BHL74"/>
      <c r="BHM74"/>
      <c r="BHN74"/>
      <c r="BHO74"/>
      <c r="BHP74"/>
      <c r="BHQ74"/>
      <c r="BHR74"/>
      <c r="BHS74"/>
      <c r="BHT74"/>
      <c r="BHU74"/>
      <c r="BHV74"/>
      <c r="BHW74"/>
      <c r="BHX74"/>
      <c r="BHY74"/>
      <c r="BHZ74"/>
      <c r="BIA74"/>
      <c r="BIB74"/>
      <c r="BIC74"/>
      <c r="BID74"/>
      <c r="BIE74"/>
      <c r="BIF74"/>
      <c r="BIG74"/>
      <c r="BIH74"/>
      <c r="BII74"/>
      <c r="BIJ74"/>
      <c r="BIK74"/>
      <c r="BIL74"/>
      <c r="BIM74"/>
      <c r="BIN74"/>
      <c r="BIO74"/>
      <c r="BIP74"/>
      <c r="BIQ74"/>
      <c r="BIR74"/>
      <c r="BIS74"/>
      <c r="BIT74"/>
      <c r="BIU74"/>
      <c r="BIV74"/>
      <c r="BIW74"/>
      <c r="BIX74"/>
      <c r="BIY74"/>
      <c r="BIZ74"/>
      <c r="BJA74"/>
      <c r="BJB74"/>
      <c r="BJC74"/>
      <c r="BJD74"/>
      <c r="BJE74"/>
      <c r="BJF74"/>
      <c r="BJG74"/>
      <c r="BJH74"/>
      <c r="BJI74"/>
      <c r="BJJ74"/>
      <c r="BJK74"/>
      <c r="BJL74"/>
      <c r="BJM74"/>
      <c r="BJN74"/>
      <c r="BJO74"/>
      <c r="BJP74"/>
      <c r="BJQ74"/>
      <c r="BJR74"/>
      <c r="BJS74"/>
      <c r="BJT74"/>
      <c r="BJU74"/>
      <c r="BJV74"/>
      <c r="BJW74"/>
      <c r="BJX74"/>
      <c r="BJY74"/>
      <c r="BJZ74"/>
      <c r="BKA74"/>
      <c r="BKB74"/>
      <c r="BKC74"/>
      <c r="BKD74"/>
      <c r="BKE74"/>
      <c r="BKF74"/>
      <c r="BKG74"/>
      <c r="BKH74"/>
      <c r="BKI74"/>
      <c r="BKJ74"/>
      <c r="BKK74"/>
      <c r="BKL74"/>
      <c r="BKM74"/>
      <c r="BKN74"/>
      <c r="BKO74"/>
      <c r="BKP74"/>
      <c r="BKQ74"/>
      <c r="BKR74"/>
      <c r="BKS74"/>
      <c r="BKT74"/>
      <c r="BKU74"/>
      <c r="BKV74"/>
      <c r="BKW74"/>
      <c r="BKX74"/>
      <c r="BKY74"/>
      <c r="BKZ74"/>
      <c r="BLA74"/>
      <c r="BLB74"/>
      <c r="BLC74"/>
      <c r="BLD74"/>
      <c r="BLE74"/>
      <c r="BLF74"/>
      <c r="BLG74"/>
      <c r="BLH74"/>
      <c r="BLI74"/>
      <c r="BLJ74"/>
      <c r="BLK74"/>
      <c r="BLL74"/>
      <c r="BLM74"/>
      <c r="BLN74"/>
      <c r="BLO74"/>
      <c r="BLP74"/>
      <c r="BLQ74"/>
      <c r="BLR74"/>
      <c r="BLS74"/>
      <c r="BLT74"/>
      <c r="BLU74"/>
      <c r="BLV74"/>
      <c r="BLW74"/>
      <c r="BLX74"/>
      <c r="BLY74"/>
      <c r="BLZ74"/>
      <c r="BMA74"/>
      <c r="BMB74"/>
      <c r="BMC74"/>
      <c r="BMD74"/>
      <c r="BME74"/>
      <c r="BMF74"/>
      <c r="BMG74"/>
      <c r="BMH74"/>
      <c r="BMI74"/>
      <c r="BMJ74"/>
      <c r="BMK74"/>
      <c r="BML74"/>
      <c r="BMM74"/>
      <c r="BMN74"/>
      <c r="BMO74"/>
      <c r="BMP74"/>
      <c r="BMQ74"/>
      <c r="BMR74"/>
      <c r="BMS74"/>
      <c r="BMT74"/>
      <c r="BMU74"/>
      <c r="BMV74"/>
      <c r="BMW74"/>
      <c r="BMX74"/>
      <c r="BMY74"/>
      <c r="BMZ74"/>
      <c r="BNA74"/>
      <c r="BNB74"/>
      <c r="BNC74"/>
      <c r="BND74"/>
      <c r="BNE74"/>
      <c r="BNF74"/>
      <c r="BNG74"/>
      <c r="BNH74"/>
      <c r="BNI74"/>
      <c r="BNJ74"/>
      <c r="BNK74"/>
      <c r="BNL74"/>
      <c r="BNM74"/>
      <c r="BNN74"/>
      <c r="BNO74"/>
      <c r="BNP74"/>
      <c r="BNQ74"/>
      <c r="BNR74"/>
      <c r="BNS74"/>
      <c r="BNT74"/>
      <c r="BNU74"/>
      <c r="BNV74"/>
      <c r="BNW74"/>
      <c r="BNX74"/>
      <c r="BNY74"/>
      <c r="BNZ74"/>
      <c r="BOA74"/>
      <c r="BOB74"/>
      <c r="BOC74"/>
      <c r="BOD74"/>
      <c r="BOE74"/>
      <c r="BOF74"/>
      <c r="BOG74"/>
      <c r="BOH74"/>
      <c r="BOI74"/>
      <c r="BOJ74"/>
      <c r="BOK74"/>
      <c r="BOL74"/>
      <c r="BOM74"/>
      <c r="BON74"/>
      <c r="BOO74"/>
      <c r="BOP74"/>
      <c r="BOQ74"/>
      <c r="BOR74"/>
      <c r="BOS74"/>
      <c r="BOT74"/>
      <c r="BOU74"/>
      <c r="BOV74"/>
      <c r="BOW74"/>
      <c r="BOX74"/>
      <c r="BOY74"/>
      <c r="BOZ74"/>
      <c r="BPA74"/>
      <c r="BPB74"/>
      <c r="BPC74"/>
      <c r="BPD74"/>
      <c r="BPE74"/>
      <c r="BPF74"/>
      <c r="BPG74"/>
      <c r="BPH74"/>
      <c r="BPI74"/>
      <c r="BPJ74"/>
      <c r="BPK74"/>
      <c r="BPL74"/>
      <c r="BPM74"/>
      <c r="BPN74"/>
      <c r="BPO74"/>
      <c r="BPP74"/>
      <c r="BPQ74"/>
      <c r="BPR74"/>
      <c r="BPS74"/>
      <c r="BPT74"/>
      <c r="BPU74"/>
      <c r="BPV74"/>
      <c r="BPW74"/>
      <c r="BPX74"/>
      <c r="BPY74"/>
      <c r="BPZ74"/>
      <c r="BQA74"/>
      <c r="BQB74"/>
      <c r="BQC74"/>
      <c r="BQD74"/>
      <c r="BQE74"/>
      <c r="BQF74"/>
      <c r="BQG74"/>
      <c r="BQH74"/>
      <c r="BQI74"/>
      <c r="BQJ74"/>
      <c r="BQK74"/>
      <c r="BQL74"/>
      <c r="BQM74"/>
      <c r="BQN74"/>
      <c r="BQO74"/>
      <c r="BQP74"/>
      <c r="BQQ74"/>
      <c r="BQR74"/>
      <c r="BQS74"/>
      <c r="BQT74"/>
      <c r="BQU74"/>
      <c r="BQV74"/>
      <c r="BQW74"/>
      <c r="BQX74"/>
      <c r="BQY74"/>
      <c r="BQZ74"/>
      <c r="BRA74"/>
      <c r="BRB74"/>
      <c r="BRC74"/>
      <c r="BRD74"/>
      <c r="BRE74"/>
      <c r="BRF74"/>
      <c r="BRG74"/>
      <c r="BRH74"/>
      <c r="BRI74"/>
      <c r="BRJ74"/>
      <c r="BRK74"/>
      <c r="BRL74"/>
      <c r="BRM74"/>
      <c r="BRN74"/>
      <c r="BRO74"/>
      <c r="BRP74"/>
      <c r="BRQ74"/>
      <c r="BRR74"/>
      <c r="BRS74"/>
      <c r="BRT74"/>
      <c r="BRU74"/>
      <c r="BRV74"/>
      <c r="BRW74"/>
      <c r="BRX74"/>
      <c r="BRY74"/>
      <c r="BRZ74"/>
      <c r="BSA74"/>
      <c r="BSB74"/>
      <c r="BSC74"/>
      <c r="BSD74"/>
      <c r="BSE74"/>
      <c r="BSF74"/>
      <c r="BSG74"/>
      <c r="BSH74"/>
      <c r="BSI74"/>
      <c r="BSJ74"/>
      <c r="BSK74"/>
      <c r="BSL74"/>
      <c r="BSM74"/>
      <c r="BSN74"/>
      <c r="BSO74"/>
      <c r="BSP74"/>
      <c r="BSQ74"/>
      <c r="BSR74"/>
      <c r="BSS74"/>
      <c r="BST74"/>
      <c r="BSU74"/>
      <c r="BSV74"/>
      <c r="BSW74"/>
      <c r="BSX74"/>
      <c r="BSY74"/>
      <c r="BSZ74"/>
      <c r="BTA74"/>
      <c r="BTB74"/>
      <c r="BTC74"/>
      <c r="BTD74"/>
      <c r="BTE74"/>
      <c r="BTF74"/>
      <c r="BTG74"/>
      <c r="BTH74"/>
      <c r="BTI74"/>
      <c r="BTJ74"/>
      <c r="BTK74"/>
      <c r="BTL74"/>
      <c r="BTM74"/>
      <c r="BTN74"/>
      <c r="BTO74"/>
      <c r="BTP74"/>
      <c r="BTQ74"/>
      <c r="BTR74"/>
      <c r="BTS74"/>
      <c r="BTT74"/>
      <c r="BTU74"/>
      <c r="BTV74"/>
      <c r="BTW74"/>
      <c r="BTX74"/>
      <c r="BTY74"/>
      <c r="BTZ74"/>
      <c r="BUA74"/>
      <c r="BUB74"/>
      <c r="BUC74"/>
      <c r="BUD74"/>
      <c r="BUE74"/>
      <c r="BUF74"/>
      <c r="BUG74"/>
      <c r="BUH74"/>
      <c r="BUI74"/>
      <c r="BUJ74"/>
      <c r="BUK74"/>
      <c r="BUL74"/>
      <c r="BUM74"/>
      <c r="BUN74"/>
      <c r="BUO74"/>
      <c r="BUP74"/>
      <c r="BUQ74"/>
      <c r="BUR74"/>
      <c r="BUS74"/>
      <c r="BUT74"/>
      <c r="BUU74"/>
      <c r="BUV74"/>
      <c r="BUW74"/>
      <c r="BUX74"/>
      <c r="BUY74"/>
      <c r="BUZ74"/>
      <c r="BVA74"/>
      <c r="BVB74"/>
      <c r="BVC74"/>
      <c r="BVD74"/>
      <c r="BVE74"/>
      <c r="BVF74"/>
      <c r="BVG74"/>
      <c r="BVH74"/>
      <c r="BVI74"/>
      <c r="BVJ74"/>
      <c r="BVK74"/>
      <c r="BVL74"/>
      <c r="BVM74"/>
      <c r="BVN74"/>
      <c r="BVO74"/>
      <c r="BVP74"/>
      <c r="BVQ74"/>
      <c r="BVR74"/>
      <c r="BVS74"/>
      <c r="BVT74"/>
      <c r="BVU74"/>
      <c r="BVV74"/>
      <c r="BVW74"/>
      <c r="BVX74"/>
      <c r="BVY74"/>
      <c r="BVZ74"/>
      <c r="BWA74"/>
      <c r="BWB74"/>
      <c r="BWC74"/>
      <c r="BWD74"/>
      <c r="BWE74"/>
      <c r="BWF74"/>
      <c r="BWG74"/>
      <c r="BWH74"/>
      <c r="BWI74"/>
      <c r="BWJ74"/>
      <c r="BWK74"/>
      <c r="BWL74"/>
      <c r="BWM74"/>
      <c r="BWN74"/>
      <c r="BWO74"/>
      <c r="BWP74"/>
      <c r="BWQ74"/>
      <c r="BWR74"/>
      <c r="BWS74"/>
      <c r="BWT74"/>
      <c r="BWU74"/>
      <c r="BWV74"/>
      <c r="BWW74"/>
      <c r="BWX74"/>
      <c r="BWY74"/>
      <c r="BWZ74"/>
      <c r="BXA74"/>
      <c r="BXB74"/>
      <c r="BXC74"/>
      <c r="BXD74"/>
      <c r="BXE74"/>
      <c r="BXF74"/>
      <c r="BXG74"/>
      <c r="BXH74"/>
      <c r="BXI74"/>
      <c r="BXJ74"/>
      <c r="BXK74"/>
      <c r="BXL74"/>
      <c r="BXM74"/>
      <c r="BXN74"/>
      <c r="BXO74"/>
      <c r="BXP74"/>
      <c r="BXQ74"/>
      <c r="BXR74"/>
      <c r="BXS74"/>
      <c r="BXT74"/>
      <c r="BXU74"/>
      <c r="BXV74"/>
      <c r="BXW74"/>
      <c r="BXX74"/>
      <c r="BXY74"/>
      <c r="BXZ74"/>
      <c r="BYA74"/>
      <c r="BYB74"/>
      <c r="BYC74"/>
      <c r="BYD74"/>
      <c r="BYE74"/>
      <c r="BYF74"/>
      <c r="BYG74"/>
      <c r="BYH74"/>
      <c r="BYI74"/>
      <c r="BYJ74"/>
      <c r="BYK74"/>
      <c r="BYL74"/>
      <c r="BYM74"/>
      <c r="BYN74"/>
      <c r="BYO74"/>
      <c r="BYP74"/>
      <c r="BYQ74"/>
      <c r="BYR74"/>
      <c r="BYS74"/>
      <c r="BYT74"/>
      <c r="BYU74"/>
      <c r="BYV74"/>
      <c r="BYW74"/>
      <c r="BYX74"/>
      <c r="BYY74"/>
      <c r="BYZ74"/>
      <c r="BZA74"/>
      <c r="BZB74"/>
      <c r="BZC74"/>
      <c r="BZD74"/>
      <c r="BZE74"/>
      <c r="BZF74"/>
      <c r="BZG74"/>
      <c r="BZH74"/>
      <c r="BZI74"/>
      <c r="BZJ74"/>
      <c r="BZK74"/>
      <c r="BZL74"/>
      <c r="BZM74"/>
      <c r="BZN74"/>
      <c r="BZO74"/>
      <c r="BZP74"/>
      <c r="BZQ74"/>
      <c r="BZR74"/>
      <c r="BZS74"/>
      <c r="BZT74"/>
      <c r="BZU74"/>
      <c r="BZV74"/>
      <c r="BZW74"/>
      <c r="BZX74"/>
      <c r="BZY74"/>
      <c r="BZZ74"/>
      <c r="CAA74"/>
      <c r="CAB74"/>
      <c r="CAC74"/>
      <c r="CAD74"/>
      <c r="CAE74"/>
      <c r="CAF74"/>
      <c r="CAG74"/>
      <c r="CAH74"/>
      <c r="CAI74"/>
      <c r="CAJ74"/>
      <c r="CAK74"/>
      <c r="CAL74"/>
      <c r="CAM74"/>
      <c r="CAN74"/>
      <c r="CAO74"/>
      <c r="CAP74"/>
      <c r="CAQ74"/>
      <c r="CAR74"/>
      <c r="CAS74"/>
      <c r="CAT74"/>
      <c r="CAU74"/>
      <c r="CAV74"/>
      <c r="CAW74"/>
      <c r="CAX74"/>
      <c r="CAY74"/>
      <c r="CAZ74"/>
      <c r="CBA74"/>
      <c r="CBB74"/>
      <c r="CBC74"/>
      <c r="CBD74"/>
      <c r="CBE74"/>
      <c r="CBF74"/>
      <c r="CBG74"/>
      <c r="CBH74"/>
      <c r="CBI74"/>
      <c r="CBJ74"/>
      <c r="CBK74"/>
      <c r="CBL74"/>
      <c r="CBM74"/>
      <c r="CBN74"/>
      <c r="CBO74"/>
      <c r="CBP74"/>
      <c r="CBQ74"/>
      <c r="CBR74"/>
      <c r="CBS74"/>
      <c r="CBT74"/>
      <c r="CBU74"/>
      <c r="CBV74"/>
      <c r="CBW74"/>
      <c r="CBX74"/>
      <c r="CBY74"/>
      <c r="CBZ74"/>
      <c r="CCA74"/>
      <c r="CCB74"/>
      <c r="CCC74"/>
      <c r="CCD74"/>
      <c r="CCE74"/>
      <c r="CCF74"/>
      <c r="CCG74"/>
      <c r="CCH74"/>
      <c r="CCI74"/>
      <c r="CCJ74"/>
      <c r="CCK74"/>
      <c r="CCL74"/>
      <c r="CCM74"/>
      <c r="CCN74"/>
      <c r="CCO74"/>
      <c r="CCP74"/>
      <c r="CCQ74"/>
      <c r="CCR74"/>
      <c r="CCS74"/>
      <c r="CCT74"/>
      <c r="CCU74"/>
      <c r="CCV74"/>
      <c r="CCW74"/>
      <c r="CCX74"/>
      <c r="CCY74"/>
      <c r="CCZ74"/>
      <c r="CDA74"/>
      <c r="CDB74"/>
      <c r="CDC74"/>
      <c r="CDD74"/>
      <c r="CDE74"/>
      <c r="CDF74"/>
      <c r="CDG74"/>
      <c r="CDH74"/>
      <c r="CDI74"/>
      <c r="CDJ74"/>
      <c r="CDK74"/>
      <c r="CDL74"/>
      <c r="CDM74"/>
      <c r="CDN74"/>
      <c r="CDO74"/>
      <c r="CDP74"/>
      <c r="CDQ74"/>
      <c r="CDR74"/>
      <c r="CDS74"/>
      <c r="CDT74"/>
      <c r="CDU74"/>
      <c r="CDV74"/>
      <c r="CDW74"/>
      <c r="CDX74"/>
      <c r="CDY74"/>
      <c r="CDZ74"/>
      <c r="CEA74"/>
      <c r="CEB74"/>
      <c r="CEC74"/>
      <c r="CED74"/>
      <c r="CEE74"/>
      <c r="CEF74"/>
      <c r="CEG74"/>
      <c r="CEH74"/>
      <c r="CEI74"/>
      <c r="CEJ74"/>
      <c r="CEK74"/>
      <c r="CEL74"/>
      <c r="CEM74"/>
      <c r="CEN74"/>
      <c r="CEO74"/>
      <c r="CEP74"/>
      <c r="CEQ74"/>
      <c r="CER74"/>
      <c r="CES74"/>
      <c r="CET74"/>
      <c r="CEU74"/>
      <c r="CEV74"/>
      <c r="CEW74"/>
      <c r="CEX74"/>
      <c r="CEY74"/>
      <c r="CEZ74"/>
      <c r="CFA74"/>
      <c r="CFB74"/>
      <c r="CFC74"/>
      <c r="CFD74"/>
      <c r="CFE74"/>
      <c r="CFF74"/>
      <c r="CFG74"/>
      <c r="CFH74"/>
      <c r="CFI74"/>
      <c r="CFJ74"/>
      <c r="CFK74"/>
      <c r="CFL74"/>
      <c r="CFM74"/>
      <c r="CFN74"/>
      <c r="CFO74"/>
      <c r="CFP74"/>
      <c r="CFQ74"/>
      <c r="CFR74"/>
      <c r="CFS74"/>
      <c r="CFT74"/>
      <c r="CFU74"/>
      <c r="CFV74"/>
      <c r="CFW74"/>
      <c r="CFX74"/>
      <c r="CFY74"/>
      <c r="CFZ74"/>
      <c r="CGA74"/>
      <c r="CGB74"/>
      <c r="CGC74"/>
      <c r="CGD74"/>
      <c r="CGE74"/>
      <c r="CGF74"/>
      <c r="CGG74"/>
      <c r="CGH74"/>
      <c r="CGI74"/>
      <c r="CGJ74"/>
      <c r="CGK74"/>
      <c r="CGL74"/>
      <c r="CGM74"/>
      <c r="CGN74"/>
      <c r="CGO74"/>
      <c r="CGP74"/>
      <c r="CGQ74"/>
      <c r="CGR74"/>
      <c r="CGS74"/>
      <c r="CGT74"/>
      <c r="CGU74"/>
      <c r="CGV74"/>
      <c r="CGW74"/>
      <c r="CGX74"/>
      <c r="CGY74"/>
      <c r="CGZ74"/>
      <c r="CHA74"/>
      <c r="CHB74"/>
      <c r="CHC74"/>
      <c r="CHD74"/>
      <c r="CHE74"/>
      <c r="CHF74"/>
      <c r="CHG74"/>
      <c r="CHH74"/>
      <c r="CHI74"/>
      <c r="CHJ74"/>
      <c r="CHK74"/>
      <c r="CHL74"/>
      <c r="CHM74"/>
      <c r="CHN74"/>
      <c r="CHO74"/>
      <c r="CHP74"/>
      <c r="CHQ74"/>
      <c r="CHR74"/>
      <c r="CHS74"/>
      <c r="CHT74"/>
      <c r="CHU74"/>
      <c r="CHV74"/>
      <c r="CHW74"/>
      <c r="CHX74"/>
      <c r="CHY74"/>
      <c r="CHZ74"/>
      <c r="CIA74"/>
      <c r="CIB74"/>
      <c r="CIC74"/>
      <c r="CID74"/>
      <c r="CIE74"/>
      <c r="CIF74"/>
      <c r="CIG74"/>
      <c r="CIH74"/>
      <c r="CII74"/>
      <c r="CIJ74"/>
      <c r="CIK74"/>
      <c r="CIL74"/>
      <c r="CIM74"/>
      <c r="CIN74"/>
      <c r="CIO74"/>
      <c r="CIP74"/>
      <c r="CIQ74"/>
      <c r="CIR74"/>
      <c r="CIS74"/>
      <c r="CIT74"/>
      <c r="CIU74"/>
      <c r="CIV74"/>
      <c r="CIW74"/>
      <c r="CIX74"/>
      <c r="CIY74"/>
      <c r="CIZ74"/>
      <c r="CJA74"/>
      <c r="CJB74"/>
      <c r="CJC74"/>
      <c r="CJD74"/>
      <c r="CJE74"/>
      <c r="CJF74"/>
      <c r="CJG74"/>
      <c r="CJH74"/>
      <c r="CJI74"/>
      <c r="CJJ74"/>
      <c r="CJK74"/>
      <c r="CJL74"/>
      <c r="CJM74"/>
      <c r="CJN74"/>
      <c r="CJO74"/>
      <c r="CJP74"/>
      <c r="CJQ74"/>
      <c r="CJR74"/>
      <c r="CJS74"/>
      <c r="CJT74"/>
      <c r="CJU74"/>
      <c r="CJV74"/>
      <c r="CJW74"/>
      <c r="CJX74"/>
      <c r="CJY74"/>
      <c r="CJZ74"/>
      <c r="CKA74"/>
      <c r="CKB74"/>
      <c r="CKC74"/>
      <c r="CKD74"/>
      <c r="CKE74"/>
      <c r="CKF74"/>
      <c r="CKG74"/>
      <c r="CKH74"/>
      <c r="CKI74"/>
      <c r="CKJ74"/>
      <c r="CKK74"/>
      <c r="CKL74"/>
      <c r="CKM74"/>
      <c r="CKN74"/>
      <c r="CKO74"/>
      <c r="CKP74"/>
      <c r="CKQ74"/>
      <c r="CKR74"/>
      <c r="CKS74"/>
      <c r="CKT74"/>
      <c r="CKU74"/>
      <c r="CKV74"/>
      <c r="CKW74"/>
      <c r="CKX74"/>
      <c r="CKY74"/>
      <c r="CKZ74"/>
      <c r="CLA74"/>
      <c r="CLB74"/>
      <c r="CLC74"/>
      <c r="CLD74"/>
      <c r="CLE74"/>
      <c r="CLF74"/>
      <c r="CLG74"/>
      <c r="CLH74"/>
      <c r="CLI74"/>
      <c r="CLJ74"/>
      <c r="CLK74"/>
      <c r="CLL74"/>
      <c r="CLM74"/>
      <c r="CLN74"/>
      <c r="CLO74"/>
      <c r="CLP74"/>
      <c r="CLQ74"/>
      <c r="CLR74"/>
      <c r="CLS74"/>
      <c r="CLT74"/>
      <c r="CLU74"/>
      <c r="CLV74"/>
      <c r="CLW74"/>
      <c r="CLX74"/>
      <c r="CLY74"/>
      <c r="CLZ74"/>
      <c r="CMA74"/>
      <c r="CMB74"/>
      <c r="CMC74"/>
      <c r="CMD74"/>
      <c r="CME74"/>
      <c r="CMF74"/>
      <c r="CMG74"/>
      <c r="CMH74"/>
      <c r="CMI74"/>
      <c r="CMJ74"/>
      <c r="CMK74"/>
      <c r="CML74"/>
      <c r="CMM74"/>
      <c r="CMN74"/>
      <c r="CMO74"/>
      <c r="CMP74"/>
      <c r="CMQ74"/>
      <c r="CMR74"/>
      <c r="CMS74"/>
      <c r="CMT74"/>
      <c r="CMU74"/>
      <c r="CMV74"/>
      <c r="CMW74"/>
      <c r="CMX74"/>
      <c r="CMY74"/>
      <c r="CMZ74"/>
      <c r="CNA74"/>
      <c r="CNB74"/>
      <c r="CNC74"/>
      <c r="CND74"/>
      <c r="CNE74"/>
      <c r="CNF74"/>
      <c r="CNG74"/>
      <c r="CNH74"/>
      <c r="CNI74"/>
      <c r="CNJ74"/>
      <c r="CNK74"/>
      <c r="CNL74"/>
      <c r="CNM74"/>
      <c r="CNN74"/>
      <c r="CNO74"/>
      <c r="CNP74"/>
      <c r="CNQ74"/>
      <c r="CNR74"/>
      <c r="CNS74"/>
      <c r="CNT74"/>
      <c r="CNU74"/>
      <c r="CNV74"/>
      <c r="CNW74"/>
      <c r="CNX74"/>
      <c r="CNY74"/>
      <c r="CNZ74"/>
      <c r="COA74"/>
      <c r="COB74"/>
      <c r="COC74"/>
      <c r="COD74"/>
      <c r="COE74"/>
      <c r="COF74"/>
      <c r="COG74"/>
      <c r="COH74"/>
      <c r="COI74"/>
      <c r="COJ74"/>
      <c r="COK74"/>
      <c r="COL74"/>
      <c r="COM74"/>
      <c r="CON74"/>
      <c r="COO74"/>
      <c r="COP74"/>
      <c r="COQ74"/>
      <c r="COR74"/>
      <c r="COS74"/>
      <c r="COT74"/>
      <c r="COU74"/>
      <c r="COV74"/>
      <c r="COW74"/>
      <c r="COX74"/>
      <c r="COY74"/>
      <c r="COZ74"/>
      <c r="CPA74"/>
      <c r="CPB74"/>
      <c r="CPC74"/>
      <c r="CPD74"/>
      <c r="CPE74"/>
      <c r="CPF74"/>
      <c r="CPG74"/>
      <c r="CPH74"/>
      <c r="CPI74"/>
      <c r="CPJ74"/>
      <c r="CPK74"/>
      <c r="CPL74"/>
      <c r="CPM74"/>
      <c r="CPN74"/>
      <c r="CPO74"/>
      <c r="CPP74"/>
      <c r="CPQ74"/>
      <c r="CPR74"/>
      <c r="CPS74"/>
      <c r="CPT74"/>
      <c r="CPU74"/>
      <c r="CPV74"/>
      <c r="CPW74"/>
      <c r="CPX74"/>
      <c r="CPY74"/>
      <c r="CPZ74"/>
      <c r="CQA74"/>
      <c r="CQB74"/>
      <c r="CQC74"/>
      <c r="CQD74"/>
      <c r="CQE74"/>
      <c r="CQF74"/>
      <c r="CQG74"/>
      <c r="CQH74"/>
      <c r="CQI74"/>
      <c r="CQJ74"/>
      <c r="CQK74"/>
      <c r="CQL74"/>
      <c r="CQM74"/>
      <c r="CQN74"/>
      <c r="CQO74"/>
      <c r="CQP74"/>
      <c r="CQQ74"/>
      <c r="CQR74"/>
      <c r="CQS74"/>
      <c r="CQT74"/>
      <c r="CQU74"/>
      <c r="CQV74"/>
      <c r="CQW74"/>
      <c r="CQX74"/>
      <c r="CQY74"/>
      <c r="CQZ74"/>
      <c r="CRA74"/>
      <c r="CRB74"/>
      <c r="CRC74"/>
      <c r="CRD74"/>
    </row>
    <row r="75" spans="1:2500" s="11" customFormat="1" ht="18" customHeight="1" x14ac:dyDescent="0.25">
      <c r="A75" s="433"/>
      <c r="B75" s="21">
        <v>51</v>
      </c>
      <c r="C75" s="21" t="str">
        <f t="shared" si="14"/>
        <v>_51</v>
      </c>
      <c r="D75" s="21" t="str">
        <f t="shared" si="15"/>
        <v>_31_2</v>
      </c>
      <c r="E75" s="22" t="s">
        <v>66</v>
      </c>
      <c r="F75" s="21">
        <v>31</v>
      </c>
      <c r="G75" s="22" t="s">
        <v>69</v>
      </c>
      <c r="H75" s="21">
        <v>2</v>
      </c>
      <c r="I75" s="22" t="s">
        <v>9</v>
      </c>
      <c r="J75" s="287">
        <v>70644</v>
      </c>
      <c r="K75" s="15">
        <v>0.02</v>
      </c>
      <c r="L75" s="15">
        <v>0.02</v>
      </c>
      <c r="M75" s="289">
        <f t="shared" si="10"/>
        <v>72057</v>
      </c>
      <c r="N75" s="289">
        <f t="shared" si="11"/>
        <v>73500</v>
      </c>
      <c r="O75" s="12"/>
      <c r="P75" s="25">
        <f t="shared" si="12"/>
        <v>1.0200016986580602</v>
      </c>
      <c r="Q75" s="25">
        <f>+Q74</f>
        <v>1.0200392927308448</v>
      </c>
      <c r="R75" s="25">
        <f>+(M75-M74)/(J75-J74)</f>
        <v>1.0199323508093743</v>
      </c>
      <c r="S75" s="1">
        <f t="shared" si="13"/>
        <v>1.0200258128981223</v>
      </c>
      <c r="T75" s="1">
        <f>+T74</f>
        <v>1.0200308166409862</v>
      </c>
      <c r="U75" s="1">
        <f>+(N75-N74)/(M75-M74)</f>
        <v>1.0200165817837261</v>
      </c>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c r="AMG75"/>
      <c r="AMH75"/>
      <c r="AMI75"/>
      <c r="AMJ75"/>
      <c r="AMK75"/>
      <c r="AML75"/>
      <c r="AMM75"/>
      <c r="AMN75"/>
      <c r="AMO75"/>
      <c r="AMP75"/>
      <c r="AMQ75"/>
      <c r="AMR75"/>
      <c r="AMS75"/>
      <c r="AMT75"/>
      <c r="AMU75"/>
      <c r="AMV75"/>
      <c r="AMW75"/>
      <c r="AMX75"/>
      <c r="AMY75"/>
      <c r="AMZ75"/>
      <c r="ANA75"/>
      <c r="ANB75"/>
      <c r="ANC75"/>
      <c r="AND75"/>
      <c r="ANE75"/>
      <c r="ANF75"/>
      <c r="ANG75"/>
      <c r="ANH75"/>
      <c r="ANI75"/>
      <c r="ANJ75"/>
      <c r="ANK75"/>
      <c r="ANL75"/>
      <c r="ANM75"/>
      <c r="ANN75"/>
      <c r="ANO75"/>
      <c r="ANP75"/>
      <c r="ANQ75"/>
      <c r="ANR75"/>
      <c r="ANS75"/>
      <c r="ANT75"/>
      <c r="ANU75"/>
      <c r="ANV75"/>
      <c r="ANW75"/>
      <c r="ANX75"/>
      <c r="ANY75"/>
      <c r="ANZ75"/>
      <c r="AOA75"/>
      <c r="AOB75"/>
      <c r="AOC75"/>
      <c r="AOD75"/>
      <c r="AOE75"/>
      <c r="AOF75"/>
      <c r="AOG75"/>
      <c r="AOH75"/>
      <c r="AOI75"/>
      <c r="AOJ75"/>
      <c r="AOK75"/>
      <c r="AOL75"/>
      <c r="AOM75"/>
      <c r="AON75"/>
      <c r="AOO75"/>
      <c r="AOP75"/>
      <c r="AOQ75"/>
      <c r="AOR75"/>
      <c r="AOS75"/>
      <c r="AOT75"/>
      <c r="AOU75"/>
      <c r="AOV75"/>
      <c r="AOW75"/>
      <c r="AOX75"/>
      <c r="AOY75"/>
      <c r="AOZ75"/>
      <c r="APA75"/>
      <c r="APB75"/>
      <c r="APC75"/>
      <c r="APD75"/>
      <c r="APE75"/>
      <c r="APF75"/>
      <c r="APG75"/>
      <c r="APH75"/>
      <c r="API75"/>
      <c r="APJ75"/>
      <c r="APK75"/>
      <c r="APL75"/>
      <c r="APM75"/>
      <c r="APN75"/>
      <c r="APO75"/>
      <c r="APP75"/>
      <c r="APQ75"/>
      <c r="APR75"/>
      <c r="APS75"/>
      <c r="APT75"/>
      <c r="APU75"/>
      <c r="APV75"/>
      <c r="APW75"/>
      <c r="APX75"/>
      <c r="APY75"/>
      <c r="APZ75"/>
      <c r="AQA75"/>
      <c r="AQB75"/>
      <c r="AQC75"/>
      <c r="AQD75"/>
      <c r="AQE75"/>
      <c r="AQF75"/>
      <c r="AQG75"/>
      <c r="AQH75"/>
      <c r="AQI75"/>
      <c r="AQJ75"/>
      <c r="AQK75"/>
      <c r="AQL75"/>
      <c r="AQM75"/>
      <c r="AQN75"/>
      <c r="AQO75"/>
      <c r="AQP75"/>
      <c r="AQQ75"/>
      <c r="AQR75"/>
      <c r="AQS75"/>
      <c r="AQT75"/>
      <c r="AQU75"/>
      <c r="AQV75"/>
      <c r="AQW75"/>
      <c r="AQX75"/>
      <c r="AQY75"/>
      <c r="AQZ75"/>
      <c r="ARA75"/>
      <c r="ARB75"/>
      <c r="ARC75"/>
      <c r="ARD75"/>
      <c r="ARE75"/>
      <c r="ARF75"/>
      <c r="ARG75"/>
      <c r="ARH75"/>
      <c r="ARI75"/>
      <c r="ARJ75"/>
      <c r="ARK75"/>
      <c r="ARL75"/>
      <c r="ARM75"/>
      <c r="ARN75"/>
      <c r="ARO75"/>
      <c r="ARP75"/>
      <c r="ARQ75"/>
      <c r="ARR75"/>
      <c r="ARS75"/>
      <c r="ART75"/>
      <c r="ARU75"/>
      <c r="ARV75"/>
      <c r="ARW75"/>
      <c r="ARX75"/>
      <c r="ARY75"/>
      <c r="ARZ75"/>
      <c r="ASA75"/>
      <c r="ASB75"/>
      <c r="ASC75"/>
      <c r="ASD75"/>
      <c r="ASE75"/>
      <c r="ASF75"/>
      <c r="ASG75"/>
      <c r="ASH75"/>
      <c r="ASI75"/>
      <c r="ASJ75"/>
      <c r="ASK75"/>
      <c r="ASL75"/>
      <c r="ASM75"/>
      <c r="ASN75"/>
      <c r="ASO75"/>
      <c r="ASP75"/>
      <c r="ASQ75"/>
      <c r="ASR75"/>
      <c r="ASS75"/>
      <c r="AST75"/>
      <c r="ASU75"/>
      <c r="ASV75"/>
      <c r="ASW75"/>
      <c r="ASX75"/>
      <c r="ASY75"/>
      <c r="ASZ75"/>
      <c r="ATA75"/>
      <c r="ATB75"/>
      <c r="ATC75"/>
      <c r="ATD75"/>
      <c r="ATE75"/>
      <c r="ATF75"/>
      <c r="ATG75"/>
      <c r="ATH75"/>
      <c r="ATI75"/>
      <c r="ATJ75"/>
      <c r="ATK75"/>
      <c r="ATL75"/>
      <c r="ATM75"/>
      <c r="ATN75"/>
      <c r="ATO75"/>
      <c r="ATP75"/>
      <c r="ATQ75"/>
      <c r="ATR75"/>
      <c r="ATS75"/>
      <c r="ATT75"/>
      <c r="ATU75"/>
      <c r="ATV75"/>
      <c r="ATW75"/>
      <c r="ATX75"/>
      <c r="ATY75"/>
      <c r="ATZ75"/>
      <c r="AUA75"/>
      <c r="AUB75"/>
      <c r="AUC75"/>
      <c r="AUD75"/>
      <c r="AUE75"/>
      <c r="AUF75"/>
      <c r="AUG75"/>
      <c r="AUH75"/>
      <c r="AUI75"/>
      <c r="AUJ75"/>
      <c r="AUK75"/>
      <c r="AUL75"/>
      <c r="AUM75"/>
      <c r="AUN75"/>
      <c r="AUO75"/>
      <c r="AUP75"/>
      <c r="AUQ75"/>
      <c r="AUR75"/>
      <c r="AUS75"/>
      <c r="AUT75"/>
      <c r="AUU75"/>
      <c r="AUV75"/>
      <c r="AUW75"/>
      <c r="AUX75"/>
      <c r="AUY75"/>
      <c r="AUZ75"/>
      <c r="AVA75"/>
      <c r="AVB75"/>
      <c r="AVC75"/>
      <c r="AVD75"/>
      <c r="AVE75"/>
      <c r="AVF75"/>
      <c r="AVG75"/>
      <c r="AVH75"/>
      <c r="AVI75"/>
      <c r="AVJ75"/>
      <c r="AVK75"/>
      <c r="AVL75"/>
      <c r="AVM75"/>
      <c r="AVN75"/>
      <c r="AVO75"/>
      <c r="AVP75"/>
      <c r="AVQ75"/>
      <c r="AVR75"/>
      <c r="AVS75"/>
      <c r="AVT75"/>
      <c r="AVU75"/>
      <c r="AVV75"/>
      <c r="AVW75"/>
      <c r="AVX75"/>
      <c r="AVY75"/>
      <c r="AVZ75"/>
      <c r="AWA75"/>
      <c r="AWB75"/>
      <c r="AWC75"/>
      <c r="AWD75"/>
      <c r="AWE75"/>
      <c r="AWF75"/>
      <c r="AWG75"/>
      <c r="AWH75"/>
      <c r="AWI75"/>
      <c r="AWJ75"/>
      <c r="AWK75"/>
      <c r="AWL75"/>
      <c r="AWM75"/>
      <c r="AWN75"/>
      <c r="AWO75"/>
      <c r="AWP75"/>
      <c r="AWQ75"/>
      <c r="AWR75"/>
      <c r="AWS75"/>
      <c r="AWT75"/>
      <c r="AWU75"/>
      <c r="AWV75"/>
      <c r="AWW75"/>
      <c r="AWX75"/>
      <c r="AWY75"/>
      <c r="AWZ75"/>
      <c r="AXA75"/>
      <c r="AXB75"/>
      <c r="AXC75"/>
      <c r="AXD75"/>
      <c r="AXE75"/>
      <c r="AXF75"/>
      <c r="AXG75"/>
      <c r="AXH75"/>
      <c r="AXI75"/>
      <c r="AXJ75"/>
      <c r="AXK75"/>
      <c r="AXL75"/>
      <c r="AXM75"/>
      <c r="AXN75"/>
      <c r="AXO75"/>
      <c r="AXP75"/>
      <c r="AXQ75"/>
      <c r="AXR75"/>
      <c r="AXS75"/>
      <c r="AXT75"/>
      <c r="AXU75"/>
      <c r="AXV75"/>
      <c r="AXW75"/>
      <c r="AXX75"/>
      <c r="AXY75"/>
      <c r="AXZ75"/>
      <c r="AYA75"/>
      <c r="AYB75"/>
      <c r="AYC75"/>
      <c r="AYD75"/>
      <c r="AYE75"/>
      <c r="AYF75"/>
      <c r="AYG75"/>
      <c r="AYH75"/>
      <c r="AYI75"/>
      <c r="AYJ75"/>
      <c r="AYK75"/>
      <c r="AYL75"/>
      <c r="AYM75"/>
      <c r="AYN75"/>
      <c r="AYO75"/>
      <c r="AYP75"/>
      <c r="AYQ75"/>
      <c r="AYR75"/>
      <c r="AYS75"/>
      <c r="AYT75"/>
      <c r="AYU75"/>
      <c r="AYV75"/>
      <c r="AYW75"/>
      <c r="AYX75"/>
      <c r="AYY75"/>
      <c r="AYZ75"/>
      <c r="AZA75"/>
      <c r="AZB75"/>
      <c r="AZC75"/>
      <c r="AZD75"/>
      <c r="AZE75"/>
      <c r="AZF75"/>
      <c r="AZG75"/>
      <c r="AZH75"/>
      <c r="AZI75"/>
      <c r="AZJ75"/>
      <c r="AZK75"/>
      <c r="AZL75"/>
      <c r="AZM75"/>
      <c r="AZN75"/>
      <c r="AZO75"/>
      <c r="AZP75"/>
      <c r="AZQ75"/>
      <c r="AZR75"/>
      <c r="AZS75"/>
      <c r="AZT75"/>
      <c r="AZU75"/>
      <c r="AZV75"/>
      <c r="AZW75"/>
      <c r="AZX75"/>
      <c r="AZY75"/>
      <c r="AZZ75"/>
      <c r="BAA75"/>
      <c r="BAB75"/>
      <c r="BAC75"/>
      <c r="BAD75"/>
      <c r="BAE75"/>
      <c r="BAF75"/>
      <c r="BAG75"/>
      <c r="BAH75"/>
      <c r="BAI75"/>
      <c r="BAJ75"/>
      <c r="BAK75"/>
      <c r="BAL75"/>
      <c r="BAM75"/>
      <c r="BAN75"/>
      <c r="BAO75"/>
      <c r="BAP75"/>
      <c r="BAQ75"/>
      <c r="BAR75"/>
      <c r="BAS75"/>
      <c r="BAT75"/>
      <c r="BAU75"/>
      <c r="BAV75"/>
      <c r="BAW75"/>
      <c r="BAX75"/>
      <c r="BAY75"/>
      <c r="BAZ75"/>
      <c r="BBA75"/>
      <c r="BBB75"/>
      <c r="BBC75"/>
      <c r="BBD75"/>
      <c r="BBE75"/>
      <c r="BBF75"/>
      <c r="BBG75"/>
      <c r="BBH75"/>
      <c r="BBI75"/>
      <c r="BBJ75"/>
      <c r="BBK75"/>
      <c r="BBL75"/>
      <c r="BBM75"/>
      <c r="BBN75"/>
      <c r="BBO75"/>
      <c r="BBP75"/>
      <c r="BBQ75"/>
      <c r="BBR75"/>
      <c r="BBS75"/>
      <c r="BBT75"/>
      <c r="BBU75"/>
      <c r="BBV75"/>
      <c r="BBW75"/>
      <c r="BBX75"/>
      <c r="BBY75"/>
      <c r="BBZ75"/>
      <c r="BCA75"/>
      <c r="BCB75"/>
      <c r="BCC75"/>
      <c r="BCD75"/>
      <c r="BCE75"/>
      <c r="BCF75"/>
      <c r="BCG75"/>
      <c r="BCH75"/>
      <c r="BCI75"/>
      <c r="BCJ75"/>
      <c r="BCK75"/>
      <c r="BCL75"/>
      <c r="BCM75"/>
      <c r="BCN75"/>
      <c r="BCO75"/>
      <c r="BCP75"/>
      <c r="BCQ75"/>
      <c r="BCR75"/>
      <c r="BCS75"/>
      <c r="BCT75"/>
      <c r="BCU75"/>
      <c r="BCV75"/>
      <c r="BCW75"/>
      <c r="BCX75"/>
      <c r="BCY75"/>
      <c r="BCZ75"/>
      <c r="BDA75"/>
      <c r="BDB75"/>
      <c r="BDC75"/>
      <c r="BDD75"/>
      <c r="BDE75"/>
      <c r="BDF75"/>
      <c r="BDG75"/>
      <c r="BDH75"/>
      <c r="BDI75"/>
      <c r="BDJ75"/>
      <c r="BDK75"/>
      <c r="BDL75"/>
      <c r="BDM75"/>
      <c r="BDN75"/>
      <c r="BDO75"/>
      <c r="BDP75"/>
      <c r="BDQ75"/>
      <c r="BDR75"/>
      <c r="BDS75"/>
      <c r="BDT75"/>
      <c r="BDU75"/>
      <c r="BDV75"/>
      <c r="BDW75"/>
      <c r="BDX75"/>
      <c r="BDY75"/>
      <c r="BDZ75"/>
      <c r="BEA75"/>
      <c r="BEB75"/>
      <c r="BEC75"/>
      <c r="BED75"/>
      <c r="BEE75"/>
      <c r="BEF75"/>
      <c r="BEG75"/>
      <c r="BEH75"/>
      <c r="BEI75"/>
      <c r="BEJ75"/>
      <c r="BEK75"/>
      <c r="BEL75"/>
      <c r="BEM75"/>
      <c r="BEN75"/>
      <c r="BEO75"/>
      <c r="BEP75"/>
      <c r="BEQ75"/>
      <c r="BER75"/>
      <c r="BES75"/>
      <c r="BET75"/>
      <c r="BEU75"/>
      <c r="BEV75"/>
      <c r="BEW75"/>
      <c r="BEX75"/>
      <c r="BEY75"/>
      <c r="BEZ75"/>
      <c r="BFA75"/>
      <c r="BFB75"/>
      <c r="BFC75"/>
      <c r="BFD75"/>
      <c r="BFE75"/>
      <c r="BFF75"/>
      <c r="BFG75"/>
      <c r="BFH75"/>
      <c r="BFI75"/>
      <c r="BFJ75"/>
      <c r="BFK75"/>
      <c r="BFL75"/>
      <c r="BFM75"/>
      <c r="BFN75"/>
      <c r="BFO75"/>
      <c r="BFP75"/>
      <c r="BFQ75"/>
      <c r="BFR75"/>
      <c r="BFS75"/>
      <c r="BFT75"/>
      <c r="BFU75"/>
      <c r="BFV75"/>
      <c r="BFW75"/>
      <c r="BFX75"/>
      <c r="BFY75"/>
      <c r="BFZ75"/>
      <c r="BGA75"/>
      <c r="BGB75"/>
      <c r="BGC75"/>
      <c r="BGD75"/>
      <c r="BGE75"/>
      <c r="BGF75"/>
      <c r="BGG75"/>
      <c r="BGH75"/>
      <c r="BGI75"/>
      <c r="BGJ75"/>
      <c r="BGK75"/>
      <c r="BGL75"/>
      <c r="BGM75"/>
      <c r="BGN75"/>
      <c r="BGO75"/>
      <c r="BGP75"/>
      <c r="BGQ75"/>
      <c r="BGR75"/>
      <c r="BGS75"/>
      <c r="BGT75"/>
      <c r="BGU75"/>
      <c r="BGV75"/>
      <c r="BGW75"/>
      <c r="BGX75"/>
      <c r="BGY75"/>
      <c r="BGZ75"/>
      <c r="BHA75"/>
      <c r="BHB75"/>
      <c r="BHC75"/>
      <c r="BHD75"/>
      <c r="BHE75"/>
      <c r="BHF75"/>
      <c r="BHG75"/>
      <c r="BHH75"/>
      <c r="BHI75"/>
      <c r="BHJ75"/>
      <c r="BHK75"/>
      <c r="BHL75"/>
      <c r="BHM75"/>
      <c r="BHN75"/>
      <c r="BHO75"/>
      <c r="BHP75"/>
      <c r="BHQ75"/>
      <c r="BHR75"/>
      <c r="BHS75"/>
      <c r="BHT75"/>
      <c r="BHU75"/>
      <c r="BHV75"/>
      <c r="BHW75"/>
      <c r="BHX75"/>
      <c r="BHY75"/>
      <c r="BHZ75"/>
      <c r="BIA75"/>
      <c r="BIB75"/>
      <c r="BIC75"/>
      <c r="BID75"/>
      <c r="BIE75"/>
      <c r="BIF75"/>
      <c r="BIG75"/>
      <c r="BIH75"/>
      <c r="BII75"/>
      <c r="BIJ75"/>
      <c r="BIK75"/>
      <c r="BIL75"/>
      <c r="BIM75"/>
      <c r="BIN75"/>
      <c r="BIO75"/>
      <c r="BIP75"/>
      <c r="BIQ75"/>
      <c r="BIR75"/>
      <c r="BIS75"/>
      <c r="BIT75"/>
      <c r="BIU75"/>
      <c r="BIV75"/>
      <c r="BIW75"/>
      <c r="BIX75"/>
      <c r="BIY75"/>
      <c r="BIZ75"/>
      <c r="BJA75"/>
      <c r="BJB75"/>
      <c r="BJC75"/>
      <c r="BJD75"/>
      <c r="BJE75"/>
      <c r="BJF75"/>
      <c r="BJG75"/>
      <c r="BJH75"/>
      <c r="BJI75"/>
      <c r="BJJ75"/>
      <c r="BJK75"/>
      <c r="BJL75"/>
      <c r="BJM75"/>
      <c r="BJN75"/>
      <c r="BJO75"/>
      <c r="BJP75"/>
      <c r="BJQ75"/>
      <c r="BJR75"/>
      <c r="BJS75"/>
      <c r="BJT75"/>
      <c r="BJU75"/>
      <c r="BJV75"/>
      <c r="BJW75"/>
      <c r="BJX75"/>
      <c r="BJY75"/>
      <c r="BJZ75"/>
      <c r="BKA75"/>
      <c r="BKB75"/>
      <c r="BKC75"/>
      <c r="BKD75"/>
      <c r="BKE75"/>
      <c r="BKF75"/>
      <c r="BKG75"/>
      <c r="BKH75"/>
      <c r="BKI75"/>
      <c r="BKJ75"/>
      <c r="BKK75"/>
      <c r="BKL75"/>
      <c r="BKM75"/>
      <c r="BKN75"/>
      <c r="BKO75"/>
      <c r="BKP75"/>
      <c r="BKQ75"/>
      <c r="BKR75"/>
      <c r="BKS75"/>
      <c r="BKT75"/>
      <c r="BKU75"/>
      <c r="BKV75"/>
      <c r="BKW75"/>
      <c r="BKX75"/>
      <c r="BKY75"/>
      <c r="BKZ75"/>
      <c r="BLA75"/>
      <c r="BLB75"/>
      <c r="BLC75"/>
      <c r="BLD75"/>
      <c r="BLE75"/>
      <c r="BLF75"/>
      <c r="BLG75"/>
      <c r="BLH75"/>
      <c r="BLI75"/>
      <c r="BLJ75"/>
      <c r="BLK75"/>
      <c r="BLL75"/>
      <c r="BLM75"/>
      <c r="BLN75"/>
      <c r="BLO75"/>
      <c r="BLP75"/>
      <c r="BLQ75"/>
      <c r="BLR75"/>
      <c r="BLS75"/>
      <c r="BLT75"/>
      <c r="BLU75"/>
      <c r="BLV75"/>
      <c r="BLW75"/>
      <c r="BLX75"/>
      <c r="BLY75"/>
      <c r="BLZ75"/>
      <c r="BMA75"/>
      <c r="BMB75"/>
      <c r="BMC75"/>
      <c r="BMD75"/>
      <c r="BME75"/>
      <c r="BMF75"/>
      <c r="BMG75"/>
      <c r="BMH75"/>
      <c r="BMI75"/>
      <c r="BMJ75"/>
      <c r="BMK75"/>
      <c r="BML75"/>
      <c r="BMM75"/>
      <c r="BMN75"/>
      <c r="BMO75"/>
      <c r="BMP75"/>
      <c r="BMQ75"/>
      <c r="BMR75"/>
      <c r="BMS75"/>
      <c r="BMT75"/>
      <c r="BMU75"/>
      <c r="BMV75"/>
      <c r="BMW75"/>
      <c r="BMX75"/>
      <c r="BMY75"/>
      <c r="BMZ75"/>
      <c r="BNA75"/>
      <c r="BNB75"/>
      <c r="BNC75"/>
      <c r="BND75"/>
      <c r="BNE75"/>
      <c r="BNF75"/>
      <c r="BNG75"/>
      <c r="BNH75"/>
      <c r="BNI75"/>
      <c r="BNJ75"/>
      <c r="BNK75"/>
      <c r="BNL75"/>
      <c r="BNM75"/>
      <c r="BNN75"/>
      <c r="BNO75"/>
      <c r="BNP75"/>
      <c r="BNQ75"/>
      <c r="BNR75"/>
      <c r="BNS75"/>
      <c r="BNT75"/>
      <c r="BNU75"/>
      <c r="BNV75"/>
      <c r="BNW75"/>
      <c r="BNX75"/>
      <c r="BNY75"/>
      <c r="BNZ75"/>
      <c r="BOA75"/>
      <c r="BOB75"/>
      <c r="BOC75"/>
      <c r="BOD75"/>
      <c r="BOE75"/>
      <c r="BOF75"/>
      <c r="BOG75"/>
      <c r="BOH75"/>
      <c r="BOI75"/>
      <c r="BOJ75"/>
      <c r="BOK75"/>
      <c r="BOL75"/>
      <c r="BOM75"/>
      <c r="BON75"/>
      <c r="BOO75"/>
      <c r="BOP75"/>
      <c r="BOQ75"/>
      <c r="BOR75"/>
      <c r="BOS75"/>
      <c r="BOT75"/>
      <c r="BOU75"/>
      <c r="BOV75"/>
      <c r="BOW75"/>
      <c r="BOX75"/>
      <c r="BOY75"/>
      <c r="BOZ75"/>
      <c r="BPA75"/>
      <c r="BPB75"/>
      <c r="BPC75"/>
      <c r="BPD75"/>
      <c r="BPE75"/>
      <c r="BPF75"/>
      <c r="BPG75"/>
      <c r="BPH75"/>
      <c r="BPI75"/>
      <c r="BPJ75"/>
      <c r="BPK75"/>
      <c r="BPL75"/>
      <c r="BPM75"/>
      <c r="BPN75"/>
      <c r="BPO75"/>
      <c r="BPP75"/>
      <c r="BPQ75"/>
      <c r="BPR75"/>
      <c r="BPS75"/>
      <c r="BPT75"/>
      <c r="BPU75"/>
      <c r="BPV75"/>
      <c r="BPW75"/>
      <c r="BPX75"/>
      <c r="BPY75"/>
      <c r="BPZ75"/>
      <c r="BQA75"/>
      <c r="BQB75"/>
      <c r="BQC75"/>
      <c r="BQD75"/>
      <c r="BQE75"/>
      <c r="BQF75"/>
      <c r="BQG75"/>
      <c r="BQH75"/>
      <c r="BQI75"/>
      <c r="BQJ75"/>
      <c r="BQK75"/>
      <c r="BQL75"/>
      <c r="BQM75"/>
      <c r="BQN75"/>
      <c r="BQO75"/>
      <c r="BQP75"/>
      <c r="BQQ75"/>
      <c r="BQR75"/>
      <c r="BQS75"/>
      <c r="BQT75"/>
      <c r="BQU75"/>
      <c r="BQV75"/>
      <c r="BQW75"/>
      <c r="BQX75"/>
      <c r="BQY75"/>
      <c r="BQZ75"/>
      <c r="BRA75"/>
      <c r="BRB75"/>
      <c r="BRC75"/>
      <c r="BRD75"/>
      <c r="BRE75"/>
      <c r="BRF75"/>
      <c r="BRG75"/>
      <c r="BRH75"/>
      <c r="BRI75"/>
      <c r="BRJ75"/>
      <c r="BRK75"/>
      <c r="BRL75"/>
      <c r="BRM75"/>
      <c r="BRN75"/>
      <c r="BRO75"/>
      <c r="BRP75"/>
      <c r="BRQ75"/>
      <c r="BRR75"/>
      <c r="BRS75"/>
      <c r="BRT75"/>
      <c r="BRU75"/>
      <c r="BRV75"/>
      <c r="BRW75"/>
      <c r="BRX75"/>
      <c r="BRY75"/>
      <c r="BRZ75"/>
      <c r="BSA75"/>
      <c r="BSB75"/>
      <c r="BSC75"/>
      <c r="BSD75"/>
      <c r="BSE75"/>
      <c r="BSF75"/>
      <c r="BSG75"/>
      <c r="BSH75"/>
      <c r="BSI75"/>
      <c r="BSJ75"/>
      <c r="BSK75"/>
      <c r="BSL75"/>
      <c r="BSM75"/>
      <c r="BSN75"/>
      <c r="BSO75"/>
      <c r="BSP75"/>
      <c r="BSQ75"/>
      <c r="BSR75"/>
      <c r="BSS75"/>
      <c r="BST75"/>
      <c r="BSU75"/>
      <c r="BSV75"/>
      <c r="BSW75"/>
      <c r="BSX75"/>
      <c r="BSY75"/>
      <c r="BSZ75"/>
      <c r="BTA75"/>
      <c r="BTB75"/>
      <c r="BTC75"/>
      <c r="BTD75"/>
      <c r="BTE75"/>
      <c r="BTF75"/>
      <c r="BTG75"/>
      <c r="BTH75"/>
      <c r="BTI75"/>
      <c r="BTJ75"/>
      <c r="BTK75"/>
      <c r="BTL75"/>
      <c r="BTM75"/>
      <c r="BTN75"/>
      <c r="BTO75"/>
      <c r="BTP75"/>
      <c r="BTQ75"/>
      <c r="BTR75"/>
      <c r="BTS75"/>
      <c r="BTT75"/>
      <c r="BTU75"/>
      <c r="BTV75"/>
      <c r="BTW75"/>
      <c r="BTX75"/>
      <c r="BTY75"/>
      <c r="BTZ75"/>
      <c r="BUA75"/>
      <c r="BUB75"/>
      <c r="BUC75"/>
      <c r="BUD75"/>
      <c r="BUE75"/>
      <c r="BUF75"/>
      <c r="BUG75"/>
      <c r="BUH75"/>
      <c r="BUI75"/>
      <c r="BUJ75"/>
      <c r="BUK75"/>
      <c r="BUL75"/>
      <c r="BUM75"/>
      <c r="BUN75"/>
      <c r="BUO75"/>
      <c r="BUP75"/>
      <c r="BUQ75"/>
      <c r="BUR75"/>
      <c r="BUS75"/>
      <c r="BUT75"/>
      <c r="BUU75"/>
      <c r="BUV75"/>
      <c r="BUW75"/>
      <c r="BUX75"/>
      <c r="BUY75"/>
      <c r="BUZ75"/>
      <c r="BVA75"/>
      <c r="BVB75"/>
      <c r="BVC75"/>
      <c r="BVD75"/>
      <c r="BVE75"/>
      <c r="BVF75"/>
      <c r="BVG75"/>
      <c r="BVH75"/>
      <c r="BVI75"/>
      <c r="BVJ75"/>
      <c r="BVK75"/>
      <c r="BVL75"/>
      <c r="BVM75"/>
      <c r="BVN75"/>
      <c r="BVO75"/>
      <c r="BVP75"/>
      <c r="BVQ75"/>
      <c r="BVR75"/>
      <c r="BVS75"/>
      <c r="BVT75"/>
      <c r="BVU75"/>
      <c r="BVV75"/>
      <c r="BVW75"/>
      <c r="BVX75"/>
      <c r="BVY75"/>
      <c r="BVZ75"/>
      <c r="BWA75"/>
      <c r="BWB75"/>
      <c r="BWC75"/>
      <c r="BWD75"/>
      <c r="BWE75"/>
      <c r="BWF75"/>
      <c r="BWG75"/>
      <c r="BWH75"/>
      <c r="BWI75"/>
      <c r="BWJ75"/>
      <c r="BWK75"/>
      <c r="BWL75"/>
      <c r="BWM75"/>
      <c r="BWN75"/>
      <c r="BWO75"/>
      <c r="BWP75"/>
      <c r="BWQ75"/>
      <c r="BWR75"/>
      <c r="BWS75"/>
      <c r="BWT75"/>
      <c r="BWU75"/>
      <c r="BWV75"/>
      <c r="BWW75"/>
      <c r="BWX75"/>
      <c r="BWY75"/>
      <c r="BWZ75"/>
      <c r="BXA75"/>
      <c r="BXB75"/>
      <c r="BXC75"/>
      <c r="BXD75"/>
      <c r="BXE75"/>
      <c r="BXF75"/>
      <c r="BXG75"/>
      <c r="BXH75"/>
      <c r="BXI75"/>
      <c r="BXJ75"/>
      <c r="BXK75"/>
      <c r="BXL75"/>
      <c r="BXM75"/>
      <c r="BXN75"/>
      <c r="BXO75"/>
      <c r="BXP75"/>
      <c r="BXQ75"/>
      <c r="BXR75"/>
      <c r="BXS75"/>
      <c r="BXT75"/>
      <c r="BXU75"/>
      <c r="BXV75"/>
      <c r="BXW75"/>
      <c r="BXX75"/>
      <c r="BXY75"/>
      <c r="BXZ75"/>
      <c r="BYA75"/>
      <c r="BYB75"/>
      <c r="BYC75"/>
      <c r="BYD75"/>
      <c r="BYE75"/>
      <c r="BYF75"/>
      <c r="BYG75"/>
      <c r="BYH75"/>
      <c r="BYI75"/>
      <c r="BYJ75"/>
      <c r="BYK75"/>
      <c r="BYL75"/>
      <c r="BYM75"/>
      <c r="BYN75"/>
      <c r="BYO75"/>
      <c r="BYP75"/>
      <c r="BYQ75"/>
      <c r="BYR75"/>
      <c r="BYS75"/>
      <c r="BYT75"/>
      <c r="BYU75"/>
      <c r="BYV75"/>
      <c r="BYW75"/>
      <c r="BYX75"/>
      <c r="BYY75"/>
      <c r="BYZ75"/>
      <c r="BZA75"/>
      <c r="BZB75"/>
      <c r="BZC75"/>
      <c r="BZD75"/>
      <c r="BZE75"/>
      <c r="BZF75"/>
      <c r="BZG75"/>
      <c r="BZH75"/>
      <c r="BZI75"/>
      <c r="BZJ75"/>
      <c r="BZK75"/>
      <c r="BZL75"/>
      <c r="BZM75"/>
      <c r="BZN75"/>
      <c r="BZO75"/>
      <c r="BZP75"/>
      <c r="BZQ75"/>
      <c r="BZR75"/>
      <c r="BZS75"/>
      <c r="BZT75"/>
      <c r="BZU75"/>
      <c r="BZV75"/>
      <c r="BZW75"/>
      <c r="BZX75"/>
      <c r="BZY75"/>
      <c r="BZZ75"/>
      <c r="CAA75"/>
      <c r="CAB75"/>
      <c r="CAC75"/>
      <c r="CAD75"/>
      <c r="CAE75"/>
      <c r="CAF75"/>
      <c r="CAG75"/>
      <c r="CAH75"/>
      <c r="CAI75"/>
      <c r="CAJ75"/>
      <c r="CAK75"/>
      <c r="CAL75"/>
      <c r="CAM75"/>
      <c r="CAN75"/>
      <c r="CAO75"/>
      <c r="CAP75"/>
      <c r="CAQ75"/>
      <c r="CAR75"/>
      <c r="CAS75"/>
      <c r="CAT75"/>
      <c r="CAU75"/>
      <c r="CAV75"/>
      <c r="CAW75"/>
      <c r="CAX75"/>
      <c r="CAY75"/>
      <c r="CAZ75"/>
      <c r="CBA75"/>
      <c r="CBB75"/>
      <c r="CBC75"/>
      <c r="CBD75"/>
      <c r="CBE75"/>
      <c r="CBF75"/>
      <c r="CBG75"/>
      <c r="CBH75"/>
      <c r="CBI75"/>
      <c r="CBJ75"/>
      <c r="CBK75"/>
      <c r="CBL75"/>
      <c r="CBM75"/>
      <c r="CBN75"/>
      <c r="CBO75"/>
      <c r="CBP75"/>
      <c r="CBQ75"/>
      <c r="CBR75"/>
      <c r="CBS75"/>
      <c r="CBT75"/>
      <c r="CBU75"/>
      <c r="CBV75"/>
      <c r="CBW75"/>
      <c r="CBX75"/>
      <c r="CBY75"/>
      <c r="CBZ75"/>
      <c r="CCA75"/>
      <c r="CCB75"/>
      <c r="CCC75"/>
      <c r="CCD75"/>
      <c r="CCE75"/>
      <c r="CCF75"/>
      <c r="CCG75"/>
      <c r="CCH75"/>
      <c r="CCI75"/>
      <c r="CCJ75"/>
      <c r="CCK75"/>
      <c r="CCL75"/>
      <c r="CCM75"/>
      <c r="CCN75"/>
      <c r="CCO75"/>
      <c r="CCP75"/>
      <c r="CCQ75"/>
      <c r="CCR75"/>
      <c r="CCS75"/>
      <c r="CCT75"/>
      <c r="CCU75"/>
      <c r="CCV75"/>
      <c r="CCW75"/>
      <c r="CCX75"/>
      <c r="CCY75"/>
      <c r="CCZ75"/>
      <c r="CDA75"/>
      <c r="CDB75"/>
      <c r="CDC75"/>
      <c r="CDD75"/>
      <c r="CDE75"/>
      <c r="CDF75"/>
      <c r="CDG75"/>
      <c r="CDH75"/>
      <c r="CDI75"/>
      <c r="CDJ75"/>
      <c r="CDK75"/>
      <c r="CDL75"/>
      <c r="CDM75"/>
      <c r="CDN75"/>
      <c r="CDO75"/>
      <c r="CDP75"/>
      <c r="CDQ75"/>
      <c r="CDR75"/>
      <c r="CDS75"/>
      <c r="CDT75"/>
      <c r="CDU75"/>
      <c r="CDV75"/>
      <c r="CDW75"/>
      <c r="CDX75"/>
      <c r="CDY75"/>
      <c r="CDZ75"/>
      <c r="CEA75"/>
      <c r="CEB75"/>
      <c r="CEC75"/>
      <c r="CED75"/>
      <c r="CEE75"/>
      <c r="CEF75"/>
      <c r="CEG75"/>
      <c r="CEH75"/>
      <c r="CEI75"/>
      <c r="CEJ75"/>
      <c r="CEK75"/>
      <c r="CEL75"/>
      <c r="CEM75"/>
      <c r="CEN75"/>
      <c r="CEO75"/>
      <c r="CEP75"/>
      <c r="CEQ75"/>
      <c r="CER75"/>
      <c r="CES75"/>
      <c r="CET75"/>
      <c r="CEU75"/>
      <c r="CEV75"/>
      <c r="CEW75"/>
      <c r="CEX75"/>
      <c r="CEY75"/>
      <c r="CEZ75"/>
      <c r="CFA75"/>
      <c r="CFB75"/>
      <c r="CFC75"/>
      <c r="CFD75"/>
      <c r="CFE75"/>
      <c r="CFF75"/>
      <c r="CFG75"/>
      <c r="CFH75"/>
      <c r="CFI75"/>
      <c r="CFJ75"/>
      <c r="CFK75"/>
      <c r="CFL75"/>
      <c r="CFM75"/>
      <c r="CFN75"/>
      <c r="CFO75"/>
      <c r="CFP75"/>
      <c r="CFQ75"/>
      <c r="CFR75"/>
      <c r="CFS75"/>
      <c r="CFT75"/>
      <c r="CFU75"/>
      <c r="CFV75"/>
      <c r="CFW75"/>
      <c r="CFX75"/>
      <c r="CFY75"/>
      <c r="CFZ75"/>
      <c r="CGA75"/>
      <c r="CGB75"/>
      <c r="CGC75"/>
      <c r="CGD75"/>
      <c r="CGE75"/>
      <c r="CGF75"/>
      <c r="CGG75"/>
      <c r="CGH75"/>
      <c r="CGI75"/>
      <c r="CGJ75"/>
      <c r="CGK75"/>
      <c r="CGL75"/>
      <c r="CGM75"/>
      <c r="CGN75"/>
      <c r="CGO75"/>
      <c r="CGP75"/>
      <c r="CGQ75"/>
      <c r="CGR75"/>
      <c r="CGS75"/>
      <c r="CGT75"/>
      <c r="CGU75"/>
      <c r="CGV75"/>
      <c r="CGW75"/>
      <c r="CGX75"/>
      <c r="CGY75"/>
      <c r="CGZ75"/>
      <c r="CHA75"/>
      <c r="CHB75"/>
      <c r="CHC75"/>
      <c r="CHD75"/>
      <c r="CHE75"/>
      <c r="CHF75"/>
      <c r="CHG75"/>
      <c r="CHH75"/>
      <c r="CHI75"/>
      <c r="CHJ75"/>
      <c r="CHK75"/>
      <c r="CHL75"/>
      <c r="CHM75"/>
      <c r="CHN75"/>
      <c r="CHO75"/>
      <c r="CHP75"/>
      <c r="CHQ75"/>
      <c r="CHR75"/>
      <c r="CHS75"/>
      <c r="CHT75"/>
      <c r="CHU75"/>
      <c r="CHV75"/>
      <c r="CHW75"/>
      <c r="CHX75"/>
      <c r="CHY75"/>
      <c r="CHZ75"/>
      <c r="CIA75"/>
      <c r="CIB75"/>
      <c r="CIC75"/>
      <c r="CID75"/>
      <c r="CIE75"/>
      <c r="CIF75"/>
      <c r="CIG75"/>
      <c r="CIH75"/>
      <c r="CII75"/>
      <c r="CIJ75"/>
      <c r="CIK75"/>
      <c r="CIL75"/>
      <c r="CIM75"/>
      <c r="CIN75"/>
      <c r="CIO75"/>
      <c r="CIP75"/>
      <c r="CIQ75"/>
      <c r="CIR75"/>
      <c r="CIS75"/>
      <c r="CIT75"/>
      <c r="CIU75"/>
      <c r="CIV75"/>
      <c r="CIW75"/>
      <c r="CIX75"/>
      <c r="CIY75"/>
      <c r="CIZ75"/>
      <c r="CJA75"/>
      <c r="CJB75"/>
      <c r="CJC75"/>
      <c r="CJD75"/>
      <c r="CJE75"/>
      <c r="CJF75"/>
      <c r="CJG75"/>
      <c r="CJH75"/>
      <c r="CJI75"/>
      <c r="CJJ75"/>
      <c r="CJK75"/>
      <c r="CJL75"/>
      <c r="CJM75"/>
      <c r="CJN75"/>
      <c r="CJO75"/>
      <c r="CJP75"/>
      <c r="CJQ75"/>
      <c r="CJR75"/>
      <c r="CJS75"/>
      <c r="CJT75"/>
      <c r="CJU75"/>
      <c r="CJV75"/>
      <c r="CJW75"/>
      <c r="CJX75"/>
      <c r="CJY75"/>
      <c r="CJZ75"/>
      <c r="CKA75"/>
      <c r="CKB75"/>
      <c r="CKC75"/>
      <c r="CKD75"/>
      <c r="CKE75"/>
      <c r="CKF75"/>
      <c r="CKG75"/>
      <c r="CKH75"/>
      <c r="CKI75"/>
      <c r="CKJ75"/>
      <c r="CKK75"/>
      <c r="CKL75"/>
      <c r="CKM75"/>
      <c r="CKN75"/>
      <c r="CKO75"/>
      <c r="CKP75"/>
      <c r="CKQ75"/>
      <c r="CKR75"/>
      <c r="CKS75"/>
      <c r="CKT75"/>
      <c r="CKU75"/>
      <c r="CKV75"/>
      <c r="CKW75"/>
      <c r="CKX75"/>
      <c r="CKY75"/>
      <c r="CKZ75"/>
      <c r="CLA75"/>
      <c r="CLB75"/>
      <c r="CLC75"/>
      <c r="CLD75"/>
      <c r="CLE75"/>
      <c r="CLF75"/>
      <c r="CLG75"/>
      <c r="CLH75"/>
      <c r="CLI75"/>
      <c r="CLJ75"/>
      <c r="CLK75"/>
      <c r="CLL75"/>
      <c r="CLM75"/>
      <c r="CLN75"/>
      <c r="CLO75"/>
      <c r="CLP75"/>
      <c r="CLQ75"/>
      <c r="CLR75"/>
      <c r="CLS75"/>
      <c r="CLT75"/>
      <c r="CLU75"/>
      <c r="CLV75"/>
      <c r="CLW75"/>
      <c r="CLX75"/>
      <c r="CLY75"/>
      <c r="CLZ75"/>
      <c r="CMA75"/>
      <c r="CMB75"/>
      <c r="CMC75"/>
      <c r="CMD75"/>
      <c r="CME75"/>
      <c r="CMF75"/>
      <c r="CMG75"/>
      <c r="CMH75"/>
      <c r="CMI75"/>
      <c r="CMJ75"/>
      <c r="CMK75"/>
      <c r="CML75"/>
      <c r="CMM75"/>
      <c r="CMN75"/>
      <c r="CMO75"/>
      <c r="CMP75"/>
      <c r="CMQ75"/>
      <c r="CMR75"/>
      <c r="CMS75"/>
      <c r="CMT75"/>
      <c r="CMU75"/>
      <c r="CMV75"/>
      <c r="CMW75"/>
      <c r="CMX75"/>
      <c r="CMY75"/>
      <c r="CMZ75"/>
      <c r="CNA75"/>
      <c r="CNB75"/>
      <c r="CNC75"/>
      <c r="CND75"/>
      <c r="CNE75"/>
      <c r="CNF75"/>
      <c r="CNG75"/>
      <c r="CNH75"/>
      <c r="CNI75"/>
      <c r="CNJ75"/>
      <c r="CNK75"/>
      <c r="CNL75"/>
      <c r="CNM75"/>
      <c r="CNN75"/>
      <c r="CNO75"/>
      <c r="CNP75"/>
      <c r="CNQ75"/>
      <c r="CNR75"/>
      <c r="CNS75"/>
      <c r="CNT75"/>
      <c r="CNU75"/>
      <c r="CNV75"/>
      <c r="CNW75"/>
      <c r="CNX75"/>
      <c r="CNY75"/>
      <c r="CNZ75"/>
      <c r="COA75"/>
      <c r="COB75"/>
      <c r="COC75"/>
      <c r="COD75"/>
      <c r="COE75"/>
      <c r="COF75"/>
      <c r="COG75"/>
      <c r="COH75"/>
      <c r="COI75"/>
      <c r="COJ75"/>
      <c r="COK75"/>
      <c r="COL75"/>
      <c r="COM75"/>
      <c r="CON75"/>
      <c r="COO75"/>
      <c r="COP75"/>
      <c r="COQ75"/>
      <c r="COR75"/>
      <c r="COS75"/>
      <c r="COT75"/>
      <c r="COU75"/>
      <c r="COV75"/>
      <c r="COW75"/>
      <c r="COX75"/>
      <c r="COY75"/>
      <c r="COZ75"/>
      <c r="CPA75"/>
      <c r="CPB75"/>
      <c r="CPC75"/>
      <c r="CPD75"/>
      <c r="CPE75"/>
      <c r="CPF75"/>
      <c r="CPG75"/>
      <c r="CPH75"/>
      <c r="CPI75"/>
      <c r="CPJ75"/>
      <c r="CPK75"/>
      <c r="CPL75"/>
      <c r="CPM75"/>
      <c r="CPN75"/>
      <c r="CPO75"/>
      <c r="CPP75"/>
      <c r="CPQ75"/>
      <c r="CPR75"/>
      <c r="CPS75"/>
      <c r="CPT75"/>
      <c r="CPU75"/>
      <c r="CPV75"/>
      <c r="CPW75"/>
      <c r="CPX75"/>
      <c r="CPY75"/>
      <c r="CPZ75"/>
      <c r="CQA75"/>
      <c r="CQB75"/>
      <c r="CQC75"/>
      <c r="CQD75"/>
      <c r="CQE75"/>
      <c r="CQF75"/>
      <c r="CQG75"/>
      <c r="CQH75"/>
      <c r="CQI75"/>
      <c r="CQJ75"/>
      <c r="CQK75"/>
      <c r="CQL75"/>
      <c r="CQM75"/>
      <c r="CQN75"/>
      <c r="CQO75"/>
      <c r="CQP75"/>
      <c r="CQQ75"/>
      <c r="CQR75"/>
      <c r="CQS75"/>
      <c r="CQT75"/>
      <c r="CQU75"/>
      <c r="CQV75"/>
      <c r="CQW75"/>
      <c r="CQX75"/>
      <c r="CQY75"/>
      <c r="CQZ75"/>
      <c r="CRA75"/>
      <c r="CRB75"/>
      <c r="CRC75"/>
      <c r="CRD75"/>
    </row>
    <row r="76" spans="1:2500" s="11" customFormat="1" ht="18" customHeight="1" x14ac:dyDescent="0.25">
      <c r="A76" s="433"/>
      <c r="B76" s="21">
        <v>51</v>
      </c>
      <c r="C76" s="21" t="str">
        <f t="shared" si="14"/>
        <v>_51</v>
      </c>
      <c r="D76" s="21" t="str">
        <f t="shared" si="15"/>
        <v>_32_1</v>
      </c>
      <c r="E76" s="22" t="s">
        <v>66</v>
      </c>
      <c r="F76" s="21">
        <v>32</v>
      </c>
      <c r="G76" s="22" t="s">
        <v>70</v>
      </c>
      <c r="H76" s="21">
        <v>1</v>
      </c>
      <c r="I76" s="22" t="s">
        <v>7</v>
      </c>
      <c r="J76" s="287">
        <v>42348</v>
      </c>
      <c r="K76" s="15">
        <v>0.02</v>
      </c>
      <c r="L76" s="15">
        <v>0.02</v>
      </c>
      <c r="M76" s="289">
        <f t="shared" si="10"/>
        <v>43197</v>
      </c>
      <c r="N76" s="289">
        <f t="shared" si="11"/>
        <v>44061</v>
      </c>
      <c r="O76"/>
      <c r="P76" s="25">
        <f t="shared" si="12"/>
        <v>1.0200481722867667</v>
      </c>
      <c r="Q76" s="25">
        <f>+P76</f>
        <v>1.0200481722867667</v>
      </c>
      <c r="R76" s="25">
        <v>0</v>
      </c>
      <c r="S76" s="1">
        <f t="shared" si="13"/>
        <v>1.0200013889853463</v>
      </c>
      <c r="T76" s="1">
        <f>+S76</f>
        <v>1.0200013889853463</v>
      </c>
      <c r="U76" s="1">
        <v>0</v>
      </c>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c r="AMG76"/>
      <c r="AMH76"/>
      <c r="AMI76"/>
      <c r="AMJ76"/>
      <c r="AMK76"/>
      <c r="AML76"/>
      <c r="AMM76"/>
      <c r="AMN76"/>
      <c r="AMO76"/>
      <c r="AMP76"/>
      <c r="AMQ76"/>
      <c r="AMR76"/>
      <c r="AMS76"/>
      <c r="AMT76"/>
      <c r="AMU76"/>
      <c r="AMV76"/>
      <c r="AMW76"/>
      <c r="AMX76"/>
      <c r="AMY76"/>
      <c r="AMZ76"/>
      <c r="ANA76"/>
      <c r="ANB76"/>
      <c r="ANC76"/>
      <c r="AND76"/>
      <c r="ANE76"/>
      <c r="ANF76"/>
      <c r="ANG76"/>
      <c r="ANH76"/>
      <c r="ANI76"/>
      <c r="ANJ76"/>
      <c r="ANK76"/>
      <c r="ANL76"/>
      <c r="ANM76"/>
      <c r="ANN76"/>
      <c r="ANO76"/>
      <c r="ANP76"/>
      <c r="ANQ76"/>
      <c r="ANR76"/>
      <c r="ANS76"/>
      <c r="ANT76"/>
      <c r="ANU76"/>
      <c r="ANV76"/>
      <c r="ANW76"/>
      <c r="ANX76"/>
      <c r="ANY76"/>
      <c r="ANZ76"/>
      <c r="AOA76"/>
      <c r="AOB76"/>
      <c r="AOC76"/>
      <c r="AOD76"/>
      <c r="AOE76"/>
      <c r="AOF76"/>
      <c r="AOG76"/>
      <c r="AOH76"/>
      <c r="AOI76"/>
      <c r="AOJ76"/>
      <c r="AOK76"/>
      <c r="AOL76"/>
      <c r="AOM76"/>
      <c r="AON76"/>
      <c r="AOO76"/>
      <c r="AOP76"/>
      <c r="AOQ76"/>
      <c r="AOR76"/>
      <c r="AOS76"/>
      <c r="AOT76"/>
      <c r="AOU76"/>
      <c r="AOV76"/>
      <c r="AOW76"/>
      <c r="AOX76"/>
      <c r="AOY76"/>
      <c r="AOZ76"/>
      <c r="APA76"/>
      <c r="APB76"/>
      <c r="APC76"/>
      <c r="APD76"/>
      <c r="APE76"/>
      <c r="APF76"/>
      <c r="APG76"/>
      <c r="APH76"/>
      <c r="API76"/>
      <c r="APJ76"/>
      <c r="APK76"/>
      <c r="APL76"/>
      <c r="APM76"/>
      <c r="APN76"/>
      <c r="APO76"/>
      <c r="APP76"/>
      <c r="APQ76"/>
      <c r="APR76"/>
      <c r="APS76"/>
      <c r="APT76"/>
      <c r="APU76"/>
      <c r="APV76"/>
      <c r="APW76"/>
      <c r="APX76"/>
      <c r="APY76"/>
      <c r="APZ76"/>
      <c r="AQA76"/>
      <c r="AQB76"/>
      <c r="AQC76"/>
      <c r="AQD76"/>
      <c r="AQE76"/>
      <c r="AQF76"/>
      <c r="AQG76"/>
      <c r="AQH76"/>
      <c r="AQI76"/>
      <c r="AQJ76"/>
      <c r="AQK76"/>
      <c r="AQL76"/>
      <c r="AQM76"/>
      <c r="AQN76"/>
      <c r="AQO76"/>
      <c r="AQP76"/>
      <c r="AQQ76"/>
      <c r="AQR76"/>
      <c r="AQS76"/>
      <c r="AQT76"/>
      <c r="AQU76"/>
      <c r="AQV76"/>
      <c r="AQW76"/>
      <c r="AQX76"/>
      <c r="AQY76"/>
      <c r="AQZ76"/>
      <c r="ARA76"/>
      <c r="ARB76"/>
      <c r="ARC76"/>
      <c r="ARD76"/>
      <c r="ARE76"/>
      <c r="ARF76"/>
      <c r="ARG76"/>
      <c r="ARH76"/>
      <c r="ARI76"/>
      <c r="ARJ76"/>
      <c r="ARK76"/>
      <c r="ARL76"/>
      <c r="ARM76"/>
      <c r="ARN76"/>
      <c r="ARO76"/>
      <c r="ARP76"/>
      <c r="ARQ76"/>
      <c r="ARR76"/>
      <c r="ARS76"/>
      <c r="ART76"/>
      <c r="ARU76"/>
      <c r="ARV76"/>
      <c r="ARW76"/>
      <c r="ARX76"/>
      <c r="ARY76"/>
      <c r="ARZ76"/>
      <c r="ASA76"/>
      <c r="ASB76"/>
      <c r="ASC76"/>
      <c r="ASD76"/>
      <c r="ASE76"/>
      <c r="ASF76"/>
      <c r="ASG76"/>
      <c r="ASH76"/>
      <c r="ASI76"/>
      <c r="ASJ76"/>
      <c r="ASK76"/>
      <c r="ASL76"/>
      <c r="ASM76"/>
      <c r="ASN76"/>
      <c r="ASO76"/>
      <c r="ASP76"/>
      <c r="ASQ76"/>
      <c r="ASR76"/>
      <c r="ASS76"/>
      <c r="AST76"/>
      <c r="ASU76"/>
      <c r="ASV76"/>
      <c r="ASW76"/>
      <c r="ASX76"/>
      <c r="ASY76"/>
      <c r="ASZ76"/>
      <c r="ATA76"/>
      <c r="ATB76"/>
      <c r="ATC76"/>
      <c r="ATD76"/>
      <c r="ATE76"/>
      <c r="ATF76"/>
      <c r="ATG76"/>
      <c r="ATH76"/>
      <c r="ATI76"/>
      <c r="ATJ76"/>
      <c r="ATK76"/>
      <c r="ATL76"/>
      <c r="ATM76"/>
      <c r="ATN76"/>
      <c r="ATO76"/>
      <c r="ATP76"/>
      <c r="ATQ76"/>
      <c r="ATR76"/>
      <c r="ATS76"/>
      <c r="ATT76"/>
      <c r="ATU76"/>
      <c r="ATV76"/>
      <c r="ATW76"/>
      <c r="ATX76"/>
      <c r="ATY76"/>
      <c r="ATZ76"/>
      <c r="AUA76"/>
      <c r="AUB76"/>
      <c r="AUC76"/>
      <c r="AUD76"/>
      <c r="AUE76"/>
      <c r="AUF76"/>
      <c r="AUG76"/>
      <c r="AUH76"/>
      <c r="AUI76"/>
      <c r="AUJ76"/>
      <c r="AUK76"/>
      <c r="AUL76"/>
      <c r="AUM76"/>
      <c r="AUN76"/>
      <c r="AUO76"/>
      <c r="AUP76"/>
      <c r="AUQ76"/>
      <c r="AUR76"/>
      <c r="AUS76"/>
      <c r="AUT76"/>
      <c r="AUU76"/>
      <c r="AUV76"/>
      <c r="AUW76"/>
      <c r="AUX76"/>
      <c r="AUY76"/>
      <c r="AUZ76"/>
      <c r="AVA76"/>
      <c r="AVB76"/>
      <c r="AVC76"/>
      <c r="AVD76"/>
      <c r="AVE76"/>
      <c r="AVF76"/>
      <c r="AVG76"/>
      <c r="AVH76"/>
      <c r="AVI76"/>
      <c r="AVJ76"/>
      <c r="AVK76"/>
      <c r="AVL76"/>
      <c r="AVM76"/>
      <c r="AVN76"/>
      <c r="AVO76"/>
      <c r="AVP76"/>
      <c r="AVQ76"/>
      <c r="AVR76"/>
      <c r="AVS76"/>
      <c r="AVT76"/>
      <c r="AVU76"/>
      <c r="AVV76"/>
      <c r="AVW76"/>
      <c r="AVX76"/>
      <c r="AVY76"/>
      <c r="AVZ76"/>
      <c r="AWA76"/>
      <c r="AWB76"/>
      <c r="AWC76"/>
      <c r="AWD76"/>
      <c r="AWE76"/>
      <c r="AWF76"/>
      <c r="AWG76"/>
      <c r="AWH76"/>
      <c r="AWI76"/>
      <c r="AWJ76"/>
      <c r="AWK76"/>
      <c r="AWL76"/>
      <c r="AWM76"/>
      <c r="AWN76"/>
      <c r="AWO76"/>
      <c r="AWP76"/>
      <c r="AWQ76"/>
      <c r="AWR76"/>
      <c r="AWS76"/>
      <c r="AWT76"/>
      <c r="AWU76"/>
      <c r="AWV76"/>
      <c r="AWW76"/>
      <c r="AWX76"/>
      <c r="AWY76"/>
      <c r="AWZ76"/>
      <c r="AXA76"/>
      <c r="AXB76"/>
      <c r="AXC76"/>
      <c r="AXD76"/>
      <c r="AXE76"/>
      <c r="AXF76"/>
      <c r="AXG76"/>
      <c r="AXH76"/>
      <c r="AXI76"/>
      <c r="AXJ76"/>
      <c r="AXK76"/>
      <c r="AXL76"/>
      <c r="AXM76"/>
      <c r="AXN76"/>
      <c r="AXO76"/>
      <c r="AXP76"/>
      <c r="AXQ76"/>
      <c r="AXR76"/>
      <c r="AXS76"/>
      <c r="AXT76"/>
      <c r="AXU76"/>
      <c r="AXV76"/>
      <c r="AXW76"/>
      <c r="AXX76"/>
      <c r="AXY76"/>
      <c r="AXZ76"/>
      <c r="AYA76"/>
      <c r="AYB76"/>
      <c r="AYC76"/>
      <c r="AYD76"/>
      <c r="AYE76"/>
      <c r="AYF76"/>
      <c r="AYG76"/>
      <c r="AYH76"/>
      <c r="AYI76"/>
      <c r="AYJ76"/>
      <c r="AYK76"/>
      <c r="AYL76"/>
      <c r="AYM76"/>
      <c r="AYN76"/>
      <c r="AYO76"/>
      <c r="AYP76"/>
      <c r="AYQ76"/>
      <c r="AYR76"/>
      <c r="AYS76"/>
      <c r="AYT76"/>
      <c r="AYU76"/>
      <c r="AYV76"/>
      <c r="AYW76"/>
      <c r="AYX76"/>
      <c r="AYY76"/>
      <c r="AYZ76"/>
      <c r="AZA76"/>
      <c r="AZB76"/>
      <c r="AZC76"/>
      <c r="AZD76"/>
      <c r="AZE76"/>
      <c r="AZF76"/>
      <c r="AZG76"/>
      <c r="AZH76"/>
      <c r="AZI76"/>
      <c r="AZJ76"/>
      <c r="AZK76"/>
      <c r="AZL76"/>
      <c r="AZM76"/>
      <c r="AZN76"/>
      <c r="AZO76"/>
      <c r="AZP76"/>
      <c r="AZQ76"/>
      <c r="AZR76"/>
      <c r="AZS76"/>
      <c r="AZT76"/>
      <c r="AZU76"/>
      <c r="AZV76"/>
      <c r="AZW76"/>
      <c r="AZX76"/>
      <c r="AZY76"/>
      <c r="AZZ76"/>
      <c r="BAA76"/>
      <c r="BAB76"/>
      <c r="BAC76"/>
      <c r="BAD76"/>
      <c r="BAE76"/>
      <c r="BAF76"/>
      <c r="BAG76"/>
      <c r="BAH76"/>
      <c r="BAI76"/>
      <c r="BAJ76"/>
      <c r="BAK76"/>
      <c r="BAL76"/>
      <c r="BAM76"/>
      <c r="BAN76"/>
      <c r="BAO76"/>
      <c r="BAP76"/>
      <c r="BAQ76"/>
      <c r="BAR76"/>
      <c r="BAS76"/>
      <c r="BAT76"/>
      <c r="BAU76"/>
      <c r="BAV76"/>
      <c r="BAW76"/>
      <c r="BAX76"/>
      <c r="BAY76"/>
      <c r="BAZ76"/>
      <c r="BBA76"/>
      <c r="BBB76"/>
      <c r="BBC76"/>
      <c r="BBD76"/>
      <c r="BBE76"/>
      <c r="BBF76"/>
      <c r="BBG76"/>
      <c r="BBH76"/>
      <c r="BBI76"/>
      <c r="BBJ76"/>
      <c r="BBK76"/>
      <c r="BBL76"/>
      <c r="BBM76"/>
      <c r="BBN76"/>
      <c r="BBO76"/>
      <c r="BBP76"/>
      <c r="BBQ76"/>
      <c r="BBR76"/>
      <c r="BBS76"/>
      <c r="BBT76"/>
      <c r="BBU76"/>
      <c r="BBV76"/>
      <c r="BBW76"/>
      <c r="BBX76"/>
      <c r="BBY76"/>
      <c r="BBZ76"/>
      <c r="BCA76"/>
      <c r="BCB76"/>
      <c r="BCC76"/>
      <c r="BCD76"/>
      <c r="BCE76"/>
      <c r="BCF76"/>
      <c r="BCG76"/>
      <c r="BCH76"/>
      <c r="BCI76"/>
      <c r="BCJ76"/>
      <c r="BCK76"/>
      <c r="BCL76"/>
      <c r="BCM76"/>
      <c r="BCN76"/>
      <c r="BCO76"/>
      <c r="BCP76"/>
      <c r="BCQ76"/>
      <c r="BCR76"/>
      <c r="BCS76"/>
      <c r="BCT76"/>
      <c r="BCU76"/>
      <c r="BCV76"/>
      <c r="BCW76"/>
      <c r="BCX76"/>
      <c r="BCY76"/>
      <c r="BCZ76"/>
      <c r="BDA76"/>
      <c r="BDB76"/>
      <c r="BDC76"/>
      <c r="BDD76"/>
      <c r="BDE76"/>
      <c r="BDF76"/>
      <c r="BDG76"/>
      <c r="BDH76"/>
      <c r="BDI76"/>
      <c r="BDJ76"/>
      <c r="BDK76"/>
      <c r="BDL76"/>
      <c r="BDM76"/>
      <c r="BDN76"/>
      <c r="BDO76"/>
      <c r="BDP76"/>
      <c r="BDQ76"/>
      <c r="BDR76"/>
      <c r="BDS76"/>
      <c r="BDT76"/>
      <c r="BDU76"/>
      <c r="BDV76"/>
      <c r="BDW76"/>
      <c r="BDX76"/>
      <c r="BDY76"/>
      <c r="BDZ76"/>
      <c r="BEA76"/>
      <c r="BEB76"/>
      <c r="BEC76"/>
      <c r="BED76"/>
      <c r="BEE76"/>
      <c r="BEF76"/>
      <c r="BEG76"/>
      <c r="BEH76"/>
      <c r="BEI76"/>
      <c r="BEJ76"/>
      <c r="BEK76"/>
      <c r="BEL76"/>
      <c r="BEM76"/>
      <c r="BEN76"/>
      <c r="BEO76"/>
      <c r="BEP76"/>
      <c r="BEQ76"/>
      <c r="BER76"/>
      <c r="BES76"/>
      <c r="BET76"/>
      <c r="BEU76"/>
      <c r="BEV76"/>
      <c r="BEW76"/>
      <c r="BEX76"/>
      <c r="BEY76"/>
      <c r="BEZ76"/>
      <c r="BFA76"/>
      <c r="BFB76"/>
      <c r="BFC76"/>
      <c r="BFD76"/>
      <c r="BFE76"/>
      <c r="BFF76"/>
      <c r="BFG76"/>
      <c r="BFH76"/>
      <c r="BFI76"/>
      <c r="BFJ76"/>
      <c r="BFK76"/>
      <c r="BFL76"/>
      <c r="BFM76"/>
      <c r="BFN76"/>
      <c r="BFO76"/>
      <c r="BFP76"/>
      <c r="BFQ76"/>
      <c r="BFR76"/>
      <c r="BFS76"/>
      <c r="BFT76"/>
      <c r="BFU76"/>
      <c r="BFV76"/>
      <c r="BFW76"/>
      <c r="BFX76"/>
      <c r="BFY76"/>
      <c r="BFZ76"/>
      <c r="BGA76"/>
      <c r="BGB76"/>
      <c r="BGC76"/>
      <c r="BGD76"/>
      <c r="BGE76"/>
      <c r="BGF76"/>
      <c r="BGG76"/>
      <c r="BGH76"/>
      <c r="BGI76"/>
      <c r="BGJ76"/>
      <c r="BGK76"/>
      <c r="BGL76"/>
      <c r="BGM76"/>
      <c r="BGN76"/>
      <c r="BGO76"/>
      <c r="BGP76"/>
      <c r="BGQ76"/>
      <c r="BGR76"/>
      <c r="BGS76"/>
      <c r="BGT76"/>
      <c r="BGU76"/>
      <c r="BGV76"/>
      <c r="BGW76"/>
      <c r="BGX76"/>
      <c r="BGY76"/>
      <c r="BGZ76"/>
      <c r="BHA76"/>
      <c r="BHB76"/>
      <c r="BHC76"/>
      <c r="BHD76"/>
      <c r="BHE76"/>
      <c r="BHF76"/>
      <c r="BHG76"/>
      <c r="BHH76"/>
      <c r="BHI76"/>
      <c r="BHJ76"/>
      <c r="BHK76"/>
      <c r="BHL76"/>
      <c r="BHM76"/>
      <c r="BHN76"/>
      <c r="BHO76"/>
      <c r="BHP76"/>
      <c r="BHQ76"/>
      <c r="BHR76"/>
      <c r="BHS76"/>
      <c r="BHT76"/>
      <c r="BHU76"/>
      <c r="BHV76"/>
      <c r="BHW76"/>
      <c r="BHX76"/>
      <c r="BHY76"/>
      <c r="BHZ76"/>
      <c r="BIA76"/>
      <c r="BIB76"/>
      <c r="BIC76"/>
      <c r="BID76"/>
      <c r="BIE76"/>
      <c r="BIF76"/>
      <c r="BIG76"/>
      <c r="BIH76"/>
      <c r="BII76"/>
      <c r="BIJ76"/>
      <c r="BIK76"/>
      <c r="BIL76"/>
      <c r="BIM76"/>
      <c r="BIN76"/>
      <c r="BIO76"/>
      <c r="BIP76"/>
      <c r="BIQ76"/>
      <c r="BIR76"/>
      <c r="BIS76"/>
      <c r="BIT76"/>
      <c r="BIU76"/>
      <c r="BIV76"/>
      <c r="BIW76"/>
      <c r="BIX76"/>
      <c r="BIY76"/>
      <c r="BIZ76"/>
      <c r="BJA76"/>
      <c r="BJB76"/>
      <c r="BJC76"/>
      <c r="BJD76"/>
      <c r="BJE76"/>
      <c r="BJF76"/>
      <c r="BJG76"/>
      <c r="BJH76"/>
      <c r="BJI76"/>
      <c r="BJJ76"/>
      <c r="BJK76"/>
      <c r="BJL76"/>
      <c r="BJM76"/>
      <c r="BJN76"/>
      <c r="BJO76"/>
      <c r="BJP76"/>
      <c r="BJQ76"/>
      <c r="BJR76"/>
      <c r="BJS76"/>
      <c r="BJT76"/>
      <c r="BJU76"/>
      <c r="BJV76"/>
      <c r="BJW76"/>
      <c r="BJX76"/>
      <c r="BJY76"/>
      <c r="BJZ76"/>
      <c r="BKA76"/>
      <c r="BKB76"/>
      <c r="BKC76"/>
      <c r="BKD76"/>
      <c r="BKE76"/>
      <c r="BKF76"/>
      <c r="BKG76"/>
      <c r="BKH76"/>
      <c r="BKI76"/>
      <c r="BKJ76"/>
      <c r="BKK76"/>
      <c r="BKL76"/>
      <c r="BKM76"/>
      <c r="BKN76"/>
      <c r="BKO76"/>
      <c r="BKP76"/>
      <c r="BKQ76"/>
      <c r="BKR76"/>
      <c r="BKS76"/>
      <c r="BKT76"/>
      <c r="BKU76"/>
      <c r="BKV76"/>
      <c r="BKW76"/>
      <c r="BKX76"/>
      <c r="BKY76"/>
      <c r="BKZ76"/>
      <c r="BLA76"/>
      <c r="BLB76"/>
      <c r="BLC76"/>
      <c r="BLD76"/>
      <c r="BLE76"/>
      <c r="BLF76"/>
      <c r="BLG76"/>
      <c r="BLH76"/>
      <c r="BLI76"/>
      <c r="BLJ76"/>
      <c r="BLK76"/>
      <c r="BLL76"/>
      <c r="BLM76"/>
      <c r="BLN76"/>
      <c r="BLO76"/>
      <c r="BLP76"/>
      <c r="BLQ76"/>
      <c r="BLR76"/>
      <c r="BLS76"/>
      <c r="BLT76"/>
      <c r="BLU76"/>
      <c r="BLV76"/>
      <c r="BLW76"/>
      <c r="BLX76"/>
      <c r="BLY76"/>
      <c r="BLZ76"/>
      <c r="BMA76"/>
      <c r="BMB76"/>
      <c r="BMC76"/>
      <c r="BMD76"/>
      <c r="BME76"/>
      <c r="BMF76"/>
      <c r="BMG76"/>
      <c r="BMH76"/>
      <c r="BMI76"/>
      <c r="BMJ76"/>
      <c r="BMK76"/>
      <c r="BML76"/>
      <c r="BMM76"/>
      <c r="BMN76"/>
      <c r="BMO76"/>
      <c r="BMP76"/>
      <c r="BMQ76"/>
      <c r="BMR76"/>
      <c r="BMS76"/>
      <c r="BMT76"/>
      <c r="BMU76"/>
      <c r="BMV76"/>
      <c r="BMW76"/>
      <c r="BMX76"/>
      <c r="BMY76"/>
      <c r="BMZ76"/>
      <c r="BNA76"/>
      <c r="BNB76"/>
      <c r="BNC76"/>
      <c r="BND76"/>
      <c r="BNE76"/>
      <c r="BNF76"/>
      <c r="BNG76"/>
      <c r="BNH76"/>
      <c r="BNI76"/>
      <c r="BNJ76"/>
      <c r="BNK76"/>
      <c r="BNL76"/>
      <c r="BNM76"/>
      <c r="BNN76"/>
      <c r="BNO76"/>
      <c r="BNP76"/>
      <c r="BNQ76"/>
      <c r="BNR76"/>
      <c r="BNS76"/>
      <c r="BNT76"/>
      <c r="BNU76"/>
      <c r="BNV76"/>
      <c r="BNW76"/>
      <c r="BNX76"/>
      <c r="BNY76"/>
      <c r="BNZ76"/>
      <c r="BOA76"/>
      <c r="BOB76"/>
      <c r="BOC76"/>
      <c r="BOD76"/>
      <c r="BOE76"/>
      <c r="BOF76"/>
      <c r="BOG76"/>
      <c r="BOH76"/>
      <c r="BOI76"/>
      <c r="BOJ76"/>
      <c r="BOK76"/>
      <c r="BOL76"/>
      <c r="BOM76"/>
      <c r="BON76"/>
      <c r="BOO76"/>
      <c r="BOP76"/>
      <c r="BOQ76"/>
      <c r="BOR76"/>
      <c r="BOS76"/>
      <c r="BOT76"/>
      <c r="BOU76"/>
      <c r="BOV76"/>
      <c r="BOW76"/>
      <c r="BOX76"/>
      <c r="BOY76"/>
      <c r="BOZ76"/>
      <c r="BPA76"/>
      <c r="BPB76"/>
      <c r="BPC76"/>
      <c r="BPD76"/>
      <c r="BPE76"/>
      <c r="BPF76"/>
      <c r="BPG76"/>
      <c r="BPH76"/>
      <c r="BPI76"/>
      <c r="BPJ76"/>
      <c r="BPK76"/>
      <c r="BPL76"/>
      <c r="BPM76"/>
      <c r="BPN76"/>
      <c r="BPO76"/>
      <c r="BPP76"/>
      <c r="BPQ76"/>
      <c r="BPR76"/>
      <c r="BPS76"/>
      <c r="BPT76"/>
      <c r="BPU76"/>
      <c r="BPV76"/>
      <c r="BPW76"/>
      <c r="BPX76"/>
      <c r="BPY76"/>
      <c r="BPZ76"/>
      <c r="BQA76"/>
      <c r="BQB76"/>
      <c r="BQC76"/>
      <c r="BQD76"/>
      <c r="BQE76"/>
      <c r="BQF76"/>
      <c r="BQG76"/>
      <c r="BQH76"/>
      <c r="BQI76"/>
      <c r="BQJ76"/>
      <c r="BQK76"/>
      <c r="BQL76"/>
      <c r="BQM76"/>
      <c r="BQN76"/>
      <c r="BQO76"/>
      <c r="BQP76"/>
      <c r="BQQ76"/>
      <c r="BQR76"/>
      <c r="BQS76"/>
      <c r="BQT76"/>
      <c r="BQU76"/>
      <c r="BQV76"/>
      <c r="BQW76"/>
      <c r="BQX76"/>
      <c r="BQY76"/>
      <c r="BQZ76"/>
      <c r="BRA76"/>
      <c r="BRB76"/>
      <c r="BRC76"/>
      <c r="BRD76"/>
      <c r="BRE76"/>
      <c r="BRF76"/>
      <c r="BRG76"/>
      <c r="BRH76"/>
      <c r="BRI76"/>
      <c r="BRJ76"/>
      <c r="BRK76"/>
      <c r="BRL76"/>
      <c r="BRM76"/>
      <c r="BRN76"/>
      <c r="BRO76"/>
      <c r="BRP76"/>
      <c r="BRQ76"/>
      <c r="BRR76"/>
      <c r="BRS76"/>
      <c r="BRT76"/>
      <c r="BRU76"/>
      <c r="BRV76"/>
      <c r="BRW76"/>
      <c r="BRX76"/>
      <c r="BRY76"/>
      <c r="BRZ76"/>
      <c r="BSA76"/>
      <c r="BSB76"/>
      <c r="BSC76"/>
      <c r="BSD76"/>
      <c r="BSE76"/>
      <c r="BSF76"/>
      <c r="BSG76"/>
      <c r="BSH76"/>
      <c r="BSI76"/>
      <c r="BSJ76"/>
      <c r="BSK76"/>
      <c r="BSL76"/>
      <c r="BSM76"/>
      <c r="BSN76"/>
      <c r="BSO76"/>
      <c r="BSP76"/>
      <c r="BSQ76"/>
      <c r="BSR76"/>
      <c r="BSS76"/>
      <c r="BST76"/>
      <c r="BSU76"/>
      <c r="BSV76"/>
      <c r="BSW76"/>
      <c r="BSX76"/>
      <c r="BSY76"/>
      <c r="BSZ76"/>
      <c r="BTA76"/>
      <c r="BTB76"/>
      <c r="BTC76"/>
      <c r="BTD76"/>
      <c r="BTE76"/>
      <c r="BTF76"/>
      <c r="BTG76"/>
      <c r="BTH76"/>
      <c r="BTI76"/>
      <c r="BTJ76"/>
      <c r="BTK76"/>
      <c r="BTL76"/>
      <c r="BTM76"/>
      <c r="BTN76"/>
      <c r="BTO76"/>
      <c r="BTP76"/>
      <c r="BTQ76"/>
      <c r="BTR76"/>
      <c r="BTS76"/>
      <c r="BTT76"/>
      <c r="BTU76"/>
      <c r="BTV76"/>
      <c r="BTW76"/>
      <c r="BTX76"/>
      <c r="BTY76"/>
      <c r="BTZ76"/>
      <c r="BUA76"/>
      <c r="BUB76"/>
      <c r="BUC76"/>
      <c r="BUD76"/>
      <c r="BUE76"/>
      <c r="BUF76"/>
      <c r="BUG76"/>
      <c r="BUH76"/>
      <c r="BUI76"/>
      <c r="BUJ76"/>
      <c r="BUK76"/>
      <c r="BUL76"/>
      <c r="BUM76"/>
      <c r="BUN76"/>
      <c r="BUO76"/>
      <c r="BUP76"/>
      <c r="BUQ76"/>
      <c r="BUR76"/>
      <c r="BUS76"/>
      <c r="BUT76"/>
      <c r="BUU76"/>
      <c r="BUV76"/>
      <c r="BUW76"/>
      <c r="BUX76"/>
      <c r="BUY76"/>
      <c r="BUZ76"/>
      <c r="BVA76"/>
      <c r="BVB76"/>
      <c r="BVC76"/>
      <c r="BVD76"/>
      <c r="BVE76"/>
      <c r="BVF76"/>
      <c r="BVG76"/>
      <c r="BVH76"/>
      <c r="BVI76"/>
      <c r="BVJ76"/>
      <c r="BVK76"/>
      <c r="BVL76"/>
      <c r="BVM76"/>
      <c r="BVN76"/>
      <c r="BVO76"/>
      <c r="BVP76"/>
      <c r="BVQ76"/>
      <c r="BVR76"/>
      <c r="BVS76"/>
      <c r="BVT76"/>
      <c r="BVU76"/>
      <c r="BVV76"/>
      <c r="BVW76"/>
      <c r="BVX76"/>
      <c r="BVY76"/>
      <c r="BVZ76"/>
      <c r="BWA76"/>
      <c r="BWB76"/>
      <c r="BWC76"/>
      <c r="BWD76"/>
      <c r="BWE76"/>
      <c r="BWF76"/>
      <c r="BWG76"/>
      <c r="BWH76"/>
      <c r="BWI76"/>
      <c r="BWJ76"/>
      <c r="BWK76"/>
      <c r="BWL76"/>
      <c r="BWM76"/>
      <c r="BWN76"/>
      <c r="BWO76"/>
      <c r="BWP76"/>
      <c r="BWQ76"/>
      <c r="BWR76"/>
      <c r="BWS76"/>
      <c r="BWT76"/>
      <c r="BWU76"/>
      <c r="BWV76"/>
      <c r="BWW76"/>
      <c r="BWX76"/>
      <c r="BWY76"/>
      <c r="BWZ76"/>
      <c r="BXA76"/>
      <c r="BXB76"/>
      <c r="BXC76"/>
      <c r="BXD76"/>
      <c r="BXE76"/>
      <c r="BXF76"/>
      <c r="BXG76"/>
      <c r="BXH76"/>
      <c r="BXI76"/>
      <c r="BXJ76"/>
      <c r="BXK76"/>
      <c r="BXL76"/>
      <c r="BXM76"/>
      <c r="BXN76"/>
      <c r="BXO76"/>
      <c r="BXP76"/>
      <c r="BXQ76"/>
      <c r="BXR76"/>
      <c r="BXS76"/>
      <c r="BXT76"/>
      <c r="BXU76"/>
      <c r="BXV76"/>
      <c r="BXW76"/>
      <c r="BXX76"/>
      <c r="BXY76"/>
      <c r="BXZ76"/>
      <c r="BYA76"/>
      <c r="BYB76"/>
      <c r="BYC76"/>
      <c r="BYD76"/>
      <c r="BYE76"/>
      <c r="BYF76"/>
      <c r="BYG76"/>
      <c r="BYH76"/>
      <c r="BYI76"/>
      <c r="BYJ76"/>
      <c r="BYK76"/>
      <c r="BYL76"/>
      <c r="BYM76"/>
      <c r="BYN76"/>
      <c r="BYO76"/>
      <c r="BYP76"/>
      <c r="BYQ76"/>
      <c r="BYR76"/>
      <c r="BYS76"/>
      <c r="BYT76"/>
      <c r="BYU76"/>
      <c r="BYV76"/>
      <c r="BYW76"/>
      <c r="BYX76"/>
      <c r="BYY76"/>
      <c r="BYZ76"/>
      <c r="BZA76"/>
      <c r="BZB76"/>
      <c r="BZC76"/>
      <c r="BZD76"/>
      <c r="BZE76"/>
      <c r="BZF76"/>
      <c r="BZG76"/>
      <c r="BZH76"/>
      <c r="BZI76"/>
      <c r="BZJ76"/>
      <c r="BZK76"/>
      <c r="BZL76"/>
      <c r="BZM76"/>
      <c r="BZN76"/>
      <c r="BZO76"/>
      <c r="BZP76"/>
      <c r="BZQ76"/>
      <c r="BZR76"/>
      <c r="BZS76"/>
      <c r="BZT76"/>
      <c r="BZU76"/>
      <c r="BZV76"/>
      <c r="BZW76"/>
      <c r="BZX76"/>
      <c r="BZY76"/>
      <c r="BZZ76"/>
      <c r="CAA76"/>
      <c r="CAB76"/>
      <c r="CAC76"/>
      <c r="CAD76"/>
      <c r="CAE76"/>
      <c r="CAF76"/>
      <c r="CAG76"/>
      <c r="CAH76"/>
      <c r="CAI76"/>
      <c r="CAJ76"/>
      <c r="CAK76"/>
      <c r="CAL76"/>
      <c r="CAM76"/>
      <c r="CAN76"/>
      <c r="CAO76"/>
      <c r="CAP76"/>
      <c r="CAQ76"/>
      <c r="CAR76"/>
      <c r="CAS76"/>
      <c r="CAT76"/>
      <c r="CAU76"/>
      <c r="CAV76"/>
      <c r="CAW76"/>
      <c r="CAX76"/>
      <c r="CAY76"/>
      <c r="CAZ76"/>
      <c r="CBA76"/>
      <c r="CBB76"/>
      <c r="CBC76"/>
      <c r="CBD76"/>
      <c r="CBE76"/>
      <c r="CBF76"/>
      <c r="CBG76"/>
      <c r="CBH76"/>
      <c r="CBI76"/>
      <c r="CBJ76"/>
      <c r="CBK76"/>
      <c r="CBL76"/>
      <c r="CBM76"/>
      <c r="CBN76"/>
      <c r="CBO76"/>
      <c r="CBP76"/>
      <c r="CBQ76"/>
      <c r="CBR76"/>
      <c r="CBS76"/>
      <c r="CBT76"/>
      <c r="CBU76"/>
      <c r="CBV76"/>
      <c r="CBW76"/>
      <c r="CBX76"/>
      <c r="CBY76"/>
      <c r="CBZ76"/>
      <c r="CCA76"/>
      <c r="CCB76"/>
      <c r="CCC76"/>
      <c r="CCD76"/>
      <c r="CCE76"/>
      <c r="CCF76"/>
      <c r="CCG76"/>
      <c r="CCH76"/>
      <c r="CCI76"/>
      <c r="CCJ76"/>
      <c r="CCK76"/>
      <c r="CCL76"/>
      <c r="CCM76"/>
      <c r="CCN76"/>
      <c r="CCO76"/>
      <c r="CCP76"/>
      <c r="CCQ76"/>
      <c r="CCR76"/>
      <c r="CCS76"/>
      <c r="CCT76"/>
      <c r="CCU76"/>
      <c r="CCV76"/>
      <c r="CCW76"/>
      <c r="CCX76"/>
      <c r="CCY76"/>
      <c r="CCZ76"/>
      <c r="CDA76"/>
      <c r="CDB76"/>
      <c r="CDC76"/>
      <c r="CDD76"/>
      <c r="CDE76"/>
      <c r="CDF76"/>
      <c r="CDG76"/>
      <c r="CDH76"/>
      <c r="CDI76"/>
      <c r="CDJ76"/>
      <c r="CDK76"/>
      <c r="CDL76"/>
      <c r="CDM76"/>
      <c r="CDN76"/>
      <c r="CDO76"/>
      <c r="CDP76"/>
      <c r="CDQ76"/>
      <c r="CDR76"/>
      <c r="CDS76"/>
      <c r="CDT76"/>
      <c r="CDU76"/>
      <c r="CDV76"/>
      <c r="CDW76"/>
      <c r="CDX76"/>
      <c r="CDY76"/>
      <c r="CDZ76"/>
      <c r="CEA76"/>
      <c r="CEB76"/>
      <c r="CEC76"/>
      <c r="CED76"/>
      <c r="CEE76"/>
      <c r="CEF76"/>
      <c r="CEG76"/>
      <c r="CEH76"/>
      <c r="CEI76"/>
      <c r="CEJ76"/>
      <c r="CEK76"/>
      <c r="CEL76"/>
      <c r="CEM76"/>
      <c r="CEN76"/>
      <c r="CEO76"/>
      <c r="CEP76"/>
      <c r="CEQ76"/>
      <c r="CER76"/>
      <c r="CES76"/>
      <c r="CET76"/>
      <c r="CEU76"/>
      <c r="CEV76"/>
      <c r="CEW76"/>
      <c r="CEX76"/>
      <c r="CEY76"/>
      <c r="CEZ76"/>
      <c r="CFA76"/>
      <c r="CFB76"/>
      <c r="CFC76"/>
      <c r="CFD76"/>
      <c r="CFE76"/>
      <c r="CFF76"/>
      <c r="CFG76"/>
      <c r="CFH76"/>
      <c r="CFI76"/>
      <c r="CFJ76"/>
      <c r="CFK76"/>
      <c r="CFL76"/>
      <c r="CFM76"/>
      <c r="CFN76"/>
      <c r="CFO76"/>
      <c r="CFP76"/>
      <c r="CFQ76"/>
      <c r="CFR76"/>
      <c r="CFS76"/>
      <c r="CFT76"/>
      <c r="CFU76"/>
      <c r="CFV76"/>
      <c r="CFW76"/>
      <c r="CFX76"/>
      <c r="CFY76"/>
      <c r="CFZ76"/>
      <c r="CGA76"/>
      <c r="CGB76"/>
      <c r="CGC76"/>
      <c r="CGD76"/>
      <c r="CGE76"/>
      <c r="CGF76"/>
      <c r="CGG76"/>
      <c r="CGH76"/>
      <c r="CGI76"/>
      <c r="CGJ76"/>
      <c r="CGK76"/>
      <c r="CGL76"/>
      <c r="CGM76"/>
      <c r="CGN76"/>
      <c r="CGO76"/>
      <c r="CGP76"/>
      <c r="CGQ76"/>
      <c r="CGR76"/>
      <c r="CGS76"/>
      <c r="CGT76"/>
      <c r="CGU76"/>
      <c r="CGV76"/>
      <c r="CGW76"/>
      <c r="CGX76"/>
      <c r="CGY76"/>
      <c r="CGZ76"/>
      <c r="CHA76"/>
      <c r="CHB76"/>
      <c r="CHC76"/>
      <c r="CHD76"/>
      <c r="CHE76"/>
      <c r="CHF76"/>
      <c r="CHG76"/>
      <c r="CHH76"/>
      <c r="CHI76"/>
      <c r="CHJ76"/>
      <c r="CHK76"/>
      <c r="CHL76"/>
      <c r="CHM76"/>
      <c r="CHN76"/>
      <c r="CHO76"/>
      <c r="CHP76"/>
      <c r="CHQ76"/>
      <c r="CHR76"/>
      <c r="CHS76"/>
      <c r="CHT76"/>
      <c r="CHU76"/>
      <c r="CHV76"/>
      <c r="CHW76"/>
      <c r="CHX76"/>
      <c r="CHY76"/>
      <c r="CHZ76"/>
      <c r="CIA76"/>
      <c r="CIB76"/>
      <c r="CIC76"/>
      <c r="CID76"/>
      <c r="CIE76"/>
      <c r="CIF76"/>
      <c r="CIG76"/>
      <c r="CIH76"/>
      <c r="CII76"/>
      <c r="CIJ76"/>
      <c r="CIK76"/>
      <c r="CIL76"/>
      <c r="CIM76"/>
      <c r="CIN76"/>
      <c r="CIO76"/>
      <c r="CIP76"/>
      <c r="CIQ76"/>
      <c r="CIR76"/>
      <c r="CIS76"/>
      <c r="CIT76"/>
      <c r="CIU76"/>
      <c r="CIV76"/>
      <c r="CIW76"/>
      <c r="CIX76"/>
      <c r="CIY76"/>
      <c r="CIZ76"/>
      <c r="CJA76"/>
      <c r="CJB76"/>
      <c r="CJC76"/>
      <c r="CJD76"/>
      <c r="CJE76"/>
      <c r="CJF76"/>
      <c r="CJG76"/>
      <c r="CJH76"/>
      <c r="CJI76"/>
      <c r="CJJ76"/>
      <c r="CJK76"/>
      <c r="CJL76"/>
      <c r="CJM76"/>
      <c r="CJN76"/>
      <c r="CJO76"/>
      <c r="CJP76"/>
      <c r="CJQ76"/>
      <c r="CJR76"/>
      <c r="CJS76"/>
      <c r="CJT76"/>
      <c r="CJU76"/>
      <c r="CJV76"/>
      <c r="CJW76"/>
      <c r="CJX76"/>
      <c r="CJY76"/>
      <c r="CJZ76"/>
      <c r="CKA76"/>
      <c r="CKB76"/>
      <c r="CKC76"/>
      <c r="CKD76"/>
      <c r="CKE76"/>
      <c r="CKF76"/>
      <c r="CKG76"/>
      <c r="CKH76"/>
      <c r="CKI76"/>
      <c r="CKJ76"/>
      <c r="CKK76"/>
      <c r="CKL76"/>
      <c r="CKM76"/>
      <c r="CKN76"/>
      <c r="CKO76"/>
      <c r="CKP76"/>
      <c r="CKQ76"/>
      <c r="CKR76"/>
      <c r="CKS76"/>
      <c r="CKT76"/>
      <c r="CKU76"/>
      <c r="CKV76"/>
      <c r="CKW76"/>
      <c r="CKX76"/>
      <c r="CKY76"/>
      <c r="CKZ76"/>
      <c r="CLA76"/>
      <c r="CLB76"/>
      <c r="CLC76"/>
      <c r="CLD76"/>
      <c r="CLE76"/>
      <c r="CLF76"/>
      <c r="CLG76"/>
      <c r="CLH76"/>
      <c r="CLI76"/>
      <c r="CLJ76"/>
      <c r="CLK76"/>
      <c r="CLL76"/>
      <c r="CLM76"/>
      <c r="CLN76"/>
      <c r="CLO76"/>
      <c r="CLP76"/>
      <c r="CLQ76"/>
      <c r="CLR76"/>
      <c r="CLS76"/>
      <c r="CLT76"/>
      <c r="CLU76"/>
      <c r="CLV76"/>
      <c r="CLW76"/>
      <c r="CLX76"/>
      <c r="CLY76"/>
      <c r="CLZ76"/>
      <c r="CMA76"/>
      <c r="CMB76"/>
      <c r="CMC76"/>
      <c r="CMD76"/>
      <c r="CME76"/>
      <c r="CMF76"/>
      <c r="CMG76"/>
      <c r="CMH76"/>
      <c r="CMI76"/>
      <c r="CMJ76"/>
      <c r="CMK76"/>
      <c r="CML76"/>
      <c r="CMM76"/>
      <c r="CMN76"/>
      <c r="CMO76"/>
      <c r="CMP76"/>
      <c r="CMQ76"/>
      <c r="CMR76"/>
      <c r="CMS76"/>
      <c r="CMT76"/>
      <c r="CMU76"/>
      <c r="CMV76"/>
      <c r="CMW76"/>
      <c r="CMX76"/>
      <c r="CMY76"/>
      <c r="CMZ76"/>
      <c r="CNA76"/>
      <c r="CNB76"/>
      <c r="CNC76"/>
      <c r="CND76"/>
      <c r="CNE76"/>
      <c r="CNF76"/>
      <c r="CNG76"/>
      <c r="CNH76"/>
      <c r="CNI76"/>
      <c r="CNJ76"/>
      <c r="CNK76"/>
      <c r="CNL76"/>
      <c r="CNM76"/>
      <c r="CNN76"/>
      <c r="CNO76"/>
      <c r="CNP76"/>
      <c r="CNQ76"/>
      <c r="CNR76"/>
      <c r="CNS76"/>
      <c r="CNT76"/>
      <c r="CNU76"/>
      <c r="CNV76"/>
      <c r="CNW76"/>
      <c r="CNX76"/>
      <c r="CNY76"/>
      <c r="CNZ76"/>
      <c r="COA76"/>
      <c r="COB76"/>
      <c r="COC76"/>
      <c r="COD76"/>
      <c r="COE76"/>
      <c r="COF76"/>
      <c r="COG76"/>
      <c r="COH76"/>
      <c r="COI76"/>
      <c r="COJ76"/>
      <c r="COK76"/>
      <c r="COL76"/>
      <c r="COM76"/>
      <c r="CON76"/>
      <c r="COO76"/>
      <c r="COP76"/>
      <c r="COQ76"/>
      <c r="COR76"/>
      <c r="COS76"/>
      <c r="COT76"/>
      <c r="COU76"/>
      <c r="COV76"/>
      <c r="COW76"/>
      <c r="COX76"/>
      <c r="COY76"/>
      <c r="COZ76"/>
      <c r="CPA76"/>
      <c r="CPB76"/>
      <c r="CPC76"/>
      <c r="CPD76"/>
      <c r="CPE76"/>
      <c r="CPF76"/>
      <c r="CPG76"/>
      <c r="CPH76"/>
      <c r="CPI76"/>
      <c r="CPJ76"/>
      <c r="CPK76"/>
      <c r="CPL76"/>
      <c r="CPM76"/>
      <c r="CPN76"/>
      <c r="CPO76"/>
      <c r="CPP76"/>
      <c r="CPQ76"/>
      <c r="CPR76"/>
      <c r="CPS76"/>
      <c r="CPT76"/>
      <c r="CPU76"/>
      <c r="CPV76"/>
      <c r="CPW76"/>
      <c r="CPX76"/>
      <c r="CPY76"/>
      <c r="CPZ76"/>
      <c r="CQA76"/>
      <c r="CQB76"/>
      <c r="CQC76"/>
      <c r="CQD76"/>
      <c r="CQE76"/>
      <c r="CQF76"/>
      <c r="CQG76"/>
      <c r="CQH76"/>
      <c r="CQI76"/>
      <c r="CQJ76"/>
      <c r="CQK76"/>
      <c r="CQL76"/>
      <c r="CQM76"/>
      <c r="CQN76"/>
      <c r="CQO76"/>
      <c r="CQP76"/>
      <c r="CQQ76"/>
      <c r="CQR76"/>
      <c r="CQS76"/>
      <c r="CQT76"/>
      <c r="CQU76"/>
      <c r="CQV76"/>
      <c r="CQW76"/>
      <c r="CQX76"/>
      <c r="CQY76"/>
      <c r="CQZ76"/>
      <c r="CRA76"/>
      <c r="CRB76"/>
      <c r="CRC76"/>
      <c r="CRD76"/>
    </row>
    <row r="77" spans="1:2500" s="11" customFormat="1" ht="18" customHeight="1" x14ac:dyDescent="0.25">
      <c r="A77" s="433"/>
      <c r="B77" s="21">
        <v>51</v>
      </c>
      <c r="C77" s="21" t="str">
        <f t="shared" si="14"/>
        <v>_51</v>
      </c>
      <c r="D77" s="21" t="str">
        <f t="shared" si="15"/>
        <v>_32_2</v>
      </c>
      <c r="E77" s="22" t="s">
        <v>66</v>
      </c>
      <c r="F77" s="21">
        <v>32</v>
      </c>
      <c r="G77" s="22" t="s">
        <v>70</v>
      </c>
      <c r="H77" s="21">
        <v>2</v>
      </c>
      <c r="I77" s="22" t="s">
        <v>9</v>
      </c>
      <c r="J77" s="287">
        <v>70644</v>
      </c>
      <c r="K77" s="15">
        <v>0.02</v>
      </c>
      <c r="L77" s="15">
        <v>0.02</v>
      </c>
      <c r="M77" s="289">
        <f t="shared" si="10"/>
        <v>72057</v>
      </c>
      <c r="N77" s="289">
        <f t="shared" si="11"/>
        <v>73500</v>
      </c>
      <c r="O77"/>
      <c r="P77" s="25">
        <f t="shared" si="12"/>
        <v>1.0200016986580602</v>
      </c>
      <c r="Q77" s="25">
        <f>+Q76</f>
        <v>1.0200481722867667</v>
      </c>
      <c r="R77" s="25">
        <f>+(M77-M76)/(J77-J76)</f>
        <v>1.0199321458863444</v>
      </c>
      <c r="S77" s="1">
        <f t="shared" si="13"/>
        <v>1.0200258128981223</v>
      </c>
      <c r="T77" s="1">
        <f>+T76</f>
        <v>1.0200013889853463</v>
      </c>
      <c r="U77" s="1">
        <f>+(N77-N76)/(M77-M76)</f>
        <v>1.0200623700623701</v>
      </c>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c r="AMG77"/>
      <c r="AMH77"/>
      <c r="AMI77"/>
      <c r="AMJ77"/>
      <c r="AMK77"/>
      <c r="AML77"/>
      <c r="AMM77"/>
      <c r="AMN77"/>
      <c r="AMO77"/>
      <c r="AMP77"/>
      <c r="AMQ77"/>
      <c r="AMR77"/>
      <c r="AMS77"/>
      <c r="AMT77"/>
      <c r="AMU77"/>
      <c r="AMV77"/>
      <c r="AMW77"/>
      <c r="AMX77"/>
      <c r="AMY77"/>
      <c r="AMZ77"/>
      <c r="ANA77"/>
      <c r="ANB77"/>
      <c r="ANC77"/>
      <c r="AND77"/>
      <c r="ANE77"/>
      <c r="ANF77"/>
      <c r="ANG77"/>
      <c r="ANH77"/>
      <c r="ANI77"/>
      <c r="ANJ77"/>
      <c r="ANK77"/>
      <c r="ANL77"/>
      <c r="ANM77"/>
      <c r="ANN77"/>
      <c r="ANO77"/>
      <c r="ANP77"/>
      <c r="ANQ77"/>
      <c r="ANR77"/>
      <c r="ANS77"/>
      <c r="ANT77"/>
      <c r="ANU77"/>
      <c r="ANV77"/>
      <c r="ANW77"/>
      <c r="ANX77"/>
      <c r="ANY77"/>
      <c r="ANZ77"/>
      <c r="AOA77"/>
      <c r="AOB77"/>
      <c r="AOC77"/>
      <c r="AOD77"/>
      <c r="AOE77"/>
      <c r="AOF77"/>
      <c r="AOG77"/>
      <c r="AOH77"/>
      <c r="AOI77"/>
      <c r="AOJ77"/>
      <c r="AOK77"/>
      <c r="AOL77"/>
      <c r="AOM77"/>
      <c r="AON77"/>
      <c r="AOO77"/>
      <c r="AOP77"/>
      <c r="AOQ77"/>
      <c r="AOR77"/>
      <c r="AOS77"/>
      <c r="AOT77"/>
      <c r="AOU77"/>
      <c r="AOV77"/>
      <c r="AOW77"/>
      <c r="AOX77"/>
      <c r="AOY77"/>
      <c r="AOZ77"/>
      <c r="APA77"/>
      <c r="APB77"/>
      <c r="APC77"/>
      <c r="APD77"/>
      <c r="APE77"/>
      <c r="APF77"/>
      <c r="APG77"/>
      <c r="APH77"/>
      <c r="API77"/>
      <c r="APJ77"/>
      <c r="APK77"/>
      <c r="APL77"/>
      <c r="APM77"/>
      <c r="APN77"/>
      <c r="APO77"/>
      <c r="APP77"/>
      <c r="APQ77"/>
      <c r="APR77"/>
      <c r="APS77"/>
      <c r="APT77"/>
      <c r="APU77"/>
      <c r="APV77"/>
      <c r="APW77"/>
      <c r="APX77"/>
      <c r="APY77"/>
      <c r="APZ77"/>
      <c r="AQA77"/>
      <c r="AQB77"/>
      <c r="AQC77"/>
      <c r="AQD77"/>
      <c r="AQE77"/>
      <c r="AQF77"/>
      <c r="AQG77"/>
      <c r="AQH77"/>
      <c r="AQI77"/>
      <c r="AQJ77"/>
      <c r="AQK77"/>
      <c r="AQL77"/>
      <c r="AQM77"/>
      <c r="AQN77"/>
      <c r="AQO77"/>
      <c r="AQP77"/>
      <c r="AQQ77"/>
      <c r="AQR77"/>
      <c r="AQS77"/>
      <c r="AQT77"/>
      <c r="AQU77"/>
      <c r="AQV77"/>
      <c r="AQW77"/>
      <c r="AQX77"/>
      <c r="AQY77"/>
      <c r="AQZ77"/>
      <c r="ARA77"/>
      <c r="ARB77"/>
      <c r="ARC77"/>
      <c r="ARD77"/>
      <c r="ARE77"/>
      <c r="ARF77"/>
      <c r="ARG77"/>
      <c r="ARH77"/>
      <c r="ARI77"/>
      <c r="ARJ77"/>
      <c r="ARK77"/>
      <c r="ARL77"/>
      <c r="ARM77"/>
      <c r="ARN77"/>
      <c r="ARO77"/>
      <c r="ARP77"/>
      <c r="ARQ77"/>
      <c r="ARR77"/>
      <c r="ARS77"/>
      <c r="ART77"/>
      <c r="ARU77"/>
      <c r="ARV77"/>
      <c r="ARW77"/>
      <c r="ARX77"/>
      <c r="ARY77"/>
      <c r="ARZ77"/>
      <c r="ASA77"/>
      <c r="ASB77"/>
      <c r="ASC77"/>
      <c r="ASD77"/>
      <c r="ASE77"/>
      <c r="ASF77"/>
      <c r="ASG77"/>
      <c r="ASH77"/>
      <c r="ASI77"/>
      <c r="ASJ77"/>
      <c r="ASK77"/>
      <c r="ASL77"/>
      <c r="ASM77"/>
      <c r="ASN77"/>
      <c r="ASO77"/>
      <c r="ASP77"/>
      <c r="ASQ77"/>
      <c r="ASR77"/>
      <c r="ASS77"/>
      <c r="AST77"/>
      <c r="ASU77"/>
      <c r="ASV77"/>
      <c r="ASW77"/>
      <c r="ASX77"/>
      <c r="ASY77"/>
      <c r="ASZ77"/>
      <c r="ATA77"/>
      <c r="ATB77"/>
      <c r="ATC77"/>
      <c r="ATD77"/>
      <c r="ATE77"/>
      <c r="ATF77"/>
      <c r="ATG77"/>
      <c r="ATH77"/>
      <c r="ATI77"/>
      <c r="ATJ77"/>
      <c r="ATK77"/>
      <c r="ATL77"/>
      <c r="ATM77"/>
      <c r="ATN77"/>
      <c r="ATO77"/>
      <c r="ATP77"/>
      <c r="ATQ77"/>
      <c r="ATR77"/>
      <c r="ATS77"/>
      <c r="ATT77"/>
      <c r="ATU77"/>
      <c r="ATV77"/>
      <c r="ATW77"/>
      <c r="ATX77"/>
      <c r="ATY77"/>
      <c r="ATZ77"/>
      <c r="AUA77"/>
      <c r="AUB77"/>
      <c r="AUC77"/>
      <c r="AUD77"/>
      <c r="AUE77"/>
      <c r="AUF77"/>
      <c r="AUG77"/>
      <c r="AUH77"/>
      <c r="AUI77"/>
      <c r="AUJ77"/>
      <c r="AUK77"/>
      <c r="AUL77"/>
      <c r="AUM77"/>
      <c r="AUN77"/>
      <c r="AUO77"/>
      <c r="AUP77"/>
      <c r="AUQ77"/>
      <c r="AUR77"/>
      <c r="AUS77"/>
      <c r="AUT77"/>
      <c r="AUU77"/>
      <c r="AUV77"/>
      <c r="AUW77"/>
      <c r="AUX77"/>
      <c r="AUY77"/>
      <c r="AUZ77"/>
      <c r="AVA77"/>
      <c r="AVB77"/>
      <c r="AVC77"/>
      <c r="AVD77"/>
      <c r="AVE77"/>
      <c r="AVF77"/>
      <c r="AVG77"/>
      <c r="AVH77"/>
      <c r="AVI77"/>
      <c r="AVJ77"/>
      <c r="AVK77"/>
      <c r="AVL77"/>
      <c r="AVM77"/>
      <c r="AVN77"/>
      <c r="AVO77"/>
      <c r="AVP77"/>
      <c r="AVQ77"/>
      <c r="AVR77"/>
      <c r="AVS77"/>
      <c r="AVT77"/>
      <c r="AVU77"/>
      <c r="AVV77"/>
      <c r="AVW77"/>
      <c r="AVX77"/>
      <c r="AVY77"/>
      <c r="AVZ77"/>
      <c r="AWA77"/>
      <c r="AWB77"/>
      <c r="AWC77"/>
      <c r="AWD77"/>
      <c r="AWE77"/>
      <c r="AWF77"/>
      <c r="AWG77"/>
      <c r="AWH77"/>
      <c r="AWI77"/>
      <c r="AWJ77"/>
      <c r="AWK77"/>
      <c r="AWL77"/>
      <c r="AWM77"/>
      <c r="AWN77"/>
      <c r="AWO77"/>
      <c r="AWP77"/>
      <c r="AWQ77"/>
      <c r="AWR77"/>
      <c r="AWS77"/>
      <c r="AWT77"/>
      <c r="AWU77"/>
      <c r="AWV77"/>
      <c r="AWW77"/>
      <c r="AWX77"/>
      <c r="AWY77"/>
      <c r="AWZ77"/>
      <c r="AXA77"/>
      <c r="AXB77"/>
      <c r="AXC77"/>
      <c r="AXD77"/>
      <c r="AXE77"/>
      <c r="AXF77"/>
      <c r="AXG77"/>
      <c r="AXH77"/>
      <c r="AXI77"/>
      <c r="AXJ77"/>
      <c r="AXK77"/>
      <c r="AXL77"/>
      <c r="AXM77"/>
      <c r="AXN77"/>
      <c r="AXO77"/>
      <c r="AXP77"/>
      <c r="AXQ77"/>
      <c r="AXR77"/>
      <c r="AXS77"/>
      <c r="AXT77"/>
      <c r="AXU77"/>
      <c r="AXV77"/>
      <c r="AXW77"/>
      <c r="AXX77"/>
      <c r="AXY77"/>
      <c r="AXZ77"/>
      <c r="AYA77"/>
      <c r="AYB77"/>
      <c r="AYC77"/>
      <c r="AYD77"/>
      <c r="AYE77"/>
      <c r="AYF77"/>
      <c r="AYG77"/>
      <c r="AYH77"/>
      <c r="AYI77"/>
      <c r="AYJ77"/>
      <c r="AYK77"/>
      <c r="AYL77"/>
      <c r="AYM77"/>
      <c r="AYN77"/>
      <c r="AYO77"/>
      <c r="AYP77"/>
      <c r="AYQ77"/>
      <c r="AYR77"/>
      <c r="AYS77"/>
      <c r="AYT77"/>
      <c r="AYU77"/>
      <c r="AYV77"/>
      <c r="AYW77"/>
      <c r="AYX77"/>
      <c r="AYY77"/>
      <c r="AYZ77"/>
      <c r="AZA77"/>
      <c r="AZB77"/>
      <c r="AZC77"/>
      <c r="AZD77"/>
      <c r="AZE77"/>
      <c r="AZF77"/>
      <c r="AZG77"/>
      <c r="AZH77"/>
      <c r="AZI77"/>
      <c r="AZJ77"/>
      <c r="AZK77"/>
      <c r="AZL77"/>
      <c r="AZM77"/>
      <c r="AZN77"/>
      <c r="AZO77"/>
      <c r="AZP77"/>
      <c r="AZQ77"/>
      <c r="AZR77"/>
      <c r="AZS77"/>
      <c r="AZT77"/>
      <c r="AZU77"/>
      <c r="AZV77"/>
      <c r="AZW77"/>
      <c r="AZX77"/>
      <c r="AZY77"/>
      <c r="AZZ77"/>
      <c r="BAA77"/>
      <c r="BAB77"/>
      <c r="BAC77"/>
      <c r="BAD77"/>
      <c r="BAE77"/>
      <c r="BAF77"/>
      <c r="BAG77"/>
      <c r="BAH77"/>
      <c r="BAI77"/>
      <c r="BAJ77"/>
      <c r="BAK77"/>
      <c r="BAL77"/>
      <c r="BAM77"/>
      <c r="BAN77"/>
      <c r="BAO77"/>
      <c r="BAP77"/>
      <c r="BAQ77"/>
      <c r="BAR77"/>
      <c r="BAS77"/>
      <c r="BAT77"/>
      <c r="BAU77"/>
      <c r="BAV77"/>
      <c r="BAW77"/>
      <c r="BAX77"/>
      <c r="BAY77"/>
      <c r="BAZ77"/>
      <c r="BBA77"/>
      <c r="BBB77"/>
      <c r="BBC77"/>
      <c r="BBD77"/>
      <c r="BBE77"/>
      <c r="BBF77"/>
      <c r="BBG77"/>
      <c r="BBH77"/>
      <c r="BBI77"/>
      <c r="BBJ77"/>
      <c r="BBK77"/>
      <c r="BBL77"/>
      <c r="BBM77"/>
      <c r="BBN77"/>
      <c r="BBO77"/>
      <c r="BBP77"/>
      <c r="BBQ77"/>
      <c r="BBR77"/>
      <c r="BBS77"/>
      <c r="BBT77"/>
      <c r="BBU77"/>
      <c r="BBV77"/>
      <c r="BBW77"/>
      <c r="BBX77"/>
      <c r="BBY77"/>
      <c r="BBZ77"/>
      <c r="BCA77"/>
      <c r="BCB77"/>
      <c r="BCC77"/>
      <c r="BCD77"/>
      <c r="BCE77"/>
      <c r="BCF77"/>
      <c r="BCG77"/>
      <c r="BCH77"/>
      <c r="BCI77"/>
      <c r="BCJ77"/>
      <c r="BCK77"/>
      <c r="BCL77"/>
      <c r="BCM77"/>
      <c r="BCN77"/>
      <c r="BCO77"/>
      <c r="BCP77"/>
      <c r="BCQ77"/>
      <c r="BCR77"/>
      <c r="BCS77"/>
      <c r="BCT77"/>
      <c r="BCU77"/>
      <c r="BCV77"/>
      <c r="BCW77"/>
      <c r="BCX77"/>
      <c r="BCY77"/>
      <c r="BCZ77"/>
      <c r="BDA77"/>
      <c r="BDB77"/>
      <c r="BDC77"/>
      <c r="BDD77"/>
      <c r="BDE77"/>
      <c r="BDF77"/>
      <c r="BDG77"/>
      <c r="BDH77"/>
      <c r="BDI77"/>
      <c r="BDJ77"/>
      <c r="BDK77"/>
      <c r="BDL77"/>
      <c r="BDM77"/>
      <c r="BDN77"/>
      <c r="BDO77"/>
      <c r="BDP77"/>
      <c r="BDQ77"/>
      <c r="BDR77"/>
      <c r="BDS77"/>
      <c r="BDT77"/>
      <c r="BDU77"/>
      <c r="BDV77"/>
      <c r="BDW77"/>
      <c r="BDX77"/>
      <c r="BDY77"/>
      <c r="BDZ77"/>
      <c r="BEA77"/>
      <c r="BEB77"/>
      <c r="BEC77"/>
      <c r="BED77"/>
      <c r="BEE77"/>
      <c r="BEF77"/>
      <c r="BEG77"/>
      <c r="BEH77"/>
      <c r="BEI77"/>
      <c r="BEJ77"/>
      <c r="BEK77"/>
      <c r="BEL77"/>
      <c r="BEM77"/>
      <c r="BEN77"/>
      <c r="BEO77"/>
      <c r="BEP77"/>
      <c r="BEQ77"/>
      <c r="BER77"/>
      <c r="BES77"/>
      <c r="BET77"/>
      <c r="BEU77"/>
      <c r="BEV77"/>
      <c r="BEW77"/>
      <c r="BEX77"/>
      <c r="BEY77"/>
      <c r="BEZ77"/>
      <c r="BFA77"/>
      <c r="BFB77"/>
      <c r="BFC77"/>
      <c r="BFD77"/>
      <c r="BFE77"/>
      <c r="BFF77"/>
      <c r="BFG77"/>
      <c r="BFH77"/>
      <c r="BFI77"/>
      <c r="BFJ77"/>
      <c r="BFK77"/>
      <c r="BFL77"/>
      <c r="BFM77"/>
      <c r="BFN77"/>
      <c r="BFO77"/>
      <c r="BFP77"/>
      <c r="BFQ77"/>
      <c r="BFR77"/>
      <c r="BFS77"/>
      <c r="BFT77"/>
      <c r="BFU77"/>
      <c r="BFV77"/>
      <c r="BFW77"/>
      <c r="BFX77"/>
      <c r="BFY77"/>
      <c r="BFZ77"/>
      <c r="BGA77"/>
      <c r="BGB77"/>
      <c r="BGC77"/>
      <c r="BGD77"/>
      <c r="BGE77"/>
      <c r="BGF77"/>
      <c r="BGG77"/>
      <c r="BGH77"/>
      <c r="BGI77"/>
      <c r="BGJ77"/>
      <c r="BGK77"/>
      <c r="BGL77"/>
      <c r="BGM77"/>
      <c r="BGN77"/>
      <c r="BGO77"/>
      <c r="BGP77"/>
      <c r="BGQ77"/>
      <c r="BGR77"/>
      <c r="BGS77"/>
      <c r="BGT77"/>
      <c r="BGU77"/>
      <c r="BGV77"/>
      <c r="BGW77"/>
      <c r="BGX77"/>
      <c r="BGY77"/>
      <c r="BGZ77"/>
      <c r="BHA77"/>
      <c r="BHB77"/>
      <c r="BHC77"/>
      <c r="BHD77"/>
      <c r="BHE77"/>
      <c r="BHF77"/>
      <c r="BHG77"/>
      <c r="BHH77"/>
      <c r="BHI77"/>
      <c r="BHJ77"/>
      <c r="BHK77"/>
      <c r="BHL77"/>
      <c r="BHM77"/>
      <c r="BHN77"/>
      <c r="BHO77"/>
      <c r="BHP77"/>
      <c r="BHQ77"/>
      <c r="BHR77"/>
      <c r="BHS77"/>
      <c r="BHT77"/>
      <c r="BHU77"/>
      <c r="BHV77"/>
      <c r="BHW77"/>
      <c r="BHX77"/>
      <c r="BHY77"/>
      <c r="BHZ77"/>
      <c r="BIA77"/>
      <c r="BIB77"/>
      <c r="BIC77"/>
      <c r="BID77"/>
      <c r="BIE77"/>
      <c r="BIF77"/>
      <c r="BIG77"/>
      <c r="BIH77"/>
      <c r="BII77"/>
      <c r="BIJ77"/>
      <c r="BIK77"/>
      <c r="BIL77"/>
      <c r="BIM77"/>
      <c r="BIN77"/>
      <c r="BIO77"/>
      <c r="BIP77"/>
      <c r="BIQ77"/>
      <c r="BIR77"/>
      <c r="BIS77"/>
      <c r="BIT77"/>
      <c r="BIU77"/>
      <c r="BIV77"/>
      <c r="BIW77"/>
      <c r="BIX77"/>
      <c r="BIY77"/>
      <c r="BIZ77"/>
      <c r="BJA77"/>
      <c r="BJB77"/>
      <c r="BJC77"/>
      <c r="BJD77"/>
      <c r="BJE77"/>
      <c r="BJF77"/>
      <c r="BJG77"/>
      <c r="BJH77"/>
      <c r="BJI77"/>
      <c r="BJJ77"/>
      <c r="BJK77"/>
      <c r="BJL77"/>
      <c r="BJM77"/>
      <c r="BJN77"/>
      <c r="BJO77"/>
      <c r="BJP77"/>
      <c r="BJQ77"/>
      <c r="BJR77"/>
      <c r="BJS77"/>
      <c r="BJT77"/>
      <c r="BJU77"/>
      <c r="BJV77"/>
      <c r="BJW77"/>
      <c r="BJX77"/>
      <c r="BJY77"/>
      <c r="BJZ77"/>
      <c r="BKA77"/>
      <c r="BKB77"/>
      <c r="BKC77"/>
      <c r="BKD77"/>
      <c r="BKE77"/>
      <c r="BKF77"/>
      <c r="BKG77"/>
      <c r="BKH77"/>
      <c r="BKI77"/>
      <c r="BKJ77"/>
      <c r="BKK77"/>
      <c r="BKL77"/>
      <c r="BKM77"/>
      <c r="BKN77"/>
      <c r="BKO77"/>
      <c r="BKP77"/>
      <c r="BKQ77"/>
      <c r="BKR77"/>
      <c r="BKS77"/>
      <c r="BKT77"/>
      <c r="BKU77"/>
      <c r="BKV77"/>
      <c r="BKW77"/>
      <c r="BKX77"/>
      <c r="BKY77"/>
      <c r="BKZ77"/>
      <c r="BLA77"/>
      <c r="BLB77"/>
      <c r="BLC77"/>
      <c r="BLD77"/>
      <c r="BLE77"/>
      <c r="BLF77"/>
      <c r="BLG77"/>
      <c r="BLH77"/>
      <c r="BLI77"/>
      <c r="BLJ77"/>
      <c r="BLK77"/>
      <c r="BLL77"/>
      <c r="BLM77"/>
      <c r="BLN77"/>
      <c r="BLO77"/>
      <c r="BLP77"/>
      <c r="BLQ77"/>
      <c r="BLR77"/>
      <c r="BLS77"/>
      <c r="BLT77"/>
      <c r="BLU77"/>
      <c r="BLV77"/>
      <c r="BLW77"/>
      <c r="BLX77"/>
      <c r="BLY77"/>
      <c r="BLZ77"/>
      <c r="BMA77"/>
      <c r="BMB77"/>
      <c r="BMC77"/>
      <c r="BMD77"/>
      <c r="BME77"/>
      <c r="BMF77"/>
      <c r="BMG77"/>
      <c r="BMH77"/>
      <c r="BMI77"/>
      <c r="BMJ77"/>
      <c r="BMK77"/>
      <c r="BML77"/>
      <c r="BMM77"/>
      <c r="BMN77"/>
      <c r="BMO77"/>
      <c r="BMP77"/>
      <c r="BMQ77"/>
      <c r="BMR77"/>
      <c r="BMS77"/>
      <c r="BMT77"/>
      <c r="BMU77"/>
      <c r="BMV77"/>
      <c r="BMW77"/>
      <c r="BMX77"/>
      <c r="BMY77"/>
      <c r="BMZ77"/>
      <c r="BNA77"/>
      <c r="BNB77"/>
      <c r="BNC77"/>
      <c r="BND77"/>
      <c r="BNE77"/>
      <c r="BNF77"/>
      <c r="BNG77"/>
      <c r="BNH77"/>
      <c r="BNI77"/>
      <c r="BNJ77"/>
      <c r="BNK77"/>
      <c r="BNL77"/>
      <c r="BNM77"/>
      <c r="BNN77"/>
      <c r="BNO77"/>
      <c r="BNP77"/>
      <c r="BNQ77"/>
      <c r="BNR77"/>
      <c r="BNS77"/>
      <c r="BNT77"/>
      <c r="BNU77"/>
      <c r="BNV77"/>
      <c r="BNW77"/>
      <c r="BNX77"/>
      <c r="BNY77"/>
      <c r="BNZ77"/>
      <c r="BOA77"/>
      <c r="BOB77"/>
      <c r="BOC77"/>
      <c r="BOD77"/>
      <c r="BOE77"/>
      <c r="BOF77"/>
      <c r="BOG77"/>
      <c r="BOH77"/>
      <c r="BOI77"/>
      <c r="BOJ77"/>
      <c r="BOK77"/>
      <c r="BOL77"/>
      <c r="BOM77"/>
      <c r="BON77"/>
      <c r="BOO77"/>
      <c r="BOP77"/>
      <c r="BOQ77"/>
      <c r="BOR77"/>
      <c r="BOS77"/>
      <c r="BOT77"/>
      <c r="BOU77"/>
      <c r="BOV77"/>
      <c r="BOW77"/>
      <c r="BOX77"/>
      <c r="BOY77"/>
      <c r="BOZ77"/>
      <c r="BPA77"/>
      <c r="BPB77"/>
      <c r="BPC77"/>
      <c r="BPD77"/>
      <c r="BPE77"/>
      <c r="BPF77"/>
      <c r="BPG77"/>
      <c r="BPH77"/>
      <c r="BPI77"/>
      <c r="BPJ77"/>
      <c r="BPK77"/>
      <c r="BPL77"/>
      <c r="BPM77"/>
      <c r="BPN77"/>
      <c r="BPO77"/>
      <c r="BPP77"/>
      <c r="BPQ77"/>
      <c r="BPR77"/>
      <c r="BPS77"/>
      <c r="BPT77"/>
      <c r="BPU77"/>
      <c r="BPV77"/>
      <c r="BPW77"/>
      <c r="BPX77"/>
      <c r="BPY77"/>
      <c r="BPZ77"/>
      <c r="BQA77"/>
      <c r="BQB77"/>
      <c r="BQC77"/>
      <c r="BQD77"/>
      <c r="BQE77"/>
      <c r="BQF77"/>
      <c r="BQG77"/>
      <c r="BQH77"/>
      <c r="BQI77"/>
      <c r="BQJ77"/>
      <c r="BQK77"/>
      <c r="BQL77"/>
      <c r="BQM77"/>
      <c r="BQN77"/>
      <c r="BQO77"/>
      <c r="BQP77"/>
      <c r="BQQ77"/>
      <c r="BQR77"/>
      <c r="BQS77"/>
      <c r="BQT77"/>
      <c r="BQU77"/>
      <c r="BQV77"/>
      <c r="BQW77"/>
      <c r="BQX77"/>
      <c r="BQY77"/>
      <c r="BQZ77"/>
      <c r="BRA77"/>
      <c r="BRB77"/>
      <c r="BRC77"/>
      <c r="BRD77"/>
      <c r="BRE77"/>
      <c r="BRF77"/>
      <c r="BRG77"/>
      <c r="BRH77"/>
      <c r="BRI77"/>
      <c r="BRJ77"/>
      <c r="BRK77"/>
      <c r="BRL77"/>
      <c r="BRM77"/>
      <c r="BRN77"/>
      <c r="BRO77"/>
      <c r="BRP77"/>
      <c r="BRQ77"/>
      <c r="BRR77"/>
      <c r="BRS77"/>
      <c r="BRT77"/>
      <c r="BRU77"/>
      <c r="BRV77"/>
      <c r="BRW77"/>
      <c r="BRX77"/>
      <c r="BRY77"/>
      <c r="BRZ77"/>
      <c r="BSA77"/>
      <c r="BSB77"/>
      <c r="BSC77"/>
      <c r="BSD77"/>
      <c r="BSE77"/>
      <c r="BSF77"/>
      <c r="BSG77"/>
      <c r="BSH77"/>
      <c r="BSI77"/>
      <c r="BSJ77"/>
      <c r="BSK77"/>
      <c r="BSL77"/>
      <c r="BSM77"/>
      <c r="BSN77"/>
      <c r="BSO77"/>
      <c r="BSP77"/>
      <c r="BSQ77"/>
      <c r="BSR77"/>
      <c r="BSS77"/>
      <c r="BST77"/>
      <c r="BSU77"/>
      <c r="BSV77"/>
      <c r="BSW77"/>
      <c r="BSX77"/>
      <c r="BSY77"/>
      <c r="BSZ77"/>
      <c r="BTA77"/>
      <c r="BTB77"/>
      <c r="BTC77"/>
      <c r="BTD77"/>
      <c r="BTE77"/>
      <c r="BTF77"/>
      <c r="BTG77"/>
      <c r="BTH77"/>
      <c r="BTI77"/>
      <c r="BTJ77"/>
      <c r="BTK77"/>
      <c r="BTL77"/>
      <c r="BTM77"/>
      <c r="BTN77"/>
      <c r="BTO77"/>
      <c r="BTP77"/>
      <c r="BTQ77"/>
      <c r="BTR77"/>
      <c r="BTS77"/>
      <c r="BTT77"/>
      <c r="BTU77"/>
      <c r="BTV77"/>
      <c r="BTW77"/>
      <c r="BTX77"/>
      <c r="BTY77"/>
      <c r="BTZ77"/>
      <c r="BUA77"/>
      <c r="BUB77"/>
      <c r="BUC77"/>
      <c r="BUD77"/>
      <c r="BUE77"/>
      <c r="BUF77"/>
      <c r="BUG77"/>
      <c r="BUH77"/>
      <c r="BUI77"/>
      <c r="BUJ77"/>
      <c r="BUK77"/>
      <c r="BUL77"/>
      <c r="BUM77"/>
      <c r="BUN77"/>
      <c r="BUO77"/>
      <c r="BUP77"/>
      <c r="BUQ77"/>
      <c r="BUR77"/>
      <c r="BUS77"/>
      <c r="BUT77"/>
      <c r="BUU77"/>
      <c r="BUV77"/>
      <c r="BUW77"/>
      <c r="BUX77"/>
      <c r="BUY77"/>
      <c r="BUZ77"/>
      <c r="BVA77"/>
      <c r="BVB77"/>
      <c r="BVC77"/>
      <c r="BVD77"/>
      <c r="BVE77"/>
      <c r="BVF77"/>
      <c r="BVG77"/>
      <c r="BVH77"/>
      <c r="BVI77"/>
      <c r="BVJ77"/>
      <c r="BVK77"/>
      <c r="BVL77"/>
      <c r="BVM77"/>
      <c r="BVN77"/>
      <c r="BVO77"/>
      <c r="BVP77"/>
      <c r="BVQ77"/>
      <c r="BVR77"/>
      <c r="BVS77"/>
      <c r="BVT77"/>
      <c r="BVU77"/>
      <c r="BVV77"/>
      <c r="BVW77"/>
      <c r="BVX77"/>
      <c r="BVY77"/>
      <c r="BVZ77"/>
      <c r="BWA77"/>
      <c r="BWB77"/>
      <c r="BWC77"/>
      <c r="BWD77"/>
      <c r="BWE77"/>
      <c r="BWF77"/>
      <c r="BWG77"/>
      <c r="BWH77"/>
      <c r="BWI77"/>
      <c r="BWJ77"/>
      <c r="BWK77"/>
      <c r="BWL77"/>
      <c r="BWM77"/>
      <c r="BWN77"/>
      <c r="BWO77"/>
      <c r="BWP77"/>
      <c r="BWQ77"/>
      <c r="BWR77"/>
      <c r="BWS77"/>
      <c r="BWT77"/>
      <c r="BWU77"/>
      <c r="BWV77"/>
      <c r="BWW77"/>
      <c r="BWX77"/>
      <c r="BWY77"/>
      <c r="BWZ77"/>
      <c r="BXA77"/>
      <c r="BXB77"/>
      <c r="BXC77"/>
      <c r="BXD77"/>
      <c r="BXE77"/>
      <c r="BXF77"/>
      <c r="BXG77"/>
      <c r="BXH77"/>
      <c r="BXI77"/>
      <c r="BXJ77"/>
      <c r="BXK77"/>
      <c r="BXL77"/>
      <c r="BXM77"/>
      <c r="BXN77"/>
      <c r="BXO77"/>
      <c r="BXP77"/>
      <c r="BXQ77"/>
      <c r="BXR77"/>
      <c r="BXS77"/>
      <c r="BXT77"/>
      <c r="BXU77"/>
      <c r="BXV77"/>
      <c r="BXW77"/>
      <c r="BXX77"/>
      <c r="BXY77"/>
      <c r="BXZ77"/>
      <c r="BYA77"/>
      <c r="BYB77"/>
      <c r="BYC77"/>
      <c r="BYD77"/>
      <c r="BYE77"/>
      <c r="BYF77"/>
      <c r="BYG77"/>
      <c r="BYH77"/>
      <c r="BYI77"/>
      <c r="BYJ77"/>
      <c r="BYK77"/>
      <c r="BYL77"/>
      <c r="BYM77"/>
      <c r="BYN77"/>
      <c r="BYO77"/>
      <c r="BYP77"/>
      <c r="BYQ77"/>
      <c r="BYR77"/>
      <c r="BYS77"/>
      <c r="BYT77"/>
      <c r="BYU77"/>
      <c r="BYV77"/>
      <c r="BYW77"/>
      <c r="BYX77"/>
      <c r="BYY77"/>
      <c r="BYZ77"/>
      <c r="BZA77"/>
      <c r="BZB77"/>
      <c r="BZC77"/>
      <c r="BZD77"/>
      <c r="BZE77"/>
      <c r="BZF77"/>
      <c r="BZG77"/>
      <c r="BZH77"/>
      <c r="BZI77"/>
      <c r="BZJ77"/>
      <c r="BZK77"/>
      <c r="BZL77"/>
      <c r="BZM77"/>
      <c r="BZN77"/>
      <c r="BZO77"/>
      <c r="BZP77"/>
      <c r="BZQ77"/>
      <c r="BZR77"/>
      <c r="BZS77"/>
      <c r="BZT77"/>
      <c r="BZU77"/>
      <c r="BZV77"/>
      <c r="BZW77"/>
      <c r="BZX77"/>
      <c r="BZY77"/>
      <c r="BZZ77"/>
      <c r="CAA77"/>
      <c r="CAB77"/>
      <c r="CAC77"/>
      <c r="CAD77"/>
      <c r="CAE77"/>
      <c r="CAF77"/>
      <c r="CAG77"/>
      <c r="CAH77"/>
      <c r="CAI77"/>
      <c r="CAJ77"/>
      <c r="CAK77"/>
      <c r="CAL77"/>
      <c r="CAM77"/>
      <c r="CAN77"/>
      <c r="CAO77"/>
      <c r="CAP77"/>
      <c r="CAQ77"/>
      <c r="CAR77"/>
      <c r="CAS77"/>
      <c r="CAT77"/>
      <c r="CAU77"/>
      <c r="CAV77"/>
      <c r="CAW77"/>
      <c r="CAX77"/>
      <c r="CAY77"/>
      <c r="CAZ77"/>
      <c r="CBA77"/>
      <c r="CBB77"/>
      <c r="CBC77"/>
      <c r="CBD77"/>
      <c r="CBE77"/>
      <c r="CBF77"/>
      <c r="CBG77"/>
      <c r="CBH77"/>
      <c r="CBI77"/>
      <c r="CBJ77"/>
      <c r="CBK77"/>
      <c r="CBL77"/>
      <c r="CBM77"/>
      <c r="CBN77"/>
      <c r="CBO77"/>
      <c r="CBP77"/>
      <c r="CBQ77"/>
      <c r="CBR77"/>
      <c r="CBS77"/>
      <c r="CBT77"/>
      <c r="CBU77"/>
      <c r="CBV77"/>
      <c r="CBW77"/>
      <c r="CBX77"/>
      <c r="CBY77"/>
      <c r="CBZ77"/>
      <c r="CCA77"/>
      <c r="CCB77"/>
      <c r="CCC77"/>
      <c r="CCD77"/>
      <c r="CCE77"/>
      <c r="CCF77"/>
      <c r="CCG77"/>
      <c r="CCH77"/>
      <c r="CCI77"/>
      <c r="CCJ77"/>
      <c r="CCK77"/>
      <c r="CCL77"/>
      <c r="CCM77"/>
      <c r="CCN77"/>
      <c r="CCO77"/>
      <c r="CCP77"/>
      <c r="CCQ77"/>
      <c r="CCR77"/>
      <c r="CCS77"/>
      <c r="CCT77"/>
      <c r="CCU77"/>
      <c r="CCV77"/>
      <c r="CCW77"/>
      <c r="CCX77"/>
      <c r="CCY77"/>
      <c r="CCZ77"/>
      <c r="CDA77"/>
      <c r="CDB77"/>
      <c r="CDC77"/>
      <c r="CDD77"/>
      <c r="CDE77"/>
      <c r="CDF77"/>
      <c r="CDG77"/>
      <c r="CDH77"/>
      <c r="CDI77"/>
      <c r="CDJ77"/>
      <c r="CDK77"/>
      <c r="CDL77"/>
      <c r="CDM77"/>
      <c r="CDN77"/>
      <c r="CDO77"/>
      <c r="CDP77"/>
      <c r="CDQ77"/>
      <c r="CDR77"/>
      <c r="CDS77"/>
      <c r="CDT77"/>
      <c r="CDU77"/>
      <c r="CDV77"/>
      <c r="CDW77"/>
      <c r="CDX77"/>
      <c r="CDY77"/>
      <c r="CDZ77"/>
      <c r="CEA77"/>
      <c r="CEB77"/>
      <c r="CEC77"/>
      <c r="CED77"/>
      <c r="CEE77"/>
      <c r="CEF77"/>
      <c r="CEG77"/>
      <c r="CEH77"/>
      <c r="CEI77"/>
      <c r="CEJ77"/>
      <c r="CEK77"/>
      <c r="CEL77"/>
      <c r="CEM77"/>
      <c r="CEN77"/>
      <c r="CEO77"/>
      <c r="CEP77"/>
      <c r="CEQ77"/>
      <c r="CER77"/>
      <c r="CES77"/>
      <c r="CET77"/>
      <c r="CEU77"/>
      <c r="CEV77"/>
      <c r="CEW77"/>
      <c r="CEX77"/>
      <c r="CEY77"/>
      <c r="CEZ77"/>
      <c r="CFA77"/>
      <c r="CFB77"/>
      <c r="CFC77"/>
      <c r="CFD77"/>
      <c r="CFE77"/>
      <c r="CFF77"/>
      <c r="CFG77"/>
      <c r="CFH77"/>
      <c r="CFI77"/>
      <c r="CFJ77"/>
      <c r="CFK77"/>
      <c r="CFL77"/>
      <c r="CFM77"/>
      <c r="CFN77"/>
      <c r="CFO77"/>
      <c r="CFP77"/>
      <c r="CFQ77"/>
      <c r="CFR77"/>
      <c r="CFS77"/>
      <c r="CFT77"/>
      <c r="CFU77"/>
      <c r="CFV77"/>
      <c r="CFW77"/>
      <c r="CFX77"/>
      <c r="CFY77"/>
      <c r="CFZ77"/>
      <c r="CGA77"/>
      <c r="CGB77"/>
      <c r="CGC77"/>
      <c r="CGD77"/>
      <c r="CGE77"/>
      <c r="CGF77"/>
      <c r="CGG77"/>
      <c r="CGH77"/>
      <c r="CGI77"/>
      <c r="CGJ77"/>
      <c r="CGK77"/>
      <c r="CGL77"/>
      <c r="CGM77"/>
      <c r="CGN77"/>
      <c r="CGO77"/>
      <c r="CGP77"/>
      <c r="CGQ77"/>
      <c r="CGR77"/>
      <c r="CGS77"/>
      <c r="CGT77"/>
      <c r="CGU77"/>
      <c r="CGV77"/>
      <c r="CGW77"/>
      <c r="CGX77"/>
      <c r="CGY77"/>
      <c r="CGZ77"/>
      <c r="CHA77"/>
      <c r="CHB77"/>
      <c r="CHC77"/>
      <c r="CHD77"/>
      <c r="CHE77"/>
      <c r="CHF77"/>
      <c r="CHG77"/>
      <c r="CHH77"/>
      <c r="CHI77"/>
      <c r="CHJ77"/>
      <c r="CHK77"/>
      <c r="CHL77"/>
      <c r="CHM77"/>
      <c r="CHN77"/>
      <c r="CHO77"/>
      <c r="CHP77"/>
      <c r="CHQ77"/>
      <c r="CHR77"/>
      <c r="CHS77"/>
      <c r="CHT77"/>
      <c r="CHU77"/>
      <c r="CHV77"/>
      <c r="CHW77"/>
      <c r="CHX77"/>
      <c r="CHY77"/>
      <c r="CHZ77"/>
      <c r="CIA77"/>
      <c r="CIB77"/>
      <c r="CIC77"/>
      <c r="CID77"/>
      <c r="CIE77"/>
      <c r="CIF77"/>
      <c r="CIG77"/>
      <c r="CIH77"/>
      <c r="CII77"/>
      <c r="CIJ77"/>
      <c r="CIK77"/>
      <c r="CIL77"/>
      <c r="CIM77"/>
      <c r="CIN77"/>
      <c r="CIO77"/>
      <c r="CIP77"/>
      <c r="CIQ77"/>
      <c r="CIR77"/>
      <c r="CIS77"/>
      <c r="CIT77"/>
      <c r="CIU77"/>
      <c r="CIV77"/>
      <c r="CIW77"/>
      <c r="CIX77"/>
      <c r="CIY77"/>
      <c r="CIZ77"/>
      <c r="CJA77"/>
      <c r="CJB77"/>
      <c r="CJC77"/>
      <c r="CJD77"/>
      <c r="CJE77"/>
      <c r="CJF77"/>
      <c r="CJG77"/>
      <c r="CJH77"/>
      <c r="CJI77"/>
      <c r="CJJ77"/>
      <c r="CJK77"/>
      <c r="CJL77"/>
      <c r="CJM77"/>
      <c r="CJN77"/>
      <c r="CJO77"/>
      <c r="CJP77"/>
      <c r="CJQ77"/>
      <c r="CJR77"/>
      <c r="CJS77"/>
      <c r="CJT77"/>
      <c r="CJU77"/>
      <c r="CJV77"/>
      <c r="CJW77"/>
      <c r="CJX77"/>
      <c r="CJY77"/>
      <c r="CJZ77"/>
      <c r="CKA77"/>
      <c r="CKB77"/>
      <c r="CKC77"/>
      <c r="CKD77"/>
      <c r="CKE77"/>
      <c r="CKF77"/>
      <c r="CKG77"/>
      <c r="CKH77"/>
      <c r="CKI77"/>
      <c r="CKJ77"/>
      <c r="CKK77"/>
      <c r="CKL77"/>
      <c r="CKM77"/>
      <c r="CKN77"/>
      <c r="CKO77"/>
      <c r="CKP77"/>
      <c r="CKQ77"/>
      <c r="CKR77"/>
      <c r="CKS77"/>
      <c r="CKT77"/>
      <c r="CKU77"/>
      <c r="CKV77"/>
      <c r="CKW77"/>
      <c r="CKX77"/>
      <c r="CKY77"/>
      <c r="CKZ77"/>
      <c r="CLA77"/>
      <c r="CLB77"/>
      <c r="CLC77"/>
      <c r="CLD77"/>
      <c r="CLE77"/>
      <c r="CLF77"/>
      <c r="CLG77"/>
      <c r="CLH77"/>
      <c r="CLI77"/>
      <c r="CLJ77"/>
      <c r="CLK77"/>
      <c r="CLL77"/>
      <c r="CLM77"/>
      <c r="CLN77"/>
      <c r="CLO77"/>
      <c r="CLP77"/>
      <c r="CLQ77"/>
      <c r="CLR77"/>
      <c r="CLS77"/>
      <c r="CLT77"/>
      <c r="CLU77"/>
      <c r="CLV77"/>
      <c r="CLW77"/>
      <c r="CLX77"/>
      <c r="CLY77"/>
      <c r="CLZ77"/>
      <c r="CMA77"/>
      <c r="CMB77"/>
      <c r="CMC77"/>
      <c r="CMD77"/>
      <c r="CME77"/>
      <c r="CMF77"/>
      <c r="CMG77"/>
      <c r="CMH77"/>
      <c r="CMI77"/>
      <c r="CMJ77"/>
      <c r="CMK77"/>
      <c r="CML77"/>
      <c r="CMM77"/>
      <c r="CMN77"/>
      <c r="CMO77"/>
      <c r="CMP77"/>
      <c r="CMQ77"/>
      <c r="CMR77"/>
      <c r="CMS77"/>
      <c r="CMT77"/>
      <c r="CMU77"/>
      <c r="CMV77"/>
      <c r="CMW77"/>
      <c r="CMX77"/>
      <c r="CMY77"/>
      <c r="CMZ77"/>
      <c r="CNA77"/>
      <c r="CNB77"/>
      <c r="CNC77"/>
      <c r="CND77"/>
      <c r="CNE77"/>
      <c r="CNF77"/>
      <c r="CNG77"/>
      <c r="CNH77"/>
      <c r="CNI77"/>
      <c r="CNJ77"/>
      <c r="CNK77"/>
      <c r="CNL77"/>
      <c r="CNM77"/>
      <c r="CNN77"/>
      <c r="CNO77"/>
      <c r="CNP77"/>
      <c r="CNQ77"/>
      <c r="CNR77"/>
      <c r="CNS77"/>
      <c r="CNT77"/>
      <c r="CNU77"/>
      <c r="CNV77"/>
      <c r="CNW77"/>
      <c r="CNX77"/>
      <c r="CNY77"/>
      <c r="CNZ77"/>
      <c r="COA77"/>
      <c r="COB77"/>
      <c r="COC77"/>
      <c r="COD77"/>
      <c r="COE77"/>
      <c r="COF77"/>
      <c r="COG77"/>
      <c r="COH77"/>
      <c r="COI77"/>
      <c r="COJ77"/>
      <c r="COK77"/>
      <c r="COL77"/>
      <c r="COM77"/>
      <c r="CON77"/>
      <c r="COO77"/>
      <c r="COP77"/>
      <c r="COQ77"/>
      <c r="COR77"/>
      <c r="COS77"/>
      <c r="COT77"/>
      <c r="COU77"/>
      <c r="COV77"/>
      <c r="COW77"/>
      <c r="COX77"/>
      <c r="COY77"/>
      <c r="COZ77"/>
      <c r="CPA77"/>
      <c r="CPB77"/>
      <c r="CPC77"/>
      <c r="CPD77"/>
      <c r="CPE77"/>
      <c r="CPF77"/>
      <c r="CPG77"/>
      <c r="CPH77"/>
      <c r="CPI77"/>
      <c r="CPJ77"/>
      <c r="CPK77"/>
      <c r="CPL77"/>
      <c r="CPM77"/>
      <c r="CPN77"/>
      <c r="CPO77"/>
      <c r="CPP77"/>
      <c r="CPQ77"/>
      <c r="CPR77"/>
      <c r="CPS77"/>
      <c r="CPT77"/>
      <c r="CPU77"/>
      <c r="CPV77"/>
      <c r="CPW77"/>
      <c r="CPX77"/>
      <c r="CPY77"/>
      <c r="CPZ77"/>
      <c r="CQA77"/>
      <c r="CQB77"/>
      <c r="CQC77"/>
      <c r="CQD77"/>
      <c r="CQE77"/>
      <c r="CQF77"/>
      <c r="CQG77"/>
      <c r="CQH77"/>
      <c r="CQI77"/>
      <c r="CQJ77"/>
      <c r="CQK77"/>
      <c r="CQL77"/>
      <c r="CQM77"/>
      <c r="CQN77"/>
      <c r="CQO77"/>
      <c r="CQP77"/>
      <c r="CQQ77"/>
      <c r="CQR77"/>
      <c r="CQS77"/>
      <c r="CQT77"/>
      <c r="CQU77"/>
      <c r="CQV77"/>
      <c r="CQW77"/>
      <c r="CQX77"/>
      <c r="CQY77"/>
      <c r="CQZ77"/>
      <c r="CRA77"/>
      <c r="CRB77"/>
      <c r="CRC77"/>
      <c r="CRD77"/>
    </row>
    <row r="78" spans="1:2500" s="11" customFormat="1" ht="18" customHeight="1" x14ac:dyDescent="0.25">
      <c r="A78" s="433"/>
      <c r="B78" s="21">
        <v>53</v>
      </c>
      <c r="C78" s="21" t="str">
        <f t="shared" si="14"/>
        <v>_53</v>
      </c>
      <c r="D78" s="21" t="str">
        <f t="shared" si="15"/>
        <v>_33_1</v>
      </c>
      <c r="E78" s="22" t="s">
        <v>72</v>
      </c>
      <c r="F78" s="21">
        <v>33</v>
      </c>
      <c r="G78" s="22" t="s">
        <v>73</v>
      </c>
      <c r="H78" s="21">
        <v>1</v>
      </c>
      <c r="I78" s="22" t="s">
        <v>7</v>
      </c>
      <c r="J78" s="287">
        <v>15336</v>
      </c>
      <c r="K78" s="15">
        <v>0.02</v>
      </c>
      <c r="L78" s="15">
        <v>0.02</v>
      </c>
      <c r="M78" s="289">
        <f t="shared" si="10"/>
        <v>15645</v>
      </c>
      <c r="N78" s="289">
        <f t="shared" si="11"/>
        <v>15960</v>
      </c>
      <c r="O78"/>
      <c r="P78" s="25">
        <f t="shared" si="12"/>
        <v>1.0201486697965572</v>
      </c>
      <c r="Q78" s="25">
        <f>+P78</f>
        <v>1.0201486697965572</v>
      </c>
      <c r="R78" s="25">
        <v>0</v>
      </c>
      <c r="S78" s="1">
        <f t="shared" si="13"/>
        <v>1.0201342281879195</v>
      </c>
      <c r="T78" s="1">
        <f>+S78</f>
        <v>1.0201342281879195</v>
      </c>
      <c r="U78" s="1">
        <v>0</v>
      </c>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c r="AMG78"/>
      <c r="AMH78"/>
      <c r="AMI78"/>
      <c r="AMJ78"/>
      <c r="AMK78"/>
      <c r="AML78"/>
      <c r="AMM78"/>
      <c r="AMN78"/>
      <c r="AMO78"/>
      <c r="AMP78"/>
      <c r="AMQ78"/>
      <c r="AMR78"/>
      <c r="AMS78"/>
      <c r="AMT78"/>
      <c r="AMU78"/>
      <c r="AMV78"/>
      <c r="AMW78"/>
      <c r="AMX78"/>
      <c r="AMY78"/>
      <c r="AMZ78"/>
      <c r="ANA78"/>
      <c r="ANB78"/>
      <c r="ANC78"/>
      <c r="AND78"/>
      <c r="ANE78"/>
      <c r="ANF78"/>
      <c r="ANG78"/>
      <c r="ANH78"/>
      <c r="ANI78"/>
      <c r="ANJ78"/>
      <c r="ANK78"/>
      <c r="ANL78"/>
      <c r="ANM78"/>
      <c r="ANN78"/>
      <c r="ANO78"/>
      <c r="ANP78"/>
      <c r="ANQ78"/>
      <c r="ANR78"/>
      <c r="ANS78"/>
      <c r="ANT78"/>
      <c r="ANU78"/>
      <c r="ANV78"/>
      <c r="ANW78"/>
      <c r="ANX78"/>
      <c r="ANY78"/>
      <c r="ANZ78"/>
      <c r="AOA78"/>
      <c r="AOB78"/>
      <c r="AOC78"/>
      <c r="AOD78"/>
      <c r="AOE78"/>
      <c r="AOF78"/>
      <c r="AOG78"/>
      <c r="AOH78"/>
      <c r="AOI78"/>
      <c r="AOJ78"/>
      <c r="AOK78"/>
      <c r="AOL78"/>
      <c r="AOM78"/>
      <c r="AON78"/>
      <c r="AOO78"/>
      <c r="AOP78"/>
      <c r="AOQ78"/>
      <c r="AOR78"/>
      <c r="AOS78"/>
      <c r="AOT78"/>
      <c r="AOU78"/>
      <c r="AOV78"/>
      <c r="AOW78"/>
      <c r="AOX78"/>
      <c r="AOY78"/>
      <c r="AOZ78"/>
      <c r="APA78"/>
      <c r="APB78"/>
      <c r="APC78"/>
      <c r="APD78"/>
      <c r="APE78"/>
      <c r="APF78"/>
      <c r="APG78"/>
      <c r="APH78"/>
      <c r="API78"/>
      <c r="APJ78"/>
      <c r="APK78"/>
      <c r="APL78"/>
      <c r="APM78"/>
      <c r="APN78"/>
      <c r="APO78"/>
      <c r="APP78"/>
      <c r="APQ78"/>
      <c r="APR78"/>
      <c r="APS78"/>
      <c r="APT78"/>
      <c r="APU78"/>
      <c r="APV78"/>
      <c r="APW78"/>
      <c r="APX78"/>
      <c r="APY78"/>
      <c r="APZ78"/>
      <c r="AQA78"/>
      <c r="AQB78"/>
      <c r="AQC78"/>
      <c r="AQD78"/>
      <c r="AQE78"/>
      <c r="AQF78"/>
      <c r="AQG78"/>
      <c r="AQH78"/>
      <c r="AQI78"/>
      <c r="AQJ78"/>
      <c r="AQK78"/>
      <c r="AQL78"/>
      <c r="AQM78"/>
      <c r="AQN78"/>
      <c r="AQO78"/>
      <c r="AQP78"/>
      <c r="AQQ78"/>
      <c r="AQR78"/>
      <c r="AQS78"/>
      <c r="AQT78"/>
      <c r="AQU78"/>
      <c r="AQV78"/>
      <c r="AQW78"/>
      <c r="AQX78"/>
      <c r="AQY78"/>
      <c r="AQZ78"/>
      <c r="ARA78"/>
      <c r="ARB78"/>
      <c r="ARC78"/>
      <c r="ARD78"/>
      <c r="ARE78"/>
      <c r="ARF78"/>
      <c r="ARG78"/>
      <c r="ARH78"/>
      <c r="ARI78"/>
      <c r="ARJ78"/>
      <c r="ARK78"/>
      <c r="ARL78"/>
      <c r="ARM78"/>
      <c r="ARN78"/>
      <c r="ARO78"/>
      <c r="ARP78"/>
      <c r="ARQ78"/>
      <c r="ARR78"/>
      <c r="ARS78"/>
      <c r="ART78"/>
      <c r="ARU78"/>
      <c r="ARV78"/>
      <c r="ARW78"/>
      <c r="ARX78"/>
      <c r="ARY78"/>
      <c r="ARZ78"/>
      <c r="ASA78"/>
      <c r="ASB78"/>
      <c r="ASC78"/>
      <c r="ASD78"/>
      <c r="ASE78"/>
      <c r="ASF78"/>
      <c r="ASG78"/>
      <c r="ASH78"/>
      <c r="ASI78"/>
      <c r="ASJ78"/>
      <c r="ASK78"/>
      <c r="ASL78"/>
      <c r="ASM78"/>
      <c r="ASN78"/>
      <c r="ASO78"/>
      <c r="ASP78"/>
      <c r="ASQ78"/>
      <c r="ASR78"/>
      <c r="ASS78"/>
      <c r="AST78"/>
      <c r="ASU78"/>
      <c r="ASV78"/>
      <c r="ASW78"/>
      <c r="ASX78"/>
      <c r="ASY78"/>
      <c r="ASZ78"/>
      <c r="ATA78"/>
      <c r="ATB78"/>
      <c r="ATC78"/>
      <c r="ATD78"/>
      <c r="ATE78"/>
      <c r="ATF78"/>
      <c r="ATG78"/>
      <c r="ATH78"/>
      <c r="ATI78"/>
      <c r="ATJ78"/>
      <c r="ATK78"/>
      <c r="ATL78"/>
      <c r="ATM78"/>
      <c r="ATN78"/>
      <c r="ATO78"/>
      <c r="ATP78"/>
      <c r="ATQ78"/>
      <c r="ATR78"/>
      <c r="ATS78"/>
      <c r="ATT78"/>
      <c r="ATU78"/>
      <c r="ATV78"/>
      <c r="ATW78"/>
      <c r="ATX78"/>
      <c r="ATY78"/>
      <c r="ATZ78"/>
      <c r="AUA78"/>
      <c r="AUB78"/>
      <c r="AUC78"/>
      <c r="AUD78"/>
      <c r="AUE78"/>
      <c r="AUF78"/>
      <c r="AUG78"/>
      <c r="AUH78"/>
      <c r="AUI78"/>
      <c r="AUJ78"/>
      <c r="AUK78"/>
      <c r="AUL78"/>
      <c r="AUM78"/>
      <c r="AUN78"/>
      <c r="AUO78"/>
      <c r="AUP78"/>
      <c r="AUQ78"/>
      <c r="AUR78"/>
      <c r="AUS78"/>
      <c r="AUT78"/>
      <c r="AUU78"/>
      <c r="AUV78"/>
      <c r="AUW78"/>
      <c r="AUX78"/>
      <c r="AUY78"/>
      <c r="AUZ78"/>
      <c r="AVA78"/>
      <c r="AVB78"/>
      <c r="AVC78"/>
      <c r="AVD78"/>
      <c r="AVE78"/>
      <c r="AVF78"/>
      <c r="AVG78"/>
      <c r="AVH78"/>
      <c r="AVI78"/>
      <c r="AVJ78"/>
      <c r="AVK78"/>
      <c r="AVL78"/>
      <c r="AVM78"/>
      <c r="AVN78"/>
      <c r="AVO78"/>
      <c r="AVP78"/>
      <c r="AVQ78"/>
      <c r="AVR78"/>
      <c r="AVS78"/>
      <c r="AVT78"/>
      <c r="AVU78"/>
      <c r="AVV78"/>
      <c r="AVW78"/>
      <c r="AVX78"/>
      <c r="AVY78"/>
      <c r="AVZ78"/>
      <c r="AWA78"/>
      <c r="AWB78"/>
      <c r="AWC78"/>
      <c r="AWD78"/>
      <c r="AWE78"/>
      <c r="AWF78"/>
      <c r="AWG78"/>
      <c r="AWH78"/>
      <c r="AWI78"/>
      <c r="AWJ78"/>
      <c r="AWK78"/>
      <c r="AWL78"/>
      <c r="AWM78"/>
      <c r="AWN78"/>
      <c r="AWO78"/>
      <c r="AWP78"/>
      <c r="AWQ78"/>
      <c r="AWR78"/>
      <c r="AWS78"/>
      <c r="AWT78"/>
      <c r="AWU78"/>
      <c r="AWV78"/>
      <c r="AWW78"/>
      <c r="AWX78"/>
      <c r="AWY78"/>
      <c r="AWZ78"/>
      <c r="AXA78"/>
      <c r="AXB78"/>
      <c r="AXC78"/>
      <c r="AXD78"/>
      <c r="AXE78"/>
      <c r="AXF78"/>
      <c r="AXG78"/>
      <c r="AXH78"/>
      <c r="AXI78"/>
      <c r="AXJ78"/>
      <c r="AXK78"/>
      <c r="AXL78"/>
      <c r="AXM78"/>
      <c r="AXN78"/>
      <c r="AXO78"/>
      <c r="AXP78"/>
      <c r="AXQ78"/>
      <c r="AXR78"/>
      <c r="AXS78"/>
      <c r="AXT78"/>
      <c r="AXU78"/>
      <c r="AXV78"/>
      <c r="AXW78"/>
      <c r="AXX78"/>
      <c r="AXY78"/>
      <c r="AXZ78"/>
      <c r="AYA78"/>
      <c r="AYB78"/>
      <c r="AYC78"/>
      <c r="AYD78"/>
      <c r="AYE78"/>
      <c r="AYF78"/>
      <c r="AYG78"/>
      <c r="AYH78"/>
      <c r="AYI78"/>
      <c r="AYJ78"/>
      <c r="AYK78"/>
      <c r="AYL78"/>
      <c r="AYM78"/>
      <c r="AYN78"/>
      <c r="AYO78"/>
      <c r="AYP78"/>
      <c r="AYQ78"/>
      <c r="AYR78"/>
      <c r="AYS78"/>
      <c r="AYT78"/>
      <c r="AYU78"/>
      <c r="AYV78"/>
      <c r="AYW78"/>
      <c r="AYX78"/>
      <c r="AYY78"/>
      <c r="AYZ78"/>
      <c r="AZA78"/>
      <c r="AZB78"/>
      <c r="AZC78"/>
      <c r="AZD78"/>
      <c r="AZE78"/>
      <c r="AZF78"/>
      <c r="AZG78"/>
      <c r="AZH78"/>
      <c r="AZI78"/>
      <c r="AZJ78"/>
      <c r="AZK78"/>
      <c r="AZL78"/>
      <c r="AZM78"/>
      <c r="AZN78"/>
      <c r="AZO78"/>
      <c r="AZP78"/>
      <c r="AZQ78"/>
      <c r="AZR78"/>
      <c r="AZS78"/>
      <c r="AZT78"/>
      <c r="AZU78"/>
      <c r="AZV78"/>
      <c r="AZW78"/>
      <c r="AZX78"/>
      <c r="AZY78"/>
      <c r="AZZ78"/>
      <c r="BAA78"/>
      <c r="BAB78"/>
      <c r="BAC78"/>
      <c r="BAD78"/>
      <c r="BAE78"/>
      <c r="BAF78"/>
      <c r="BAG78"/>
      <c r="BAH78"/>
      <c r="BAI78"/>
      <c r="BAJ78"/>
      <c r="BAK78"/>
      <c r="BAL78"/>
      <c r="BAM78"/>
      <c r="BAN78"/>
      <c r="BAO78"/>
      <c r="BAP78"/>
      <c r="BAQ78"/>
      <c r="BAR78"/>
      <c r="BAS78"/>
      <c r="BAT78"/>
      <c r="BAU78"/>
      <c r="BAV78"/>
      <c r="BAW78"/>
      <c r="BAX78"/>
      <c r="BAY78"/>
      <c r="BAZ78"/>
      <c r="BBA78"/>
      <c r="BBB78"/>
      <c r="BBC78"/>
      <c r="BBD78"/>
      <c r="BBE78"/>
      <c r="BBF78"/>
      <c r="BBG78"/>
      <c r="BBH78"/>
      <c r="BBI78"/>
      <c r="BBJ78"/>
      <c r="BBK78"/>
      <c r="BBL78"/>
      <c r="BBM78"/>
      <c r="BBN78"/>
      <c r="BBO78"/>
      <c r="BBP78"/>
      <c r="BBQ78"/>
      <c r="BBR78"/>
      <c r="BBS78"/>
      <c r="BBT78"/>
      <c r="BBU78"/>
      <c r="BBV78"/>
      <c r="BBW78"/>
      <c r="BBX78"/>
      <c r="BBY78"/>
      <c r="BBZ78"/>
      <c r="BCA78"/>
      <c r="BCB78"/>
      <c r="BCC78"/>
      <c r="BCD78"/>
      <c r="BCE78"/>
      <c r="BCF78"/>
      <c r="BCG78"/>
      <c r="BCH78"/>
      <c r="BCI78"/>
      <c r="BCJ78"/>
      <c r="BCK78"/>
      <c r="BCL78"/>
      <c r="BCM78"/>
      <c r="BCN78"/>
      <c r="BCO78"/>
      <c r="BCP78"/>
      <c r="BCQ78"/>
      <c r="BCR78"/>
      <c r="BCS78"/>
      <c r="BCT78"/>
      <c r="BCU78"/>
      <c r="BCV78"/>
      <c r="BCW78"/>
      <c r="BCX78"/>
      <c r="BCY78"/>
      <c r="BCZ78"/>
      <c r="BDA78"/>
      <c r="BDB78"/>
      <c r="BDC78"/>
      <c r="BDD78"/>
      <c r="BDE78"/>
      <c r="BDF78"/>
      <c r="BDG78"/>
      <c r="BDH78"/>
      <c r="BDI78"/>
      <c r="BDJ78"/>
      <c r="BDK78"/>
      <c r="BDL78"/>
      <c r="BDM78"/>
      <c r="BDN78"/>
      <c r="BDO78"/>
      <c r="BDP78"/>
      <c r="BDQ78"/>
      <c r="BDR78"/>
      <c r="BDS78"/>
      <c r="BDT78"/>
      <c r="BDU78"/>
      <c r="BDV78"/>
      <c r="BDW78"/>
      <c r="BDX78"/>
      <c r="BDY78"/>
      <c r="BDZ78"/>
      <c r="BEA78"/>
      <c r="BEB78"/>
      <c r="BEC78"/>
      <c r="BED78"/>
      <c r="BEE78"/>
      <c r="BEF78"/>
      <c r="BEG78"/>
      <c r="BEH78"/>
      <c r="BEI78"/>
      <c r="BEJ78"/>
      <c r="BEK78"/>
      <c r="BEL78"/>
      <c r="BEM78"/>
      <c r="BEN78"/>
      <c r="BEO78"/>
      <c r="BEP78"/>
      <c r="BEQ78"/>
      <c r="BER78"/>
      <c r="BES78"/>
      <c r="BET78"/>
      <c r="BEU78"/>
      <c r="BEV78"/>
      <c r="BEW78"/>
      <c r="BEX78"/>
      <c r="BEY78"/>
      <c r="BEZ78"/>
      <c r="BFA78"/>
      <c r="BFB78"/>
      <c r="BFC78"/>
      <c r="BFD78"/>
      <c r="BFE78"/>
      <c r="BFF78"/>
      <c r="BFG78"/>
      <c r="BFH78"/>
      <c r="BFI78"/>
      <c r="BFJ78"/>
      <c r="BFK78"/>
      <c r="BFL78"/>
      <c r="BFM78"/>
      <c r="BFN78"/>
      <c r="BFO78"/>
      <c r="BFP78"/>
      <c r="BFQ78"/>
      <c r="BFR78"/>
      <c r="BFS78"/>
      <c r="BFT78"/>
      <c r="BFU78"/>
      <c r="BFV78"/>
      <c r="BFW78"/>
      <c r="BFX78"/>
      <c r="BFY78"/>
      <c r="BFZ78"/>
      <c r="BGA78"/>
      <c r="BGB78"/>
      <c r="BGC78"/>
      <c r="BGD78"/>
      <c r="BGE78"/>
      <c r="BGF78"/>
      <c r="BGG78"/>
      <c r="BGH78"/>
      <c r="BGI78"/>
      <c r="BGJ78"/>
      <c r="BGK78"/>
      <c r="BGL78"/>
      <c r="BGM78"/>
      <c r="BGN78"/>
      <c r="BGO78"/>
      <c r="BGP78"/>
      <c r="BGQ78"/>
      <c r="BGR78"/>
      <c r="BGS78"/>
      <c r="BGT78"/>
      <c r="BGU78"/>
      <c r="BGV78"/>
      <c r="BGW78"/>
      <c r="BGX78"/>
      <c r="BGY78"/>
      <c r="BGZ78"/>
      <c r="BHA78"/>
      <c r="BHB78"/>
      <c r="BHC78"/>
      <c r="BHD78"/>
      <c r="BHE78"/>
      <c r="BHF78"/>
      <c r="BHG78"/>
      <c r="BHH78"/>
      <c r="BHI78"/>
      <c r="BHJ78"/>
      <c r="BHK78"/>
      <c r="BHL78"/>
      <c r="BHM78"/>
      <c r="BHN78"/>
      <c r="BHO78"/>
      <c r="BHP78"/>
      <c r="BHQ78"/>
      <c r="BHR78"/>
      <c r="BHS78"/>
      <c r="BHT78"/>
      <c r="BHU78"/>
      <c r="BHV78"/>
      <c r="BHW78"/>
      <c r="BHX78"/>
      <c r="BHY78"/>
      <c r="BHZ78"/>
      <c r="BIA78"/>
      <c r="BIB78"/>
      <c r="BIC78"/>
      <c r="BID78"/>
      <c r="BIE78"/>
      <c r="BIF78"/>
      <c r="BIG78"/>
      <c r="BIH78"/>
      <c r="BII78"/>
      <c r="BIJ78"/>
      <c r="BIK78"/>
      <c r="BIL78"/>
      <c r="BIM78"/>
      <c r="BIN78"/>
      <c r="BIO78"/>
      <c r="BIP78"/>
      <c r="BIQ78"/>
      <c r="BIR78"/>
      <c r="BIS78"/>
      <c r="BIT78"/>
      <c r="BIU78"/>
      <c r="BIV78"/>
      <c r="BIW78"/>
      <c r="BIX78"/>
      <c r="BIY78"/>
      <c r="BIZ78"/>
      <c r="BJA78"/>
      <c r="BJB78"/>
      <c r="BJC78"/>
      <c r="BJD78"/>
      <c r="BJE78"/>
      <c r="BJF78"/>
      <c r="BJG78"/>
      <c r="BJH78"/>
      <c r="BJI78"/>
      <c r="BJJ78"/>
      <c r="BJK78"/>
      <c r="BJL78"/>
      <c r="BJM78"/>
      <c r="BJN78"/>
      <c r="BJO78"/>
      <c r="BJP78"/>
      <c r="BJQ78"/>
      <c r="BJR78"/>
      <c r="BJS78"/>
      <c r="BJT78"/>
      <c r="BJU78"/>
      <c r="BJV78"/>
      <c r="BJW78"/>
      <c r="BJX78"/>
      <c r="BJY78"/>
      <c r="BJZ78"/>
      <c r="BKA78"/>
      <c r="BKB78"/>
      <c r="BKC78"/>
      <c r="BKD78"/>
      <c r="BKE78"/>
      <c r="BKF78"/>
      <c r="BKG78"/>
      <c r="BKH78"/>
      <c r="BKI78"/>
      <c r="BKJ78"/>
      <c r="BKK78"/>
      <c r="BKL78"/>
      <c r="BKM78"/>
      <c r="BKN78"/>
      <c r="BKO78"/>
      <c r="BKP78"/>
      <c r="BKQ78"/>
      <c r="BKR78"/>
      <c r="BKS78"/>
      <c r="BKT78"/>
      <c r="BKU78"/>
      <c r="BKV78"/>
      <c r="BKW78"/>
      <c r="BKX78"/>
      <c r="BKY78"/>
      <c r="BKZ78"/>
      <c r="BLA78"/>
      <c r="BLB78"/>
      <c r="BLC78"/>
      <c r="BLD78"/>
      <c r="BLE78"/>
      <c r="BLF78"/>
      <c r="BLG78"/>
      <c r="BLH78"/>
      <c r="BLI78"/>
      <c r="BLJ78"/>
      <c r="BLK78"/>
      <c r="BLL78"/>
      <c r="BLM78"/>
      <c r="BLN78"/>
      <c r="BLO78"/>
      <c r="BLP78"/>
      <c r="BLQ78"/>
      <c r="BLR78"/>
      <c r="BLS78"/>
      <c r="BLT78"/>
      <c r="BLU78"/>
      <c r="BLV78"/>
      <c r="BLW78"/>
      <c r="BLX78"/>
      <c r="BLY78"/>
      <c r="BLZ78"/>
      <c r="BMA78"/>
      <c r="BMB78"/>
      <c r="BMC78"/>
      <c r="BMD78"/>
      <c r="BME78"/>
      <c r="BMF78"/>
      <c r="BMG78"/>
      <c r="BMH78"/>
      <c r="BMI78"/>
      <c r="BMJ78"/>
      <c r="BMK78"/>
      <c r="BML78"/>
      <c r="BMM78"/>
      <c r="BMN78"/>
      <c r="BMO78"/>
      <c r="BMP78"/>
      <c r="BMQ78"/>
      <c r="BMR78"/>
      <c r="BMS78"/>
      <c r="BMT78"/>
      <c r="BMU78"/>
      <c r="BMV78"/>
      <c r="BMW78"/>
      <c r="BMX78"/>
      <c r="BMY78"/>
      <c r="BMZ78"/>
      <c r="BNA78"/>
      <c r="BNB78"/>
      <c r="BNC78"/>
      <c r="BND78"/>
      <c r="BNE78"/>
      <c r="BNF78"/>
      <c r="BNG78"/>
      <c r="BNH78"/>
      <c r="BNI78"/>
      <c r="BNJ78"/>
      <c r="BNK78"/>
      <c r="BNL78"/>
      <c r="BNM78"/>
      <c r="BNN78"/>
      <c r="BNO78"/>
      <c r="BNP78"/>
      <c r="BNQ78"/>
      <c r="BNR78"/>
      <c r="BNS78"/>
      <c r="BNT78"/>
      <c r="BNU78"/>
      <c r="BNV78"/>
      <c r="BNW78"/>
      <c r="BNX78"/>
      <c r="BNY78"/>
      <c r="BNZ78"/>
      <c r="BOA78"/>
      <c r="BOB78"/>
      <c r="BOC78"/>
      <c r="BOD78"/>
      <c r="BOE78"/>
      <c r="BOF78"/>
      <c r="BOG78"/>
      <c r="BOH78"/>
      <c r="BOI78"/>
      <c r="BOJ78"/>
      <c r="BOK78"/>
      <c r="BOL78"/>
      <c r="BOM78"/>
      <c r="BON78"/>
      <c r="BOO78"/>
      <c r="BOP78"/>
      <c r="BOQ78"/>
      <c r="BOR78"/>
      <c r="BOS78"/>
      <c r="BOT78"/>
      <c r="BOU78"/>
      <c r="BOV78"/>
      <c r="BOW78"/>
      <c r="BOX78"/>
      <c r="BOY78"/>
      <c r="BOZ78"/>
      <c r="BPA78"/>
      <c r="BPB78"/>
      <c r="BPC78"/>
      <c r="BPD78"/>
      <c r="BPE78"/>
      <c r="BPF78"/>
      <c r="BPG78"/>
      <c r="BPH78"/>
      <c r="BPI78"/>
      <c r="BPJ78"/>
      <c r="BPK78"/>
      <c r="BPL78"/>
      <c r="BPM78"/>
      <c r="BPN78"/>
      <c r="BPO78"/>
      <c r="BPP78"/>
      <c r="BPQ78"/>
      <c r="BPR78"/>
      <c r="BPS78"/>
      <c r="BPT78"/>
      <c r="BPU78"/>
      <c r="BPV78"/>
      <c r="BPW78"/>
      <c r="BPX78"/>
      <c r="BPY78"/>
      <c r="BPZ78"/>
      <c r="BQA78"/>
      <c r="BQB78"/>
      <c r="BQC78"/>
      <c r="BQD78"/>
      <c r="BQE78"/>
      <c r="BQF78"/>
      <c r="BQG78"/>
      <c r="BQH78"/>
      <c r="BQI78"/>
      <c r="BQJ78"/>
      <c r="BQK78"/>
      <c r="BQL78"/>
      <c r="BQM78"/>
      <c r="BQN78"/>
      <c r="BQO78"/>
      <c r="BQP78"/>
      <c r="BQQ78"/>
      <c r="BQR78"/>
      <c r="BQS78"/>
      <c r="BQT78"/>
      <c r="BQU78"/>
      <c r="BQV78"/>
      <c r="BQW78"/>
      <c r="BQX78"/>
      <c r="BQY78"/>
      <c r="BQZ78"/>
      <c r="BRA78"/>
      <c r="BRB78"/>
      <c r="BRC78"/>
      <c r="BRD78"/>
      <c r="BRE78"/>
      <c r="BRF78"/>
      <c r="BRG78"/>
      <c r="BRH78"/>
      <c r="BRI78"/>
      <c r="BRJ78"/>
      <c r="BRK78"/>
      <c r="BRL78"/>
      <c r="BRM78"/>
      <c r="BRN78"/>
      <c r="BRO78"/>
      <c r="BRP78"/>
      <c r="BRQ78"/>
      <c r="BRR78"/>
      <c r="BRS78"/>
      <c r="BRT78"/>
      <c r="BRU78"/>
      <c r="BRV78"/>
      <c r="BRW78"/>
      <c r="BRX78"/>
      <c r="BRY78"/>
      <c r="BRZ78"/>
      <c r="BSA78"/>
      <c r="BSB78"/>
      <c r="BSC78"/>
      <c r="BSD78"/>
      <c r="BSE78"/>
      <c r="BSF78"/>
      <c r="BSG78"/>
      <c r="BSH78"/>
      <c r="BSI78"/>
      <c r="BSJ78"/>
      <c r="BSK78"/>
      <c r="BSL78"/>
      <c r="BSM78"/>
      <c r="BSN78"/>
      <c r="BSO78"/>
      <c r="BSP78"/>
      <c r="BSQ78"/>
      <c r="BSR78"/>
      <c r="BSS78"/>
      <c r="BST78"/>
      <c r="BSU78"/>
      <c r="BSV78"/>
      <c r="BSW78"/>
      <c r="BSX78"/>
      <c r="BSY78"/>
      <c r="BSZ78"/>
      <c r="BTA78"/>
      <c r="BTB78"/>
      <c r="BTC78"/>
      <c r="BTD78"/>
      <c r="BTE78"/>
      <c r="BTF78"/>
      <c r="BTG78"/>
      <c r="BTH78"/>
      <c r="BTI78"/>
      <c r="BTJ78"/>
      <c r="BTK78"/>
      <c r="BTL78"/>
      <c r="BTM78"/>
      <c r="BTN78"/>
      <c r="BTO78"/>
      <c r="BTP78"/>
      <c r="BTQ78"/>
      <c r="BTR78"/>
      <c r="BTS78"/>
      <c r="BTT78"/>
      <c r="BTU78"/>
      <c r="BTV78"/>
      <c r="BTW78"/>
      <c r="BTX78"/>
      <c r="BTY78"/>
      <c r="BTZ78"/>
      <c r="BUA78"/>
      <c r="BUB78"/>
      <c r="BUC78"/>
      <c r="BUD78"/>
      <c r="BUE78"/>
      <c r="BUF78"/>
      <c r="BUG78"/>
      <c r="BUH78"/>
      <c r="BUI78"/>
      <c r="BUJ78"/>
      <c r="BUK78"/>
      <c r="BUL78"/>
      <c r="BUM78"/>
      <c r="BUN78"/>
      <c r="BUO78"/>
      <c r="BUP78"/>
      <c r="BUQ78"/>
      <c r="BUR78"/>
      <c r="BUS78"/>
      <c r="BUT78"/>
      <c r="BUU78"/>
      <c r="BUV78"/>
      <c r="BUW78"/>
      <c r="BUX78"/>
      <c r="BUY78"/>
      <c r="BUZ78"/>
      <c r="BVA78"/>
      <c r="BVB78"/>
      <c r="BVC78"/>
      <c r="BVD78"/>
      <c r="BVE78"/>
      <c r="BVF78"/>
      <c r="BVG78"/>
      <c r="BVH78"/>
      <c r="BVI78"/>
      <c r="BVJ78"/>
      <c r="BVK78"/>
      <c r="BVL78"/>
      <c r="BVM78"/>
      <c r="BVN78"/>
      <c r="BVO78"/>
      <c r="BVP78"/>
      <c r="BVQ78"/>
      <c r="BVR78"/>
      <c r="BVS78"/>
      <c r="BVT78"/>
      <c r="BVU78"/>
      <c r="BVV78"/>
      <c r="BVW78"/>
      <c r="BVX78"/>
      <c r="BVY78"/>
      <c r="BVZ78"/>
      <c r="BWA78"/>
      <c r="BWB78"/>
      <c r="BWC78"/>
      <c r="BWD78"/>
      <c r="BWE78"/>
      <c r="BWF78"/>
      <c r="BWG78"/>
      <c r="BWH78"/>
      <c r="BWI78"/>
      <c r="BWJ78"/>
      <c r="BWK78"/>
      <c r="BWL78"/>
      <c r="BWM78"/>
      <c r="BWN78"/>
      <c r="BWO78"/>
      <c r="BWP78"/>
      <c r="BWQ78"/>
      <c r="BWR78"/>
      <c r="BWS78"/>
      <c r="BWT78"/>
      <c r="BWU78"/>
      <c r="BWV78"/>
      <c r="BWW78"/>
      <c r="BWX78"/>
      <c r="BWY78"/>
      <c r="BWZ78"/>
      <c r="BXA78"/>
      <c r="BXB78"/>
      <c r="BXC78"/>
      <c r="BXD78"/>
      <c r="BXE78"/>
      <c r="BXF78"/>
      <c r="BXG78"/>
      <c r="BXH78"/>
      <c r="BXI78"/>
      <c r="BXJ78"/>
      <c r="BXK78"/>
      <c r="BXL78"/>
      <c r="BXM78"/>
      <c r="BXN78"/>
      <c r="BXO78"/>
      <c r="BXP78"/>
      <c r="BXQ78"/>
      <c r="BXR78"/>
      <c r="BXS78"/>
      <c r="BXT78"/>
      <c r="BXU78"/>
      <c r="BXV78"/>
      <c r="BXW78"/>
      <c r="BXX78"/>
      <c r="BXY78"/>
      <c r="BXZ78"/>
      <c r="BYA78"/>
      <c r="BYB78"/>
      <c r="BYC78"/>
      <c r="BYD78"/>
      <c r="BYE78"/>
      <c r="BYF78"/>
      <c r="BYG78"/>
      <c r="BYH78"/>
      <c r="BYI78"/>
      <c r="BYJ78"/>
      <c r="BYK78"/>
      <c r="BYL78"/>
      <c r="BYM78"/>
      <c r="BYN78"/>
      <c r="BYO78"/>
      <c r="BYP78"/>
      <c r="BYQ78"/>
      <c r="BYR78"/>
      <c r="BYS78"/>
      <c r="BYT78"/>
      <c r="BYU78"/>
      <c r="BYV78"/>
      <c r="BYW78"/>
      <c r="BYX78"/>
      <c r="BYY78"/>
      <c r="BYZ78"/>
      <c r="BZA78"/>
      <c r="BZB78"/>
      <c r="BZC78"/>
      <c r="BZD78"/>
      <c r="BZE78"/>
      <c r="BZF78"/>
      <c r="BZG78"/>
      <c r="BZH78"/>
      <c r="BZI78"/>
      <c r="BZJ78"/>
      <c r="BZK78"/>
      <c r="BZL78"/>
      <c r="BZM78"/>
      <c r="BZN78"/>
      <c r="BZO78"/>
      <c r="BZP78"/>
      <c r="BZQ78"/>
      <c r="BZR78"/>
      <c r="BZS78"/>
      <c r="BZT78"/>
      <c r="BZU78"/>
      <c r="BZV78"/>
      <c r="BZW78"/>
      <c r="BZX78"/>
      <c r="BZY78"/>
      <c r="BZZ78"/>
      <c r="CAA78"/>
      <c r="CAB78"/>
      <c r="CAC78"/>
      <c r="CAD78"/>
      <c r="CAE78"/>
      <c r="CAF78"/>
      <c r="CAG78"/>
      <c r="CAH78"/>
      <c r="CAI78"/>
      <c r="CAJ78"/>
      <c r="CAK78"/>
      <c r="CAL78"/>
      <c r="CAM78"/>
      <c r="CAN78"/>
      <c r="CAO78"/>
      <c r="CAP78"/>
      <c r="CAQ78"/>
      <c r="CAR78"/>
      <c r="CAS78"/>
      <c r="CAT78"/>
      <c r="CAU78"/>
      <c r="CAV78"/>
      <c r="CAW78"/>
      <c r="CAX78"/>
      <c r="CAY78"/>
      <c r="CAZ78"/>
      <c r="CBA78"/>
      <c r="CBB78"/>
      <c r="CBC78"/>
      <c r="CBD78"/>
      <c r="CBE78"/>
      <c r="CBF78"/>
      <c r="CBG78"/>
      <c r="CBH78"/>
      <c r="CBI78"/>
      <c r="CBJ78"/>
      <c r="CBK78"/>
      <c r="CBL78"/>
      <c r="CBM78"/>
      <c r="CBN78"/>
      <c r="CBO78"/>
      <c r="CBP78"/>
      <c r="CBQ78"/>
      <c r="CBR78"/>
      <c r="CBS78"/>
      <c r="CBT78"/>
      <c r="CBU78"/>
      <c r="CBV78"/>
      <c r="CBW78"/>
      <c r="CBX78"/>
      <c r="CBY78"/>
      <c r="CBZ78"/>
      <c r="CCA78"/>
      <c r="CCB78"/>
      <c r="CCC78"/>
      <c r="CCD78"/>
      <c r="CCE78"/>
      <c r="CCF78"/>
      <c r="CCG78"/>
      <c r="CCH78"/>
      <c r="CCI78"/>
      <c r="CCJ78"/>
      <c r="CCK78"/>
      <c r="CCL78"/>
      <c r="CCM78"/>
      <c r="CCN78"/>
      <c r="CCO78"/>
      <c r="CCP78"/>
      <c r="CCQ78"/>
      <c r="CCR78"/>
      <c r="CCS78"/>
      <c r="CCT78"/>
      <c r="CCU78"/>
      <c r="CCV78"/>
      <c r="CCW78"/>
      <c r="CCX78"/>
      <c r="CCY78"/>
      <c r="CCZ78"/>
      <c r="CDA78"/>
      <c r="CDB78"/>
      <c r="CDC78"/>
      <c r="CDD78"/>
      <c r="CDE78"/>
      <c r="CDF78"/>
      <c r="CDG78"/>
      <c r="CDH78"/>
      <c r="CDI78"/>
      <c r="CDJ78"/>
      <c r="CDK78"/>
      <c r="CDL78"/>
      <c r="CDM78"/>
      <c r="CDN78"/>
      <c r="CDO78"/>
      <c r="CDP78"/>
      <c r="CDQ78"/>
      <c r="CDR78"/>
      <c r="CDS78"/>
      <c r="CDT78"/>
      <c r="CDU78"/>
      <c r="CDV78"/>
      <c r="CDW78"/>
      <c r="CDX78"/>
      <c r="CDY78"/>
      <c r="CDZ78"/>
      <c r="CEA78"/>
      <c r="CEB78"/>
      <c r="CEC78"/>
      <c r="CED78"/>
      <c r="CEE78"/>
      <c r="CEF78"/>
      <c r="CEG78"/>
      <c r="CEH78"/>
      <c r="CEI78"/>
      <c r="CEJ78"/>
      <c r="CEK78"/>
      <c r="CEL78"/>
      <c r="CEM78"/>
      <c r="CEN78"/>
      <c r="CEO78"/>
      <c r="CEP78"/>
      <c r="CEQ78"/>
      <c r="CER78"/>
      <c r="CES78"/>
      <c r="CET78"/>
      <c r="CEU78"/>
      <c r="CEV78"/>
      <c r="CEW78"/>
      <c r="CEX78"/>
      <c r="CEY78"/>
      <c r="CEZ78"/>
      <c r="CFA78"/>
      <c r="CFB78"/>
      <c r="CFC78"/>
      <c r="CFD78"/>
      <c r="CFE78"/>
      <c r="CFF78"/>
      <c r="CFG78"/>
      <c r="CFH78"/>
      <c r="CFI78"/>
      <c r="CFJ78"/>
      <c r="CFK78"/>
      <c r="CFL78"/>
      <c r="CFM78"/>
      <c r="CFN78"/>
      <c r="CFO78"/>
      <c r="CFP78"/>
      <c r="CFQ78"/>
      <c r="CFR78"/>
      <c r="CFS78"/>
      <c r="CFT78"/>
      <c r="CFU78"/>
      <c r="CFV78"/>
      <c r="CFW78"/>
      <c r="CFX78"/>
      <c r="CFY78"/>
      <c r="CFZ78"/>
      <c r="CGA78"/>
      <c r="CGB78"/>
      <c r="CGC78"/>
      <c r="CGD78"/>
      <c r="CGE78"/>
      <c r="CGF78"/>
      <c r="CGG78"/>
      <c r="CGH78"/>
      <c r="CGI78"/>
      <c r="CGJ78"/>
      <c r="CGK78"/>
      <c r="CGL78"/>
      <c r="CGM78"/>
      <c r="CGN78"/>
      <c r="CGO78"/>
      <c r="CGP78"/>
      <c r="CGQ78"/>
      <c r="CGR78"/>
      <c r="CGS78"/>
      <c r="CGT78"/>
      <c r="CGU78"/>
      <c r="CGV78"/>
      <c r="CGW78"/>
      <c r="CGX78"/>
      <c r="CGY78"/>
      <c r="CGZ78"/>
      <c r="CHA78"/>
      <c r="CHB78"/>
      <c r="CHC78"/>
      <c r="CHD78"/>
      <c r="CHE78"/>
      <c r="CHF78"/>
      <c r="CHG78"/>
      <c r="CHH78"/>
      <c r="CHI78"/>
      <c r="CHJ78"/>
      <c r="CHK78"/>
      <c r="CHL78"/>
      <c r="CHM78"/>
      <c r="CHN78"/>
      <c r="CHO78"/>
      <c r="CHP78"/>
      <c r="CHQ78"/>
      <c r="CHR78"/>
      <c r="CHS78"/>
      <c r="CHT78"/>
      <c r="CHU78"/>
      <c r="CHV78"/>
      <c r="CHW78"/>
      <c r="CHX78"/>
      <c r="CHY78"/>
      <c r="CHZ78"/>
      <c r="CIA78"/>
      <c r="CIB78"/>
      <c r="CIC78"/>
      <c r="CID78"/>
      <c r="CIE78"/>
      <c r="CIF78"/>
      <c r="CIG78"/>
      <c r="CIH78"/>
      <c r="CII78"/>
      <c r="CIJ78"/>
      <c r="CIK78"/>
      <c r="CIL78"/>
      <c r="CIM78"/>
      <c r="CIN78"/>
      <c r="CIO78"/>
      <c r="CIP78"/>
      <c r="CIQ78"/>
      <c r="CIR78"/>
      <c r="CIS78"/>
      <c r="CIT78"/>
      <c r="CIU78"/>
      <c r="CIV78"/>
      <c r="CIW78"/>
      <c r="CIX78"/>
      <c r="CIY78"/>
      <c r="CIZ78"/>
      <c r="CJA78"/>
      <c r="CJB78"/>
      <c r="CJC78"/>
      <c r="CJD78"/>
      <c r="CJE78"/>
      <c r="CJF78"/>
      <c r="CJG78"/>
      <c r="CJH78"/>
      <c r="CJI78"/>
      <c r="CJJ78"/>
      <c r="CJK78"/>
      <c r="CJL78"/>
      <c r="CJM78"/>
      <c r="CJN78"/>
      <c r="CJO78"/>
      <c r="CJP78"/>
      <c r="CJQ78"/>
      <c r="CJR78"/>
      <c r="CJS78"/>
      <c r="CJT78"/>
      <c r="CJU78"/>
      <c r="CJV78"/>
      <c r="CJW78"/>
      <c r="CJX78"/>
      <c r="CJY78"/>
      <c r="CJZ78"/>
      <c r="CKA78"/>
      <c r="CKB78"/>
      <c r="CKC78"/>
      <c r="CKD78"/>
      <c r="CKE78"/>
      <c r="CKF78"/>
      <c r="CKG78"/>
      <c r="CKH78"/>
      <c r="CKI78"/>
      <c r="CKJ78"/>
      <c r="CKK78"/>
      <c r="CKL78"/>
      <c r="CKM78"/>
      <c r="CKN78"/>
      <c r="CKO78"/>
      <c r="CKP78"/>
      <c r="CKQ78"/>
      <c r="CKR78"/>
      <c r="CKS78"/>
      <c r="CKT78"/>
      <c r="CKU78"/>
      <c r="CKV78"/>
      <c r="CKW78"/>
      <c r="CKX78"/>
      <c r="CKY78"/>
      <c r="CKZ78"/>
      <c r="CLA78"/>
      <c r="CLB78"/>
      <c r="CLC78"/>
      <c r="CLD78"/>
      <c r="CLE78"/>
      <c r="CLF78"/>
      <c r="CLG78"/>
      <c r="CLH78"/>
      <c r="CLI78"/>
      <c r="CLJ78"/>
      <c r="CLK78"/>
      <c r="CLL78"/>
      <c r="CLM78"/>
      <c r="CLN78"/>
      <c r="CLO78"/>
      <c r="CLP78"/>
      <c r="CLQ78"/>
      <c r="CLR78"/>
      <c r="CLS78"/>
      <c r="CLT78"/>
      <c r="CLU78"/>
      <c r="CLV78"/>
      <c r="CLW78"/>
      <c r="CLX78"/>
      <c r="CLY78"/>
      <c r="CLZ78"/>
      <c r="CMA78"/>
      <c r="CMB78"/>
      <c r="CMC78"/>
      <c r="CMD78"/>
      <c r="CME78"/>
      <c r="CMF78"/>
      <c r="CMG78"/>
      <c r="CMH78"/>
      <c r="CMI78"/>
      <c r="CMJ78"/>
      <c r="CMK78"/>
      <c r="CML78"/>
      <c r="CMM78"/>
      <c r="CMN78"/>
      <c r="CMO78"/>
      <c r="CMP78"/>
      <c r="CMQ78"/>
      <c r="CMR78"/>
      <c r="CMS78"/>
      <c r="CMT78"/>
      <c r="CMU78"/>
      <c r="CMV78"/>
      <c r="CMW78"/>
      <c r="CMX78"/>
      <c r="CMY78"/>
      <c r="CMZ78"/>
      <c r="CNA78"/>
      <c r="CNB78"/>
      <c r="CNC78"/>
      <c r="CND78"/>
      <c r="CNE78"/>
      <c r="CNF78"/>
      <c r="CNG78"/>
      <c r="CNH78"/>
      <c r="CNI78"/>
      <c r="CNJ78"/>
      <c r="CNK78"/>
      <c r="CNL78"/>
      <c r="CNM78"/>
      <c r="CNN78"/>
      <c r="CNO78"/>
      <c r="CNP78"/>
      <c r="CNQ78"/>
      <c r="CNR78"/>
      <c r="CNS78"/>
      <c r="CNT78"/>
      <c r="CNU78"/>
      <c r="CNV78"/>
      <c r="CNW78"/>
      <c r="CNX78"/>
      <c r="CNY78"/>
      <c r="CNZ78"/>
      <c r="COA78"/>
      <c r="COB78"/>
      <c r="COC78"/>
      <c r="COD78"/>
      <c r="COE78"/>
      <c r="COF78"/>
      <c r="COG78"/>
      <c r="COH78"/>
      <c r="COI78"/>
      <c r="COJ78"/>
      <c r="COK78"/>
      <c r="COL78"/>
      <c r="COM78"/>
      <c r="CON78"/>
      <c r="COO78"/>
      <c r="COP78"/>
      <c r="COQ78"/>
      <c r="COR78"/>
      <c r="COS78"/>
      <c r="COT78"/>
      <c r="COU78"/>
      <c r="COV78"/>
      <c r="COW78"/>
      <c r="COX78"/>
      <c r="COY78"/>
      <c r="COZ78"/>
      <c r="CPA78"/>
      <c r="CPB78"/>
      <c r="CPC78"/>
      <c r="CPD78"/>
      <c r="CPE78"/>
      <c r="CPF78"/>
      <c r="CPG78"/>
      <c r="CPH78"/>
      <c r="CPI78"/>
      <c r="CPJ78"/>
      <c r="CPK78"/>
      <c r="CPL78"/>
      <c r="CPM78"/>
      <c r="CPN78"/>
      <c r="CPO78"/>
      <c r="CPP78"/>
      <c r="CPQ78"/>
      <c r="CPR78"/>
      <c r="CPS78"/>
      <c r="CPT78"/>
      <c r="CPU78"/>
      <c r="CPV78"/>
      <c r="CPW78"/>
      <c r="CPX78"/>
      <c r="CPY78"/>
      <c r="CPZ78"/>
      <c r="CQA78"/>
      <c r="CQB78"/>
      <c r="CQC78"/>
      <c r="CQD78"/>
      <c r="CQE78"/>
      <c r="CQF78"/>
      <c r="CQG78"/>
      <c r="CQH78"/>
      <c r="CQI78"/>
      <c r="CQJ78"/>
      <c r="CQK78"/>
      <c r="CQL78"/>
      <c r="CQM78"/>
      <c r="CQN78"/>
      <c r="CQO78"/>
      <c r="CQP78"/>
      <c r="CQQ78"/>
      <c r="CQR78"/>
      <c r="CQS78"/>
      <c r="CQT78"/>
      <c r="CQU78"/>
      <c r="CQV78"/>
      <c r="CQW78"/>
      <c r="CQX78"/>
      <c r="CQY78"/>
      <c r="CQZ78"/>
      <c r="CRA78"/>
      <c r="CRB78"/>
      <c r="CRC78"/>
      <c r="CRD78"/>
    </row>
    <row r="79" spans="1:2500" s="11" customFormat="1" ht="18" customHeight="1" x14ac:dyDescent="0.25">
      <c r="A79" s="433"/>
      <c r="B79" s="21">
        <v>53</v>
      </c>
      <c r="C79" s="21" t="str">
        <f t="shared" si="14"/>
        <v>_53</v>
      </c>
      <c r="D79" s="21" t="str">
        <f t="shared" si="15"/>
        <v>_33_2</v>
      </c>
      <c r="E79" s="22" t="s">
        <v>72</v>
      </c>
      <c r="F79" s="21">
        <v>33</v>
      </c>
      <c r="G79" s="22" t="s">
        <v>73</v>
      </c>
      <c r="H79" s="21">
        <v>2</v>
      </c>
      <c r="I79" s="22" t="s">
        <v>9</v>
      </c>
      <c r="J79" s="287">
        <v>29616</v>
      </c>
      <c r="K79" s="15">
        <v>0.02</v>
      </c>
      <c r="L79" s="15">
        <v>0.02</v>
      </c>
      <c r="M79" s="289">
        <f t="shared" si="10"/>
        <v>30210</v>
      </c>
      <c r="N79" s="289">
        <f t="shared" si="11"/>
        <v>30816</v>
      </c>
      <c r="O79"/>
      <c r="P79" s="25">
        <f t="shared" si="12"/>
        <v>1.0200567260940032</v>
      </c>
      <c r="Q79" s="25">
        <f>+Q78</f>
        <v>1.0201486697965572</v>
      </c>
      <c r="R79" s="25">
        <f>+(M79-M78)/(J79-J78)</f>
        <v>1.0199579831932772</v>
      </c>
      <c r="S79" s="1">
        <f t="shared" si="13"/>
        <v>1.0200595829195631</v>
      </c>
      <c r="T79" s="1">
        <f>+T78</f>
        <v>1.0201342281879195</v>
      </c>
      <c r="U79" s="1">
        <f>+(N79-N78)/(M79-M78)</f>
        <v>1.0199794026776519</v>
      </c>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c r="AMH79"/>
      <c r="AMI79"/>
      <c r="AMJ79"/>
      <c r="AMK79"/>
      <c r="AML79"/>
      <c r="AMM79"/>
      <c r="AMN79"/>
      <c r="AMO79"/>
      <c r="AMP79"/>
      <c r="AMQ79"/>
      <c r="AMR79"/>
      <c r="AMS79"/>
      <c r="AMT79"/>
      <c r="AMU79"/>
      <c r="AMV79"/>
      <c r="AMW79"/>
      <c r="AMX79"/>
      <c r="AMY79"/>
      <c r="AMZ79"/>
      <c r="ANA79"/>
      <c r="ANB79"/>
      <c r="ANC79"/>
      <c r="AND79"/>
      <c r="ANE79"/>
      <c r="ANF79"/>
      <c r="ANG79"/>
      <c r="ANH79"/>
      <c r="ANI79"/>
      <c r="ANJ79"/>
      <c r="ANK79"/>
      <c r="ANL79"/>
      <c r="ANM79"/>
      <c r="ANN79"/>
      <c r="ANO79"/>
      <c r="ANP79"/>
      <c r="ANQ79"/>
      <c r="ANR79"/>
      <c r="ANS79"/>
      <c r="ANT79"/>
      <c r="ANU79"/>
      <c r="ANV79"/>
      <c r="ANW79"/>
      <c r="ANX79"/>
      <c r="ANY79"/>
      <c r="ANZ79"/>
      <c r="AOA79"/>
      <c r="AOB79"/>
      <c r="AOC79"/>
      <c r="AOD79"/>
      <c r="AOE79"/>
      <c r="AOF79"/>
      <c r="AOG79"/>
      <c r="AOH79"/>
      <c r="AOI79"/>
      <c r="AOJ79"/>
      <c r="AOK79"/>
      <c r="AOL79"/>
      <c r="AOM79"/>
      <c r="AON79"/>
      <c r="AOO79"/>
      <c r="AOP79"/>
      <c r="AOQ79"/>
      <c r="AOR79"/>
      <c r="AOS79"/>
      <c r="AOT79"/>
      <c r="AOU79"/>
      <c r="AOV79"/>
      <c r="AOW79"/>
      <c r="AOX79"/>
      <c r="AOY79"/>
      <c r="AOZ79"/>
      <c r="APA79"/>
      <c r="APB79"/>
      <c r="APC79"/>
      <c r="APD79"/>
      <c r="APE79"/>
      <c r="APF79"/>
      <c r="APG79"/>
      <c r="APH79"/>
      <c r="API79"/>
      <c r="APJ79"/>
      <c r="APK79"/>
      <c r="APL79"/>
      <c r="APM79"/>
      <c r="APN79"/>
      <c r="APO79"/>
      <c r="APP79"/>
      <c r="APQ79"/>
      <c r="APR79"/>
      <c r="APS79"/>
      <c r="APT79"/>
      <c r="APU79"/>
      <c r="APV79"/>
      <c r="APW79"/>
      <c r="APX79"/>
      <c r="APY79"/>
      <c r="APZ79"/>
      <c r="AQA79"/>
      <c r="AQB79"/>
      <c r="AQC79"/>
      <c r="AQD79"/>
      <c r="AQE79"/>
      <c r="AQF79"/>
      <c r="AQG79"/>
      <c r="AQH79"/>
      <c r="AQI79"/>
      <c r="AQJ79"/>
      <c r="AQK79"/>
      <c r="AQL79"/>
      <c r="AQM79"/>
      <c r="AQN79"/>
      <c r="AQO79"/>
      <c r="AQP79"/>
      <c r="AQQ79"/>
      <c r="AQR79"/>
      <c r="AQS79"/>
      <c r="AQT79"/>
      <c r="AQU79"/>
      <c r="AQV79"/>
      <c r="AQW79"/>
      <c r="AQX79"/>
      <c r="AQY79"/>
      <c r="AQZ79"/>
      <c r="ARA79"/>
      <c r="ARB79"/>
      <c r="ARC79"/>
      <c r="ARD79"/>
      <c r="ARE79"/>
      <c r="ARF79"/>
      <c r="ARG79"/>
      <c r="ARH79"/>
      <c r="ARI79"/>
      <c r="ARJ79"/>
      <c r="ARK79"/>
      <c r="ARL79"/>
      <c r="ARM79"/>
      <c r="ARN79"/>
      <c r="ARO79"/>
      <c r="ARP79"/>
      <c r="ARQ79"/>
      <c r="ARR79"/>
      <c r="ARS79"/>
      <c r="ART79"/>
      <c r="ARU79"/>
      <c r="ARV79"/>
      <c r="ARW79"/>
      <c r="ARX79"/>
      <c r="ARY79"/>
      <c r="ARZ79"/>
      <c r="ASA79"/>
      <c r="ASB79"/>
      <c r="ASC79"/>
      <c r="ASD79"/>
      <c r="ASE79"/>
      <c r="ASF79"/>
      <c r="ASG79"/>
      <c r="ASH79"/>
      <c r="ASI79"/>
      <c r="ASJ79"/>
      <c r="ASK79"/>
      <c r="ASL79"/>
      <c r="ASM79"/>
      <c r="ASN79"/>
      <c r="ASO79"/>
      <c r="ASP79"/>
      <c r="ASQ79"/>
      <c r="ASR79"/>
      <c r="ASS79"/>
      <c r="AST79"/>
      <c r="ASU79"/>
      <c r="ASV79"/>
      <c r="ASW79"/>
      <c r="ASX79"/>
      <c r="ASY79"/>
      <c r="ASZ79"/>
      <c r="ATA79"/>
      <c r="ATB79"/>
      <c r="ATC79"/>
      <c r="ATD79"/>
      <c r="ATE79"/>
      <c r="ATF79"/>
      <c r="ATG79"/>
      <c r="ATH79"/>
      <c r="ATI79"/>
      <c r="ATJ79"/>
      <c r="ATK79"/>
      <c r="ATL79"/>
      <c r="ATM79"/>
      <c r="ATN79"/>
      <c r="ATO79"/>
      <c r="ATP79"/>
      <c r="ATQ79"/>
      <c r="ATR79"/>
      <c r="ATS79"/>
      <c r="ATT79"/>
      <c r="ATU79"/>
      <c r="ATV79"/>
      <c r="ATW79"/>
      <c r="ATX79"/>
      <c r="ATY79"/>
      <c r="ATZ79"/>
      <c r="AUA79"/>
      <c r="AUB79"/>
      <c r="AUC79"/>
      <c r="AUD79"/>
      <c r="AUE79"/>
      <c r="AUF79"/>
      <c r="AUG79"/>
      <c r="AUH79"/>
      <c r="AUI79"/>
      <c r="AUJ79"/>
      <c r="AUK79"/>
      <c r="AUL79"/>
      <c r="AUM79"/>
      <c r="AUN79"/>
      <c r="AUO79"/>
      <c r="AUP79"/>
      <c r="AUQ79"/>
      <c r="AUR79"/>
      <c r="AUS79"/>
      <c r="AUT79"/>
      <c r="AUU79"/>
      <c r="AUV79"/>
      <c r="AUW79"/>
      <c r="AUX79"/>
      <c r="AUY79"/>
      <c r="AUZ79"/>
      <c r="AVA79"/>
      <c r="AVB79"/>
      <c r="AVC79"/>
      <c r="AVD79"/>
      <c r="AVE79"/>
      <c r="AVF79"/>
      <c r="AVG79"/>
      <c r="AVH79"/>
      <c r="AVI79"/>
      <c r="AVJ79"/>
      <c r="AVK79"/>
      <c r="AVL79"/>
      <c r="AVM79"/>
      <c r="AVN79"/>
      <c r="AVO79"/>
      <c r="AVP79"/>
      <c r="AVQ79"/>
      <c r="AVR79"/>
      <c r="AVS79"/>
      <c r="AVT79"/>
      <c r="AVU79"/>
      <c r="AVV79"/>
      <c r="AVW79"/>
      <c r="AVX79"/>
      <c r="AVY79"/>
      <c r="AVZ79"/>
      <c r="AWA79"/>
      <c r="AWB79"/>
      <c r="AWC79"/>
      <c r="AWD79"/>
      <c r="AWE79"/>
      <c r="AWF79"/>
      <c r="AWG79"/>
      <c r="AWH79"/>
      <c r="AWI79"/>
      <c r="AWJ79"/>
      <c r="AWK79"/>
      <c r="AWL79"/>
      <c r="AWM79"/>
      <c r="AWN79"/>
      <c r="AWO79"/>
      <c r="AWP79"/>
      <c r="AWQ79"/>
      <c r="AWR79"/>
      <c r="AWS79"/>
      <c r="AWT79"/>
      <c r="AWU79"/>
      <c r="AWV79"/>
      <c r="AWW79"/>
      <c r="AWX79"/>
      <c r="AWY79"/>
      <c r="AWZ79"/>
      <c r="AXA79"/>
      <c r="AXB79"/>
      <c r="AXC79"/>
      <c r="AXD79"/>
      <c r="AXE79"/>
      <c r="AXF79"/>
      <c r="AXG79"/>
      <c r="AXH79"/>
      <c r="AXI79"/>
      <c r="AXJ79"/>
      <c r="AXK79"/>
      <c r="AXL79"/>
      <c r="AXM79"/>
      <c r="AXN79"/>
      <c r="AXO79"/>
      <c r="AXP79"/>
      <c r="AXQ79"/>
      <c r="AXR79"/>
      <c r="AXS79"/>
      <c r="AXT79"/>
      <c r="AXU79"/>
      <c r="AXV79"/>
      <c r="AXW79"/>
      <c r="AXX79"/>
      <c r="AXY79"/>
      <c r="AXZ79"/>
      <c r="AYA79"/>
      <c r="AYB79"/>
      <c r="AYC79"/>
      <c r="AYD79"/>
      <c r="AYE79"/>
      <c r="AYF79"/>
      <c r="AYG79"/>
      <c r="AYH79"/>
      <c r="AYI79"/>
      <c r="AYJ79"/>
      <c r="AYK79"/>
      <c r="AYL79"/>
      <c r="AYM79"/>
      <c r="AYN79"/>
      <c r="AYO79"/>
      <c r="AYP79"/>
      <c r="AYQ79"/>
      <c r="AYR79"/>
      <c r="AYS79"/>
      <c r="AYT79"/>
      <c r="AYU79"/>
      <c r="AYV79"/>
      <c r="AYW79"/>
      <c r="AYX79"/>
      <c r="AYY79"/>
      <c r="AYZ79"/>
      <c r="AZA79"/>
      <c r="AZB79"/>
      <c r="AZC79"/>
      <c r="AZD79"/>
      <c r="AZE79"/>
      <c r="AZF79"/>
      <c r="AZG79"/>
      <c r="AZH79"/>
      <c r="AZI79"/>
      <c r="AZJ79"/>
      <c r="AZK79"/>
      <c r="AZL79"/>
      <c r="AZM79"/>
      <c r="AZN79"/>
      <c r="AZO79"/>
      <c r="AZP79"/>
      <c r="AZQ79"/>
      <c r="AZR79"/>
      <c r="AZS79"/>
      <c r="AZT79"/>
      <c r="AZU79"/>
      <c r="AZV79"/>
      <c r="AZW79"/>
      <c r="AZX79"/>
      <c r="AZY79"/>
      <c r="AZZ79"/>
      <c r="BAA79"/>
      <c r="BAB79"/>
      <c r="BAC79"/>
      <c r="BAD79"/>
      <c r="BAE79"/>
      <c r="BAF79"/>
      <c r="BAG79"/>
      <c r="BAH79"/>
      <c r="BAI79"/>
      <c r="BAJ79"/>
      <c r="BAK79"/>
      <c r="BAL79"/>
      <c r="BAM79"/>
      <c r="BAN79"/>
      <c r="BAO79"/>
      <c r="BAP79"/>
      <c r="BAQ79"/>
      <c r="BAR79"/>
      <c r="BAS79"/>
      <c r="BAT79"/>
      <c r="BAU79"/>
      <c r="BAV79"/>
      <c r="BAW79"/>
      <c r="BAX79"/>
      <c r="BAY79"/>
      <c r="BAZ79"/>
      <c r="BBA79"/>
      <c r="BBB79"/>
      <c r="BBC79"/>
      <c r="BBD79"/>
      <c r="BBE79"/>
      <c r="BBF79"/>
      <c r="BBG79"/>
      <c r="BBH79"/>
      <c r="BBI79"/>
      <c r="BBJ79"/>
      <c r="BBK79"/>
      <c r="BBL79"/>
      <c r="BBM79"/>
      <c r="BBN79"/>
      <c r="BBO79"/>
      <c r="BBP79"/>
      <c r="BBQ79"/>
      <c r="BBR79"/>
      <c r="BBS79"/>
      <c r="BBT79"/>
      <c r="BBU79"/>
      <c r="BBV79"/>
      <c r="BBW79"/>
      <c r="BBX79"/>
      <c r="BBY79"/>
      <c r="BBZ79"/>
      <c r="BCA79"/>
      <c r="BCB79"/>
      <c r="BCC79"/>
      <c r="BCD79"/>
      <c r="BCE79"/>
      <c r="BCF79"/>
      <c r="BCG79"/>
      <c r="BCH79"/>
      <c r="BCI79"/>
      <c r="BCJ79"/>
      <c r="BCK79"/>
      <c r="BCL79"/>
      <c r="BCM79"/>
      <c r="BCN79"/>
      <c r="BCO79"/>
      <c r="BCP79"/>
      <c r="BCQ79"/>
      <c r="BCR79"/>
      <c r="BCS79"/>
      <c r="BCT79"/>
      <c r="BCU79"/>
      <c r="BCV79"/>
      <c r="BCW79"/>
      <c r="BCX79"/>
      <c r="BCY79"/>
      <c r="BCZ79"/>
      <c r="BDA79"/>
      <c r="BDB79"/>
      <c r="BDC79"/>
      <c r="BDD79"/>
      <c r="BDE79"/>
      <c r="BDF79"/>
      <c r="BDG79"/>
      <c r="BDH79"/>
      <c r="BDI79"/>
      <c r="BDJ79"/>
      <c r="BDK79"/>
      <c r="BDL79"/>
      <c r="BDM79"/>
      <c r="BDN79"/>
      <c r="BDO79"/>
      <c r="BDP79"/>
      <c r="BDQ79"/>
      <c r="BDR79"/>
      <c r="BDS79"/>
      <c r="BDT79"/>
      <c r="BDU79"/>
      <c r="BDV79"/>
      <c r="BDW79"/>
      <c r="BDX79"/>
      <c r="BDY79"/>
      <c r="BDZ79"/>
      <c r="BEA79"/>
      <c r="BEB79"/>
      <c r="BEC79"/>
      <c r="BED79"/>
      <c r="BEE79"/>
      <c r="BEF79"/>
      <c r="BEG79"/>
      <c r="BEH79"/>
      <c r="BEI79"/>
      <c r="BEJ79"/>
      <c r="BEK79"/>
      <c r="BEL79"/>
      <c r="BEM79"/>
      <c r="BEN79"/>
      <c r="BEO79"/>
      <c r="BEP79"/>
      <c r="BEQ79"/>
      <c r="BER79"/>
      <c r="BES79"/>
      <c r="BET79"/>
      <c r="BEU79"/>
      <c r="BEV79"/>
      <c r="BEW79"/>
      <c r="BEX79"/>
      <c r="BEY79"/>
      <c r="BEZ79"/>
      <c r="BFA79"/>
      <c r="BFB79"/>
      <c r="BFC79"/>
      <c r="BFD79"/>
      <c r="BFE79"/>
      <c r="BFF79"/>
      <c r="BFG79"/>
      <c r="BFH79"/>
      <c r="BFI79"/>
      <c r="BFJ79"/>
      <c r="BFK79"/>
      <c r="BFL79"/>
      <c r="BFM79"/>
      <c r="BFN79"/>
      <c r="BFO79"/>
      <c r="BFP79"/>
      <c r="BFQ79"/>
      <c r="BFR79"/>
      <c r="BFS79"/>
      <c r="BFT79"/>
      <c r="BFU79"/>
      <c r="BFV79"/>
      <c r="BFW79"/>
      <c r="BFX79"/>
      <c r="BFY79"/>
      <c r="BFZ79"/>
      <c r="BGA79"/>
      <c r="BGB79"/>
      <c r="BGC79"/>
      <c r="BGD79"/>
      <c r="BGE79"/>
      <c r="BGF79"/>
      <c r="BGG79"/>
      <c r="BGH79"/>
      <c r="BGI79"/>
      <c r="BGJ79"/>
      <c r="BGK79"/>
      <c r="BGL79"/>
      <c r="BGM79"/>
      <c r="BGN79"/>
      <c r="BGO79"/>
      <c r="BGP79"/>
      <c r="BGQ79"/>
      <c r="BGR79"/>
      <c r="BGS79"/>
      <c r="BGT79"/>
      <c r="BGU79"/>
      <c r="BGV79"/>
      <c r="BGW79"/>
      <c r="BGX79"/>
      <c r="BGY79"/>
      <c r="BGZ79"/>
      <c r="BHA79"/>
      <c r="BHB79"/>
      <c r="BHC79"/>
      <c r="BHD79"/>
      <c r="BHE79"/>
      <c r="BHF79"/>
      <c r="BHG79"/>
      <c r="BHH79"/>
      <c r="BHI79"/>
      <c r="BHJ79"/>
      <c r="BHK79"/>
      <c r="BHL79"/>
      <c r="BHM79"/>
      <c r="BHN79"/>
      <c r="BHO79"/>
      <c r="BHP79"/>
      <c r="BHQ79"/>
      <c r="BHR79"/>
      <c r="BHS79"/>
      <c r="BHT79"/>
      <c r="BHU79"/>
      <c r="BHV79"/>
      <c r="BHW79"/>
      <c r="BHX79"/>
      <c r="BHY79"/>
      <c r="BHZ79"/>
      <c r="BIA79"/>
      <c r="BIB79"/>
      <c r="BIC79"/>
      <c r="BID79"/>
      <c r="BIE79"/>
      <c r="BIF79"/>
      <c r="BIG79"/>
      <c r="BIH79"/>
      <c r="BII79"/>
      <c r="BIJ79"/>
      <c r="BIK79"/>
      <c r="BIL79"/>
      <c r="BIM79"/>
      <c r="BIN79"/>
      <c r="BIO79"/>
      <c r="BIP79"/>
      <c r="BIQ79"/>
      <c r="BIR79"/>
      <c r="BIS79"/>
      <c r="BIT79"/>
      <c r="BIU79"/>
      <c r="BIV79"/>
      <c r="BIW79"/>
      <c r="BIX79"/>
      <c r="BIY79"/>
      <c r="BIZ79"/>
      <c r="BJA79"/>
      <c r="BJB79"/>
      <c r="BJC79"/>
      <c r="BJD79"/>
      <c r="BJE79"/>
      <c r="BJF79"/>
      <c r="BJG79"/>
      <c r="BJH79"/>
      <c r="BJI79"/>
      <c r="BJJ79"/>
      <c r="BJK79"/>
      <c r="BJL79"/>
      <c r="BJM79"/>
      <c r="BJN79"/>
      <c r="BJO79"/>
      <c r="BJP79"/>
      <c r="BJQ79"/>
      <c r="BJR79"/>
      <c r="BJS79"/>
      <c r="BJT79"/>
      <c r="BJU79"/>
      <c r="BJV79"/>
      <c r="BJW79"/>
      <c r="BJX79"/>
      <c r="BJY79"/>
      <c r="BJZ79"/>
      <c r="BKA79"/>
      <c r="BKB79"/>
      <c r="BKC79"/>
      <c r="BKD79"/>
      <c r="BKE79"/>
      <c r="BKF79"/>
      <c r="BKG79"/>
      <c r="BKH79"/>
      <c r="BKI79"/>
      <c r="BKJ79"/>
      <c r="BKK79"/>
      <c r="BKL79"/>
      <c r="BKM79"/>
      <c r="BKN79"/>
      <c r="BKO79"/>
      <c r="BKP79"/>
      <c r="BKQ79"/>
      <c r="BKR79"/>
      <c r="BKS79"/>
      <c r="BKT79"/>
      <c r="BKU79"/>
      <c r="BKV79"/>
      <c r="BKW79"/>
      <c r="BKX79"/>
      <c r="BKY79"/>
      <c r="BKZ79"/>
      <c r="BLA79"/>
      <c r="BLB79"/>
      <c r="BLC79"/>
      <c r="BLD79"/>
      <c r="BLE79"/>
      <c r="BLF79"/>
      <c r="BLG79"/>
      <c r="BLH79"/>
      <c r="BLI79"/>
      <c r="BLJ79"/>
      <c r="BLK79"/>
      <c r="BLL79"/>
      <c r="BLM79"/>
      <c r="BLN79"/>
      <c r="BLO79"/>
      <c r="BLP79"/>
      <c r="BLQ79"/>
      <c r="BLR79"/>
      <c r="BLS79"/>
      <c r="BLT79"/>
      <c r="BLU79"/>
      <c r="BLV79"/>
      <c r="BLW79"/>
      <c r="BLX79"/>
      <c r="BLY79"/>
      <c r="BLZ79"/>
      <c r="BMA79"/>
      <c r="BMB79"/>
      <c r="BMC79"/>
      <c r="BMD79"/>
      <c r="BME79"/>
      <c r="BMF79"/>
      <c r="BMG79"/>
      <c r="BMH79"/>
      <c r="BMI79"/>
      <c r="BMJ79"/>
      <c r="BMK79"/>
      <c r="BML79"/>
      <c r="BMM79"/>
      <c r="BMN79"/>
      <c r="BMO79"/>
      <c r="BMP79"/>
      <c r="BMQ79"/>
      <c r="BMR79"/>
      <c r="BMS79"/>
      <c r="BMT79"/>
      <c r="BMU79"/>
      <c r="BMV79"/>
      <c r="BMW79"/>
      <c r="BMX79"/>
      <c r="BMY79"/>
      <c r="BMZ79"/>
      <c r="BNA79"/>
      <c r="BNB79"/>
      <c r="BNC79"/>
      <c r="BND79"/>
      <c r="BNE79"/>
      <c r="BNF79"/>
      <c r="BNG79"/>
      <c r="BNH79"/>
      <c r="BNI79"/>
      <c r="BNJ79"/>
      <c r="BNK79"/>
      <c r="BNL79"/>
      <c r="BNM79"/>
      <c r="BNN79"/>
      <c r="BNO79"/>
      <c r="BNP79"/>
      <c r="BNQ79"/>
      <c r="BNR79"/>
      <c r="BNS79"/>
      <c r="BNT79"/>
      <c r="BNU79"/>
      <c r="BNV79"/>
      <c r="BNW79"/>
      <c r="BNX79"/>
      <c r="BNY79"/>
      <c r="BNZ79"/>
      <c r="BOA79"/>
      <c r="BOB79"/>
      <c r="BOC79"/>
      <c r="BOD79"/>
      <c r="BOE79"/>
      <c r="BOF79"/>
      <c r="BOG79"/>
      <c r="BOH79"/>
      <c r="BOI79"/>
      <c r="BOJ79"/>
      <c r="BOK79"/>
      <c r="BOL79"/>
      <c r="BOM79"/>
      <c r="BON79"/>
      <c r="BOO79"/>
      <c r="BOP79"/>
      <c r="BOQ79"/>
      <c r="BOR79"/>
      <c r="BOS79"/>
      <c r="BOT79"/>
      <c r="BOU79"/>
      <c r="BOV79"/>
      <c r="BOW79"/>
      <c r="BOX79"/>
      <c r="BOY79"/>
      <c r="BOZ79"/>
      <c r="BPA79"/>
      <c r="BPB79"/>
      <c r="BPC79"/>
      <c r="BPD79"/>
      <c r="BPE79"/>
      <c r="BPF79"/>
      <c r="BPG79"/>
      <c r="BPH79"/>
      <c r="BPI79"/>
      <c r="BPJ79"/>
      <c r="BPK79"/>
      <c r="BPL79"/>
      <c r="BPM79"/>
      <c r="BPN79"/>
      <c r="BPO79"/>
      <c r="BPP79"/>
      <c r="BPQ79"/>
      <c r="BPR79"/>
      <c r="BPS79"/>
      <c r="BPT79"/>
      <c r="BPU79"/>
      <c r="BPV79"/>
      <c r="BPW79"/>
      <c r="BPX79"/>
      <c r="BPY79"/>
      <c r="BPZ79"/>
      <c r="BQA79"/>
      <c r="BQB79"/>
      <c r="BQC79"/>
      <c r="BQD79"/>
      <c r="BQE79"/>
      <c r="BQF79"/>
      <c r="BQG79"/>
      <c r="BQH79"/>
      <c r="BQI79"/>
      <c r="BQJ79"/>
      <c r="BQK79"/>
      <c r="BQL79"/>
      <c r="BQM79"/>
      <c r="BQN79"/>
      <c r="BQO79"/>
      <c r="BQP79"/>
      <c r="BQQ79"/>
      <c r="BQR79"/>
      <c r="BQS79"/>
      <c r="BQT79"/>
      <c r="BQU79"/>
      <c r="BQV79"/>
      <c r="BQW79"/>
      <c r="BQX79"/>
      <c r="BQY79"/>
      <c r="BQZ79"/>
      <c r="BRA79"/>
      <c r="BRB79"/>
      <c r="BRC79"/>
      <c r="BRD79"/>
      <c r="BRE79"/>
      <c r="BRF79"/>
      <c r="BRG79"/>
      <c r="BRH79"/>
      <c r="BRI79"/>
      <c r="BRJ79"/>
      <c r="BRK79"/>
      <c r="BRL79"/>
      <c r="BRM79"/>
      <c r="BRN79"/>
      <c r="BRO79"/>
      <c r="BRP79"/>
      <c r="BRQ79"/>
      <c r="BRR79"/>
      <c r="BRS79"/>
      <c r="BRT79"/>
      <c r="BRU79"/>
      <c r="BRV79"/>
      <c r="BRW79"/>
      <c r="BRX79"/>
      <c r="BRY79"/>
      <c r="BRZ79"/>
      <c r="BSA79"/>
      <c r="BSB79"/>
      <c r="BSC79"/>
      <c r="BSD79"/>
      <c r="BSE79"/>
      <c r="BSF79"/>
      <c r="BSG79"/>
      <c r="BSH79"/>
      <c r="BSI79"/>
      <c r="BSJ79"/>
      <c r="BSK79"/>
      <c r="BSL79"/>
      <c r="BSM79"/>
      <c r="BSN79"/>
      <c r="BSO79"/>
      <c r="BSP79"/>
      <c r="BSQ79"/>
      <c r="BSR79"/>
      <c r="BSS79"/>
      <c r="BST79"/>
      <c r="BSU79"/>
      <c r="BSV79"/>
      <c r="BSW79"/>
      <c r="BSX79"/>
      <c r="BSY79"/>
      <c r="BSZ79"/>
      <c r="BTA79"/>
      <c r="BTB79"/>
      <c r="BTC79"/>
      <c r="BTD79"/>
      <c r="BTE79"/>
      <c r="BTF79"/>
      <c r="BTG79"/>
      <c r="BTH79"/>
      <c r="BTI79"/>
      <c r="BTJ79"/>
      <c r="BTK79"/>
      <c r="BTL79"/>
      <c r="BTM79"/>
      <c r="BTN79"/>
      <c r="BTO79"/>
      <c r="BTP79"/>
      <c r="BTQ79"/>
      <c r="BTR79"/>
      <c r="BTS79"/>
      <c r="BTT79"/>
      <c r="BTU79"/>
      <c r="BTV79"/>
      <c r="BTW79"/>
      <c r="BTX79"/>
      <c r="BTY79"/>
      <c r="BTZ79"/>
      <c r="BUA79"/>
      <c r="BUB79"/>
      <c r="BUC79"/>
      <c r="BUD79"/>
      <c r="BUE79"/>
      <c r="BUF79"/>
      <c r="BUG79"/>
      <c r="BUH79"/>
      <c r="BUI79"/>
      <c r="BUJ79"/>
      <c r="BUK79"/>
      <c r="BUL79"/>
      <c r="BUM79"/>
      <c r="BUN79"/>
      <c r="BUO79"/>
      <c r="BUP79"/>
      <c r="BUQ79"/>
      <c r="BUR79"/>
      <c r="BUS79"/>
      <c r="BUT79"/>
      <c r="BUU79"/>
      <c r="BUV79"/>
      <c r="BUW79"/>
      <c r="BUX79"/>
      <c r="BUY79"/>
      <c r="BUZ79"/>
      <c r="BVA79"/>
      <c r="BVB79"/>
      <c r="BVC79"/>
      <c r="BVD79"/>
      <c r="BVE79"/>
      <c r="BVF79"/>
      <c r="BVG79"/>
      <c r="BVH79"/>
      <c r="BVI79"/>
      <c r="BVJ79"/>
      <c r="BVK79"/>
      <c r="BVL79"/>
      <c r="BVM79"/>
      <c r="BVN79"/>
      <c r="BVO79"/>
      <c r="BVP79"/>
      <c r="BVQ79"/>
      <c r="BVR79"/>
      <c r="BVS79"/>
      <c r="BVT79"/>
      <c r="BVU79"/>
      <c r="BVV79"/>
      <c r="BVW79"/>
      <c r="BVX79"/>
      <c r="BVY79"/>
      <c r="BVZ79"/>
      <c r="BWA79"/>
      <c r="BWB79"/>
      <c r="BWC79"/>
      <c r="BWD79"/>
      <c r="BWE79"/>
      <c r="BWF79"/>
      <c r="BWG79"/>
      <c r="BWH79"/>
      <c r="BWI79"/>
      <c r="BWJ79"/>
      <c r="BWK79"/>
      <c r="BWL79"/>
      <c r="BWM79"/>
      <c r="BWN79"/>
      <c r="BWO79"/>
      <c r="BWP79"/>
      <c r="BWQ79"/>
      <c r="BWR79"/>
      <c r="BWS79"/>
      <c r="BWT79"/>
      <c r="BWU79"/>
      <c r="BWV79"/>
      <c r="BWW79"/>
      <c r="BWX79"/>
      <c r="BWY79"/>
      <c r="BWZ79"/>
      <c r="BXA79"/>
      <c r="BXB79"/>
      <c r="BXC79"/>
      <c r="BXD79"/>
      <c r="BXE79"/>
      <c r="BXF79"/>
      <c r="BXG79"/>
      <c r="BXH79"/>
      <c r="BXI79"/>
      <c r="BXJ79"/>
      <c r="BXK79"/>
      <c r="BXL79"/>
      <c r="BXM79"/>
      <c r="BXN79"/>
      <c r="BXO79"/>
      <c r="BXP79"/>
      <c r="BXQ79"/>
      <c r="BXR79"/>
      <c r="BXS79"/>
      <c r="BXT79"/>
      <c r="BXU79"/>
      <c r="BXV79"/>
      <c r="BXW79"/>
      <c r="BXX79"/>
      <c r="BXY79"/>
      <c r="BXZ79"/>
      <c r="BYA79"/>
      <c r="BYB79"/>
      <c r="BYC79"/>
      <c r="BYD79"/>
      <c r="BYE79"/>
      <c r="BYF79"/>
      <c r="BYG79"/>
      <c r="BYH79"/>
      <c r="BYI79"/>
      <c r="BYJ79"/>
      <c r="BYK79"/>
      <c r="BYL79"/>
      <c r="BYM79"/>
      <c r="BYN79"/>
      <c r="BYO79"/>
      <c r="BYP79"/>
      <c r="BYQ79"/>
      <c r="BYR79"/>
      <c r="BYS79"/>
      <c r="BYT79"/>
      <c r="BYU79"/>
      <c r="BYV79"/>
      <c r="BYW79"/>
      <c r="BYX79"/>
      <c r="BYY79"/>
      <c r="BYZ79"/>
      <c r="BZA79"/>
      <c r="BZB79"/>
      <c r="BZC79"/>
      <c r="BZD79"/>
      <c r="BZE79"/>
      <c r="BZF79"/>
      <c r="BZG79"/>
      <c r="BZH79"/>
      <c r="BZI79"/>
      <c r="BZJ79"/>
      <c r="BZK79"/>
      <c r="BZL79"/>
      <c r="BZM79"/>
      <c r="BZN79"/>
      <c r="BZO79"/>
      <c r="BZP79"/>
      <c r="BZQ79"/>
      <c r="BZR79"/>
      <c r="BZS79"/>
      <c r="BZT79"/>
      <c r="BZU79"/>
      <c r="BZV79"/>
      <c r="BZW79"/>
      <c r="BZX79"/>
      <c r="BZY79"/>
      <c r="BZZ79"/>
      <c r="CAA79"/>
      <c r="CAB79"/>
      <c r="CAC79"/>
      <c r="CAD79"/>
      <c r="CAE79"/>
      <c r="CAF79"/>
      <c r="CAG79"/>
      <c r="CAH79"/>
      <c r="CAI79"/>
      <c r="CAJ79"/>
      <c r="CAK79"/>
      <c r="CAL79"/>
      <c r="CAM79"/>
      <c r="CAN79"/>
      <c r="CAO79"/>
      <c r="CAP79"/>
      <c r="CAQ79"/>
      <c r="CAR79"/>
      <c r="CAS79"/>
      <c r="CAT79"/>
      <c r="CAU79"/>
      <c r="CAV79"/>
      <c r="CAW79"/>
      <c r="CAX79"/>
      <c r="CAY79"/>
      <c r="CAZ79"/>
      <c r="CBA79"/>
      <c r="CBB79"/>
      <c r="CBC79"/>
      <c r="CBD79"/>
      <c r="CBE79"/>
      <c r="CBF79"/>
      <c r="CBG79"/>
      <c r="CBH79"/>
      <c r="CBI79"/>
      <c r="CBJ79"/>
      <c r="CBK79"/>
      <c r="CBL79"/>
      <c r="CBM79"/>
      <c r="CBN79"/>
      <c r="CBO79"/>
      <c r="CBP79"/>
      <c r="CBQ79"/>
      <c r="CBR79"/>
      <c r="CBS79"/>
      <c r="CBT79"/>
      <c r="CBU79"/>
      <c r="CBV79"/>
      <c r="CBW79"/>
      <c r="CBX79"/>
      <c r="CBY79"/>
      <c r="CBZ79"/>
      <c r="CCA79"/>
      <c r="CCB79"/>
      <c r="CCC79"/>
      <c r="CCD79"/>
      <c r="CCE79"/>
      <c r="CCF79"/>
      <c r="CCG79"/>
      <c r="CCH79"/>
      <c r="CCI79"/>
      <c r="CCJ79"/>
      <c r="CCK79"/>
      <c r="CCL79"/>
      <c r="CCM79"/>
      <c r="CCN79"/>
      <c r="CCO79"/>
      <c r="CCP79"/>
      <c r="CCQ79"/>
      <c r="CCR79"/>
      <c r="CCS79"/>
      <c r="CCT79"/>
      <c r="CCU79"/>
      <c r="CCV79"/>
      <c r="CCW79"/>
      <c r="CCX79"/>
      <c r="CCY79"/>
      <c r="CCZ79"/>
      <c r="CDA79"/>
      <c r="CDB79"/>
      <c r="CDC79"/>
      <c r="CDD79"/>
      <c r="CDE79"/>
      <c r="CDF79"/>
      <c r="CDG79"/>
      <c r="CDH79"/>
      <c r="CDI79"/>
      <c r="CDJ79"/>
      <c r="CDK79"/>
      <c r="CDL79"/>
      <c r="CDM79"/>
      <c r="CDN79"/>
      <c r="CDO79"/>
      <c r="CDP79"/>
      <c r="CDQ79"/>
      <c r="CDR79"/>
      <c r="CDS79"/>
      <c r="CDT79"/>
      <c r="CDU79"/>
      <c r="CDV79"/>
      <c r="CDW79"/>
      <c r="CDX79"/>
      <c r="CDY79"/>
      <c r="CDZ79"/>
      <c r="CEA79"/>
      <c r="CEB79"/>
      <c r="CEC79"/>
      <c r="CED79"/>
      <c r="CEE79"/>
      <c r="CEF79"/>
      <c r="CEG79"/>
      <c r="CEH79"/>
      <c r="CEI79"/>
      <c r="CEJ79"/>
      <c r="CEK79"/>
      <c r="CEL79"/>
      <c r="CEM79"/>
      <c r="CEN79"/>
      <c r="CEO79"/>
      <c r="CEP79"/>
      <c r="CEQ79"/>
      <c r="CER79"/>
      <c r="CES79"/>
      <c r="CET79"/>
      <c r="CEU79"/>
      <c r="CEV79"/>
      <c r="CEW79"/>
      <c r="CEX79"/>
      <c r="CEY79"/>
      <c r="CEZ79"/>
      <c r="CFA79"/>
      <c r="CFB79"/>
      <c r="CFC79"/>
      <c r="CFD79"/>
      <c r="CFE79"/>
      <c r="CFF79"/>
      <c r="CFG79"/>
      <c r="CFH79"/>
      <c r="CFI79"/>
      <c r="CFJ79"/>
      <c r="CFK79"/>
      <c r="CFL79"/>
      <c r="CFM79"/>
      <c r="CFN79"/>
      <c r="CFO79"/>
      <c r="CFP79"/>
      <c r="CFQ79"/>
      <c r="CFR79"/>
      <c r="CFS79"/>
      <c r="CFT79"/>
      <c r="CFU79"/>
      <c r="CFV79"/>
      <c r="CFW79"/>
      <c r="CFX79"/>
      <c r="CFY79"/>
      <c r="CFZ79"/>
      <c r="CGA79"/>
      <c r="CGB79"/>
      <c r="CGC79"/>
      <c r="CGD79"/>
      <c r="CGE79"/>
      <c r="CGF79"/>
      <c r="CGG79"/>
      <c r="CGH79"/>
      <c r="CGI79"/>
      <c r="CGJ79"/>
      <c r="CGK79"/>
      <c r="CGL79"/>
      <c r="CGM79"/>
      <c r="CGN79"/>
      <c r="CGO79"/>
      <c r="CGP79"/>
      <c r="CGQ79"/>
      <c r="CGR79"/>
      <c r="CGS79"/>
      <c r="CGT79"/>
      <c r="CGU79"/>
      <c r="CGV79"/>
      <c r="CGW79"/>
      <c r="CGX79"/>
      <c r="CGY79"/>
      <c r="CGZ79"/>
      <c r="CHA79"/>
      <c r="CHB79"/>
      <c r="CHC79"/>
      <c r="CHD79"/>
      <c r="CHE79"/>
      <c r="CHF79"/>
      <c r="CHG79"/>
      <c r="CHH79"/>
      <c r="CHI79"/>
      <c r="CHJ79"/>
      <c r="CHK79"/>
      <c r="CHL79"/>
      <c r="CHM79"/>
      <c r="CHN79"/>
      <c r="CHO79"/>
      <c r="CHP79"/>
      <c r="CHQ79"/>
      <c r="CHR79"/>
      <c r="CHS79"/>
      <c r="CHT79"/>
      <c r="CHU79"/>
      <c r="CHV79"/>
      <c r="CHW79"/>
      <c r="CHX79"/>
      <c r="CHY79"/>
      <c r="CHZ79"/>
      <c r="CIA79"/>
      <c r="CIB79"/>
      <c r="CIC79"/>
      <c r="CID79"/>
      <c r="CIE79"/>
      <c r="CIF79"/>
      <c r="CIG79"/>
      <c r="CIH79"/>
      <c r="CII79"/>
      <c r="CIJ79"/>
      <c r="CIK79"/>
      <c r="CIL79"/>
      <c r="CIM79"/>
      <c r="CIN79"/>
      <c r="CIO79"/>
      <c r="CIP79"/>
      <c r="CIQ79"/>
      <c r="CIR79"/>
      <c r="CIS79"/>
      <c r="CIT79"/>
      <c r="CIU79"/>
      <c r="CIV79"/>
      <c r="CIW79"/>
      <c r="CIX79"/>
      <c r="CIY79"/>
      <c r="CIZ79"/>
      <c r="CJA79"/>
      <c r="CJB79"/>
      <c r="CJC79"/>
      <c r="CJD79"/>
      <c r="CJE79"/>
      <c r="CJF79"/>
      <c r="CJG79"/>
      <c r="CJH79"/>
      <c r="CJI79"/>
      <c r="CJJ79"/>
      <c r="CJK79"/>
      <c r="CJL79"/>
      <c r="CJM79"/>
      <c r="CJN79"/>
      <c r="CJO79"/>
      <c r="CJP79"/>
      <c r="CJQ79"/>
      <c r="CJR79"/>
      <c r="CJS79"/>
      <c r="CJT79"/>
      <c r="CJU79"/>
      <c r="CJV79"/>
      <c r="CJW79"/>
      <c r="CJX79"/>
      <c r="CJY79"/>
      <c r="CJZ79"/>
      <c r="CKA79"/>
      <c r="CKB79"/>
      <c r="CKC79"/>
      <c r="CKD79"/>
      <c r="CKE79"/>
      <c r="CKF79"/>
      <c r="CKG79"/>
      <c r="CKH79"/>
      <c r="CKI79"/>
      <c r="CKJ79"/>
      <c r="CKK79"/>
      <c r="CKL79"/>
      <c r="CKM79"/>
      <c r="CKN79"/>
      <c r="CKO79"/>
      <c r="CKP79"/>
      <c r="CKQ79"/>
      <c r="CKR79"/>
      <c r="CKS79"/>
      <c r="CKT79"/>
      <c r="CKU79"/>
      <c r="CKV79"/>
      <c r="CKW79"/>
      <c r="CKX79"/>
      <c r="CKY79"/>
      <c r="CKZ79"/>
      <c r="CLA79"/>
      <c r="CLB79"/>
      <c r="CLC79"/>
      <c r="CLD79"/>
      <c r="CLE79"/>
      <c r="CLF79"/>
      <c r="CLG79"/>
      <c r="CLH79"/>
      <c r="CLI79"/>
      <c r="CLJ79"/>
      <c r="CLK79"/>
      <c r="CLL79"/>
      <c r="CLM79"/>
      <c r="CLN79"/>
      <c r="CLO79"/>
      <c r="CLP79"/>
      <c r="CLQ79"/>
      <c r="CLR79"/>
      <c r="CLS79"/>
      <c r="CLT79"/>
      <c r="CLU79"/>
      <c r="CLV79"/>
      <c r="CLW79"/>
      <c r="CLX79"/>
      <c r="CLY79"/>
      <c r="CLZ79"/>
      <c r="CMA79"/>
      <c r="CMB79"/>
      <c r="CMC79"/>
      <c r="CMD79"/>
      <c r="CME79"/>
      <c r="CMF79"/>
      <c r="CMG79"/>
      <c r="CMH79"/>
      <c r="CMI79"/>
      <c r="CMJ79"/>
      <c r="CMK79"/>
      <c r="CML79"/>
      <c r="CMM79"/>
      <c r="CMN79"/>
      <c r="CMO79"/>
      <c r="CMP79"/>
      <c r="CMQ79"/>
      <c r="CMR79"/>
      <c r="CMS79"/>
      <c r="CMT79"/>
      <c r="CMU79"/>
      <c r="CMV79"/>
      <c r="CMW79"/>
      <c r="CMX79"/>
      <c r="CMY79"/>
      <c r="CMZ79"/>
      <c r="CNA79"/>
      <c r="CNB79"/>
      <c r="CNC79"/>
      <c r="CND79"/>
      <c r="CNE79"/>
      <c r="CNF79"/>
      <c r="CNG79"/>
      <c r="CNH79"/>
      <c r="CNI79"/>
      <c r="CNJ79"/>
      <c r="CNK79"/>
      <c r="CNL79"/>
      <c r="CNM79"/>
      <c r="CNN79"/>
      <c r="CNO79"/>
      <c r="CNP79"/>
      <c r="CNQ79"/>
      <c r="CNR79"/>
      <c r="CNS79"/>
      <c r="CNT79"/>
      <c r="CNU79"/>
      <c r="CNV79"/>
      <c r="CNW79"/>
      <c r="CNX79"/>
      <c r="CNY79"/>
      <c r="CNZ79"/>
      <c r="COA79"/>
      <c r="COB79"/>
      <c r="COC79"/>
      <c r="COD79"/>
      <c r="COE79"/>
      <c r="COF79"/>
      <c r="COG79"/>
      <c r="COH79"/>
      <c r="COI79"/>
      <c r="COJ79"/>
      <c r="COK79"/>
      <c r="COL79"/>
      <c r="COM79"/>
      <c r="CON79"/>
      <c r="COO79"/>
      <c r="COP79"/>
      <c r="COQ79"/>
      <c r="COR79"/>
      <c r="COS79"/>
      <c r="COT79"/>
      <c r="COU79"/>
      <c r="COV79"/>
      <c r="COW79"/>
      <c r="COX79"/>
      <c r="COY79"/>
      <c r="COZ79"/>
      <c r="CPA79"/>
      <c r="CPB79"/>
      <c r="CPC79"/>
      <c r="CPD79"/>
      <c r="CPE79"/>
      <c r="CPF79"/>
      <c r="CPG79"/>
      <c r="CPH79"/>
      <c r="CPI79"/>
      <c r="CPJ79"/>
      <c r="CPK79"/>
      <c r="CPL79"/>
      <c r="CPM79"/>
      <c r="CPN79"/>
      <c r="CPO79"/>
      <c r="CPP79"/>
      <c r="CPQ79"/>
      <c r="CPR79"/>
      <c r="CPS79"/>
      <c r="CPT79"/>
      <c r="CPU79"/>
      <c r="CPV79"/>
      <c r="CPW79"/>
      <c r="CPX79"/>
      <c r="CPY79"/>
      <c r="CPZ79"/>
      <c r="CQA79"/>
      <c r="CQB79"/>
      <c r="CQC79"/>
      <c r="CQD79"/>
      <c r="CQE79"/>
      <c r="CQF79"/>
      <c r="CQG79"/>
      <c r="CQH79"/>
      <c r="CQI79"/>
      <c r="CQJ79"/>
      <c r="CQK79"/>
      <c r="CQL79"/>
      <c r="CQM79"/>
      <c r="CQN79"/>
      <c r="CQO79"/>
      <c r="CQP79"/>
      <c r="CQQ79"/>
      <c r="CQR79"/>
      <c r="CQS79"/>
      <c r="CQT79"/>
      <c r="CQU79"/>
      <c r="CQV79"/>
      <c r="CQW79"/>
      <c r="CQX79"/>
      <c r="CQY79"/>
      <c r="CQZ79"/>
      <c r="CRA79"/>
      <c r="CRB79"/>
      <c r="CRC79"/>
      <c r="CRD79"/>
    </row>
    <row r="80" spans="1:2500" s="11" customFormat="1" ht="18" customHeight="1" x14ac:dyDescent="0.25">
      <c r="A80" s="433"/>
      <c r="B80" s="21">
        <v>53</v>
      </c>
      <c r="C80" s="21" t="str">
        <f t="shared" si="14"/>
        <v>_53</v>
      </c>
      <c r="D80" s="21" t="str">
        <f t="shared" si="15"/>
        <v>_34_1</v>
      </c>
      <c r="E80" s="22" t="s">
        <v>72</v>
      </c>
      <c r="F80" s="21">
        <v>34</v>
      </c>
      <c r="G80" s="22" t="s">
        <v>74</v>
      </c>
      <c r="H80" s="21">
        <v>1</v>
      </c>
      <c r="I80" s="22" t="s">
        <v>7</v>
      </c>
      <c r="J80" s="287">
        <v>17031</v>
      </c>
      <c r="K80" s="15">
        <v>0.02</v>
      </c>
      <c r="L80" s="15">
        <v>0.02</v>
      </c>
      <c r="M80" s="289">
        <f t="shared" si="10"/>
        <v>17373</v>
      </c>
      <c r="N80" s="289">
        <f t="shared" si="11"/>
        <v>17721</v>
      </c>
      <c r="O80"/>
      <c r="P80" s="25">
        <f t="shared" si="12"/>
        <v>1.0200810287123481</v>
      </c>
      <c r="Q80" s="25">
        <f>+P80</f>
        <v>1.0200810287123481</v>
      </c>
      <c r="R80" s="25">
        <v>0</v>
      </c>
      <c r="S80" s="1">
        <f t="shared" si="13"/>
        <v>1.0200310827145571</v>
      </c>
      <c r="T80" s="1">
        <f>+S80</f>
        <v>1.0200310827145571</v>
      </c>
      <c r="U80" s="1">
        <v>0</v>
      </c>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c r="BBW80"/>
      <c r="BBX80"/>
      <c r="BBY80"/>
      <c r="BBZ80"/>
      <c r="BCA80"/>
      <c r="BCB80"/>
      <c r="BCC80"/>
      <c r="BCD80"/>
      <c r="BCE80"/>
      <c r="BCF80"/>
      <c r="BCG80"/>
      <c r="BCH80"/>
      <c r="BCI80"/>
      <c r="BCJ80"/>
      <c r="BCK80"/>
      <c r="BCL80"/>
      <c r="BCM80"/>
      <c r="BCN80"/>
      <c r="BCO80"/>
      <c r="BCP80"/>
      <c r="BCQ80"/>
      <c r="BCR80"/>
      <c r="BCS80"/>
      <c r="BCT80"/>
      <c r="BCU80"/>
      <c r="BCV80"/>
      <c r="BCW80"/>
      <c r="BCX80"/>
      <c r="BCY80"/>
      <c r="BCZ80"/>
      <c r="BDA80"/>
      <c r="BDB80"/>
      <c r="BDC80"/>
      <c r="BDD80"/>
      <c r="BDE80"/>
      <c r="BDF80"/>
      <c r="BDG80"/>
      <c r="BDH80"/>
      <c r="BDI80"/>
      <c r="BDJ80"/>
      <c r="BDK80"/>
      <c r="BDL80"/>
      <c r="BDM80"/>
      <c r="BDN80"/>
      <c r="BDO80"/>
      <c r="BDP80"/>
      <c r="BDQ80"/>
      <c r="BDR80"/>
      <c r="BDS80"/>
      <c r="BDT80"/>
      <c r="BDU80"/>
      <c r="BDV80"/>
      <c r="BDW80"/>
      <c r="BDX80"/>
      <c r="BDY80"/>
      <c r="BDZ80"/>
      <c r="BEA80"/>
      <c r="BEB80"/>
      <c r="BEC80"/>
      <c r="BED80"/>
      <c r="BEE80"/>
      <c r="BEF80"/>
      <c r="BEG80"/>
      <c r="BEH80"/>
      <c r="BEI80"/>
      <c r="BEJ80"/>
      <c r="BEK80"/>
      <c r="BEL80"/>
      <c r="BEM80"/>
      <c r="BEN80"/>
      <c r="BEO80"/>
      <c r="BEP80"/>
      <c r="BEQ80"/>
      <c r="BER80"/>
      <c r="BES80"/>
      <c r="BET80"/>
      <c r="BEU80"/>
      <c r="BEV80"/>
      <c r="BEW80"/>
      <c r="BEX80"/>
      <c r="BEY80"/>
      <c r="BEZ80"/>
      <c r="BFA80"/>
      <c r="BFB80"/>
      <c r="BFC80"/>
      <c r="BFD80"/>
      <c r="BFE80"/>
      <c r="BFF80"/>
      <c r="BFG80"/>
      <c r="BFH80"/>
      <c r="BFI80"/>
      <c r="BFJ80"/>
      <c r="BFK80"/>
      <c r="BFL80"/>
      <c r="BFM80"/>
      <c r="BFN80"/>
      <c r="BFO80"/>
      <c r="BFP80"/>
      <c r="BFQ80"/>
      <c r="BFR80"/>
      <c r="BFS80"/>
      <c r="BFT80"/>
      <c r="BFU80"/>
      <c r="BFV80"/>
      <c r="BFW80"/>
      <c r="BFX80"/>
      <c r="BFY80"/>
      <c r="BFZ80"/>
      <c r="BGA80"/>
      <c r="BGB80"/>
      <c r="BGC80"/>
      <c r="BGD80"/>
      <c r="BGE80"/>
      <c r="BGF80"/>
      <c r="BGG80"/>
      <c r="BGH80"/>
      <c r="BGI80"/>
      <c r="BGJ80"/>
      <c r="BGK80"/>
      <c r="BGL80"/>
      <c r="BGM80"/>
      <c r="BGN80"/>
      <c r="BGO80"/>
      <c r="BGP80"/>
      <c r="BGQ80"/>
      <c r="BGR80"/>
      <c r="BGS80"/>
      <c r="BGT80"/>
      <c r="BGU80"/>
      <c r="BGV80"/>
      <c r="BGW80"/>
      <c r="BGX80"/>
      <c r="BGY80"/>
      <c r="BGZ80"/>
      <c r="BHA80"/>
      <c r="BHB80"/>
      <c r="BHC80"/>
      <c r="BHD80"/>
      <c r="BHE80"/>
      <c r="BHF80"/>
      <c r="BHG80"/>
      <c r="BHH80"/>
      <c r="BHI80"/>
      <c r="BHJ80"/>
      <c r="BHK80"/>
      <c r="BHL80"/>
      <c r="BHM80"/>
      <c r="BHN80"/>
      <c r="BHO80"/>
      <c r="BHP80"/>
      <c r="BHQ80"/>
      <c r="BHR80"/>
      <c r="BHS80"/>
      <c r="BHT80"/>
      <c r="BHU80"/>
      <c r="BHV80"/>
      <c r="BHW80"/>
      <c r="BHX80"/>
      <c r="BHY80"/>
      <c r="BHZ80"/>
      <c r="BIA80"/>
      <c r="BIB80"/>
      <c r="BIC80"/>
      <c r="BID80"/>
      <c r="BIE80"/>
      <c r="BIF80"/>
      <c r="BIG80"/>
      <c r="BIH80"/>
      <c r="BII80"/>
      <c r="BIJ80"/>
      <c r="BIK80"/>
      <c r="BIL80"/>
      <c r="BIM80"/>
      <c r="BIN80"/>
      <c r="BIO80"/>
      <c r="BIP80"/>
      <c r="BIQ80"/>
      <c r="BIR80"/>
      <c r="BIS80"/>
      <c r="BIT80"/>
      <c r="BIU80"/>
      <c r="BIV80"/>
      <c r="BIW80"/>
      <c r="BIX80"/>
      <c r="BIY80"/>
      <c r="BIZ80"/>
      <c r="BJA80"/>
      <c r="BJB80"/>
      <c r="BJC80"/>
      <c r="BJD80"/>
      <c r="BJE80"/>
      <c r="BJF80"/>
      <c r="BJG80"/>
      <c r="BJH80"/>
      <c r="BJI80"/>
      <c r="BJJ80"/>
      <c r="BJK80"/>
      <c r="BJL80"/>
      <c r="BJM80"/>
      <c r="BJN80"/>
      <c r="BJO80"/>
      <c r="BJP80"/>
      <c r="BJQ80"/>
      <c r="BJR80"/>
      <c r="BJS80"/>
      <c r="BJT80"/>
      <c r="BJU80"/>
      <c r="BJV80"/>
      <c r="BJW80"/>
      <c r="BJX80"/>
      <c r="BJY80"/>
      <c r="BJZ80"/>
      <c r="BKA80"/>
      <c r="BKB80"/>
      <c r="BKC80"/>
      <c r="BKD80"/>
      <c r="BKE80"/>
      <c r="BKF80"/>
      <c r="BKG80"/>
      <c r="BKH80"/>
      <c r="BKI80"/>
      <c r="BKJ80"/>
      <c r="BKK80"/>
      <c r="BKL80"/>
      <c r="BKM80"/>
      <c r="BKN80"/>
      <c r="BKO80"/>
      <c r="BKP80"/>
      <c r="BKQ80"/>
      <c r="BKR80"/>
      <c r="BKS80"/>
      <c r="BKT80"/>
      <c r="BKU80"/>
      <c r="BKV80"/>
      <c r="BKW80"/>
      <c r="BKX80"/>
      <c r="BKY80"/>
      <c r="BKZ80"/>
      <c r="BLA80"/>
      <c r="BLB80"/>
      <c r="BLC80"/>
      <c r="BLD80"/>
      <c r="BLE80"/>
      <c r="BLF80"/>
      <c r="BLG80"/>
      <c r="BLH80"/>
      <c r="BLI80"/>
      <c r="BLJ80"/>
      <c r="BLK80"/>
      <c r="BLL80"/>
      <c r="BLM80"/>
      <c r="BLN80"/>
      <c r="BLO80"/>
      <c r="BLP80"/>
      <c r="BLQ80"/>
      <c r="BLR80"/>
      <c r="BLS80"/>
      <c r="BLT80"/>
      <c r="BLU80"/>
      <c r="BLV80"/>
      <c r="BLW80"/>
      <c r="BLX80"/>
      <c r="BLY80"/>
      <c r="BLZ80"/>
      <c r="BMA80"/>
      <c r="BMB80"/>
      <c r="BMC80"/>
      <c r="BMD80"/>
      <c r="BME80"/>
      <c r="BMF80"/>
      <c r="BMG80"/>
      <c r="BMH80"/>
      <c r="BMI80"/>
      <c r="BMJ80"/>
      <c r="BMK80"/>
      <c r="BML80"/>
      <c r="BMM80"/>
      <c r="BMN80"/>
      <c r="BMO80"/>
      <c r="BMP80"/>
      <c r="BMQ80"/>
      <c r="BMR80"/>
      <c r="BMS80"/>
      <c r="BMT80"/>
      <c r="BMU80"/>
      <c r="BMV80"/>
      <c r="BMW80"/>
      <c r="BMX80"/>
      <c r="BMY80"/>
      <c r="BMZ80"/>
      <c r="BNA80"/>
      <c r="BNB80"/>
      <c r="BNC80"/>
      <c r="BND80"/>
      <c r="BNE80"/>
      <c r="BNF80"/>
      <c r="BNG80"/>
      <c r="BNH80"/>
      <c r="BNI80"/>
      <c r="BNJ80"/>
      <c r="BNK80"/>
      <c r="BNL80"/>
      <c r="BNM80"/>
      <c r="BNN80"/>
      <c r="BNO80"/>
      <c r="BNP80"/>
      <c r="BNQ80"/>
      <c r="BNR80"/>
      <c r="BNS80"/>
      <c r="BNT80"/>
      <c r="BNU80"/>
      <c r="BNV80"/>
      <c r="BNW80"/>
      <c r="BNX80"/>
      <c r="BNY80"/>
      <c r="BNZ80"/>
      <c r="BOA80"/>
      <c r="BOB80"/>
      <c r="BOC80"/>
      <c r="BOD80"/>
      <c r="BOE80"/>
      <c r="BOF80"/>
      <c r="BOG80"/>
      <c r="BOH80"/>
      <c r="BOI80"/>
      <c r="BOJ80"/>
      <c r="BOK80"/>
      <c r="BOL80"/>
      <c r="BOM80"/>
      <c r="BON80"/>
      <c r="BOO80"/>
      <c r="BOP80"/>
      <c r="BOQ80"/>
      <c r="BOR80"/>
      <c r="BOS80"/>
      <c r="BOT80"/>
      <c r="BOU80"/>
      <c r="BOV80"/>
      <c r="BOW80"/>
      <c r="BOX80"/>
      <c r="BOY80"/>
      <c r="BOZ80"/>
      <c r="BPA80"/>
      <c r="BPB80"/>
      <c r="BPC80"/>
      <c r="BPD80"/>
      <c r="BPE80"/>
      <c r="BPF80"/>
      <c r="BPG80"/>
      <c r="BPH80"/>
      <c r="BPI80"/>
      <c r="BPJ80"/>
      <c r="BPK80"/>
      <c r="BPL80"/>
      <c r="BPM80"/>
      <c r="BPN80"/>
      <c r="BPO80"/>
      <c r="BPP80"/>
      <c r="BPQ80"/>
      <c r="BPR80"/>
      <c r="BPS80"/>
      <c r="BPT80"/>
      <c r="BPU80"/>
      <c r="BPV80"/>
      <c r="BPW80"/>
      <c r="BPX80"/>
      <c r="BPY80"/>
      <c r="BPZ80"/>
      <c r="BQA80"/>
      <c r="BQB80"/>
      <c r="BQC80"/>
      <c r="BQD80"/>
      <c r="BQE80"/>
      <c r="BQF80"/>
      <c r="BQG80"/>
      <c r="BQH80"/>
      <c r="BQI80"/>
      <c r="BQJ80"/>
      <c r="BQK80"/>
      <c r="BQL80"/>
      <c r="BQM80"/>
      <c r="BQN80"/>
      <c r="BQO80"/>
      <c r="BQP80"/>
      <c r="BQQ80"/>
      <c r="BQR80"/>
      <c r="BQS80"/>
      <c r="BQT80"/>
      <c r="BQU80"/>
      <c r="BQV80"/>
      <c r="BQW80"/>
      <c r="BQX80"/>
      <c r="BQY80"/>
      <c r="BQZ80"/>
      <c r="BRA80"/>
      <c r="BRB80"/>
      <c r="BRC80"/>
      <c r="BRD80"/>
      <c r="BRE80"/>
      <c r="BRF80"/>
      <c r="BRG80"/>
      <c r="BRH80"/>
      <c r="BRI80"/>
      <c r="BRJ80"/>
      <c r="BRK80"/>
      <c r="BRL80"/>
      <c r="BRM80"/>
      <c r="BRN80"/>
      <c r="BRO80"/>
      <c r="BRP80"/>
      <c r="BRQ80"/>
      <c r="BRR80"/>
      <c r="BRS80"/>
      <c r="BRT80"/>
      <c r="BRU80"/>
      <c r="BRV80"/>
      <c r="BRW80"/>
      <c r="BRX80"/>
      <c r="BRY80"/>
      <c r="BRZ80"/>
      <c r="BSA80"/>
      <c r="BSB80"/>
      <c r="BSC80"/>
      <c r="BSD80"/>
      <c r="BSE80"/>
      <c r="BSF80"/>
      <c r="BSG80"/>
      <c r="BSH80"/>
      <c r="BSI80"/>
      <c r="BSJ80"/>
      <c r="BSK80"/>
      <c r="BSL80"/>
      <c r="BSM80"/>
      <c r="BSN80"/>
      <c r="BSO80"/>
      <c r="BSP80"/>
      <c r="BSQ80"/>
      <c r="BSR80"/>
      <c r="BSS80"/>
      <c r="BST80"/>
      <c r="BSU80"/>
      <c r="BSV80"/>
      <c r="BSW80"/>
      <c r="BSX80"/>
      <c r="BSY80"/>
      <c r="BSZ80"/>
      <c r="BTA80"/>
      <c r="BTB80"/>
      <c r="BTC80"/>
      <c r="BTD80"/>
      <c r="BTE80"/>
      <c r="BTF80"/>
      <c r="BTG80"/>
      <c r="BTH80"/>
      <c r="BTI80"/>
      <c r="BTJ80"/>
      <c r="BTK80"/>
      <c r="BTL80"/>
      <c r="BTM80"/>
      <c r="BTN80"/>
      <c r="BTO80"/>
      <c r="BTP80"/>
      <c r="BTQ80"/>
      <c r="BTR80"/>
      <c r="BTS80"/>
      <c r="BTT80"/>
      <c r="BTU80"/>
      <c r="BTV80"/>
      <c r="BTW80"/>
      <c r="BTX80"/>
      <c r="BTY80"/>
      <c r="BTZ80"/>
      <c r="BUA80"/>
      <c r="BUB80"/>
      <c r="BUC80"/>
      <c r="BUD80"/>
      <c r="BUE80"/>
      <c r="BUF80"/>
      <c r="BUG80"/>
      <c r="BUH80"/>
      <c r="BUI80"/>
      <c r="BUJ80"/>
      <c r="BUK80"/>
      <c r="BUL80"/>
      <c r="BUM80"/>
      <c r="BUN80"/>
      <c r="BUO80"/>
      <c r="BUP80"/>
      <c r="BUQ80"/>
      <c r="BUR80"/>
      <c r="BUS80"/>
      <c r="BUT80"/>
      <c r="BUU80"/>
      <c r="BUV80"/>
      <c r="BUW80"/>
      <c r="BUX80"/>
      <c r="BUY80"/>
      <c r="BUZ80"/>
      <c r="BVA80"/>
      <c r="BVB80"/>
      <c r="BVC80"/>
      <c r="BVD80"/>
      <c r="BVE80"/>
      <c r="BVF80"/>
      <c r="BVG80"/>
      <c r="BVH80"/>
      <c r="BVI80"/>
      <c r="BVJ80"/>
      <c r="BVK80"/>
      <c r="BVL80"/>
      <c r="BVM80"/>
      <c r="BVN80"/>
      <c r="BVO80"/>
      <c r="BVP80"/>
      <c r="BVQ80"/>
      <c r="BVR80"/>
      <c r="BVS80"/>
      <c r="BVT80"/>
      <c r="BVU80"/>
      <c r="BVV80"/>
      <c r="BVW80"/>
      <c r="BVX80"/>
      <c r="BVY80"/>
      <c r="BVZ80"/>
      <c r="BWA80"/>
      <c r="BWB80"/>
      <c r="BWC80"/>
      <c r="BWD80"/>
      <c r="BWE80"/>
      <c r="BWF80"/>
      <c r="BWG80"/>
      <c r="BWH80"/>
      <c r="BWI80"/>
      <c r="BWJ80"/>
      <c r="BWK80"/>
      <c r="BWL80"/>
      <c r="BWM80"/>
      <c r="BWN80"/>
      <c r="BWO80"/>
      <c r="BWP80"/>
      <c r="BWQ80"/>
      <c r="BWR80"/>
      <c r="BWS80"/>
      <c r="BWT80"/>
      <c r="BWU80"/>
      <c r="BWV80"/>
      <c r="BWW80"/>
      <c r="BWX80"/>
      <c r="BWY80"/>
      <c r="BWZ80"/>
      <c r="BXA80"/>
      <c r="BXB80"/>
      <c r="BXC80"/>
      <c r="BXD80"/>
      <c r="BXE80"/>
      <c r="BXF80"/>
      <c r="BXG80"/>
      <c r="BXH80"/>
      <c r="BXI80"/>
      <c r="BXJ80"/>
      <c r="BXK80"/>
      <c r="BXL80"/>
      <c r="BXM80"/>
      <c r="BXN80"/>
      <c r="BXO80"/>
      <c r="BXP80"/>
      <c r="BXQ80"/>
      <c r="BXR80"/>
      <c r="BXS80"/>
      <c r="BXT80"/>
      <c r="BXU80"/>
      <c r="BXV80"/>
      <c r="BXW80"/>
      <c r="BXX80"/>
      <c r="BXY80"/>
      <c r="BXZ80"/>
      <c r="BYA80"/>
      <c r="BYB80"/>
      <c r="BYC80"/>
      <c r="BYD80"/>
      <c r="BYE80"/>
      <c r="BYF80"/>
      <c r="BYG80"/>
      <c r="BYH80"/>
      <c r="BYI80"/>
      <c r="BYJ80"/>
      <c r="BYK80"/>
      <c r="BYL80"/>
      <c r="BYM80"/>
      <c r="BYN80"/>
      <c r="BYO80"/>
      <c r="BYP80"/>
      <c r="BYQ80"/>
      <c r="BYR80"/>
      <c r="BYS80"/>
      <c r="BYT80"/>
      <c r="BYU80"/>
      <c r="BYV80"/>
      <c r="BYW80"/>
      <c r="BYX80"/>
      <c r="BYY80"/>
      <c r="BYZ80"/>
      <c r="BZA80"/>
      <c r="BZB80"/>
      <c r="BZC80"/>
      <c r="BZD80"/>
      <c r="BZE80"/>
      <c r="BZF80"/>
      <c r="BZG80"/>
      <c r="BZH80"/>
      <c r="BZI80"/>
      <c r="BZJ80"/>
      <c r="BZK80"/>
      <c r="BZL80"/>
      <c r="BZM80"/>
      <c r="BZN80"/>
      <c r="BZO80"/>
      <c r="BZP80"/>
      <c r="BZQ80"/>
      <c r="BZR80"/>
      <c r="BZS80"/>
      <c r="BZT80"/>
      <c r="BZU80"/>
      <c r="BZV80"/>
      <c r="BZW80"/>
      <c r="BZX80"/>
      <c r="BZY80"/>
      <c r="BZZ80"/>
      <c r="CAA80"/>
      <c r="CAB80"/>
      <c r="CAC80"/>
      <c r="CAD80"/>
      <c r="CAE80"/>
      <c r="CAF80"/>
      <c r="CAG80"/>
      <c r="CAH80"/>
      <c r="CAI80"/>
      <c r="CAJ80"/>
      <c r="CAK80"/>
      <c r="CAL80"/>
      <c r="CAM80"/>
      <c r="CAN80"/>
      <c r="CAO80"/>
      <c r="CAP80"/>
      <c r="CAQ80"/>
      <c r="CAR80"/>
      <c r="CAS80"/>
      <c r="CAT80"/>
      <c r="CAU80"/>
      <c r="CAV80"/>
      <c r="CAW80"/>
      <c r="CAX80"/>
      <c r="CAY80"/>
      <c r="CAZ80"/>
      <c r="CBA80"/>
      <c r="CBB80"/>
      <c r="CBC80"/>
      <c r="CBD80"/>
      <c r="CBE80"/>
      <c r="CBF80"/>
      <c r="CBG80"/>
      <c r="CBH80"/>
      <c r="CBI80"/>
      <c r="CBJ80"/>
      <c r="CBK80"/>
      <c r="CBL80"/>
      <c r="CBM80"/>
      <c r="CBN80"/>
      <c r="CBO80"/>
      <c r="CBP80"/>
      <c r="CBQ80"/>
      <c r="CBR80"/>
      <c r="CBS80"/>
      <c r="CBT80"/>
      <c r="CBU80"/>
      <c r="CBV80"/>
      <c r="CBW80"/>
      <c r="CBX80"/>
      <c r="CBY80"/>
      <c r="CBZ80"/>
      <c r="CCA80"/>
      <c r="CCB80"/>
      <c r="CCC80"/>
      <c r="CCD80"/>
      <c r="CCE80"/>
      <c r="CCF80"/>
      <c r="CCG80"/>
      <c r="CCH80"/>
      <c r="CCI80"/>
      <c r="CCJ80"/>
      <c r="CCK80"/>
      <c r="CCL80"/>
      <c r="CCM80"/>
      <c r="CCN80"/>
      <c r="CCO80"/>
      <c r="CCP80"/>
      <c r="CCQ80"/>
      <c r="CCR80"/>
      <c r="CCS80"/>
      <c r="CCT80"/>
      <c r="CCU80"/>
      <c r="CCV80"/>
      <c r="CCW80"/>
      <c r="CCX80"/>
      <c r="CCY80"/>
      <c r="CCZ80"/>
      <c r="CDA80"/>
      <c r="CDB80"/>
      <c r="CDC80"/>
      <c r="CDD80"/>
      <c r="CDE80"/>
      <c r="CDF80"/>
      <c r="CDG80"/>
      <c r="CDH80"/>
      <c r="CDI80"/>
      <c r="CDJ80"/>
      <c r="CDK80"/>
      <c r="CDL80"/>
      <c r="CDM80"/>
      <c r="CDN80"/>
      <c r="CDO80"/>
      <c r="CDP80"/>
      <c r="CDQ80"/>
      <c r="CDR80"/>
      <c r="CDS80"/>
      <c r="CDT80"/>
      <c r="CDU80"/>
      <c r="CDV80"/>
      <c r="CDW80"/>
      <c r="CDX80"/>
      <c r="CDY80"/>
      <c r="CDZ80"/>
      <c r="CEA80"/>
      <c r="CEB80"/>
      <c r="CEC80"/>
      <c r="CED80"/>
      <c r="CEE80"/>
      <c r="CEF80"/>
      <c r="CEG80"/>
      <c r="CEH80"/>
      <c r="CEI80"/>
      <c r="CEJ80"/>
      <c r="CEK80"/>
      <c r="CEL80"/>
      <c r="CEM80"/>
      <c r="CEN80"/>
      <c r="CEO80"/>
      <c r="CEP80"/>
      <c r="CEQ80"/>
      <c r="CER80"/>
      <c r="CES80"/>
      <c r="CET80"/>
      <c r="CEU80"/>
      <c r="CEV80"/>
      <c r="CEW80"/>
      <c r="CEX80"/>
      <c r="CEY80"/>
      <c r="CEZ80"/>
      <c r="CFA80"/>
      <c r="CFB80"/>
      <c r="CFC80"/>
      <c r="CFD80"/>
      <c r="CFE80"/>
      <c r="CFF80"/>
      <c r="CFG80"/>
      <c r="CFH80"/>
      <c r="CFI80"/>
      <c r="CFJ80"/>
      <c r="CFK80"/>
      <c r="CFL80"/>
      <c r="CFM80"/>
      <c r="CFN80"/>
      <c r="CFO80"/>
      <c r="CFP80"/>
      <c r="CFQ80"/>
      <c r="CFR80"/>
      <c r="CFS80"/>
      <c r="CFT80"/>
      <c r="CFU80"/>
      <c r="CFV80"/>
      <c r="CFW80"/>
      <c r="CFX80"/>
      <c r="CFY80"/>
      <c r="CFZ80"/>
      <c r="CGA80"/>
      <c r="CGB80"/>
      <c r="CGC80"/>
      <c r="CGD80"/>
      <c r="CGE80"/>
      <c r="CGF80"/>
      <c r="CGG80"/>
      <c r="CGH80"/>
      <c r="CGI80"/>
      <c r="CGJ80"/>
      <c r="CGK80"/>
      <c r="CGL80"/>
      <c r="CGM80"/>
      <c r="CGN80"/>
      <c r="CGO80"/>
      <c r="CGP80"/>
      <c r="CGQ80"/>
      <c r="CGR80"/>
      <c r="CGS80"/>
      <c r="CGT80"/>
      <c r="CGU80"/>
      <c r="CGV80"/>
      <c r="CGW80"/>
      <c r="CGX80"/>
      <c r="CGY80"/>
      <c r="CGZ80"/>
      <c r="CHA80"/>
      <c r="CHB80"/>
      <c r="CHC80"/>
      <c r="CHD80"/>
      <c r="CHE80"/>
      <c r="CHF80"/>
      <c r="CHG80"/>
      <c r="CHH80"/>
      <c r="CHI80"/>
      <c r="CHJ80"/>
      <c r="CHK80"/>
      <c r="CHL80"/>
      <c r="CHM80"/>
      <c r="CHN80"/>
      <c r="CHO80"/>
      <c r="CHP80"/>
      <c r="CHQ80"/>
      <c r="CHR80"/>
      <c r="CHS80"/>
      <c r="CHT80"/>
      <c r="CHU80"/>
      <c r="CHV80"/>
      <c r="CHW80"/>
      <c r="CHX80"/>
      <c r="CHY80"/>
      <c r="CHZ80"/>
      <c r="CIA80"/>
      <c r="CIB80"/>
      <c r="CIC80"/>
      <c r="CID80"/>
      <c r="CIE80"/>
      <c r="CIF80"/>
      <c r="CIG80"/>
      <c r="CIH80"/>
      <c r="CII80"/>
      <c r="CIJ80"/>
      <c r="CIK80"/>
      <c r="CIL80"/>
      <c r="CIM80"/>
      <c r="CIN80"/>
      <c r="CIO80"/>
      <c r="CIP80"/>
      <c r="CIQ80"/>
      <c r="CIR80"/>
      <c r="CIS80"/>
      <c r="CIT80"/>
      <c r="CIU80"/>
      <c r="CIV80"/>
      <c r="CIW80"/>
      <c r="CIX80"/>
      <c r="CIY80"/>
      <c r="CIZ80"/>
      <c r="CJA80"/>
      <c r="CJB80"/>
      <c r="CJC80"/>
      <c r="CJD80"/>
      <c r="CJE80"/>
      <c r="CJF80"/>
      <c r="CJG80"/>
      <c r="CJH80"/>
      <c r="CJI80"/>
      <c r="CJJ80"/>
      <c r="CJK80"/>
      <c r="CJL80"/>
      <c r="CJM80"/>
      <c r="CJN80"/>
      <c r="CJO80"/>
      <c r="CJP80"/>
      <c r="CJQ80"/>
      <c r="CJR80"/>
      <c r="CJS80"/>
      <c r="CJT80"/>
      <c r="CJU80"/>
      <c r="CJV80"/>
      <c r="CJW80"/>
      <c r="CJX80"/>
      <c r="CJY80"/>
      <c r="CJZ80"/>
      <c r="CKA80"/>
      <c r="CKB80"/>
      <c r="CKC80"/>
      <c r="CKD80"/>
      <c r="CKE80"/>
      <c r="CKF80"/>
      <c r="CKG80"/>
      <c r="CKH80"/>
      <c r="CKI80"/>
      <c r="CKJ80"/>
      <c r="CKK80"/>
      <c r="CKL80"/>
      <c r="CKM80"/>
      <c r="CKN80"/>
      <c r="CKO80"/>
      <c r="CKP80"/>
      <c r="CKQ80"/>
      <c r="CKR80"/>
      <c r="CKS80"/>
      <c r="CKT80"/>
      <c r="CKU80"/>
      <c r="CKV80"/>
      <c r="CKW80"/>
      <c r="CKX80"/>
      <c r="CKY80"/>
      <c r="CKZ80"/>
      <c r="CLA80"/>
      <c r="CLB80"/>
      <c r="CLC80"/>
      <c r="CLD80"/>
      <c r="CLE80"/>
      <c r="CLF80"/>
      <c r="CLG80"/>
      <c r="CLH80"/>
      <c r="CLI80"/>
      <c r="CLJ80"/>
      <c r="CLK80"/>
      <c r="CLL80"/>
      <c r="CLM80"/>
      <c r="CLN80"/>
      <c r="CLO80"/>
      <c r="CLP80"/>
      <c r="CLQ80"/>
      <c r="CLR80"/>
      <c r="CLS80"/>
      <c r="CLT80"/>
      <c r="CLU80"/>
      <c r="CLV80"/>
      <c r="CLW80"/>
      <c r="CLX80"/>
      <c r="CLY80"/>
      <c r="CLZ80"/>
      <c r="CMA80"/>
      <c r="CMB80"/>
      <c r="CMC80"/>
      <c r="CMD80"/>
      <c r="CME80"/>
      <c r="CMF80"/>
      <c r="CMG80"/>
      <c r="CMH80"/>
      <c r="CMI80"/>
      <c r="CMJ80"/>
      <c r="CMK80"/>
      <c r="CML80"/>
      <c r="CMM80"/>
      <c r="CMN80"/>
      <c r="CMO80"/>
      <c r="CMP80"/>
      <c r="CMQ80"/>
      <c r="CMR80"/>
      <c r="CMS80"/>
      <c r="CMT80"/>
      <c r="CMU80"/>
      <c r="CMV80"/>
      <c r="CMW80"/>
      <c r="CMX80"/>
      <c r="CMY80"/>
      <c r="CMZ80"/>
      <c r="CNA80"/>
      <c r="CNB80"/>
      <c r="CNC80"/>
      <c r="CND80"/>
      <c r="CNE80"/>
      <c r="CNF80"/>
      <c r="CNG80"/>
      <c r="CNH80"/>
      <c r="CNI80"/>
      <c r="CNJ80"/>
      <c r="CNK80"/>
      <c r="CNL80"/>
      <c r="CNM80"/>
      <c r="CNN80"/>
      <c r="CNO80"/>
      <c r="CNP80"/>
      <c r="CNQ80"/>
      <c r="CNR80"/>
      <c r="CNS80"/>
      <c r="CNT80"/>
      <c r="CNU80"/>
      <c r="CNV80"/>
      <c r="CNW80"/>
      <c r="CNX80"/>
      <c r="CNY80"/>
      <c r="CNZ80"/>
      <c r="COA80"/>
      <c r="COB80"/>
      <c r="COC80"/>
      <c r="COD80"/>
      <c r="COE80"/>
      <c r="COF80"/>
      <c r="COG80"/>
      <c r="COH80"/>
      <c r="COI80"/>
      <c r="COJ80"/>
      <c r="COK80"/>
      <c r="COL80"/>
      <c r="COM80"/>
      <c r="CON80"/>
      <c r="COO80"/>
      <c r="COP80"/>
      <c r="COQ80"/>
      <c r="COR80"/>
      <c r="COS80"/>
      <c r="COT80"/>
      <c r="COU80"/>
      <c r="COV80"/>
      <c r="COW80"/>
      <c r="COX80"/>
      <c r="COY80"/>
      <c r="COZ80"/>
      <c r="CPA80"/>
      <c r="CPB80"/>
      <c r="CPC80"/>
      <c r="CPD80"/>
      <c r="CPE80"/>
      <c r="CPF80"/>
      <c r="CPG80"/>
      <c r="CPH80"/>
      <c r="CPI80"/>
      <c r="CPJ80"/>
      <c r="CPK80"/>
      <c r="CPL80"/>
      <c r="CPM80"/>
      <c r="CPN80"/>
      <c r="CPO80"/>
      <c r="CPP80"/>
      <c r="CPQ80"/>
      <c r="CPR80"/>
      <c r="CPS80"/>
      <c r="CPT80"/>
      <c r="CPU80"/>
      <c r="CPV80"/>
      <c r="CPW80"/>
      <c r="CPX80"/>
      <c r="CPY80"/>
      <c r="CPZ80"/>
      <c r="CQA80"/>
      <c r="CQB80"/>
      <c r="CQC80"/>
      <c r="CQD80"/>
      <c r="CQE80"/>
      <c r="CQF80"/>
      <c r="CQG80"/>
      <c r="CQH80"/>
      <c r="CQI80"/>
      <c r="CQJ80"/>
      <c r="CQK80"/>
      <c r="CQL80"/>
      <c r="CQM80"/>
      <c r="CQN80"/>
      <c r="CQO80"/>
      <c r="CQP80"/>
      <c r="CQQ80"/>
      <c r="CQR80"/>
      <c r="CQS80"/>
      <c r="CQT80"/>
      <c r="CQU80"/>
      <c r="CQV80"/>
      <c r="CQW80"/>
      <c r="CQX80"/>
      <c r="CQY80"/>
      <c r="CQZ80"/>
      <c r="CRA80"/>
      <c r="CRB80"/>
      <c r="CRC80"/>
      <c r="CRD80"/>
    </row>
    <row r="81" spans="1:2500" s="11" customFormat="1" ht="18" customHeight="1" x14ac:dyDescent="0.25">
      <c r="A81" s="433"/>
      <c r="B81" s="21">
        <v>53</v>
      </c>
      <c r="C81" s="21" t="str">
        <f t="shared" si="14"/>
        <v>_53</v>
      </c>
      <c r="D81" s="21" t="str">
        <f t="shared" si="15"/>
        <v>_34_2</v>
      </c>
      <c r="E81" s="22" t="s">
        <v>72</v>
      </c>
      <c r="F81" s="21">
        <v>34</v>
      </c>
      <c r="G81" s="22" t="s">
        <v>74</v>
      </c>
      <c r="H81" s="21">
        <v>2</v>
      </c>
      <c r="I81" s="22" t="s">
        <v>9</v>
      </c>
      <c r="J81" s="287">
        <v>32277</v>
      </c>
      <c r="K81" s="15">
        <v>0.02</v>
      </c>
      <c r="L81" s="15">
        <v>0.02</v>
      </c>
      <c r="M81" s="289">
        <f t="shared" si="10"/>
        <v>32925</v>
      </c>
      <c r="N81" s="289">
        <f t="shared" si="11"/>
        <v>33585</v>
      </c>
      <c r="O81"/>
      <c r="P81" s="25">
        <f t="shared" si="12"/>
        <v>1.0200762152616414</v>
      </c>
      <c r="Q81" s="25">
        <f>+Q80</f>
        <v>1.0200810287123481</v>
      </c>
      <c r="R81" s="25">
        <f>+(M81-M80)/(J81-J80)</f>
        <v>1.0200708382526564</v>
      </c>
      <c r="S81" s="1">
        <f t="shared" si="13"/>
        <v>1.0200455580865604</v>
      </c>
      <c r="T81" s="1">
        <f>+T80</f>
        <v>1.0200310827145571</v>
      </c>
      <c r="U81" s="1">
        <f>+(N81-N80)/(M81-M80)</f>
        <v>1.0200617283950617</v>
      </c>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c r="AMK81"/>
      <c r="AML81"/>
      <c r="AMM81"/>
      <c r="AMN81"/>
      <c r="AMO81"/>
      <c r="AMP81"/>
      <c r="AMQ81"/>
      <c r="AMR81"/>
      <c r="AMS81"/>
      <c r="AMT81"/>
      <c r="AMU81"/>
      <c r="AMV81"/>
      <c r="AMW81"/>
      <c r="AMX81"/>
      <c r="AMY81"/>
      <c r="AMZ81"/>
      <c r="ANA81"/>
      <c r="ANB81"/>
      <c r="ANC81"/>
      <c r="AND81"/>
      <c r="ANE81"/>
      <c r="ANF81"/>
      <c r="ANG81"/>
      <c r="ANH81"/>
      <c r="ANI81"/>
      <c r="ANJ81"/>
      <c r="ANK81"/>
      <c r="ANL81"/>
      <c r="ANM81"/>
      <c r="ANN81"/>
      <c r="ANO81"/>
      <c r="ANP81"/>
      <c r="ANQ81"/>
      <c r="ANR81"/>
      <c r="ANS81"/>
      <c r="ANT81"/>
      <c r="ANU81"/>
      <c r="ANV81"/>
      <c r="ANW81"/>
      <c r="ANX81"/>
      <c r="ANY81"/>
      <c r="ANZ81"/>
      <c r="AOA81"/>
      <c r="AOB81"/>
      <c r="AOC81"/>
      <c r="AOD81"/>
      <c r="AOE81"/>
      <c r="AOF81"/>
      <c r="AOG81"/>
      <c r="AOH81"/>
      <c r="AOI81"/>
      <c r="AOJ81"/>
      <c r="AOK81"/>
      <c r="AOL81"/>
      <c r="AOM81"/>
      <c r="AON81"/>
      <c r="AOO81"/>
      <c r="AOP81"/>
      <c r="AOQ81"/>
      <c r="AOR81"/>
      <c r="AOS81"/>
      <c r="AOT81"/>
      <c r="AOU81"/>
      <c r="AOV81"/>
      <c r="AOW81"/>
      <c r="AOX81"/>
      <c r="AOY81"/>
      <c r="AOZ81"/>
      <c r="APA81"/>
      <c r="APB81"/>
      <c r="APC81"/>
      <c r="APD81"/>
      <c r="APE81"/>
      <c r="APF81"/>
      <c r="APG81"/>
      <c r="APH81"/>
      <c r="API81"/>
      <c r="APJ81"/>
      <c r="APK81"/>
      <c r="APL81"/>
      <c r="APM81"/>
      <c r="APN81"/>
      <c r="APO81"/>
      <c r="APP81"/>
      <c r="APQ81"/>
      <c r="APR81"/>
      <c r="APS81"/>
      <c r="APT81"/>
      <c r="APU81"/>
      <c r="APV81"/>
      <c r="APW81"/>
      <c r="APX81"/>
      <c r="APY81"/>
      <c r="APZ81"/>
      <c r="AQA81"/>
      <c r="AQB81"/>
      <c r="AQC81"/>
      <c r="AQD81"/>
      <c r="AQE81"/>
      <c r="AQF81"/>
      <c r="AQG81"/>
      <c r="AQH81"/>
      <c r="AQI81"/>
      <c r="AQJ81"/>
      <c r="AQK81"/>
      <c r="AQL81"/>
      <c r="AQM81"/>
      <c r="AQN81"/>
      <c r="AQO81"/>
      <c r="AQP81"/>
      <c r="AQQ81"/>
      <c r="AQR81"/>
      <c r="AQS81"/>
      <c r="AQT81"/>
      <c r="AQU81"/>
      <c r="AQV81"/>
      <c r="AQW81"/>
      <c r="AQX81"/>
      <c r="AQY81"/>
      <c r="AQZ81"/>
      <c r="ARA81"/>
      <c r="ARB81"/>
      <c r="ARC81"/>
      <c r="ARD81"/>
      <c r="ARE81"/>
      <c r="ARF81"/>
      <c r="ARG81"/>
      <c r="ARH81"/>
      <c r="ARI81"/>
      <c r="ARJ81"/>
      <c r="ARK81"/>
      <c r="ARL81"/>
      <c r="ARM81"/>
      <c r="ARN81"/>
      <c r="ARO81"/>
      <c r="ARP81"/>
      <c r="ARQ81"/>
      <c r="ARR81"/>
      <c r="ARS81"/>
      <c r="ART81"/>
      <c r="ARU81"/>
      <c r="ARV81"/>
      <c r="ARW81"/>
      <c r="ARX81"/>
      <c r="ARY81"/>
      <c r="ARZ81"/>
      <c r="ASA81"/>
      <c r="ASB81"/>
      <c r="ASC81"/>
      <c r="ASD81"/>
      <c r="ASE81"/>
      <c r="ASF81"/>
      <c r="ASG81"/>
      <c r="ASH81"/>
      <c r="ASI81"/>
      <c r="ASJ81"/>
      <c r="ASK81"/>
      <c r="ASL81"/>
      <c r="ASM81"/>
      <c r="ASN81"/>
      <c r="ASO81"/>
      <c r="ASP81"/>
      <c r="ASQ81"/>
      <c r="ASR81"/>
      <c r="ASS81"/>
      <c r="AST81"/>
      <c r="ASU81"/>
      <c r="ASV81"/>
      <c r="ASW81"/>
      <c r="ASX81"/>
      <c r="ASY81"/>
      <c r="ASZ81"/>
      <c r="ATA81"/>
      <c r="ATB81"/>
      <c r="ATC81"/>
      <c r="ATD81"/>
      <c r="ATE81"/>
      <c r="ATF81"/>
      <c r="ATG81"/>
      <c r="ATH81"/>
      <c r="ATI81"/>
      <c r="ATJ81"/>
      <c r="ATK81"/>
      <c r="ATL81"/>
      <c r="ATM81"/>
      <c r="ATN81"/>
      <c r="ATO81"/>
      <c r="ATP81"/>
      <c r="ATQ81"/>
      <c r="ATR81"/>
      <c r="ATS81"/>
      <c r="ATT81"/>
      <c r="ATU81"/>
      <c r="ATV81"/>
      <c r="ATW81"/>
      <c r="ATX81"/>
      <c r="ATY81"/>
      <c r="ATZ81"/>
      <c r="AUA81"/>
      <c r="AUB81"/>
      <c r="AUC81"/>
      <c r="AUD81"/>
      <c r="AUE81"/>
      <c r="AUF81"/>
      <c r="AUG81"/>
      <c r="AUH81"/>
      <c r="AUI81"/>
      <c r="AUJ81"/>
      <c r="AUK81"/>
      <c r="AUL81"/>
      <c r="AUM81"/>
      <c r="AUN81"/>
      <c r="AUO81"/>
      <c r="AUP81"/>
      <c r="AUQ81"/>
      <c r="AUR81"/>
      <c r="AUS81"/>
      <c r="AUT81"/>
      <c r="AUU81"/>
      <c r="AUV81"/>
      <c r="AUW81"/>
      <c r="AUX81"/>
      <c r="AUY81"/>
      <c r="AUZ81"/>
      <c r="AVA81"/>
      <c r="AVB81"/>
      <c r="AVC81"/>
      <c r="AVD81"/>
      <c r="AVE81"/>
      <c r="AVF81"/>
      <c r="AVG81"/>
      <c r="AVH81"/>
      <c r="AVI81"/>
      <c r="AVJ81"/>
      <c r="AVK81"/>
      <c r="AVL81"/>
      <c r="AVM81"/>
      <c r="AVN81"/>
      <c r="AVO81"/>
      <c r="AVP81"/>
      <c r="AVQ81"/>
      <c r="AVR81"/>
      <c r="AVS81"/>
      <c r="AVT81"/>
      <c r="AVU81"/>
      <c r="AVV81"/>
      <c r="AVW81"/>
      <c r="AVX81"/>
      <c r="AVY81"/>
      <c r="AVZ81"/>
      <c r="AWA81"/>
      <c r="AWB81"/>
      <c r="AWC81"/>
      <c r="AWD81"/>
      <c r="AWE81"/>
      <c r="AWF81"/>
      <c r="AWG81"/>
      <c r="AWH81"/>
      <c r="AWI81"/>
      <c r="AWJ81"/>
      <c r="AWK81"/>
      <c r="AWL81"/>
      <c r="AWM81"/>
      <c r="AWN81"/>
      <c r="AWO81"/>
      <c r="AWP81"/>
      <c r="AWQ81"/>
      <c r="AWR81"/>
      <c r="AWS81"/>
      <c r="AWT81"/>
      <c r="AWU81"/>
      <c r="AWV81"/>
      <c r="AWW81"/>
      <c r="AWX81"/>
      <c r="AWY81"/>
      <c r="AWZ81"/>
      <c r="AXA81"/>
      <c r="AXB81"/>
      <c r="AXC81"/>
      <c r="AXD81"/>
      <c r="AXE81"/>
      <c r="AXF81"/>
      <c r="AXG81"/>
      <c r="AXH81"/>
      <c r="AXI81"/>
      <c r="AXJ81"/>
      <c r="AXK81"/>
      <c r="AXL81"/>
      <c r="AXM81"/>
      <c r="AXN81"/>
      <c r="AXO81"/>
      <c r="AXP81"/>
      <c r="AXQ81"/>
      <c r="AXR81"/>
      <c r="AXS81"/>
      <c r="AXT81"/>
      <c r="AXU81"/>
      <c r="AXV81"/>
      <c r="AXW81"/>
      <c r="AXX81"/>
      <c r="AXY81"/>
      <c r="AXZ81"/>
      <c r="AYA81"/>
      <c r="AYB81"/>
      <c r="AYC81"/>
      <c r="AYD81"/>
      <c r="AYE81"/>
      <c r="AYF81"/>
      <c r="AYG81"/>
      <c r="AYH81"/>
      <c r="AYI81"/>
      <c r="AYJ81"/>
      <c r="AYK81"/>
      <c r="AYL81"/>
      <c r="AYM81"/>
      <c r="AYN81"/>
      <c r="AYO81"/>
      <c r="AYP81"/>
      <c r="AYQ81"/>
      <c r="AYR81"/>
      <c r="AYS81"/>
      <c r="AYT81"/>
      <c r="AYU81"/>
      <c r="AYV81"/>
      <c r="AYW81"/>
      <c r="AYX81"/>
      <c r="AYY81"/>
      <c r="AYZ81"/>
      <c r="AZA81"/>
      <c r="AZB81"/>
      <c r="AZC81"/>
      <c r="AZD81"/>
      <c r="AZE81"/>
      <c r="AZF81"/>
      <c r="AZG81"/>
      <c r="AZH81"/>
      <c r="AZI81"/>
      <c r="AZJ81"/>
      <c r="AZK81"/>
      <c r="AZL81"/>
      <c r="AZM81"/>
      <c r="AZN81"/>
      <c r="AZO81"/>
      <c r="AZP81"/>
      <c r="AZQ81"/>
      <c r="AZR81"/>
      <c r="AZS81"/>
      <c r="AZT81"/>
      <c r="AZU81"/>
      <c r="AZV81"/>
      <c r="AZW81"/>
      <c r="AZX81"/>
      <c r="AZY81"/>
      <c r="AZZ81"/>
      <c r="BAA81"/>
      <c r="BAB81"/>
      <c r="BAC81"/>
      <c r="BAD81"/>
      <c r="BAE81"/>
      <c r="BAF81"/>
      <c r="BAG81"/>
      <c r="BAH81"/>
      <c r="BAI81"/>
      <c r="BAJ81"/>
      <c r="BAK81"/>
      <c r="BAL81"/>
      <c r="BAM81"/>
      <c r="BAN81"/>
      <c r="BAO81"/>
      <c r="BAP81"/>
      <c r="BAQ81"/>
      <c r="BAR81"/>
      <c r="BAS81"/>
      <c r="BAT81"/>
      <c r="BAU81"/>
      <c r="BAV81"/>
      <c r="BAW81"/>
      <c r="BAX81"/>
      <c r="BAY81"/>
      <c r="BAZ81"/>
      <c r="BBA81"/>
      <c r="BBB81"/>
      <c r="BBC81"/>
      <c r="BBD81"/>
      <c r="BBE81"/>
      <c r="BBF81"/>
      <c r="BBG81"/>
      <c r="BBH81"/>
      <c r="BBI81"/>
      <c r="BBJ81"/>
      <c r="BBK81"/>
      <c r="BBL81"/>
      <c r="BBM81"/>
      <c r="BBN81"/>
      <c r="BBO81"/>
      <c r="BBP81"/>
      <c r="BBQ81"/>
      <c r="BBR81"/>
      <c r="BBS81"/>
      <c r="BBT81"/>
      <c r="BBU81"/>
      <c r="BBV81"/>
      <c r="BBW81"/>
      <c r="BBX81"/>
      <c r="BBY81"/>
      <c r="BBZ81"/>
      <c r="BCA81"/>
      <c r="BCB81"/>
      <c r="BCC81"/>
      <c r="BCD81"/>
      <c r="BCE81"/>
      <c r="BCF81"/>
      <c r="BCG81"/>
      <c r="BCH81"/>
      <c r="BCI81"/>
      <c r="BCJ81"/>
      <c r="BCK81"/>
      <c r="BCL81"/>
      <c r="BCM81"/>
      <c r="BCN81"/>
      <c r="BCO81"/>
      <c r="BCP81"/>
      <c r="BCQ81"/>
      <c r="BCR81"/>
      <c r="BCS81"/>
      <c r="BCT81"/>
      <c r="BCU81"/>
      <c r="BCV81"/>
      <c r="BCW81"/>
      <c r="BCX81"/>
      <c r="BCY81"/>
      <c r="BCZ81"/>
      <c r="BDA81"/>
      <c r="BDB81"/>
      <c r="BDC81"/>
      <c r="BDD81"/>
      <c r="BDE81"/>
      <c r="BDF81"/>
      <c r="BDG81"/>
      <c r="BDH81"/>
      <c r="BDI81"/>
      <c r="BDJ81"/>
      <c r="BDK81"/>
      <c r="BDL81"/>
      <c r="BDM81"/>
      <c r="BDN81"/>
      <c r="BDO81"/>
      <c r="BDP81"/>
      <c r="BDQ81"/>
      <c r="BDR81"/>
      <c r="BDS81"/>
      <c r="BDT81"/>
      <c r="BDU81"/>
      <c r="BDV81"/>
      <c r="BDW81"/>
      <c r="BDX81"/>
      <c r="BDY81"/>
      <c r="BDZ81"/>
      <c r="BEA81"/>
      <c r="BEB81"/>
      <c r="BEC81"/>
      <c r="BED81"/>
      <c r="BEE81"/>
      <c r="BEF81"/>
      <c r="BEG81"/>
      <c r="BEH81"/>
      <c r="BEI81"/>
      <c r="BEJ81"/>
      <c r="BEK81"/>
      <c r="BEL81"/>
      <c r="BEM81"/>
      <c r="BEN81"/>
      <c r="BEO81"/>
      <c r="BEP81"/>
      <c r="BEQ81"/>
      <c r="BER81"/>
      <c r="BES81"/>
      <c r="BET81"/>
      <c r="BEU81"/>
      <c r="BEV81"/>
      <c r="BEW81"/>
      <c r="BEX81"/>
      <c r="BEY81"/>
      <c r="BEZ81"/>
      <c r="BFA81"/>
      <c r="BFB81"/>
      <c r="BFC81"/>
      <c r="BFD81"/>
      <c r="BFE81"/>
      <c r="BFF81"/>
      <c r="BFG81"/>
      <c r="BFH81"/>
      <c r="BFI81"/>
      <c r="BFJ81"/>
      <c r="BFK81"/>
      <c r="BFL81"/>
      <c r="BFM81"/>
      <c r="BFN81"/>
      <c r="BFO81"/>
      <c r="BFP81"/>
      <c r="BFQ81"/>
      <c r="BFR81"/>
      <c r="BFS81"/>
      <c r="BFT81"/>
      <c r="BFU81"/>
      <c r="BFV81"/>
      <c r="BFW81"/>
      <c r="BFX81"/>
      <c r="BFY81"/>
      <c r="BFZ81"/>
      <c r="BGA81"/>
      <c r="BGB81"/>
      <c r="BGC81"/>
      <c r="BGD81"/>
      <c r="BGE81"/>
      <c r="BGF81"/>
      <c r="BGG81"/>
      <c r="BGH81"/>
      <c r="BGI81"/>
      <c r="BGJ81"/>
      <c r="BGK81"/>
      <c r="BGL81"/>
      <c r="BGM81"/>
      <c r="BGN81"/>
      <c r="BGO81"/>
      <c r="BGP81"/>
      <c r="BGQ81"/>
      <c r="BGR81"/>
      <c r="BGS81"/>
      <c r="BGT81"/>
      <c r="BGU81"/>
      <c r="BGV81"/>
      <c r="BGW81"/>
      <c r="BGX81"/>
      <c r="BGY81"/>
      <c r="BGZ81"/>
      <c r="BHA81"/>
      <c r="BHB81"/>
      <c r="BHC81"/>
      <c r="BHD81"/>
      <c r="BHE81"/>
      <c r="BHF81"/>
      <c r="BHG81"/>
      <c r="BHH81"/>
      <c r="BHI81"/>
      <c r="BHJ81"/>
      <c r="BHK81"/>
      <c r="BHL81"/>
      <c r="BHM81"/>
      <c r="BHN81"/>
      <c r="BHO81"/>
      <c r="BHP81"/>
      <c r="BHQ81"/>
      <c r="BHR81"/>
      <c r="BHS81"/>
      <c r="BHT81"/>
      <c r="BHU81"/>
      <c r="BHV81"/>
      <c r="BHW81"/>
      <c r="BHX81"/>
      <c r="BHY81"/>
      <c r="BHZ81"/>
      <c r="BIA81"/>
      <c r="BIB81"/>
      <c r="BIC81"/>
      <c r="BID81"/>
      <c r="BIE81"/>
      <c r="BIF81"/>
      <c r="BIG81"/>
      <c r="BIH81"/>
      <c r="BII81"/>
      <c r="BIJ81"/>
      <c r="BIK81"/>
      <c r="BIL81"/>
      <c r="BIM81"/>
      <c r="BIN81"/>
      <c r="BIO81"/>
      <c r="BIP81"/>
      <c r="BIQ81"/>
      <c r="BIR81"/>
      <c r="BIS81"/>
      <c r="BIT81"/>
      <c r="BIU81"/>
      <c r="BIV81"/>
      <c r="BIW81"/>
      <c r="BIX81"/>
      <c r="BIY81"/>
      <c r="BIZ81"/>
      <c r="BJA81"/>
      <c r="BJB81"/>
      <c r="BJC81"/>
      <c r="BJD81"/>
      <c r="BJE81"/>
      <c r="BJF81"/>
      <c r="BJG81"/>
      <c r="BJH81"/>
      <c r="BJI81"/>
      <c r="BJJ81"/>
      <c r="BJK81"/>
      <c r="BJL81"/>
      <c r="BJM81"/>
      <c r="BJN81"/>
      <c r="BJO81"/>
      <c r="BJP81"/>
      <c r="BJQ81"/>
      <c r="BJR81"/>
      <c r="BJS81"/>
      <c r="BJT81"/>
      <c r="BJU81"/>
      <c r="BJV81"/>
      <c r="BJW81"/>
      <c r="BJX81"/>
      <c r="BJY81"/>
      <c r="BJZ81"/>
      <c r="BKA81"/>
      <c r="BKB81"/>
      <c r="BKC81"/>
      <c r="BKD81"/>
      <c r="BKE81"/>
      <c r="BKF81"/>
      <c r="BKG81"/>
      <c r="BKH81"/>
      <c r="BKI81"/>
      <c r="BKJ81"/>
      <c r="BKK81"/>
      <c r="BKL81"/>
      <c r="BKM81"/>
      <c r="BKN81"/>
      <c r="BKO81"/>
      <c r="BKP81"/>
      <c r="BKQ81"/>
      <c r="BKR81"/>
      <c r="BKS81"/>
      <c r="BKT81"/>
      <c r="BKU81"/>
      <c r="BKV81"/>
      <c r="BKW81"/>
      <c r="BKX81"/>
      <c r="BKY81"/>
      <c r="BKZ81"/>
      <c r="BLA81"/>
      <c r="BLB81"/>
      <c r="BLC81"/>
      <c r="BLD81"/>
      <c r="BLE81"/>
      <c r="BLF81"/>
      <c r="BLG81"/>
      <c r="BLH81"/>
      <c r="BLI81"/>
      <c r="BLJ81"/>
      <c r="BLK81"/>
      <c r="BLL81"/>
      <c r="BLM81"/>
      <c r="BLN81"/>
      <c r="BLO81"/>
      <c r="BLP81"/>
      <c r="BLQ81"/>
      <c r="BLR81"/>
      <c r="BLS81"/>
      <c r="BLT81"/>
      <c r="BLU81"/>
      <c r="BLV81"/>
      <c r="BLW81"/>
      <c r="BLX81"/>
      <c r="BLY81"/>
      <c r="BLZ81"/>
      <c r="BMA81"/>
      <c r="BMB81"/>
      <c r="BMC81"/>
      <c r="BMD81"/>
      <c r="BME81"/>
      <c r="BMF81"/>
      <c r="BMG81"/>
      <c r="BMH81"/>
      <c r="BMI81"/>
      <c r="BMJ81"/>
      <c r="BMK81"/>
      <c r="BML81"/>
      <c r="BMM81"/>
      <c r="BMN81"/>
      <c r="BMO81"/>
      <c r="BMP81"/>
      <c r="BMQ81"/>
      <c r="BMR81"/>
      <c r="BMS81"/>
      <c r="BMT81"/>
      <c r="BMU81"/>
      <c r="BMV81"/>
      <c r="BMW81"/>
      <c r="BMX81"/>
      <c r="BMY81"/>
      <c r="BMZ81"/>
      <c r="BNA81"/>
      <c r="BNB81"/>
      <c r="BNC81"/>
      <c r="BND81"/>
      <c r="BNE81"/>
      <c r="BNF81"/>
      <c r="BNG81"/>
      <c r="BNH81"/>
      <c r="BNI81"/>
      <c r="BNJ81"/>
      <c r="BNK81"/>
      <c r="BNL81"/>
      <c r="BNM81"/>
      <c r="BNN81"/>
      <c r="BNO81"/>
      <c r="BNP81"/>
      <c r="BNQ81"/>
      <c r="BNR81"/>
      <c r="BNS81"/>
      <c r="BNT81"/>
      <c r="BNU81"/>
      <c r="BNV81"/>
      <c r="BNW81"/>
      <c r="BNX81"/>
      <c r="BNY81"/>
      <c r="BNZ81"/>
      <c r="BOA81"/>
      <c r="BOB81"/>
      <c r="BOC81"/>
      <c r="BOD81"/>
      <c r="BOE81"/>
      <c r="BOF81"/>
      <c r="BOG81"/>
      <c r="BOH81"/>
      <c r="BOI81"/>
      <c r="BOJ81"/>
      <c r="BOK81"/>
      <c r="BOL81"/>
      <c r="BOM81"/>
      <c r="BON81"/>
      <c r="BOO81"/>
      <c r="BOP81"/>
      <c r="BOQ81"/>
      <c r="BOR81"/>
      <c r="BOS81"/>
      <c r="BOT81"/>
      <c r="BOU81"/>
      <c r="BOV81"/>
      <c r="BOW81"/>
      <c r="BOX81"/>
      <c r="BOY81"/>
      <c r="BOZ81"/>
      <c r="BPA81"/>
      <c r="BPB81"/>
      <c r="BPC81"/>
      <c r="BPD81"/>
      <c r="BPE81"/>
      <c r="BPF81"/>
      <c r="BPG81"/>
      <c r="BPH81"/>
      <c r="BPI81"/>
      <c r="BPJ81"/>
      <c r="BPK81"/>
      <c r="BPL81"/>
      <c r="BPM81"/>
      <c r="BPN81"/>
      <c r="BPO81"/>
      <c r="BPP81"/>
      <c r="BPQ81"/>
      <c r="BPR81"/>
      <c r="BPS81"/>
      <c r="BPT81"/>
      <c r="BPU81"/>
      <c r="BPV81"/>
      <c r="BPW81"/>
      <c r="BPX81"/>
      <c r="BPY81"/>
      <c r="BPZ81"/>
      <c r="BQA81"/>
      <c r="BQB81"/>
      <c r="BQC81"/>
      <c r="BQD81"/>
      <c r="BQE81"/>
      <c r="BQF81"/>
      <c r="BQG81"/>
      <c r="BQH81"/>
      <c r="BQI81"/>
      <c r="BQJ81"/>
      <c r="BQK81"/>
      <c r="BQL81"/>
      <c r="BQM81"/>
      <c r="BQN81"/>
      <c r="BQO81"/>
      <c r="BQP81"/>
      <c r="BQQ81"/>
      <c r="BQR81"/>
      <c r="BQS81"/>
      <c r="BQT81"/>
      <c r="BQU81"/>
      <c r="BQV81"/>
      <c r="BQW81"/>
      <c r="BQX81"/>
      <c r="BQY81"/>
      <c r="BQZ81"/>
      <c r="BRA81"/>
      <c r="BRB81"/>
      <c r="BRC81"/>
      <c r="BRD81"/>
      <c r="BRE81"/>
      <c r="BRF81"/>
      <c r="BRG81"/>
      <c r="BRH81"/>
      <c r="BRI81"/>
      <c r="BRJ81"/>
      <c r="BRK81"/>
      <c r="BRL81"/>
      <c r="BRM81"/>
      <c r="BRN81"/>
      <c r="BRO81"/>
      <c r="BRP81"/>
      <c r="BRQ81"/>
      <c r="BRR81"/>
      <c r="BRS81"/>
      <c r="BRT81"/>
      <c r="BRU81"/>
      <c r="BRV81"/>
      <c r="BRW81"/>
      <c r="BRX81"/>
      <c r="BRY81"/>
      <c r="BRZ81"/>
      <c r="BSA81"/>
      <c r="BSB81"/>
      <c r="BSC81"/>
      <c r="BSD81"/>
      <c r="BSE81"/>
      <c r="BSF81"/>
      <c r="BSG81"/>
      <c r="BSH81"/>
      <c r="BSI81"/>
      <c r="BSJ81"/>
      <c r="BSK81"/>
      <c r="BSL81"/>
      <c r="BSM81"/>
      <c r="BSN81"/>
      <c r="BSO81"/>
      <c r="BSP81"/>
      <c r="BSQ81"/>
      <c r="BSR81"/>
      <c r="BSS81"/>
      <c r="BST81"/>
      <c r="BSU81"/>
      <c r="BSV81"/>
      <c r="BSW81"/>
      <c r="BSX81"/>
      <c r="BSY81"/>
      <c r="BSZ81"/>
      <c r="BTA81"/>
      <c r="BTB81"/>
      <c r="BTC81"/>
      <c r="BTD81"/>
      <c r="BTE81"/>
      <c r="BTF81"/>
      <c r="BTG81"/>
      <c r="BTH81"/>
      <c r="BTI81"/>
      <c r="BTJ81"/>
      <c r="BTK81"/>
      <c r="BTL81"/>
      <c r="BTM81"/>
      <c r="BTN81"/>
      <c r="BTO81"/>
      <c r="BTP81"/>
      <c r="BTQ81"/>
      <c r="BTR81"/>
      <c r="BTS81"/>
      <c r="BTT81"/>
      <c r="BTU81"/>
      <c r="BTV81"/>
      <c r="BTW81"/>
      <c r="BTX81"/>
      <c r="BTY81"/>
      <c r="BTZ81"/>
      <c r="BUA81"/>
      <c r="BUB81"/>
      <c r="BUC81"/>
      <c r="BUD81"/>
      <c r="BUE81"/>
      <c r="BUF81"/>
      <c r="BUG81"/>
      <c r="BUH81"/>
      <c r="BUI81"/>
      <c r="BUJ81"/>
      <c r="BUK81"/>
      <c r="BUL81"/>
      <c r="BUM81"/>
      <c r="BUN81"/>
      <c r="BUO81"/>
      <c r="BUP81"/>
      <c r="BUQ81"/>
      <c r="BUR81"/>
      <c r="BUS81"/>
      <c r="BUT81"/>
      <c r="BUU81"/>
      <c r="BUV81"/>
      <c r="BUW81"/>
      <c r="BUX81"/>
      <c r="BUY81"/>
      <c r="BUZ81"/>
      <c r="BVA81"/>
      <c r="BVB81"/>
      <c r="BVC81"/>
      <c r="BVD81"/>
      <c r="BVE81"/>
      <c r="BVF81"/>
      <c r="BVG81"/>
      <c r="BVH81"/>
      <c r="BVI81"/>
      <c r="BVJ81"/>
      <c r="BVK81"/>
      <c r="BVL81"/>
      <c r="BVM81"/>
      <c r="BVN81"/>
      <c r="BVO81"/>
      <c r="BVP81"/>
      <c r="BVQ81"/>
      <c r="BVR81"/>
      <c r="BVS81"/>
      <c r="BVT81"/>
      <c r="BVU81"/>
      <c r="BVV81"/>
      <c r="BVW81"/>
      <c r="BVX81"/>
      <c r="BVY81"/>
      <c r="BVZ81"/>
      <c r="BWA81"/>
      <c r="BWB81"/>
      <c r="BWC81"/>
      <c r="BWD81"/>
      <c r="BWE81"/>
      <c r="BWF81"/>
      <c r="BWG81"/>
      <c r="BWH81"/>
      <c r="BWI81"/>
      <c r="BWJ81"/>
      <c r="BWK81"/>
      <c r="BWL81"/>
      <c r="BWM81"/>
      <c r="BWN81"/>
      <c r="BWO81"/>
      <c r="BWP81"/>
      <c r="BWQ81"/>
      <c r="BWR81"/>
      <c r="BWS81"/>
      <c r="BWT81"/>
      <c r="BWU81"/>
      <c r="BWV81"/>
      <c r="BWW81"/>
      <c r="BWX81"/>
      <c r="BWY81"/>
      <c r="BWZ81"/>
      <c r="BXA81"/>
      <c r="BXB81"/>
      <c r="BXC81"/>
      <c r="BXD81"/>
      <c r="BXE81"/>
      <c r="BXF81"/>
      <c r="BXG81"/>
      <c r="BXH81"/>
      <c r="BXI81"/>
      <c r="BXJ81"/>
      <c r="BXK81"/>
      <c r="BXL81"/>
      <c r="BXM81"/>
      <c r="BXN81"/>
      <c r="BXO81"/>
      <c r="BXP81"/>
      <c r="BXQ81"/>
      <c r="BXR81"/>
      <c r="BXS81"/>
      <c r="BXT81"/>
      <c r="BXU81"/>
      <c r="BXV81"/>
      <c r="BXW81"/>
      <c r="BXX81"/>
      <c r="BXY81"/>
      <c r="BXZ81"/>
      <c r="BYA81"/>
      <c r="BYB81"/>
      <c r="BYC81"/>
      <c r="BYD81"/>
      <c r="BYE81"/>
      <c r="BYF81"/>
      <c r="BYG81"/>
      <c r="BYH81"/>
      <c r="BYI81"/>
      <c r="BYJ81"/>
      <c r="BYK81"/>
      <c r="BYL81"/>
      <c r="BYM81"/>
      <c r="BYN81"/>
      <c r="BYO81"/>
      <c r="BYP81"/>
      <c r="BYQ81"/>
      <c r="BYR81"/>
      <c r="BYS81"/>
      <c r="BYT81"/>
      <c r="BYU81"/>
      <c r="BYV81"/>
      <c r="BYW81"/>
      <c r="BYX81"/>
      <c r="BYY81"/>
      <c r="BYZ81"/>
      <c r="BZA81"/>
      <c r="BZB81"/>
      <c r="BZC81"/>
      <c r="BZD81"/>
      <c r="BZE81"/>
      <c r="BZF81"/>
      <c r="BZG81"/>
      <c r="BZH81"/>
      <c r="BZI81"/>
      <c r="BZJ81"/>
      <c r="BZK81"/>
      <c r="BZL81"/>
      <c r="BZM81"/>
      <c r="BZN81"/>
      <c r="BZO81"/>
      <c r="BZP81"/>
      <c r="BZQ81"/>
      <c r="BZR81"/>
      <c r="BZS81"/>
      <c r="BZT81"/>
      <c r="BZU81"/>
      <c r="BZV81"/>
      <c r="BZW81"/>
      <c r="BZX81"/>
      <c r="BZY81"/>
      <c r="BZZ81"/>
      <c r="CAA81"/>
      <c r="CAB81"/>
      <c r="CAC81"/>
      <c r="CAD81"/>
      <c r="CAE81"/>
      <c r="CAF81"/>
      <c r="CAG81"/>
      <c r="CAH81"/>
      <c r="CAI81"/>
      <c r="CAJ81"/>
      <c r="CAK81"/>
      <c r="CAL81"/>
      <c r="CAM81"/>
      <c r="CAN81"/>
      <c r="CAO81"/>
      <c r="CAP81"/>
      <c r="CAQ81"/>
      <c r="CAR81"/>
      <c r="CAS81"/>
      <c r="CAT81"/>
      <c r="CAU81"/>
      <c r="CAV81"/>
      <c r="CAW81"/>
      <c r="CAX81"/>
      <c r="CAY81"/>
      <c r="CAZ81"/>
      <c r="CBA81"/>
      <c r="CBB81"/>
      <c r="CBC81"/>
      <c r="CBD81"/>
      <c r="CBE81"/>
      <c r="CBF81"/>
      <c r="CBG81"/>
      <c r="CBH81"/>
      <c r="CBI81"/>
      <c r="CBJ81"/>
      <c r="CBK81"/>
      <c r="CBL81"/>
      <c r="CBM81"/>
      <c r="CBN81"/>
      <c r="CBO81"/>
      <c r="CBP81"/>
      <c r="CBQ81"/>
      <c r="CBR81"/>
      <c r="CBS81"/>
      <c r="CBT81"/>
      <c r="CBU81"/>
      <c r="CBV81"/>
      <c r="CBW81"/>
      <c r="CBX81"/>
      <c r="CBY81"/>
      <c r="CBZ81"/>
      <c r="CCA81"/>
      <c r="CCB81"/>
      <c r="CCC81"/>
      <c r="CCD81"/>
      <c r="CCE81"/>
      <c r="CCF81"/>
      <c r="CCG81"/>
      <c r="CCH81"/>
      <c r="CCI81"/>
      <c r="CCJ81"/>
      <c r="CCK81"/>
      <c r="CCL81"/>
      <c r="CCM81"/>
      <c r="CCN81"/>
      <c r="CCO81"/>
      <c r="CCP81"/>
      <c r="CCQ81"/>
      <c r="CCR81"/>
      <c r="CCS81"/>
      <c r="CCT81"/>
      <c r="CCU81"/>
      <c r="CCV81"/>
      <c r="CCW81"/>
      <c r="CCX81"/>
      <c r="CCY81"/>
      <c r="CCZ81"/>
      <c r="CDA81"/>
      <c r="CDB81"/>
      <c r="CDC81"/>
      <c r="CDD81"/>
      <c r="CDE81"/>
      <c r="CDF81"/>
      <c r="CDG81"/>
      <c r="CDH81"/>
      <c r="CDI81"/>
      <c r="CDJ81"/>
      <c r="CDK81"/>
      <c r="CDL81"/>
      <c r="CDM81"/>
      <c r="CDN81"/>
      <c r="CDO81"/>
      <c r="CDP81"/>
      <c r="CDQ81"/>
      <c r="CDR81"/>
      <c r="CDS81"/>
      <c r="CDT81"/>
      <c r="CDU81"/>
      <c r="CDV81"/>
      <c r="CDW81"/>
      <c r="CDX81"/>
      <c r="CDY81"/>
      <c r="CDZ81"/>
      <c r="CEA81"/>
      <c r="CEB81"/>
      <c r="CEC81"/>
      <c r="CED81"/>
      <c r="CEE81"/>
      <c r="CEF81"/>
      <c r="CEG81"/>
      <c r="CEH81"/>
      <c r="CEI81"/>
      <c r="CEJ81"/>
      <c r="CEK81"/>
      <c r="CEL81"/>
      <c r="CEM81"/>
      <c r="CEN81"/>
      <c r="CEO81"/>
      <c r="CEP81"/>
      <c r="CEQ81"/>
      <c r="CER81"/>
      <c r="CES81"/>
      <c r="CET81"/>
      <c r="CEU81"/>
      <c r="CEV81"/>
      <c r="CEW81"/>
      <c r="CEX81"/>
      <c r="CEY81"/>
      <c r="CEZ81"/>
      <c r="CFA81"/>
      <c r="CFB81"/>
      <c r="CFC81"/>
      <c r="CFD81"/>
      <c r="CFE81"/>
      <c r="CFF81"/>
      <c r="CFG81"/>
      <c r="CFH81"/>
      <c r="CFI81"/>
      <c r="CFJ81"/>
      <c r="CFK81"/>
      <c r="CFL81"/>
      <c r="CFM81"/>
      <c r="CFN81"/>
      <c r="CFO81"/>
      <c r="CFP81"/>
      <c r="CFQ81"/>
      <c r="CFR81"/>
      <c r="CFS81"/>
      <c r="CFT81"/>
      <c r="CFU81"/>
      <c r="CFV81"/>
      <c r="CFW81"/>
      <c r="CFX81"/>
      <c r="CFY81"/>
      <c r="CFZ81"/>
      <c r="CGA81"/>
      <c r="CGB81"/>
      <c r="CGC81"/>
      <c r="CGD81"/>
      <c r="CGE81"/>
      <c r="CGF81"/>
      <c r="CGG81"/>
      <c r="CGH81"/>
      <c r="CGI81"/>
      <c r="CGJ81"/>
      <c r="CGK81"/>
      <c r="CGL81"/>
      <c r="CGM81"/>
      <c r="CGN81"/>
      <c r="CGO81"/>
      <c r="CGP81"/>
      <c r="CGQ81"/>
      <c r="CGR81"/>
      <c r="CGS81"/>
      <c r="CGT81"/>
      <c r="CGU81"/>
      <c r="CGV81"/>
      <c r="CGW81"/>
      <c r="CGX81"/>
      <c r="CGY81"/>
      <c r="CGZ81"/>
      <c r="CHA81"/>
      <c r="CHB81"/>
      <c r="CHC81"/>
      <c r="CHD81"/>
      <c r="CHE81"/>
      <c r="CHF81"/>
      <c r="CHG81"/>
      <c r="CHH81"/>
      <c r="CHI81"/>
      <c r="CHJ81"/>
      <c r="CHK81"/>
      <c r="CHL81"/>
      <c r="CHM81"/>
      <c r="CHN81"/>
      <c r="CHO81"/>
      <c r="CHP81"/>
      <c r="CHQ81"/>
      <c r="CHR81"/>
      <c r="CHS81"/>
      <c r="CHT81"/>
      <c r="CHU81"/>
      <c r="CHV81"/>
      <c r="CHW81"/>
      <c r="CHX81"/>
      <c r="CHY81"/>
      <c r="CHZ81"/>
      <c r="CIA81"/>
      <c r="CIB81"/>
      <c r="CIC81"/>
      <c r="CID81"/>
      <c r="CIE81"/>
      <c r="CIF81"/>
      <c r="CIG81"/>
      <c r="CIH81"/>
      <c r="CII81"/>
      <c r="CIJ81"/>
      <c r="CIK81"/>
      <c r="CIL81"/>
      <c r="CIM81"/>
      <c r="CIN81"/>
      <c r="CIO81"/>
      <c r="CIP81"/>
      <c r="CIQ81"/>
      <c r="CIR81"/>
      <c r="CIS81"/>
      <c r="CIT81"/>
      <c r="CIU81"/>
      <c r="CIV81"/>
      <c r="CIW81"/>
      <c r="CIX81"/>
      <c r="CIY81"/>
      <c r="CIZ81"/>
      <c r="CJA81"/>
      <c r="CJB81"/>
      <c r="CJC81"/>
      <c r="CJD81"/>
      <c r="CJE81"/>
      <c r="CJF81"/>
      <c r="CJG81"/>
      <c r="CJH81"/>
      <c r="CJI81"/>
      <c r="CJJ81"/>
      <c r="CJK81"/>
      <c r="CJL81"/>
      <c r="CJM81"/>
      <c r="CJN81"/>
      <c r="CJO81"/>
      <c r="CJP81"/>
      <c r="CJQ81"/>
      <c r="CJR81"/>
      <c r="CJS81"/>
      <c r="CJT81"/>
      <c r="CJU81"/>
      <c r="CJV81"/>
      <c r="CJW81"/>
      <c r="CJX81"/>
      <c r="CJY81"/>
      <c r="CJZ81"/>
      <c r="CKA81"/>
      <c r="CKB81"/>
      <c r="CKC81"/>
      <c r="CKD81"/>
      <c r="CKE81"/>
      <c r="CKF81"/>
      <c r="CKG81"/>
      <c r="CKH81"/>
      <c r="CKI81"/>
      <c r="CKJ81"/>
      <c r="CKK81"/>
      <c r="CKL81"/>
      <c r="CKM81"/>
      <c r="CKN81"/>
      <c r="CKO81"/>
      <c r="CKP81"/>
      <c r="CKQ81"/>
      <c r="CKR81"/>
      <c r="CKS81"/>
      <c r="CKT81"/>
      <c r="CKU81"/>
      <c r="CKV81"/>
      <c r="CKW81"/>
      <c r="CKX81"/>
      <c r="CKY81"/>
      <c r="CKZ81"/>
      <c r="CLA81"/>
      <c r="CLB81"/>
      <c r="CLC81"/>
      <c r="CLD81"/>
      <c r="CLE81"/>
      <c r="CLF81"/>
      <c r="CLG81"/>
      <c r="CLH81"/>
      <c r="CLI81"/>
      <c r="CLJ81"/>
      <c r="CLK81"/>
      <c r="CLL81"/>
      <c r="CLM81"/>
      <c r="CLN81"/>
      <c r="CLO81"/>
      <c r="CLP81"/>
      <c r="CLQ81"/>
      <c r="CLR81"/>
      <c r="CLS81"/>
      <c r="CLT81"/>
      <c r="CLU81"/>
      <c r="CLV81"/>
      <c r="CLW81"/>
      <c r="CLX81"/>
      <c r="CLY81"/>
      <c r="CLZ81"/>
      <c r="CMA81"/>
      <c r="CMB81"/>
      <c r="CMC81"/>
      <c r="CMD81"/>
      <c r="CME81"/>
      <c r="CMF81"/>
      <c r="CMG81"/>
      <c r="CMH81"/>
      <c r="CMI81"/>
      <c r="CMJ81"/>
      <c r="CMK81"/>
      <c r="CML81"/>
      <c r="CMM81"/>
      <c r="CMN81"/>
      <c r="CMO81"/>
      <c r="CMP81"/>
      <c r="CMQ81"/>
      <c r="CMR81"/>
      <c r="CMS81"/>
      <c r="CMT81"/>
      <c r="CMU81"/>
      <c r="CMV81"/>
      <c r="CMW81"/>
      <c r="CMX81"/>
      <c r="CMY81"/>
      <c r="CMZ81"/>
      <c r="CNA81"/>
      <c r="CNB81"/>
      <c r="CNC81"/>
      <c r="CND81"/>
      <c r="CNE81"/>
      <c r="CNF81"/>
      <c r="CNG81"/>
      <c r="CNH81"/>
      <c r="CNI81"/>
      <c r="CNJ81"/>
      <c r="CNK81"/>
      <c r="CNL81"/>
      <c r="CNM81"/>
      <c r="CNN81"/>
      <c r="CNO81"/>
      <c r="CNP81"/>
      <c r="CNQ81"/>
      <c r="CNR81"/>
      <c r="CNS81"/>
      <c r="CNT81"/>
      <c r="CNU81"/>
      <c r="CNV81"/>
      <c r="CNW81"/>
      <c r="CNX81"/>
      <c r="CNY81"/>
      <c r="CNZ81"/>
      <c r="COA81"/>
      <c r="COB81"/>
      <c r="COC81"/>
      <c r="COD81"/>
      <c r="COE81"/>
      <c r="COF81"/>
      <c r="COG81"/>
      <c r="COH81"/>
      <c r="COI81"/>
      <c r="COJ81"/>
      <c r="COK81"/>
      <c r="COL81"/>
      <c r="COM81"/>
      <c r="CON81"/>
      <c r="COO81"/>
      <c r="COP81"/>
      <c r="COQ81"/>
      <c r="COR81"/>
      <c r="COS81"/>
      <c r="COT81"/>
      <c r="COU81"/>
      <c r="COV81"/>
      <c r="COW81"/>
      <c r="COX81"/>
      <c r="COY81"/>
      <c r="COZ81"/>
      <c r="CPA81"/>
      <c r="CPB81"/>
      <c r="CPC81"/>
      <c r="CPD81"/>
      <c r="CPE81"/>
      <c r="CPF81"/>
      <c r="CPG81"/>
      <c r="CPH81"/>
      <c r="CPI81"/>
      <c r="CPJ81"/>
      <c r="CPK81"/>
      <c r="CPL81"/>
      <c r="CPM81"/>
      <c r="CPN81"/>
      <c r="CPO81"/>
      <c r="CPP81"/>
      <c r="CPQ81"/>
      <c r="CPR81"/>
      <c r="CPS81"/>
      <c r="CPT81"/>
      <c r="CPU81"/>
      <c r="CPV81"/>
      <c r="CPW81"/>
      <c r="CPX81"/>
      <c r="CPY81"/>
      <c r="CPZ81"/>
      <c r="CQA81"/>
      <c r="CQB81"/>
      <c r="CQC81"/>
      <c r="CQD81"/>
      <c r="CQE81"/>
      <c r="CQF81"/>
      <c r="CQG81"/>
      <c r="CQH81"/>
      <c r="CQI81"/>
      <c r="CQJ81"/>
      <c r="CQK81"/>
      <c r="CQL81"/>
      <c r="CQM81"/>
      <c r="CQN81"/>
      <c r="CQO81"/>
      <c r="CQP81"/>
      <c r="CQQ81"/>
      <c r="CQR81"/>
      <c r="CQS81"/>
      <c r="CQT81"/>
      <c r="CQU81"/>
      <c r="CQV81"/>
      <c r="CQW81"/>
      <c r="CQX81"/>
      <c r="CQY81"/>
      <c r="CQZ81"/>
      <c r="CRA81"/>
      <c r="CRB81"/>
      <c r="CRC81"/>
      <c r="CRD81"/>
    </row>
    <row r="82" spans="1:2500" s="11" customFormat="1" ht="18" customHeight="1" x14ac:dyDescent="0.25">
      <c r="A82" s="433"/>
      <c r="B82" s="21">
        <v>53</v>
      </c>
      <c r="C82" s="21" t="str">
        <f t="shared" si="14"/>
        <v>_53</v>
      </c>
      <c r="D82" s="21" t="str">
        <f t="shared" si="15"/>
        <v>_35_1</v>
      </c>
      <c r="E82" s="22" t="s">
        <v>72</v>
      </c>
      <c r="F82" s="21">
        <v>35</v>
      </c>
      <c r="G82" s="22" t="s">
        <v>75</v>
      </c>
      <c r="H82" s="21">
        <v>1</v>
      </c>
      <c r="I82" s="22" t="s">
        <v>7</v>
      </c>
      <c r="J82" s="287">
        <v>18732</v>
      </c>
      <c r="K82" s="15">
        <v>0.02</v>
      </c>
      <c r="L82" s="15">
        <v>0.02</v>
      </c>
      <c r="M82" s="289">
        <f t="shared" si="10"/>
        <v>19107</v>
      </c>
      <c r="N82" s="289">
        <f t="shared" si="11"/>
        <v>19491</v>
      </c>
      <c r="O82"/>
      <c r="P82" s="25">
        <f t="shared" si="12"/>
        <v>1.0200192184497117</v>
      </c>
      <c r="Q82" s="25">
        <f>+P82</f>
        <v>1.0200192184497117</v>
      </c>
      <c r="R82" s="25">
        <v>0</v>
      </c>
      <c r="S82" s="1">
        <f t="shared" si="13"/>
        <v>1.020097346522217</v>
      </c>
      <c r="T82" s="1">
        <f>+S82</f>
        <v>1.020097346522217</v>
      </c>
      <c r="U82" s="1">
        <v>0</v>
      </c>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c r="AMK82"/>
      <c r="AML82"/>
      <c r="AMM82"/>
      <c r="AMN82"/>
      <c r="AMO82"/>
      <c r="AMP82"/>
      <c r="AMQ82"/>
      <c r="AMR82"/>
      <c r="AMS82"/>
      <c r="AMT82"/>
      <c r="AMU82"/>
      <c r="AMV82"/>
      <c r="AMW82"/>
      <c r="AMX82"/>
      <c r="AMY82"/>
      <c r="AMZ82"/>
      <c r="ANA82"/>
      <c r="ANB82"/>
      <c r="ANC82"/>
      <c r="AND82"/>
      <c r="ANE82"/>
      <c r="ANF82"/>
      <c r="ANG82"/>
      <c r="ANH82"/>
      <c r="ANI82"/>
      <c r="ANJ82"/>
      <c r="ANK82"/>
      <c r="ANL82"/>
      <c r="ANM82"/>
      <c r="ANN82"/>
      <c r="ANO82"/>
      <c r="ANP82"/>
      <c r="ANQ82"/>
      <c r="ANR82"/>
      <c r="ANS82"/>
      <c r="ANT82"/>
      <c r="ANU82"/>
      <c r="ANV82"/>
      <c r="ANW82"/>
      <c r="ANX82"/>
      <c r="ANY82"/>
      <c r="ANZ82"/>
      <c r="AOA82"/>
      <c r="AOB82"/>
      <c r="AOC82"/>
      <c r="AOD82"/>
      <c r="AOE82"/>
      <c r="AOF82"/>
      <c r="AOG82"/>
      <c r="AOH82"/>
      <c r="AOI82"/>
      <c r="AOJ82"/>
      <c r="AOK82"/>
      <c r="AOL82"/>
      <c r="AOM82"/>
      <c r="AON82"/>
      <c r="AOO82"/>
      <c r="AOP82"/>
      <c r="AOQ82"/>
      <c r="AOR82"/>
      <c r="AOS82"/>
      <c r="AOT82"/>
      <c r="AOU82"/>
      <c r="AOV82"/>
      <c r="AOW82"/>
      <c r="AOX82"/>
      <c r="AOY82"/>
      <c r="AOZ82"/>
      <c r="APA82"/>
      <c r="APB82"/>
      <c r="APC82"/>
      <c r="APD82"/>
      <c r="APE82"/>
      <c r="APF82"/>
      <c r="APG82"/>
      <c r="APH82"/>
      <c r="API82"/>
      <c r="APJ82"/>
      <c r="APK82"/>
      <c r="APL82"/>
      <c r="APM82"/>
      <c r="APN82"/>
      <c r="APO82"/>
      <c r="APP82"/>
      <c r="APQ82"/>
      <c r="APR82"/>
      <c r="APS82"/>
      <c r="APT82"/>
      <c r="APU82"/>
      <c r="APV82"/>
      <c r="APW82"/>
      <c r="APX82"/>
      <c r="APY82"/>
      <c r="APZ82"/>
      <c r="AQA82"/>
      <c r="AQB82"/>
      <c r="AQC82"/>
      <c r="AQD82"/>
      <c r="AQE82"/>
      <c r="AQF82"/>
      <c r="AQG82"/>
      <c r="AQH82"/>
      <c r="AQI82"/>
      <c r="AQJ82"/>
      <c r="AQK82"/>
      <c r="AQL82"/>
      <c r="AQM82"/>
      <c r="AQN82"/>
      <c r="AQO82"/>
      <c r="AQP82"/>
      <c r="AQQ82"/>
      <c r="AQR82"/>
      <c r="AQS82"/>
      <c r="AQT82"/>
      <c r="AQU82"/>
      <c r="AQV82"/>
      <c r="AQW82"/>
      <c r="AQX82"/>
      <c r="AQY82"/>
      <c r="AQZ82"/>
      <c r="ARA82"/>
      <c r="ARB82"/>
      <c r="ARC82"/>
      <c r="ARD82"/>
      <c r="ARE82"/>
      <c r="ARF82"/>
      <c r="ARG82"/>
      <c r="ARH82"/>
      <c r="ARI82"/>
      <c r="ARJ82"/>
      <c r="ARK82"/>
      <c r="ARL82"/>
      <c r="ARM82"/>
      <c r="ARN82"/>
      <c r="ARO82"/>
      <c r="ARP82"/>
      <c r="ARQ82"/>
      <c r="ARR82"/>
      <c r="ARS82"/>
      <c r="ART82"/>
      <c r="ARU82"/>
      <c r="ARV82"/>
      <c r="ARW82"/>
      <c r="ARX82"/>
      <c r="ARY82"/>
      <c r="ARZ82"/>
      <c r="ASA82"/>
      <c r="ASB82"/>
      <c r="ASC82"/>
      <c r="ASD82"/>
      <c r="ASE82"/>
      <c r="ASF82"/>
      <c r="ASG82"/>
      <c r="ASH82"/>
      <c r="ASI82"/>
      <c r="ASJ82"/>
      <c r="ASK82"/>
      <c r="ASL82"/>
      <c r="ASM82"/>
      <c r="ASN82"/>
      <c r="ASO82"/>
      <c r="ASP82"/>
      <c r="ASQ82"/>
      <c r="ASR82"/>
      <c r="ASS82"/>
      <c r="AST82"/>
      <c r="ASU82"/>
      <c r="ASV82"/>
      <c r="ASW82"/>
      <c r="ASX82"/>
      <c r="ASY82"/>
      <c r="ASZ82"/>
      <c r="ATA82"/>
      <c r="ATB82"/>
      <c r="ATC82"/>
      <c r="ATD82"/>
      <c r="ATE82"/>
      <c r="ATF82"/>
      <c r="ATG82"/>
      <c r="ATH82"/>
      <c r="ATI82"/>
      <c r="ATJ82"/>
      <c r="ATK82"/>
      <c r="ATL82"/>
      <c r="ATM82"/>
      <c r="ATN82"/>
      <c r="ATO82"/>
      <c r="ATP82"/>
      <c r="ATQ82"/>
      <c r="ATR82"/>
      <c r="ATS82"/>
      <c r="ATT82"/>
      <c r="ATU82"/>
      <c r="ATV82"/>
      <c r="ATW82"/>
      <c r="ATX82"/>
      <c r="ATY82"/>
      <c r="ATZ82"/>
      <c r="AUA82"/>
      <c r="AUB82"/>
      <c r="AUC82"/>
      <c r="AUD82"/>
      <c r="AUE82"/>
      <c r="AUF82"/>
      <c r="AUG82"/>
      <c r="AUH82"/>
      <c r="AUI82"/>
      <c r="AUJ82"/>
      <c r="AUK82"/>
      <c r="AUL82"/>
      <c r="AUM82"/>
      <c r="AUN82"/>
      <c r="AUO82"/>
      <c r="AUP82"/>
      <c r="AUQ82"/>
      <c r="AUR82"/>
      <c r="AUS82"/>
      <c r="AUT82"/>
      <c r="AUU82"/>
      <c r="AUV82"/>
      <c r="AUW82"/>
      <c r="AUX82"/>
      <c r="AUY82"/>
      <c r="AUZ82"/>
      <c r="AVA82"/>
      <c r="AVB82"/>
      <c r="AVC82"/>
      <c r="AVD82"/>
      <c r="AVE82"/>
      <c r="AVF82"/>
      <c r="AVG82"/>
      <c r="AVH82"/>
      <c r="AVI82"/>
      <c r="AVJ82"/>
      <c r="AVK82"/>
      <c r="AVL82"/>
      <c r="AVM82"/>
      <c r="AVN82"/>
      <c r="AVO82"/>
      <c r="AVP82"/>
      <c r="AVQ82"/>
      <c r="AVR82"/>
      <c r="AVS82"/>
      <c r="AVT82"/>
      <c r="AVU82"/>
      <c r="AVV82"/>
      <c r="AVW82"/>
      <c r="AVX82"/>
      <c r="AVY82"/>
      <c r="AVZ82"/>
      <c r="AWA82"/>
      <c r="AWB82"/>
      <c r="AWC82"/>
      <c r="AWD82"/>
      <c r="AWE82"/>
      <c r="AWF82"/>
      <c r="AWG82"/>
      <c r="AWH82"/>
      <c r="AWI82"/>
      <c r="AWJ82"/>
      <c r="AWK82"/>
      <c r="AWL82"/>
      <c r="AWM82"/>
      <c r="AWN82"/>
      <c r="AWO82"/>
      <c r="AWP82"/>
      <c r="AWQ82"/>
      <c r="AWR82"/>
      <c r="AWS82"/>
      <c r="AWT82"/>
      <c r="AWU82"/>
      <c r="AWV82"/>
      <c r="AWW82"/>
      <c r="AWX82"/>
      <c r="AWY82"/>
      <c r="AWZ82"/>
      <c r="AXA82"/>
      <c r="AXB82"/>
      <c r="AXC82"/>
      <c r="AXD82"/>
      <c r="AXE82"/>
      <c r="AXF82"/>
      <c r="AXG82"/>
      <c r="AXH82"/>
      <c r="AXI82"/>
      <c r="AXJ82"/>
      <c r="AXK82"/>
      <c r="AXL82"/>
      <c r="AXM82"/>
      <c r="AXN82"/>
      <c r="AXO82"/>
      <c r="AXP82"/>
      <c r="AXQ82"/>
      <c r="AXR82"/>
      <c r="AXS82"/>
      <c r="AXT82"/>
      <c r="AXU82"/>
      <c r="AXV82"/>
      <c r="AXW82"/>
      <c r="AXX82"/>
      <c r="AXY82"/>
      <c r="AXZ82"/>
      <c r="AYA82"/>
      <c r="AYB82"/>
      <c r="AYC82"/>
      <c r="AYD82"/>
      <c r="AYE82"/>
      <c r="AYF82"/>
      <c r="AYG82"/>
      <c r="AYH82"/>
      <c r="AYI82"/>
      <c r="AYJ82"/>
      <c r="AYK82"/>
      <c r="AYL82"/>
      <c r="AYM82"/>
      <c r="AYN82"/>
      <c r="AYO82"/>
      <c r="AYP82"/>
      <c r="AYQ82"/>
      <c r="AYR82"/>
      <c r="AYS82"/>
      <c r="AYT82"/>
      <c r="AYU82"/>
      <c r="AYV82"/>
      <c r="AYW82"/>
      <c r="AYX82"/>
      <c r="AYY82"/>
      <c r="AYZ82"/>
      <c r="AZA82"/>
      <c r="AZB82"/>
      <c r="AZC82"/>
      <c r="AZD82"/>
      <c r="AZE82"/>
      <c r="AZF82"/>
      <c r="AZG82"/>
      <c r="AZH82"/>
      <c r="AZI82"/>
      <c r="AZJ82"/>
      <c r="AZK82"/>
      <c r="AZL82"/>
      <c r="AZM82"/>
      <c r="AZN82"/>
      <c r="AZO82"/>
      <c r="AZP82"/>
      <c r="AZQ82"/>
      <c r="AZR82"/>
      <c r="AZS82"/>
      <c r="AZT82"/>
      <c r="AZU82"/>
      <c r="AZV82"/>
      <c r="AZW82"/>
      <c r="AZX82"/>
      <c r="AZY82"/>
      <c r="AZZ82"/>
      <c r="BAA82"/>
      <c r="BAB82"/>
      <c r="BAC82"/>
      <c r="BAD82"/>
      <c r="BAE82"/>
      <c r="BAF82"/>
      <c r="BAG82"/>
      <c r="BAH82"/>
      <c r="BAI82"/>
      <c r="BAJ82"/>
      <c r="BAK82"/>
      <c r="BAL82"/>
      <c r="BAM82"/>
      <c r="BAN82"/>
      <c r="BAO82"/>
      <c r="BAP82"/>
      <c r="BAQ82"/>
      <c r="BAR82"/>
      <c r="BAS82"/>
      <c r="BAT82"/>
      <c r="BAU82"/>
      <c r="BAV82"/>
      <c r="BAW82"/>
      <c r="BAX82"/>
      <c r="BAY82"/>
      <c r="BAZ82"/>
      <c r="BBA82"/>
      <c r="BBB82"/>
      <c r="BBC82"/>
      <c r="BBD82"/>
      <c r="BBE82"/>
      <c r="BBF82"/>
      <c r="BBG82"/>
      <c r="BBH82"/>
      <c r="BBI82"/>
      <c r="BBJ82"/>
      <c r="BBK82"/>
      <c r="BBL82"/>
      <c r="BBM82"/>
      <c r="BBN82"/>
      <c r="BBO82"/>
      <c r="BBP82"/>
      <c r="BBQ82"/>
      <c r="BBR82"/>
      <c r="BBS82"/>
      <c r="BBT82"/>
      <c r="BBU82"/>
      <c r="BBV82"/>
      <c r="BBW82"/>
      <c r="BBX82"/>
      <c r="BBY82"/>
      <c r="BBZ82"/>
      <c r="BCA82"/>
      <c r="BCB82"/>
      <c r="BCC82"/>
      <c r="BCD82"/>
      <c r="BCE82"/>
      <c r="BCF82"/>
      <c r="BCG82"/>
      <c r="BCH82"/>
      <c r="BCI82"/>
      <c r="BCJ82"/>
      <c r="BCK82"/>
      <c r="BCL82"/>
      <c r="BCM82"/>
      <c r="BCN82"/>
      <c r="BCO82"/>
      <c r="BCP82"/>
      <c r="BCQ82"/>
      <c r="BCR82"/>
      <c r="BCS82"/>
      <c r="BCT82"/>
      <c r="BCU82"/>
      <c r="BCV82"/>
      <c r="BCW82"/>
      <c r="BCX82"/>
      <c r="BCY82"/>
      <c r="BCZ82"/>
      <c r="BDA82"/>
      <c r="BDB82"/>
      <c r="BDC82"/>
      <c r="BDD82"/>
      <c r="BDE82"/>
      <c r="BDF82"/>
      <c r="BDG82"/>
      <c r="BDH82"/>
      <c r="BDI82"/>
      <c r="BDJ82"/>
      <c r="BDK82"/>
      <c r="BDL82"/>
      <c r="BDM82"/>
      <c r="BDN82"/>
      <c r="BDO82"/>
      <c r="BDP82"/>
      <c r="BDQ82"/>
      <c r="BDR82"/>
      <c r="BDS82"/>
      <c r="BDT82"/>
      <c r="BDU82"/>
      <c r="BDV82"/>
      <c r="BDW82"/>
      <c r="BDX82"/>
      <c r="BDY82"/>
      <c r="BDZ82"/>
      <c r="BEA82"/>
      <c r="BEB82"/>
      <c r="BEC82"/>
      <c r="BED82"/>
      <c r="BEE82"/>
      <c r="BEF82"/>
      <c r="BEG82"/>
      <c r="BEH82"/>
      <c r="BEI82"/>
      <c r="BEJ82"/>
      <c r="BEK82"/>
      <c r="BEL82"/>
      <c r="BEM82"/>
      <c r="BEN82"/>
      <c r="BEO82"/>
      <c r="BEP82"/>
      <c r="BEQ82"/>
      <c r="BER82"/>
      <c r="BES82"/>
      <c r="BET82"/>
      <c r="BEU82"/>
      <c r="BEV82"/>
      <c r="BEW82"/>
      <c r="BEX82"/>
      <c r="BEY82"/>
      <c r="BEZ82"/>
      <c r="BFA82"/>
      <c r="BFB82"/>
      <c r="BFC82"/>
      <c r="BFD82"/>
      <c r="BFE82"/>
      <c r="BFF82"/>
      <c r="BFG82"/>
      <c r="BFH82"/>
      <c r="BFI82"/>
      <c r="BFJ82"/>
      <c r="BFK82"/>
      <c r="BFL82"/>
      <c r="BFM82"/>
      <c r="BFN82"/>
      <c r="BFO82"/>
      <c r="BFP82"/>
      <c r="BFQ82"/>
      <c r="BFR82"/>
      <c r="BFS82"/>
      <c r="BFT82"/>
      <c r="BFU82"/>
      <c r="BFV82"/>
      <c r="BFW82"/>
      <c r="BFX82"/>
      <c r="BFY82"/>
      <c r="BFZ82"/>
      <c r="BGA82"/>
      <c r="BGB82"/>
      <c r="BGC82"/>
      <c r="BGD82"/>
      <c r="BGE82"/>
      <c r="BGF82"/>
      <c r="BGG82"/>
      <c r="BGH82"/>
      <c r="BGI82"/>
      <c r="BGJ82"/>
      <c r="BGK82"/>
      <c r="BGL82"/>
      <c r="BGM82"/>
      <c r="BGN82"/>
      <c r="BGO82"/>
      <c r="BGP82"/>
      <c r="BGQ82"/>
      <c r="BGR82"/>
      <c r="BGS82"/>
      <c r="BGT82"/>
      <c r="BGU82"/>
      <c r="BGV82"/>
      <c r="BGW82"/>
      <c r="BGX82"/>
      <c r="BGY82"/>
      <c r="BGZ82"/>
      <c r="BHA82"/>
      <c r="BHB82"/>
      <c r="BHC82"/>
      <c r="BHD82"/>
      <c r="BHE82"/>
      <c r="BHF82"/>
      <c r="BHG82"/>
      <c r="BHH82"/>
      <c r="BHI82"/>
      <c r="BHJ82"/>
      <c r="BHK82"/>
      <c r="BHL82"/>
      <c r="BHM82"/>
      <c r="BHN82"/>
      <c r="BHO82"/>
      <c r="BHP82"/>
      <c r="BHQ82"/>
      <c r="BHR82"/>
      <c r="BHS82"/>
      <c r="BHT82"/>
      <c r="BHU82"/>
      <c r="BHV82"/>
      <c r="BHW82"/>
      <c r="BHX82"/>
      <c r="BHY82"/>
      <c r="BHZ82"/>
      <c r="BIA82"/>
      <c r="BIB82"/>
      <c r="BIC82"/>
      <c r="BID82"/>
      <c r="BIE82"/>
      <c r="BIF82"/>
      <c r="BIG82"/>
      <c r="BIH82"/>
      <c r="BII82"/>
      <c r="BIJ82"/>
      <c r="BIK82"/>
      <c r="BIL82"/>
      <c r="BIM82"/>
      <c r="BIN82"/>
      <c r="BIO82"/>
      <c r="BIP82"/>
      <c r="BIQ82"/>
      <c r="BIR82"/>
      <c r="BIS82"/>
      <c r="BIT82"/>
      <c r="BIU82"/>
      <c r="BIV82"/>
      <c r="BIW82"/>
      <c r="BIX82"/>
      <c r="BIY82"/>
      <c r="BIZ82"/>
      <c r="BJA82"/>
      <c r="BJB82"/>
      <c r="BJC82"/>
      <c r="BJD82"/>
      <c r="BJE82"/>
      <c r="BJF82"/>
      <c r="BJG82"/>
      <c r="BJH82"/>
      <c r="BJI82"/>
      <c r="BJJ82"/>
      <c r="BJK82"/>
      <c r="BJL82"/>
      <c r="BJM82"/>
      <c r="BJN82"/>
      <c r="BJO82"/>
      <c r="BJP82"/>
      <c r="BJQ82"/>
      <c r="BJR82"/>
      <c r="BJS82"/>
      <c r="BJT82"/>
      <c r="BJU82"/>
      <c r="BJV82"/>
      <c r="BJW82"/>
      <c r="BJX82"/>
      <c r="BJY82"/>
      <c r="BJZ82"/>
      <c r="BKA82"/>
      <c r="BKB82"/>
      <c r="BKC82"/>
      <c r="BKD82"/>
      <c r="BKE82"/>
      <c r="BKF82"/>
      <c r="BKG82"/>
      <c r="BKH82"/>
      <c r="BKI82"/>
      <c r="BKJ82"/>
      <c r="BKK82"/>
      <c r="BKL82"/>
      <c r="BKM82"/>
      <c r="BKN82"/>
      <c r="BKO82"/>
      <c r="BKP82"/>
      <c r="BKQ82"/>
      <c r="BKR82"/>
      <c r="BKS82"/>
      <c r="BKT82"/>
      <c r="BKU82"/>
      <c r="BKV82"/>
      <c r="BKW82"/>
      <c r="BKX82"/>
      <c r="BKY82"/>
      <c r="BKZ82"/>
      <c r="BLA82"/>
      <c r="BLB82"/>
      <c r="BLC82"/>
      <c r="BLD82"/>
      <c r="BLE82"/>
      <c r="BLF82"/>
      <c r="BLG82"/>
      <c r="BLH82"/>
      <c r="BLI82"/>
      <c r="BLJ82"/>
      <c r="BLK82"/>
      <c r="BLL82"/>
      <c r="BLM82"/>
      <c r="BLN82"/>
      <c r="BLO82"/>
      <c r="BLP82"/>
      <c r="BLQ82"/>
      <c r="BLR82"/>
      <c r="BLS82"/>
      <c r="BLT82"/>
      <c r="BLU82"/>
      <c r="BLV82"/>
      <c r="BLW82"/>
      <c r="BLX82"/>
      <c r="BLY82"/>
      <c r="BLZ82"/>
      <c r="BMA82"/>
      <c r="BMB82"/>
      <c r="BMC82"/>
      <c r="BMD82"/>
      <c r="BME82"/>
      <c r="BMF82"/>
      <c r="BMG82"/>
      <c r="BMH82"/>
      <c r="BMI82"/>
      <c r="BMJ82"/>
      <c r="BMK82"/>
      <c r="BML82"/>
      <c r="BMM82"/>
      <c r="BMN82"/>
      <c r="BMO82"/>
      <c r="BMP82"/>
      <c r="BMQ82"/>
      <c r="BMR82"/>
      <c r="BMS82"/>
      <c r="BMT82"/>
      <c r="BMU82"/>
      <c r="BMV82"/>
      <c r="BMW82"/>
      <c r="BMX82"/>
      <c r="BMY82"/>
      <c r="BMZ82"/>
      <c r="BNA82"/>
      <c r="BNB82"/>
      <c r="BNC82"/>
      <c r="BND82"/>
      <c r="BNE82"/>
      <c r="BNF82"/>
      <c r="BNG82"/>
      <c r="BNH82"/>
      <c r="BNI82"/>
      <c r="BNJ82"/>
      <c r="BNK82"/>
      <c r="BNL82"/>
      <c r="BNM82"/>
      <c r="BNN82"/>
      <c r="BNO82"/>
      <c r="BNP82"/>
      <c r="BNQ82"/>
      <c r="BNR82"/>
      <c r="BNS82"/>
      <c r="BNT82"/>
      <c r="BNU82"/>
      <c r="BNV82"/>
      <c r="BNW82"/>
      <c r="BNX82"/>
      <c r="BNY82"/>
      <c r="BNZ82"/>
      <c r="BOA82"/>
      <c r="BOB82"/>
      <c r="BOC82"/>
      <c r="BOD82"/>
      <c r="BOE82"/>
      <c r="BOF82"/>
      <c r="BOG82"/>
      <c r="BOH82"/>
      <c r="BOI82"/>
      <c r="BOJ82"/>
      <c r="BOK82"/>
      <c r="BOL82"/>
      <c r="BOM82"/>
      <c r="BON82"/>
      <c r="BOO82"/>
      <c r="BOP82"/>
      <c r="BOQ82"/>
      <c r="BOR82"/>
      <c r="BOS82"/>
      <c r="BOT82"/>
      <c r="BOU82"/>
      <c r="BOV82"/>
      <c r="BOW82"/>
      <c r="BOX82"/>
      <c r="BOY82"/>
      <c r="BOZ82"/>
      <c r="BPA82"/>
      <c r="BPB82"/>
      <c r="BPC82"/>
      <c r="BPD82"/>
      <c r="BPE82"/>
      <c r="BPF82"/>
      <c r="BPG82"/>
      <c r="BPH82"/>
      <c r="BPI82"/>
      <c r="BPJ82"/>
      <c r="BPK82"/>
      <c r="BPL82"/>
      <c r="BPM82"/>
      <c r="BPN82"/>
      <c r="BPO82"/>
      <c r="BPP82"/>
      <c r="BPQ82"/>
      <c r="BPR82"/>
      <c r="BPS82"/>
      <c r="BPT82"/>
      <c r="BPU82"/>
      <c r="BPV82"/>
      <c r="BPW82"/>
      <c r="BPX82"/>
      <c r="BPY82"/>
      <c r="BPZ82"/>
      <c r="BQA82"/>
      <c r="BQB82"/>
      <c r="BQC82"/>
      <c r="BQD82"/>
      <c r="BQE82"/>
      <c r="BQF82"/>
      <c r="BQG82"/>
      <c r="BQH82"/>
      <c r="BQI82"/>
      <c r="BQJ82"/>
      <c r="BQK82"/>
      <c r="BQL82"/>
      <c r="BQM82"/>
      <c r="BQN82"/>
      <c r="BQO82"/>
      <c r="BQP82"/>
      <c r="BQQ82"/>
      <c r="BQR82"/>
      <c r="BQS82"/>
      <c r="BQT82"/>
      <c r="BQU82"/>
      <c r="BQV82"/>
      <c r="BQW82"/>
      <c r="BQX82"/>
      <c r="BQY82"/>
      <c r="BQZ82"/>
      <c r="BRA82"/>
      <c r="BRB82"/>
      <c r="BRC82"/>
      <c r="BRD82"/>
      <c r="BRE82"/>
      <c r="BRF82"/>
      <c r="BRG82"/>
      <c r="BRH82"/>
      <c r="BRI82"/>
      <c r="BRJ82"/>
      <c r="BRK82"/>
      <c r="BRL82"/>
      <c r="BRM82"/>
      <c r="BRN82"/>
      <c r="BRO82"/>
      <c r="BRP82"/>
      <c r="BRQ82"/>
      <c r="BRR82"/>
      <c r="BRS82"/>
      <c r="BRT82"/>
      <c r="BRU82"/>
      <c r="BRV82"/>
      <c r="BRW82"/>
      <c r="BRX82"/>
      <c r="BRY82"/>
      <c r="BRZ82"/>
      <c r="BSA82"/>
      <c r="BSB82"/>
      <c r="BSC82"/>
      <c r="BSD82"/>
      <c r="BSE82"/>
      <c r="BSF82"/>
      <c r="BSG82"/>
      <c r="BSH82"/>
      <c r="BSI82"/>
      <c r="BSJ82"/>
      <c r="BSK82"/>
      <c r="BSL82"/>
      <c r="BSM82"/>
      <c r="BSN82"/>
      <c r="BSO82"/>
      <c r="BSP82"/>
      <c r="BSQ82"/>
      <c r="BSR82"/>
      <c r="BSS82"/>
      <c r="BST82"/>
      <c r="BSU82"/>
      <c r="BSV82"/>
      <c r="BSW82"/>
      <c r="BSX82"/>
      <c r="BSY82"/>
      <c r="BSZ82"/>
      <c r="BTA82"/>
      <c r="BTB82"/>
      <c r="BTC82"/>
      <c r="BTD82"/>
      <c r="BTE82"/>
      <c r="BTF82"/>
      <c r="BTG82"/>
      <c r="BTH82"/>
      <c r="BTI82"/>
      <c r="BTJ82"/>
      <c r="BTK82"/>
      <c r="BTL82"/>
      <c r="BTM82"/>
      <c r="BTN82"/>
      <c r="BTO82"/>
      <c r="BTP82"/>
      <c r="BTQ82"/>
      <c r="BTR82"/>
      <c r="BTS82"/>
      <c r="BTT82"/>
      <c r="BTU82"/>
      <c r="BTV82"/>
      <c r="BTW82"/>
      <c r="BTX82"/>
      <c r="BTY82"/>
      <c r="BTZ82"/>
      <c r="BUA82"/>
      <c r="BUB82"/>
      <c r="BUC82"/>
      <c r="BUD82"/>
      <c r="BUE82"/>
      <c r="BUF82"/>
      <c r="BUG82"/>
      <c r="BUH82"/>
      <c r="BUI82"/>
      <c r="BUJ82"/>
      <c r="BUK82"/>
      <c r="BUL82"/>
      <c r="BUM82"/>
      <c r="BUN82"/>
      <c r="BUO82"/>
      <c r="BUP82"/>
      <c r="BUQ82"/>
      <c r="BUR82"/>
      <c r="BUS82"/>
      <c r="BUT82"/>
      <c r="BUU82"/>
      <c r="BUV82"/>
      <c r="BUW82"/>
      <c r="BUX82"/>
      <c r="BUY82"/>
      <c r="BUZ82"/>
      <c r="BVA82"/>
      <c r="BVB82"/>
      <c r="BVC82"/>
      <c r="BVD82"/>
      <c r="BVE82"/>
      <c r="BVF82"/>
      <c r="BVG82"/>
      <c r="BVH82"/>
      <c r="BVI82"/>
      <c r="BVJ82"/>
      <c r="BVK82"/>
      <c r="BVL82"/>
      <c r="BVM82"/>
      <c r="BVN82"/>
      <c r="BVO82"/>
      <c r="BVP82"/>
      <c r="BVQ82"/>
      <c r="BVR82"/>
      <c r="BVS82"/>
      <c r="BVT82"/>
      <c r="BVU82"/>
      <c r="BVV82"/>
      <c r="BVW82"/>
      <c r="BVX82"/>
      <c r="BVY82"/>
      <c r="BVZ82"/>
      <c r="BWA82"/>
      <c r="BWB82"/>
      <c r="BWC82"/>
      <c r="BWD82"/>
      <c r="BWE82"/>
      <c r="BWF82"/>
      <c r="BWG82"/>
      <c r="BWH82"/>
      <c r="BWI82"/>
      <c r="BWJ82"/>
      <c r="BWK82"/>
      <c r="BWL82"/>
      <c r="BWM82"/>
      <c r="BWN82"/>
      <c r="BWO82"/>
      <c r="BWP82"/>
      <c r="BWQ82"/>
      <c r="BWR82"/>
      <c r="BWS82"/>
      <c r="BWT82"/>
      <c r="BWU82"/>
      <c r="BWV82"/>
      <c r="BWW82"/>
      <c r="BWX82"/>
      <c r="BWY82"/>
      <c r="BWZ82"/>
      <c r="BXA82"/>
      <c r="BXB82"/>
      <c r="BXC82"/>
      <c r="BXD82"/>
      <c r="BXE82"/>
      <c r="BXF82"/>
      <c r="BXG82"/>
      <c r="BXH82"/>
      <c r="BXI82"/>
      <c r="BXJ82"/>
      <c r="BXK82"/>
      <c r="BXL82"/>
      <c r="BXM82"/>
      <c r="BXN82"/>
      <c r="BXO82"/>
      <c r="BXP82"/>
      <c r="BXQ82"/>
      <c r="BXR82"/>
      <c r="BXS82"/>
      <c r="BXT82"/>
      <c r="BXU82"/>
      <c r="BXV82"/>
      <c r="BXW82"/>
      <c r="BXX82"/>
      <c r="BXY82"/>
      <c r="BXZ82"/>
      <c r="BYA82"/>
      <c r="BYB82"/>
      <c r="BYC82"/>
      <c r="BYD82"/>
      <c r="BYE82"/>
      <c r="BYF82"/>
      <c r="BYG82"/>
      <c r="BYH82"/>
      <c r="BYI82"/>
      <c r="BYJ82"/>
      <c r="BYK82"/>
      <c r="BYL82"/>
      <c r="BYM82"/>
      <c r="BYN82"/>
      <c r="BYO82"/>
      <c r="BYP82"/>
      <c r="BYQ82"/>
      <c r="BYR82"/>
      <c r="BYS82"/>
      <c r="BYT82"/>
      <c r="BYU82"/>
      <c r="BYV82"/>
      <c r="BYW82"/>
      <c r="BYX82"/>
      <c r="BYY82"/>
      <c r="BYZ82"/>
      <c r="BZA82"/>
      <c r="BZB82"/>
      <c r="BZC82"/>
      <c r="BZD82"/>
      <c r="BZE82"/>
      <c r="BZF82"/>
      <c r="BZG82"/>
      <c r="BZH82"/>
      <c r="BZI82"/>
      <c r="BZJ82"/>
      <c r="BZK82"/>
      <c r="BZL82"/>
      <c r="BZM82"/>
      <c r="BZN82"/>
      <c r="BZO82"/>
      <c r="BZP82"/>
      <c r="BZQ82"/>
      <c r="BZR82"/>
      <c r="BZS82"/>
      <c r="BZT82"/>
      <c r="BZU82"/>
      <c r="BZV82"/>
      <c r="BZW82"/>
      <c r="BZX82"/>
      <c r="BZY82"/>
      <c r="BZZ82"/>
      <c r="CAA82"/>
      <c r="CAB82"/>
      <c r="CAC82"/>
      <c r="CAD82"/>
      <c r="CAE82"/>
      <c r="CAF82"/>
      <c r="CAG82"/>
      <c r="CAH82"/>
      <c r="CAI82"/>
      <c r="CAJ82"/>
      <c r="CAK82"/>
      <c r="CAL82"/>
      <c r="CAM82"/>
      <c r="CAN82"/>
      <c r="CAO82"/>
      <c r="CAP82"/>
      <c r="CAQ82"/>
      <c r="CAR82"/>
      <c r="CAS82"/>
      <c r="CAT82"/>
      <c r="CAU82"/>
      <c r="CAV82"/>
      <c r="CAW82"/>
      <c r="CAX82"/>
      <c r="CAY82"/>
      <c r="CAZ82"/>
      <c r="CBA82"/>
      <c r="CBB82"/>
      <c r="CBC82"/>
      <c r="CBD82"/>
      <c r="CBE82"/>
      <c r="CBF82"/>
      <c r="CBG82"/>
      <c r="CBH82"/>
      <c r="CBI82"/>
      <c r="CBJ82"/>
      <c r="CBK82"/>
      <c r="CBL82"/>
      <c r="CBM82"/>
      <c r="CBN82"/>
      <c r="CBO82"/>
      <c r="CBP82"/>
      <c r="CBQ82"/>
      <c r="CBR82"/>
      <c r="CBS82"/>
      <c r="CBT82"/>
      <c r="CBU82"/>
      <c r="CBV82"/>
      <c r="CBW82"/>
      <c r="CBX82"/>
      <c r="CBY82"/>
      <c r="CBZ82"/>
      <c r="CCA82"/>
      <c r="CCB82"/>
      <c r="CCC82"/>
      <c r="CCD82"/>
      <c r="CCE82"/>
      <c r="CCF82"/>
      <c r="CCG82"/>
      <c r="CCH82"/>
      <c r="CCI82"/>
      <c r="CCJ82"/>
      <c r="CCK82"/>
      <c r="CCL82"/>
      <c r="CCM82"/>
      <c r="CCN82"/>
      <c r="CCO82"/>
      <c r="CCP82"/>
      <c r="CCQ82"/>
      <c r="CCR82"/>
      <c r="CCS82"/>
      <c r="CCT82"/>
      <c r="CCU82"/>
      <c r="CCV82"/>
      <c r="CCW82"/>
      <c r="CCX82"/>
      <c r="CCY82"/>
      <c r="CCZ82"/>
      <c r="CDA82"/>
      <c r="CDB82"/>
      <c r="CDC82"/>
      <c r="CDD82"/>
      <c r="CDE82"/>
      <c r="CDF82"/>
      <c r="CDG82"/>
      <c r="CDH82"/>
      <c r="CDI82"/>
      <c r="CDJ82"/>
      <c r="CDK82"/>
      <c r="CDL82"/>
      <c r="CDM82"/>
      <c r="CDN82"/>
      <c r="CDO82"/>
      <c r="CDP82"/>
      <c r="CDQ82"/>
      <c r="CDR82"/>
      <c r="CDS82"/>
      <c r="CDT82"/>
      <c r="CDU82"/>
      <c r="CDV82"/>
      <c r="CDW82"/>
      <c r="CDX82"/>
      <c r="CDY82"/>
      <c r="CDZ82"/>
      <c r="CEA82"/>
      <c r="CEB82"/>
      <c r="CEC82"/>
      <c r="CED82"/>
      <c r="CEE82"/>
      <c r="CEF82"/>
      <c r="CEG82"/>
      <c r="CEH82"/>
      <c r="CEI82"/>
      <c r="CEJ82"/>
      <c r="CEK82"/>
      <c r="CEL82"/>
      <c r="CEM82"/>
      <c r="CEN82"/>
      <c r="CEO82"/>
      <c r="CEP82"/>
      <c r="CEQ82"/>
      <c r="CER82"/>
      <c r="CES82"/>
      <c r="CET82"/>
      <c r="CEU82"/>
      <c r="CEV82"/>
      <c r="CEW82"/>
      <c r="CEX82"/>
      <c r="CEY82"/>
      <c r="CEZ82"/>
      <c r="CFA82"/>
      <c r="CFB82"/>
      <c r="CFC82"/>
      <c r="CFD82"/>
      <c r="CFE82"/>
      <c r="CFF82"/>
      <c r="CFG82"/>
      <c r="CFH82"/>
      <c r="CFI82"/>
      <c r="CFJ82"/>
      <c r="CFK82"/>
      <c r="CFL82"/>
      <c r="CFM82"/>
      <c r="CFN82"/>
      <c r="CFO82"/>
      <c r="CFP82"/>
      <c r="CFQ82"/>
      <c r="CFR82"/>
      <c r="CFS82"/>
      <c r="CFT82"/>
      <c r="CFU82"/>
      <c r="CFV82"/>
      <c r="CFW82"/>
      <c r="CFX82"/>
      <c r="CFY82"/>
      <c r="CFZ82"/>
      <c r="CGA82"/>
      <c r="CGB82"/>
      <c r="CGC82"/>
      <c r="CGD82"/>
      <c r="CGE82"/>
      <c r="CGF82"/>
      <c r="CGG82"/>
      <c r="CGH82"/>
      <c r="CGI82"/>
      <c r="CGJ82"/>
      <c r="CGK82"/>
      <c r="CGL82"/>
      <c r="CGM82"/>
      <c r="CGN82"/>
      <c r="CGO82"/>
      <c r="CGP82"/>
      <c r="CGQ82"/>
      <c r="CGR82"/>
      <c r="CGS82"/>
      <c r="CGT82"/>
      <c r="CGU82"/>
      <c r="CGV82"/>
      <c r="CGW82"/>
      <c r="CGX82"/>
      <c r="CGY82"/>
      <c r="CGZ82"/>
      <c r="CHA82"/>
      <c r="CHB82"/>
      <c r="CHC82"/>
      <c r="CHD82"/>
      <c r="CHE82"/>
      <c r="CHF82"/>
      <c r="CHG82"/>
      <c r="CHH82"/>
      <c r="CHI82"/>
      <c r="CHJ82"/>
      <c r="CHK82"/>
      <c r="CHL82"/>
      <c r="CHM82"/>
      <c r="CHN82"/>
      <c r="CHO82"/>
      <c r="CHP82"/>
      <c r="CHQ82"/>
      <c r="CHR82"/>
      <c r="CHS82"/>
      <c r="CHT82"/>
      <c r="CHU82"/>
      <c r="CHV82"/>
      <c r="CHW82"/>
      <c r="CHX82"/>
      <c r="CHY82"/>
      <c r="CHZ82"/>
      <c r="CIA82"/>
      <c r="CIB82"/>
      <c r="CIC82"/>
      <c r="CID82"/>
      <c r="CIE82"/>
      <c r="CIF82"/>
      <c r="CIG82"/>
      <c r="CIH82"/>
      <c r="CII82"/>
      <c r="CIJ82"/>
      <c r="CIK82"/>
      <c r="CIL82"/>
      <c r="CIM82"/>
      <c r="CIN82"/>
      <c r="CIO82"/>
      <c r="CIP82"/>
      <c r="CIQ82"/>
      <c r="CIR82"/>
      <c r="CIS82"/>
      <c r="CIT82"/>
      <c r="CIU82"/>
      <c r="CIV82"/>
      <c r="CIW82"/>
      <c r="CIX82"/>
      <c r="CIY82"/>
      <c r="CIZ82"/>
      <c r="CJA82"/>
      <c r="CJB82"/>
      <c r="CJC82"/>
      <c r="CJD82"/>
      <c r="CJE82"/>
      <c r="CJF82"/>
      <c r="CJG82"/>
      <c r="CJH82"/>
      <c r="CJI82"/>
      <c r="CJJ82"/>
      <c r="CJK82"/>
      <c r="CJL82"/>
      <c r="CJM82"/>
      <c r="CJN82"/>
      <c r="CJO82"/>
      <c r="CJP82"/>
      <c r="CJQ82"/>
      <c r="CJR82"/>
      <c r="CJS82"/>
      <c r="CJT82"/>
      <c r="CJU82"/>
      <c r="CJV82"/>
      <c r="CJW82"/>
      <c r="CJX82"/>
      <c r="CJY82"/>
      <c r="CJZ82"/>
      <c r="CKA82"/>
      <c r="CKB82"/>
      <c r="CKC82"/>
      <c r="CKD82"/>
      <c r="CKE82"/>
      <c r="CKF82"/>
      <c r="CKG82"/>
      <c r="CKH82"/>
      <c r="CKI82"/>
      <c r="CKJ82"/>
      <c r="CKK82"/>
      <c r="CKL82"/>
      <c r="CKM82"/>
      <c r="CKN82"/>
      <c r="CKO82"/>
      <c r="CKP82"/>
      <c r="CKQ82"/>
      <c r="CKR82"/>
      <c r="CKS82"/>
      <c r="CKT82"/>
      <c r="CKU82"/>
      <c r="CKV82"/>
      <c r="CKW82"/>
      <c r="CKX82"/>
      <c r="CKY82"/>
      <c r="CKZ82"/>
      <c r="CLA82"/>
      <c r="CLB82"/>
      <c r="CLC82"/>
      <c r="CLD82"/>
      <c r="CLE82"/>
      <c r="CLF82"/>
      <c r="CLG82"/>
      <c r="CLH82"/>
      <c r="CLI82"/>
      <c r="CLJ82"/>
      <c r="CLK82"/>
      <c r="CLL82"/>
      <c r="CLM82"/>
      <c r="CLN82"/>
      <c r="CLO82"/>
      <c r="CLP82"/>
      <c r="CLQ82"/>
      <c r="CLR82"/>
      <c r="CLS82"/>
      <c r="CLT82"/>
      <c r="CLU82"/>
      <c r="CLV82"/>
      <c r="CLW82"/>
      <c r="CLX82"/>
      <c r="CLY82"/>
      <c r="CLZ82"/>
      <c r="CMA82"/>
      <c r="CMB82"/>
      <c r="CMC82"/>
      <c r="CMD82"/>
      <c r="CME82"/>
      <c r="CMF82"/>
      <c r="CMG82"/>
      <c r="CMH82"/>
      <c r="CMI82"/>
      <c r="CMJ82"/>
      <c r="CMK82"/>
      <c r="CML82"/>
      <c r="CMM82"/>
      <c r="CMN82"/>
      <c r="CMO82"/>
      <c r="CMP82"/>
      <c r="CMQ82"/>
      <c r="CMR82"/>
      <c r="CMS82"/>
      <c r="CMT82"/>
      <c r="CMU82"/>
      <c r="CMV82"/>
      <c r="CMW82"/>
      <c r="CMX82"/>
      <c r="CMY82"/>
      <c r="CMZ82"/>
      <c r="CNA82"/>
      <c r="CNB82"/>
      <c r="CNC82"/>
      <c r="CND82"/>
      <c r="CNE82"/>
      <c r="CNF82"/>
      <c r="CNG82"/>
      <c r="CNH82"/>
      <c r="CNI82"/>
      <c r="CNJ82"/>
      <c r="CNK82"/>
      <c r="CNL82"/>
      <c r="CNM82"/>
      <c r="CNN82"/>
      <c r="CNO82"/>
      <c r="CNP82"/>
      <c r="CNQ82"/>
      <c r="CNR82"/>
      <c r="CNS82"/>
      <c r="CNT82"/>
      <c r="CNU82"/>
      <c r="CNV82"/>
      <c r="CNW82"/>
      <c r="CNX82"/>
      <c r="CNY82"/>
      <c r="CNZ82"/>
      <c r="COA82"/>
      <c r="COB82"/>
      <c r="COC82"/>
      <c r="COD82"/>
      <c r="COE82"/>
      <c r="COF82"/>
      <c r="COG82"/>
      <c r="COH82"/>
      <c r="COI82"/>
      <c r="COJ82"/>
      <c r="COK82"/>
      <c r="COL82"/>
      <c r="COM82"/>
      <c r="CON82"/>
      <c r="COO82"/>
      <c r="COP82"/>
      <c r="COQ82"/>
      <c r="COR82"/>
      <c r="COS82"/>
      <c r="COT82"/>
      <c r="COU82"/>
      <c r="COV82"/>
      <c r="COW82"/>
      <c r="COX82"/>
      <c r="COY82"/>
      <c r="COZ82"/>
      <c r="CPA82"/>
      <c r="CPB82"/>
      <c r="CPC82"/>
      <c r="CPD82"/>
      <c r="CPE82"/>
      <c r="CPF82"/>
      <c r="CPG82"/>
      <c r="CPH82"/>
      <c r="CPI82"/>
      <c r="CPJ82"/>
      <c r="CPK82"/>
      <c r="CPL82"/>
      <c r="CPM82"/>
      <c r="CPN82"/>
      <c r="CPO82"/>
      <c r="CPP82"/>
      <c r="CPQ82"/>
      <c r="CPR82"/>
      <c r="CPS82"/>
      <c r="CPT82"/>
      <c r="CPU82"/>
      <c r="CPV82"/>
      <c r="CPW82"/>
      <c r="CPX82"/>
      <c r="CPY82"/>
      <c r="CPZ82"/>
      <c r="CQA82"/>
      <c r="CQB82"/>
      <c r="CQC82"/>
      <c r="CQD82"/>
      <c r="CQE82"/>
      <c r="CQF82"/>
      <c r="CQG82"/>
      <c r="CQH82"/>
      <c r="CQI82"/>
      <c r="CQJ82"/>
      <c r="CQK82"/>
      <c r="CQL82"/>
      <c r="CQM82"/>
      <c r="CQN82"/>
      <c r="CQO82"/>
      <c r="CQP82"/>
      <c r="CQQ82"/>
      <c r="CQR82"/>
      <c r="CQS82"/>
      <c r="CQT82"/>
      <c r="CQU82"/>
      <c r="CQV82"/>
      <c r="CQW82"/>
      <c r="CQX82"/>
      <c r="CQY82"/>
      <c r="CQZ82"/>
      <c r="CRA82"/>
      <c r="CRB82"/>
      <c r="CRC82"/>
      <c r="CRD82"/>
    </row>
    <row r="83" spans="1:2500" s="11" customFormat="1" ht="18" customHeight="1" x14ac:dyDescent="0.25">
      <c r="A83" s="433"/>
      <c r="B83" s="21">
        <v>53</v>
      </c>
      <c r="C83" s="21" t="str">
        <f t="shared" si="14"/>
        <v>_53</v>
      </c>
      <c r="D83" s="21" t="str">
        <f t="shared" si="15"/>
        <v>_35_2</v>
      </c>
      <c r="E83" s="22" t="s">
        <v>72</v>
      </c>
      <c r="F83" s="21">
        <v>35</v>
      </c>
      <c r="G83" s="22" t="s">
        <v>75</v>
      </c>
      <c r="H83" s="21">
        <v>2</v>
      </c>
      <c r="I83" s="22" t="s">
        <v>9</v>
      </c>
      <c r="J83" s="287">
        <v>32277</v>
      </c>
      <c r="K83" s="15">
        <v>0.02</v>
      </c>
      <c r="L83" s="15">
        <v>0.02</v>
      </c>
      <c r="M83" s="289">
        <f t="shared" si="10"/>
        <v>32925</v>
      </c>
      <c r="N83" s="289">
        <f t="shared" si="11"/>
        <v>33585</v>
      </c>
      <c r="O83"/>
      <c r="P83" s="25">
        <f t="shared" si="12"/>
        <v>1.0200762152616414</v>
      </c>
      <c r="Q83" s="25">
        <f>+Q82</f>
        <v>1.0200192184497117</v>
      </c>
      <c r="R83" s="25">
        <f>+(M83-M82)/(J83-J82)</f>
        <v>1.0201550387596898</v>
      </c>
      <c r="S83" s="1">
        <f t="shared" si="13"/>
        <v>1.0200455580865604</v>
      </c>
      <c r="T83" s="1">
        <f>+T82</f>
        <v>1.020097346522217</v>
      </c>
      <c r="U83" s="1">
        <f>+(N83-N82)/(M83-M82)</f>
        <v>1.0199739470256188</v>
      </c>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c r="AMG83"/>
      <c r="AMH83"/>
      <c r="AMI83"/>
      <c r="AMJ83"/>
      <c r="AMK83"/>
      <c r="AML83"/>
      <c r="AMM83"/>
      <c r="AMN83"/>
      <c r="AMO83"/>
      <c r="AMP83"/>
      <c r="AMQ83"/>
      <c r="AMR83"/>
      <c r="AMS83"/>
      <c r="AMT83"/>
      <c r="AMU83"/>
      <c r="AMV83"/>
      <c r="AMW83"/>
      <c r="AMX83"/>
      <c r="AMY83"/>
      <c r="AMZ83"/>
      <c r="ANA83"/>
      <c r="ANB83"/>
      <c r="ANC83"/>
      <c r="AND83"/>
      <c r="ANE83"/>
      <c r="ANF83"/>
      <c r="ANG83"/>
      <c r="ANH83"/>
      <c r="ANI83"/>
      <c r="ANJ83"/>
      <c r="ANK83"/>
      <c r="ANL83"/>
      <c r="ANM83"/>
      <c r="ANN83"/>
      <c r="ANO83"/>
      <c r="ANP83"/>
      <c r="ANQ83"/>
      <c r="ANR83"/>
      <c r="ANS83"/>
      <c r="ANT83"/>
      <c r="ANU83"/>
      <c r="ANV83"/>
      <c r="ANW83"/>
      <c r="ANX83"/>
      <c r="ANY83"/>
      <c r="ANZ83"/>
      <c r="AOA83"/>
      <c r="AOB83"/>
      <c r="AOC83"/>
      <c r="AOD83"/>
      <c r="AOE83"/>
      <c r="AOF83"/>
      <c r="AOG83"/>
      <c r="AOH83"/>
      <c r="AOI83"/>
      <c r="AOJ83"/>
      <c r="AOK83"/>
      <c r="AOL83"/>
      <c r="AOM83"/>
      <c r="AON83"/>
      <c r="AOO83"/>
      <c r="AOP83"/>
      <c r="AOQ83"/>
      <c r="AOR83"/>
      <c r="AOS83"/>
      <c r="AOT83"/>
      <c r="AOU83"/>
      <c r="AOV83"/>
      <c r="AOW83"/>
      <c r="AOX83"/>
      <c r="AOY83"/>
      <c r="AOZ83"/>
      <c r="APA83"/>
      <c r="APB83"/>
      <c r="APC83"/>
      <c r="APD83"/>
      <c r="APE83"/>
      <c r="APF83"/>
      <c r="APG83"/>
      <c r="APH83"/>
      <c r="API83"/>
      <c r="APJ83"/>
      <c r="APK83"/>
      <c r="APL83"/>
      <c r="APM83"/>
      <c r="APN83"/>
      <c r="APO83"/>
      <c r="APP83"/>
      <c r="APQ83"/>
      <c r="APR83"/>
      <c r="APS83"/>
      <c r="APT83"/>
      <c r="APU83"/>
      <c r="APV83"/>
      <c r="APW83"/>
      <c r="APX83"/>
      <c r="APY83"/>
      <c r="APZ83"/>
      <c r="AQA83"/>
      <c r="AQB83"/>
      <c r="AQC83"/>
      <c r="AQD83"/>
      <c r="AQE83"/>
      <c r="AQF83"/>
      <c r="AQG83"/>
      <c r="AQH83"/>
      <c r="AQI83"/>
      <c r="AQJ83"/>
      <c r="AQK83"/>
      <c r="AQL83"/>
      <c r="AQM83"/>
      <c r="AQN83"/>
      <c r="AQO83"/>
      <c r="AQP83"/>
      <c r="AQQ83"/>
      <c r="AQR83"/>
      <c r="AQS83"/>
      <c r="AQT83"/>
      <c r="AQU83"/>
      <c r="AQV83"/>
      <c r="AQW83"/>
      <c r="AQX83"/>
      <c r="AQY83"/>
      <c r="AQZ83"/>
      <c r="ARA83"/>
      <c r="ARB83"/>
      <c r="ARC83"/>
      <c r="ARD83"/>
      <c r="ARE83"/>
      <c r="ARF83"/>
      <c r="ARG83"/>
      <c r="ARH83"/>
      <c r="ARI83"/>
      <c r="ARJ83"/>
      <c r="ARK83"/>
      <c r="ARL83"/>
      <c r="ARM83"/>
      <c r="ARN83"/>
      <c r="ARO83"/>
      <c r="ARP83"/>
      <c r="ARQ83"/>
      <c r="ARR83"/>
      <c r="ARS83"/>
      <c r="ART83"/>
      <c r="ARU83"/>
      <c r="ARV83"/>
      <c r="ARW83"/>
      <c r="ARX83"/>
      <c r="ARY83"/>
      <c r="ARZ83"/>
      <c r="ASA83"/>
      <c r="ASB83"/>
      <c r="ASC83"/>
      <c r="ASD83"/>
      <c r="ASE83"/>
      <c r="ASF83"/>
      <c r="ASG83"/>
      <c r="ASH83"/>
      <c r="ASI83"/>
      <c r="ASJ83"/>
      <c r="ASK83"/>
      <c r="ASL83"/>
      <c r="ASM83"/>
      <c r="ASN83"/>
      <c r="ASO83"/>
      <c r="ASP83"/>
      <c r="ASQ83"/>
      <c r="ASR83"/>
      <c r="ASS83"/>
      <c r="AST83"/>
      <c r="ASU83"/>
      <c r="ASV83"/>
      <c r="ASW83"/>
      <c r="ASX83"/>
      <c r="ASY83"/>
      <c r="ASZ83"/>
      <c r="ATA83"/>
      <c r="ATB83"/>
      <c r="ATC83"/>
      <c r="ATD83"/>
      <c r="ATE83"/>
      <c r="ATF83"/>
      <c r="ATG83"/>
      <c r="ATH83"/>
      <c r="ATI83"/>
      <c r="ATJ83"/>
      <c r="ATK83"/>
      <c r="ATL83"/>
      <c r="ATM83"/>
      <c r="ATN83"/>
      <c r="ATO83"/>
      <c r="ATP83"/>
      <c r="ATQ83"/>
      <c r="ATR83"/>
      <c r="ATS83"/>
      <c r="ATT83"/>
      <c r="ATU83"/>
      <c r="ATV83"/>
      <c r="ATW83"/>
      <c r="ATX83"/>
      <c r="ATY83"/>
      <c r="ATZ83"/>
      <c r="AUA83"/>
      <c r="AUB83"/>
      <c r="AUC83"/>
      <c r="AUD83"/>
      <c r="AUE83"/>
      <c r="AUF83"/>
      <c r="AUG83"/>
      <c r="AUH83"/>
      <c r="AUI83"/>
      <c r="AUJ83"/>
      <c r="AUK83"/>
      <c r="AUL83"/>
      <c r="AUM83"/>
      <c r="AUN83"/>
      <c r="AUO83"/>
      <c r="AUP83"/>
      <c r="AUQ83"/>
      <c r="AUR83"/>
      <c r="AUS83"/>
      <c r="AUT83"/>
      <c r="AUU83"/>
      <c r="AUV83"/>
      <c r="AUW83"/>
      <c r="AUX83"/>
      <c r="AUY83"/>
      <c r="AUZ83"/>
      <c r="AVA83"/>
      <c r="AVB83"/>
      <c r="AVC83"/>
      <c r="AVD83"/>
      <c r="AVE83"/>
      <c r="AVF83"/>
      <c r="AVG83"/>
      <c r="AVH83"/>
      <c r="AVI83"/>
      <c r="AVJ83"/>
      <c r="AVK83"/>
      <c r="AVL83"/>
      <c r="AVM83"/>
      <c r="AVN83"/>
      <c r="AVO83"/>
      <c r="AVP83"/>
      <c r="AVQ83"/>
      <c r="AVR83"/>
      <c r="AVS83"/>
      <c r="AVT83"/>
      <c r="AVU83"/>
      <c r="AVV83"/>
      <c r="AVW83"/>
      <c r="AVX83"/>
      <c r="AVY83"/>
      <c r="AVZ83"/>
      <c r="AWA83"/>
      <c r="AWB83"/>
      <c r="AWC83"/>
      <c r="AWD83"/>
      <c r="AWE83"/>
      <c r="AWF83"/>
      <c r="AWG83"/>
      <c r="AWH83"/>
      <c r="AWI83"/>
      <c r="AWJ83"/>
      <c r="AWK83"/>
      <c r="AWL83"/>
      <c r="AWM83"/>
      <c r="AWN83"/>
      <c r="AWO83"/>
      <c r="AWP83"/>
      <c r="AWQ83"/>
      <c r="AWR83"/>
      <c r="AWS83"/>
      <c r="AWT83"/>
      <c r="AWU83"/>
      <c r="AWV83"/>
      <c r="AWW83"/>
      <c r="AWX83"/>
      <c r="AWY83"/>
      <c r="AWZ83"/>
      <c r="AXA83"/>
      <c r="AXB83"/>
      <c r="AXC83"/>
      <c r="AXD83"/>
      <c r="AXE83"/>
      <c r="AXF83"/>
      <c r="AXG83"/>
      <c r="AXH83"/>
      <c r="AXI83"/>
      <c r="AXJ83"/>
      <c r="AXK83"/>
      <c r="AXL83"/>
      <c r="AXM83"/>
      <c r="AXN83"/>
      <c r="AXO83"/>
      <c r="AXP83"/>
      <c r="AXQ83"/>
      <c r="AXR83"/>
      <c r="AXS83"/>
      <c r="AXT83"/>
      <c r="AXU83"/>
      <c r="AXV83"/>
      <c r="AXW83"/>
      <c r="AXX83"/>
      <c r="AXY83"/>
      <c r="AXZ83"/>
      <c r="AYA83"/>
      <c r="AYB83"/>
      <c r="AYC83"/>
      <c r="AYD83"/>
      <c r="AYE83"/>
      <c r="AYF83"/>
      <c r="AYG83"/>
      <c r="AYH83"/>
      <c r="AYI83"/>
      <c r="AYJ83"/>
      <c r="AYK83"/>
      <c r="AYL83"/>
      <c r="AYM83"/>
      <c r="AYN83"/>
      <c r="AYO83"/>
      <c r="AYP83"/>
      <c r="AYQ83"/>
      <c r="AYR83"/>
      <c r="AYS83"/>
      <c r="AYT83"/>
      <c r="AYU83"/>
      <c r="AYV83"/>
      <c r="AYW83"/>
      <c r="AYX83"/>
      <c r="AYY83"/>
      <c r="AYZ83"/>
      <c r="AZA83"/>
      <c r="AZB83"/>
      <c r="AZC83"/>
      <c r="AZD83"/>
      <c r="AZE83"/>
      <c r="AZF83"/>
      <c r="AZG83"/>
      <c r="AZH83"/>
      <c r="AZI83"/>
      <c r="AZJ83"/>
      <c r="AZK83"/>
      <c r="AZL83"/>
      <c r="AZM83"/>
      <c r="AZN83"/>
      <c r="AZO83"/>
      <c r="AZP83"/>
      <c r="AZQ83"/>
      <c r="AZR83"/>
      <c r="AZS83"/>
      <c r="AZT83"/>
      <c r="AZU83"/>
      <c r="AZV83"/>
      <c r="AZW83"/>
      <c r="AZX83"/>
      <c r="AZY83"/>
      <c r="AZZ83"/>
      <c r="BAA83"/>
      <c r="BAB83"/>
      <c r="BAC83"/>
      <c r="BAD83"/>
      <c r="BAE83"/>
      <c r="BAF83"/>
      <c r="BAG83"/>
      <c r="BAH83"/>
      <c r="BAI83"/>
      <c r="BAJ83"/>
      <c r="BAK83"/>
      <c r="BAL83"/>
      <c r="BAM83"/>
      <c r="BAN83"/>
      <c r="BAO83"/>
      <c r="BAP83"/>
      <c r="BAQ83"/>
      <c r="BAR83"/>
      <c r="BAS83"/>
      <c r="BAT83"/>
      <c r="BAU83"/>
      <c r="BAV83"/>
      <c r="BAW83"/>
      <c r="BAX83"/>
      <c r="BAY83"/>
      <c r="BAZ83"/>
      <c r="BBA83"/>
      <c r="BBB83"/>
      <c r="BBC83"/>
      <c r="BBD83"/>
      <c r="BBE83"/>
      <c r="BBF83"/>
      <c r="BBG83"/>
      <c r="BBH83"/>
      <c r="BBI83"/>
      <c r="BBJ83"/>
      <c r="BBK83"/>
      <c r="BBL83"/>
      <c r="BBM83"/>
      <c r="BBN83"/>
      <c r="BBO83"/>
      <c r="BBP83"/>
      <c r="BBQ83"/>
      <c r="BBR83"/>
      <c r="BBS83"/>
      <c r="BBT83"/>
      <c r="BBU83"/>
      <c r="BBV83"/>
      <c r="BBW83"/>
      <c r="BBX83"/>
      <c r="BBY83"/>
      <c r="BBZ83"/>
      <c r="BCA83"/>
      <c r="BCB83"/>
      <c r="BCC83"/>
      <c r="BCD83"/>
      <c r="BCE83"/>
      <c r="BCF83"/>
      <c r="BCG83"/>
      <c r="BCH83"/>
      <c r="BCI83"/>
      <c r="BCJ83"/>
      <c r="BCK83"/>
      <c r="BCL83"/>
      <c r="BCM83"/>
      <c r="BCN83"/>
      <c r="BCO83"/>
      <c r="BCP83"/>
      <c r="BCQ83"/>
      <c r="BCR83"/>
      <c r="BCS83"/>
      <c r="BCT83"/>
      <c r="BCU83"/>
      <c r="BCV83"/>
      <c r="BCW83"/>
      <c r="BCX83"/>
      <c r="BCY83"/>
      <c r="BCZ83"/>
      <c r="BDA83"/>
      <c r="BDB83"/>
      <c r="BDC83"/>
      <c r="BDD83"/>
      <c r="BDE83"/>
      <c r="BDF83"/>
      <c r="BDG83"/>
      <c r="BDH83"/>
      <c r="BDI83"/>
      <c r="BDJ83"/>
      <c r="BDK83"/>
      <c r="BDL83"/>
      <c r="BDM83"/>
      <c r="BDN83"/>
      <c r="BDO83"/>
      <c r="BDP83"/>
      <c r="BDQ83"/>
      <c r="BDR83"/>
      <c r="BDS83"/>
      <c r="BDT83"/>
      <c r="BDU83"/>
      <c r="BDV83"/>
      <c r="BDW83"/>
      <c r="BDX83"/>
      <c r="BDY83"/>
      <c r="BDZ83"/>
      <c r="BEA83"/>
      <c r="BEB83"/>
      <c r="BEC83"/>
      <c r="BED83"/>
      <c r="BEE83"/>
      <c r="BEF83"/>
      <c r="BEG83"/>
      <c r="BEH83"/>
      <c r="BEI83"/>
      <c r="BEJ83"/>
      <c r="BEK83"/>
      <c r="BEL83"/>
      <c r="BEM83"/>
      <c r="BEN83"/>
      <c r="BEO83"/>
      <c r="BEP83"/>
      <c r="BEQ83"/>
      <c r="BER83"/>
      <c r="BES83"/>
      <c r="BET83"/>
      <c r="BEU83"/>
      <c r="BEV83"/>
      <c r="BEW83"/>
      <c r="BEX83"/>
      <c r="BEY83"/>
      <c r="BEZ83"/>
      <c r="BFA83"/>
      <c r="BFB83"/>
      <c r="BFC83"/>
      <c r="BFD83"/>
      <c r="BFE83"/>
      <c r="BFF83"/>
      <c r="BFG83"/>
      <c r="BFH83"/>
      <c r="BFI83"/>
      <c r="BFJ83"/>
      <c r="BFK83"/>
      <c r="BFL83"/>
      <c r="BFM83"/>
      <c r="BFN83"/>
      <c r="BFO83"/>
      <c r="BFP83"/>
      <c r="BFQ83"/>
      <c r="BFR83"/>
      <c r="BFS83"/>
      <c r="BFT83"/>
      <c r="BFU83"/>
      <c r="BFV83"/>
      <c r="BFW83"/>
      <c r="BFX83"/>
      <c r="BFY83"/>
      <c r="BFZ83"/>
      <c r="BGA83"/>
      <c r="BGB83"/>
      <c r="BGC83"/>
      <c r="BGD83"/>
      <c r="BGE83"/>
      <c r="BGF83"/>
      <c r="BGG83"/>
      <c r="BGH83"/>
      <c r="BGI83"/>
      <c r="BGJ83"/>
      <c r="BGK83"/>
      <c r="BGL83"/>
      <c r="BGM83"/>
      <c r="BGN83"/>
      <c r="BGO83"/>
      <c r="BGP83"/>
      <c r="BGQ83"/>
      <c r="BGR83"/>
      <c r="BGS83"/>
      <c r="BGT83"/>
      <c r="BGU83"/>
      <c r="BGV83"/>
      <c r="BGW83"/>
      <c r="BGX83"/>
      <c r="BGY83"/>
      <c r="BGZ83"/>
      <c r="BHA83"/>
      <c r="BHB83"/>
      <c r="BHC83"/>
      <c r="BHD83"/>
      <c r="BHE83"/>
      <c r="BHF83"/>
      <c r="BHG83"/>
      <c r="BHH83"/>
      <c r="BHI83"/>
      <c r="BHJ83"/>
      <c r="BHK83"/>
      <c r="BHL83"/>
      <c r="BHM83"/>
      <c r="BHN83"/>
      <c r="BHO83"/>
      <c r="BHP83"/>
      <c r="BHQ83"/>
      <c r="BHR83"/>
      <c r="BHS83"/>
      <c r="BHT83"/>
      <c r="BHU83"/>
      <c r="BHV83"/>
      <c r="BHW83"/>
      <c r="BHX83"/>
      <c r="BHY83"/>
      <c r="BHZ83"/>
      <c r="BIA83"/>
      <c r="BIB83"/>
      <c r="BIC83"/>
      <c r="BID83"/>
      <c r="BIE83"/>
      <c r="BIF83"/>
      <c r="BIG83"/>
      <c r="BIH83"/>
      <c r="BII83"/>
      <c r="BIJ83"/>
      <c r="BIK83"/>
      <c r="BIL83"/>
      <c r="BIM83"/>
      <c r="BIN83"/>
      <c r="BIO83"/>
      <c r="BIP83"/>
      <c r="BIQ83"/>
      <c r="BIR83"/>
      <c r="BIS83"/>
      <c r="BIT83"/>
      <c r="BIU83"/>
      <c r="BIV83"/>
      <c r="BIW83"/>
      <c r="BIX83"/>
      <c r="BIY83"/>
      <c r="BIZ83"/>
      <c r="BJA83"/>
      <c r="BJB83"/>
      <c r="BJC83"/>
      <c r="BJD83"/>
      <c r="BJE83"/>
      <c r="BJF83"/>
      <c r="BJG83"/>
      <c r="BJH83"/>
      <c r="BJI83"/>
      <c r="BJJ83"/>
      <c r="BJK83"/>
      <c r="BJL83"/>
      <c r="BJM83"/>
      <c r="BJN83"/>
      <c r="BJO83"/>
      <c r="BJP83"/>
      <c r="BJQ83"/>
      <c r="BJR83"/>
      <c r="BJS83"/>
      <c r="BJT83"/>
      <c r="BJU83"/>
      <c r="BJV83"/>
      <c r="BJW83"/>
      <c r="BJX83"/>
      <c r="BJY83"/>
      <c r="BJZ83"/>
      <c r="BKA83"/>
      <c r="BKB83"/>
      <c r="BKC83"/>
      <c r="BKD83"/>
      <c r="BKE83"/>
      <c r="BKF83"/>
      <c r="BKG83"/>
      <c r="BKH83"/>
      <c r="BKI83"/>
      <c r="BKJ83"/>
      <c r="BKK83"/>
      <c r="BKL83"/>
      <c r="BKM83"/>
      <c r="BKN83"/>
      <c r="BKO83"/>
      <c r="BKP83"/>
      <c r="BKQ83"/>
      <c r="BKR83"/>
      <c r="BKS83"/>
      <c r="BKT83"/>
      <c r="BKU83"/>
      <c r="BKV83"/>
      <c r="BKW83"/>
      <c r="BKX83"/>
      <c r="BKY83"/>
      <c r="BKZ83"/>
      <c r="BLA83"/>
      <c r="BLB83"/>
      <c r="BLC83"/>
      <c r="BLD83"/>
      <c r="BLE83"/>
      <c r="BLF83"/>
      <c r="BLG83"/>
      <c r="BLH83"/>
      <c r="BLI83"/>
      <c r="BLJ83"/>
      <c r="BLK83"/>
      <c r="BLL83"/>
      <c r="BLM83"/>
      <c r="BLN83"/>
      <c r="BLO83"/>
      <c r="BLP83"/>
      <c r="BLQ83"/>
      <c r="BLR83"/>
      <c r="BLS83"/>
      <c r="BLT83"/>
      <c r="BLU83"/>
      <c r="BLV83"/>
      <c r="BLW83"/>
      <c r="BLX83"/>
      <c r="BLY83"/>
      <c r="BLZ83"/>
      <c r="BMA83"/>
      <c r="BMB83"/>
      <c r="BMC83"/>
      <c r="BMD83"/>
      <c r="BME83"/>
      <c r="BMF83"/>
      <c r="BMG83"/>
      <c r="BMH83"/>
      <c r="BMI83"/>
      <c r="BMJ83"/>
      <c r="BMK83"/>
      <c r="BML83"/>
      <c r="BMM83"/>
      <c r="BMN83"/>
      <c r="BMO83"/>
      <c r="BMP83"/>
      <c r="BMQ83"/>
      <c r="BMR83"/>
      <c r="BMS83"/>
      <c r="BMT83"/>
      <c r="BMU83"/>
      <c r="BMV83"/>
      <c r="BMW83"/>
      <c r="BMX83"/>
      <c r="BMY83"/>
      <c r="BMZ83"/>
      <c r="BNA83"/>
      <c r="BNB83"/>
      <c r="BNC83"/>
      <c r="BND83"/>
      <c r="BNE83"/>
      <c r="BNF83"/>
      <c r="BNG83"/>
      <c r="BNH83"/>
      <c r="BNI83"/>
      <c r="BNJ83"/>
      <c r="BNK83"/>
      <c r="BNL83"/>
      <c r="BNM83"/>
      <c r="BNN83"/>
      <c r="BNO83"/>
      <c r="BNP83"/>
      <c r="BNQ83"/>
      <c r="BNR83"/>
      <c r="BNS83"/>
      <c r="BNT83"/>
      <c r="BNU83"/>
      <c r="BNV83"/>
      <c r="BNW83"/>
      <c r="BNX83"/>
      <c r="BNY83"/>
      <c r="BNZ83"/>
      <c r="BOA83"/>
      <c r="BOB83"/>
      <c r="BOC83"/>
      <c r="BOD83"/>
      <c r="BOE83"/>
      <c r="BOF83"/>
      <c r="BOG83"/>
      <c r="BOH83"/>
      <c r="BOI83"/>
      <c r="BOJ83"/>
      <c r="BOK83"/>
      <c r="BOL83"/>
      <c r="BOM83"/>
      <c r="BON83"/>
      <c r="BOO83"/>
      <c r="BOP83"/>
      <c r="BOQ83"/>
      <c r="BOR83"/>
      <c r="BOS83"/>
      <c r="BOT83"/>
      <c r="BOU83"/>
      <c r="BOV83"/>
      <c r="BOW83"/>
      <c r="BOX83"/>
      <c r="BOY83"/>
      <c r="BOZ83"/>
      <c r="BPA83"/>
      <c r="BPB83"/>
      <c r="BPC83"/>
      <c r="BPD83"/>
      <c r="BPE83"/>
      <c r="BPF83"/>
      <c r="BPG83"/>
      <c r="BPH83"/>
      <c r="BPI83"/>
      <c r="BPJ83"/>
      <c r="BPK83"/>
      <c r="BPL83"/>
      <c r="BPM83"/>
      <c r="BPN83"/>
      <c r="BPO83"/>
      <c r="BPP83"/>
      <c r="BPQ83"/>
      <c r="BPR83"/>
      <c r="BPS83"/>
      <c r="BPT83"/>
      <c r="BPU83"/>
      <c r="BPV83"/>
      <c r="BPW83"/>
      <c r="BPX83"/>
      <c r="BPY83"/>
      <c r="BPZ83"/>
      <c r="BQA83"/>
      <c r="BQB83"/>
      <c r="BQC83"/>
      <c r="BQD83"/>
      <c r="BQE83"/>
      <c r="BQF83"/>
      <c r="BQG83"/>
      <c r="BQH83"/>
      <c r="BQI83"/>
      <c r="BQJ83"/>
      <c r="BQK83"/>
      <c r="BQL83"/>
      <c r="BQM83"/>
      <c r="BQN83"/>
      <c r="BQO83"/>
      <c r="BQP83"/>
      <c r="BQQ83"/>
      <c r="BQR83"/>
      <c r="BQS83"/>
      <c r="BQT83"/>
      <c r="BQU83"/>
      <c r="BQV83"/>
      <c r="BQW83"/>
      <c r="BQX83"/>
      <c r="BQY83"/>
      <c r="BQZ83"/>
      <c r="BRA83"/>
      <c r="BRB83"/>
      <c r="BRC83"/>
      <c r="BRD83"/>
      <c r="BRE83"/>
      <c r="BRF83"/>
      <c r="BRG83"/>
      <c r="BRH83"/>
      <c r="BRI83"/>
      <c r="BRJ83"/>
      <c r="BRK83"/>
      <c r="BRL83"/>
      <c r="BRM83"/>
      <c r="BRN83"/>
      <c r="BRO83"/>
      <c r="BRP83"/>
      <c r="BRQ83"/>
      <c r="BRR83"/>
      <c r="BRS83"/>
      <c r="BRT83"/>
      <c r="BRU83"/>
      <c r="BRV83"/>
      <c r="BRW83"/>
      <c r="BRX83"/>
      <c r="BRY83"/>
      <c r="BRZ83"/>
      <c r="BSA83"/>
      <c r="BSB83"/>
      <c r="BSC83"/>
      <c r="BSD83"/>
      <c r="BSE83"/>
      <c r="BSF83"/>
      <c r="BSG83"/>
      <c r="BSH83"/>
      <c r="BSI83"/>
      <c r="BSJ83"/>
      <c r="BSK83"/>
      <c r="BSL83"/>
      <c r="BSM83"/>
      <c r="BSN83"/>
      <c r="BSO83"/>
      <c r="BSP83"/>
      <c r="BSQ83"/>
      <c r="BSR83"/>
      <c r="BSS83"/>
      <c r="BST83"/>
      <c r="BSU83"/>
      <c r="BSV83"/>
      <c r="BSW83"/>
      <c r="BSX83"/>
      <c r="BSY83"/>
      <c r="BSZ83"/>
      <c r="BTA83"/>
      <c r="BTB83"/>
      <c r="BTC83"/>
      <c r="BTD83"/>
      <c r="BTE83"/>
      <c r="BTF83"/>
      <c r="BTG83"/>
      <c r="BTH83"/>
      <c r="BTI83"/>
      <c r="BTJ83"/>
      <c r="BTK83"/>
      <c r="BTL83"/>
      <c r="BTM83"/>
      <c r="BTN83"/>
      <c r="BTO83"/>
      <c r="BTP83"/>
      <c r="BTQ83"/>
      <c r="BTR83"/>
      <c r="BTS83"/>
      <c r="BTT83"/>
      <c r="BTU83"/>
      <c r="BTV83"/>
      <c r="BTW83"/>
      <c r="BTX83"/>
      <c r="BTY83"/>
      <c r="BTZ83"/>
      <c r="BUA83"/>
      <c r="BUB83"/>
      <c r="BUC83"/>
      <c r="BUD83"/>
      <c r="BUE83"/>
      <c r="BUF83"/>
      <c r="BUG83"/>
      <c r="BUH83"/>
      <c r="BUI83"/>
      <c r="BUJ83"/>
      <c r="BUK83"/>
      <c r="BUL83"/>
      <c r="BUM83"/>
      <c r="BUN83"/>
      <c r="BUO83"/>
      <c r="BUP83"/>
      <c r="BUQ83"/>
      <c r="BUR83"/>
      <c r="BUS83"/>
      <c r="BUT83"/>
      <c r="BUU83"/>
      <c r="BUV83"/>
      <c r="BUW83"/>
      <c r="BUX83"/>
      <c r="BUY83"/>
      <c r="BUZ83"/>
      <c r="BVA83"/>
      <c r="BVB83"/>
      <c r="BVC83"/>
      <c r="BVD83"/>
      <c r="BVE83"/>
      <c r="BVF83"/>
      <c r="BVG83"/>
      <c r="BVH83"/>
      <c r="BVI83"/>
      <c r="BVJ83"/>
      <c r="BVK83"/>
      <c r="BVL83"/>
      <c r="BVM83"/>
      <c r="BVN83"/>
      <c r="BVO83"/>
      <c r="BVP83"/>
      <c r="BVQ83"/>
      <c r="BVR83"/>
      <c r="BVS83"/>
      <c r="BVT83"/>
      <c r="BVU83"/>
      <c r="BVV83"/>
      <c r="BVW83"/>
      <c r="BVX83"/>
      <c r="BVY83"/>
      <c r="BVZ83"/>
      <c r="BWA83"/>
      <c r="BWB83"/>
      <c r="BWC83"/>
      <c r="BWD83"/>
      <c r="BWE83"/>
      <c r="BWF83"/>
      <c r="BWG83"/>
      <c r="BWH83"/>
      <c r="BWI83"/>
      <c r="BWJ83"/>
      <c r="BWK83"/>
      <c r="BWL83"/>
      <c r="BWM83"/>
      <c r="BWN83"/>
      <c r="BWO83"/>
      <c r="BWP83"/>
      <c r="BWQ83"/>
      <c r="BWR83"/>
      <c r="BWS83"/>
      <c r="BWT83"/>
      <c r="BWU83"/>
      <c r="BWV83"/>
      <c r="BWW83"/>
      <c r="BWX83"/>
      <c r="BWY83"/>
      <c r="BWZ83"/>
      <c r="BXA83"/>
      <c r="BXB83"/>
      <c r="BXC83"/>
      <c r="BXD83"/>
      <c r="BXE83"/>
      <c r="BXF83"/>
      <c r="BXG83"/>
      <c r="BXH83"/>
      <c r="BXI83"/>
      <c r="BXJ83"/>
      <c r="BXK83"/>
      <c r="BXL83"/>
      <c r="BXM83"/>
      <c r="BXN83"/>
      <c r="BXO83"/>
      <c r="BXP83"/>
      <c r="BXQ83"/>
      <c r="BXR83"/>
      <c r="BXS83"/>
      <c r="BXT83"/>
      <c r="BXU83"/>
      <c r="BXV83"/>
      <c r="BXW83"/>
      <c r="BXX83"/>
      <c r="BXY83"/>
      <c r="BXZ83"/>
      <c r="BYA83"/>
      <c r="BYB83"/>
      <c r="BYC83"/>
      <c r="BYD83"/>
      <c r="BYE83"/>
      <c r="BYF83"/>
      <c r="BYG83"/>
      <c r="BYH83"/>
      <c r="BYI83"/>
      <c r="BYJ83"/>
      <c r="BYK83"/>
      <c r="BYL83"/>
      <c r="BYM83"/>
      <c r="BYN83"/>
      <c r="BYO83"/>
      <c r="BYP83"/>
      <c r="BYQ83"/>
      <c r="BYR83"/>
      <c r="BYS83"/>
      <c r="BYT83"/>
      <c r="BYU83"/>
      <c r="BYV83"/>
      <c r="BYW83"/>
      <c r="BYX83"/>
      <c r="BYY83"/>
      <c r="BYZ83"/>
      <c r="BZA83"/>
      <c r="BZB83"/>
      <c r="BZC83"/>
      <c r="BZD83"/>
      <c r="BZE83"/>
      <c r="BZF83"/>
      <c r="BZG83"/>
      <c r="BZH83"/>
      <c r="BZI83"/>
      <c r="BZJ83"/>
      <c r="BZK83"/>
      <c r="BZL83"/>
      <c r="BZM83"/>
      <c r="BZN83"/>
      <c r="BZO83"/>
      <c r="BZP83"/>
      <c r="BZQ83"/>
      <c r="BZR83"/>
      <c r="BZS83"/>
      <c r="BZT83"/>
      <c r="BZU83"/>
      <c r="BZV83"/>
      <c r="BZW83"/>
      <c r="BZX83"/>
      <c r="BZY83"/>
      <c r="BZZ83"/>
      <c r="CAA83"/>
      <c r="CAB83"/>
      <c r="CAC83"/>
      <c r="CAD83"/>
      <c r="CAE83"/>
      <c r="CAF83"/>
      <c r="CAG83"/>
      <c r="CAH83"/>
      <c r="CAI83"/>
      <c r="CAJ83"/>
      <c r="CAK83"/>
      <c r="CAL83"/>
      <c r="CAM83"/>
      <c r="CAN83"/>
      <c r="CAO83"/>
      <c r="CAP83"/>
      <c r="CAQ83"/>
      <c r="CAR83"/>
      <c r="CAS83"/>
      <c r="CAT83"/>
      <c r="CAU83"/>
      <c r="CAV83"/>
      <c r="CAW83"/>
      <c r="CAX83"/>
      <c r="CAY83"/>
      <c r="CAZ83"/>
      <c r="CBA83"/>
      <c r="CBB83"/>
      <c r="CBC83"/>
      <c r="CBD83"/>
      <c r="CBE83"/>
      <c r="CBF83"/>
      <c r="CBG83"/>
      <c r="CBH83"/>
      <c r="CBI83"/>
      <c r="CBJ83"/>
      <c r="CBK83"/>
      <c r="CBL83"/>
      <c r="CBM83"/>
      <c r="CBN83"/>
      <c r="CBO83"/>
      <c r="CBP83"/>
      <c r="CBQ83"/>
      <c r="CBR83"/>
      <c r="CBS83"/>
      <c r="CBT83"/>
      <c r="CBU83"/>
      <c r="CBV83"/>
      <c r="CBW83"/>
      <c r="CBX83"/>
      <c r="CBY83"/>
      <c r="CBZ83"/>
      <c r="CCA83"/>
      <c r="CCB83"/>
      <c r="CCC83"/>
      <c r="CCD83"/>
      <c r="CCE83"/>
      <c r="CCF83"/>
      <c r="CCG83"/>
      <c r="CCH83"/>
      <c r="CCI83"/>
      <c r="CCJ83"/>
      <c r="CCK83"/>
      <c r="CCL83"/>
      <c r="CCM83"/>
      <c r="CCN83"/>
      <c r="CCO83"/>
      <c r="CCP83"/>
      <c r="CCQ83"/>
      <c r="CCR83"/>
      <c r="CCS83"/>
      <c r="CCT83"/>
      <c r="CCU83"/>
      <c r="CCV83"/>
      <c r="CCW83"/>
      <c r="CCX83"/>
      <c r="CCY83"/>
      <c r="CCZ83"/>
      <c r="CDA83"/>
      <c r="CDB83"/>
      <c r="CDC83"/>
      <c r="CDD83"/>
      <c r="CDE83"/>
      <c r="CDF83"/>
      <c r="CDG83"/>
      <c r="CDH83"/>
      <c r="CDI83"/>
      <c r="CDJ83"/>
      <c r="CDK83"/>
      <c r="CDL83"/>
      <c r="CDM83"/>
      <c r="CDN83"/>
      <c r="CDO83"/>
      <c r="CDP83"/>
      <c r="CDQ83"/>
      <c r="CDR83"/>
      <c r="CDS83"/>
      <c r="CDT83"/>
      <c r="CDU83"/>
      <c r="CDV83"/>
      <c r="CDW83"/>
      <c r="CDX83"/>
      <c r="CDY83"/>
      <c r="CDZ83"/>
      <c r="CEA83"/>
      <c r="CEB83"/>
      <c r="CEC83"/>
      <c r="CED83"/>
      <c r="CEE83"/>
      <c r="CEF83"/>
      <c r="CEG83"/>
      <c r="CEH83"/>
      <c r="CEI83"/>
      <c r="CEJ83"/>
      <c r="CEK83"/>
      <c r="CEL83"/>
      <c r="CEM83"/>
      <c r="CEN83"/>
      <c r="CEO83"/>
      <c r="CEP83"/>
      <c r="CEQ83"/>
      <c r="CER83"/>
      <c r="CES83"/>
      <c r="CET83"/>
      <c r="CEU83"/>
      <c r="CEV83"/>
      <c r="CEW83"/>
      <c r="CEX83"/>
      <c r="CEY83"/>
      <c r="CEZ83"/>
      <c r="CFA83"/>
      <c r="CFB83"/>
      <c r="CFC83"/>
      <c r="CFD83"/>
      <c r="CFE83"/>
      <c r="CFF83"/>
      <c r="CFG83"/>
      <c r="CFH83"/>
      <c r="CFI83"/>
      <c r="CFJ83"/>
      <c r="CFK83"/>
      <c r="CFL83"/>
      <c r="CFM83"/>
      <c r="CFN83"/>
      <c r="CFO83"/>
      <c r="CFP83"/>
      <c r="CFQ83"/>
      <c r="CFR83"/>
      <c r="CFS83"/>
      <c r="CFT83"/>
      <c r="CFU83"/>
      <c r="CFV83"/>
      <c r="CFW83"/>
      <c r="CFX83"/>
      <c r="CFY83"/>
      <c r="CFZ83"/>
      <c r="CGA83"/>
      <c r="CGB83"/>
      <c r="CGC83"/>
      <c r="CGD83"/>
      <c r="CGE83"/>
      <c r="CGF83"/>
      <c r="CGG83"/>
      <c r="CGH83"/>
      <c r="CGI83"/>
      <c r="CGJ83"/>
      <c r="CGK83"/>
      <c r="CGL83"/>
      <c r="CGM83"/>
      <c r="CGN83"/>
      <c r="CGO83"/>
      <c r="CGP83"/>
      <c r="CGQ83"/>
      <c r="CGR83"/>
      <c r="CGS83"/>
      <c r="CGT83"/>
      <c r="CGU83"/>
      <c r="CGV83"/>
      <c r="CGW83"/>
      <c r="CGX83"/>
      <c r="CGY83"/>
      <c r="CGZ83"/>
      <c r="CHA83"/>
      <c r="CHB83"/>
      <c r="CHC83"/>
      <c r="CHD83"/>
      <c r="CHE83"/>
      <c r="CHF83"/>
      <c r="CHG83"/>
      <c r="CHH83"/>
      <c r="CHI83"/>
      <c r="CHJ83"/>
      <c r="CHK83"/>
      <c r="CHL83"/>
      <c r="CHM83"/>
      <c r="CHN83"/>
      <c r="CHO83"/>
      <c r="CHP83"/>
      <c r="CHQ83"/>
      <c r="CHR83"/>
      <c r="CHS83"/>
      <c r="CHT83"/>
      <c r="CHU83"/>
      <c r="CHV83"/>
      <c r="CHW83"/>
      <c r="CHX83"/>
      <c r="CHY83"/>
      <c r="CHZ83"/>
      <c r="CIA83"/>
      <c r="CIB83"/>
      <c r="CIC83"/>
      <c r="CID83"/>
      <c r="CIE83"/>
      <c r="CIF83"/>
      <c r="CIG83"/>
      <c r="CIH83"/>
      <c r="CII83"/>
      <c r="CIJ83"/>
      <c r="CIK83"/>
      <c r="CIL83"/>
      <c r="CIM83"/>
      <c r="CIN83"/>
      <c r="CIO83"/>
      <c r="CIP83"/>
      <c r="CIQ83"/>
      <c r="CIR83"/>
      <c r="CIS83"/>
      <c r="CIT83"/>
      <c r="CIU83"/>
      <c r="CIV83"/>
      <c r="CIW83"/>
      <c r="CIX83"/>
      <c r="CIY83"/>
      <c r="CIZ83"/>
      <c r="CJA83"/>
      <c r="CJB83"/>
      <c r="CJC83"/>
      <c r="CJD83"/>
      <c r="CJE83"/>
      <c r="CJF83"/>
      <c r="CJG83"/>
      <c r="CJH83"/>
      <c r="CJI83"/>
      <c r="CJJ83"/>
      <c r="CJK83"/>
      <c r="CJL83"/>
      <c r="CJM83"/>
      <c r="CJN83"/>
      <c r="CJO83"/>
      <c r="CJP83"/>
      <c r="CJQ83"/>
      <c r="CJR83"/>
      <c r="CJS83"/>
      <c r="CJT83"/>
      <c r="CJU83"/>
      <c r="CJV83"/>
      <c r="CJW83"/>
      <c r="CJX83"/>
      <c r="CJY83"/>
      <c r="CJZ83"/>
      <c r="CKA83"/>
      <c r="CKB83"/>
      <c r="CKC83"/>
      <c r="CKD83"/>
      <c r="CKE83"/>
      <c r="CKF83"/>
      <c r="CKG83"/>
      <c r="CKH83"/>
      <c r="CKI83"/>
      <c r="CKJ83"/>
      <c r="CKK83"/>
      <c r="CKL83"/>
      <c r="CKM83"/>
      <c r="CKN83"/>
      <c r="CKO83"/>
      <c r="CKP83"/>
      <c r="CKQ83"/>
      <c r="CKR83"/>
      <c r="CKS83"/>
      <c r="CKT83"/>
      <c r="CKU83"/>
      <c r="CKV83"/>
      <c r="CKW83"/>
      <c r="CKX83"/>
      <c r="CKY83"/>
      <c r="CKZ83"/>
      <c r="CLA83"/>
      <c r="CLB83"/>
      <c r="CLC83"/>
      <c r="CLD83"/>
      <c r="CLE83"/>
      <c r="CLF83"/>
      <c r="CLG83"/>
      <c r="CLH83"/>
      <c r="CLI83"/>
      <c r="CLJ83"/>
      <c r="CLK83"/>
      <c r="CLL83"/>
      <c r="CLM83"/>
      <c r="CLN83"/>
      <c r="CLO83"/>
      <c r="CLP83"/>
      <c r="CLQ83"/>
      <c r="CLR83"/>
      <c r="CLS83"/>
      <c r="CLT83"/>
      <c r="CLU83"/>
      <c r="CLV83"/>
      <c r="CLW83"/>
      <c r="CLX83"/>
      <c r="CLY83"/>
      <c r="CLZ83"/>
      <c r="CMA83"/>
      <c r="CMB83"/>
      <c r="CMC83"/>
      <c r="CMD83"/>
      <c r="CME83"/>
      <c r="CMF83"/>
      <c r="CMG83"/>
      <c r="CMH83"/>
      <c r="CMI83"/>
      <c r="CMJ83"/>
      <c r="CMK83"/>
      <c r="CML83"/>
      <c r="CMM83"/>
      <c r="CMN83"/>
      <c r="CMO83"/>
      <c r="CMP83"/>
      <c r="CMQ83"/>
      <c r="CMR83"/>
      <c r="CMS83"/>
      <c r="CMT83"/>
      <c r="CMU83"/>
      <c r="CMV83"/>
      <c r="CMW83"/>
      <c r="CMX83"/>
      <c r="CMY83"/>
      <c r="CMZ83"/>
      <c r="CNA83"/>
      <c r="CNB83"/>
      <c r="CNC83"/>
      <c r="CND83"/>
      <c r="CNE83"/>
      <c r="CNF83"/>
      <c r="CNG83"/>
      <c r="CNH83"/>
      <c r="CNI83"/>
      <c r="CNJ83"/>
      <c r="CNK83"/>
      <c r="CNL83"/>
      <c r="CNM83"/>
      <c r="CNN83"/>
      <c r="CNO83"/>
      <c r="CNP83"/>
      <c r="CNQ83"/>
      <c r="CNR83"/>
      <c r="CNS83"/>
      <c r="CNT83"/>
      <c r="CNU83"/>
      <c r="CNV83"/>
      <c r="CNW83"/>
      <c r="CNX83"/>
      <c r="CNY83"/>
      <c r="CNZ83"/>
      <c r="COA83"/>
      <c r="COB83"/>
      <c r="COC83"/>
      <c r="COD83"/>
      <c r="COE83"/>
      <c r="COF83"/>
      <c r="COG83"/>
      <c r="COH83"/>
      <c r="COI83"/>
      <c r="COJ83"/>
      <c r="COK83"/>
      <c r="COL83"/>
      <c r="COM83"/>
      <c r="CON83"/>
      <c r="COO83"/>
      <c r="COP83"/>
      <c r="COQ83"/>
      <c r="COR83"/>
      <c r="COS83"/>
      <c r="COT83"/>
      <c r="COU83"/>
      <c r="COV83"/>
      <c r="COW83"/>
      <c r="COX83"/>
      <c r="COY83"/>
      <c r="COZ83"/>
      <c r="CPA83"/>
      <c r="CPB83"/>
      <c r="CPC83"/>
      <c r="CPD83"/>
      <c r="CPE83"/>
      <c r="CPF83"/>
      <c r="CPG83"/>
      <c r="CPH83"/>
      <c r="CPI83"/>
      <c r="CPJ83"/>
      <c r="CPK83"/>
      <c r="CPL83"/>
      <c r="CPM83"/>
      <c r="CPN83"/>
      <c r="CPO83"/>
      <c r="CPP83"/>
      <c r="CPQ83"/>
      <c r="CPR83"/>
      <c r="CPS83"/>
      <c r="CPT83"/>
      <c r="CPU83"/>
      <c r="CPV83"/>
      <c r="CPW83"/>
      <c r="CPX83"/>
      <c r="CPY83"/>
      <c r="CPZ83"/>
      <c r="CQA83"/>
      <c r="CQB83"/>
      <c r="CQC83"/>
      <c r="CQD83"/>
      <c r="CQE83"/>
      <c r="CQF83"/>
      <c r="CQG83"/>
      <c r="CQH83"/>
      <c r="CQI83"/>
      <c r="CQJ83"/>
      <c r="CQK83"/>
      <c r="CQL83"/>
      <c r="CQM83"/>
      <c r="CQN83"/>
      <c r="CQO83"/>
      <c r="CQP83"/>
      <c r="CQQ83"/>
      <c r="CQR83"/>
      <c r="CQS83"/>
      <c r="CQT83"/>
      <c r="CQU83"/>
      <c r="CQV83"/>
      <c r="CQW83"/>
      <c r="CQX83"/>
      <c r="CQY83"/>
      <c r="CQZ83"/>
      <c r="CRA83"/>
      <c r="CRB83"/>
      <c r="CRC83"/>
      <c r="CRD83"/>
    </row>
    <row r="84" spans="1:2500" s="11" customFormat="1" ht="18" customHeight="1" x14ac:dyDescent="0.25">
      <c r="A84" s="433"/>
      <c r="B84" s="21">
        <v>53</v>
      </c>
      <c r="C84" s="21" t="str">
        <f t="shared" si="14"/>
        <v>_53</v>
      </c>
      <c r="D84" s="21" t="str">
        <f t="shared" si="15"/>
        <v>_36_1</v>
      </c>
      <c r="E84" s="22" t="s">
        <v>72</v>
      </c>
      <c r="F84" s="21">
        <v>36</v>
      </c>
      <c r="G84" s="22" t="s">
        <v>76</v>
      </c>
      <c r="H84" s="21">
        <v>1</v>
      </c>
      <c r="I84" s="22" t="s">
        <v>7</v>
      </c>
      <c r="J84" s="287">
        <v>23853</v>
      </c>
      <c r="K84" s="15">
        <v>0.02</v>
      </c>
      <c r="L84" s="15">
        <v>0.02</v>
      </c>
      <c r="M84" s="289">
        <f t="shared" si="10"/>
        <v>24333</v>
      </c>
      <c r="N84" s="289">
        <f t="shared" si="11"/>
        <v>24822</v>
      </c>
      <c r="O84"/>
      <c r="P84" s="25">
        <f t="shared" si="12"/>
        <v>1.020123254936486</v>
      </c>
      <c r="Q84" s="25">
        <f>+P84</f>
        <v>1.020123254936486</v>
      </c>
      <c r="R84" s="25">
        <v>0</v>
      </c>
      <c r="S84" s="1">
        <f t="shared" si="13"/>
        <v>1.0200961657009</v>
      </c>
      <c r="T84" s="1">
        <f>+S84</f>
        <v>1.0200961657009</v>
      </c>
      <c r="U84" s="1">
        <v>0</v>
      </c>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c r="AMG84"/>
      <c r="AMH84"/>
      <c r="AMI84"/>
      <c r="AMJ84"/>
      <c r="AMK84"/>
      <c r="AML84"/>
      <c r="AMM84"/>
      <c r="AMN84"/>
      <c r="AMO84"/>
      <c r="AMP84"/>
      <c r="AMQ84"/>
      <c r="AMR84"/>
      <c r="AMS84"/>
      <c r="AMT84"/>
      <c r="AMU84"/>
      <c r="AMV84"/>
      <c r="AMW84"/>
      <c r="AMX84"/>
      <c r="AMY84"/>
      <c r="AMZ84"/>
      <c r="ANA84"/>
      <c r="ANB84"/>
      <c r="ANC84"/>
      <c r="AND84"/>
      <c r="ANE84"/>
      <c r="ANF84"/>
      <c r="ANG84"/>
      <c r="ANH84"/>
      <c r="ANI84"/>
      <c r="ANJ84"/>
      <c r="ANK84"/>
      <c r="ANL84"/>
      <c r="ANM84"/>
      <c r="ANN84"/>
      <c r="ANO84"/>
      <c r="ANP84"/>
      <c r="ANQ84"/>
      <c r="ANR84"/>
      <c r="ANS84"/>
      <c r="ANT84"/>
      <c r="ANU84"/>
      <c r="ANV84"/>
      <c r="ANW84"/>
      <c r="ANX84"/>
      <c r="ANY84"/>
      <c r="ANZ84"/>
      <c r="AOA84"/>
      <c r="AOB84"/>
      <c r="AOC84"/>
      <c r="AOD84"/>
      <c r="AOE84"/>
      <c r="AOF84"/>
      <c r="AOG84"/>
      <c r="AOH84"/>
      <c r="AOI84"/>
      <c r="AOJ84"/>
      <c r="AOK84"/>
      <c r="AOL84"/>
      <c r="AOM84"/>
      <c r="AON84"/>
      <c r="AOO84"/>
      <c r="AOP84"/>
      <c r="AOQ84"/>
      <c r="AOR84"/>
      <c r="AOS84"/>
      <c r="AOT84"/>
      <c r="AOU84"/>
      <c r="AOV84"/>
      <c r="AOW84"/>
      <c r="AOX84"/>
      <c r="AOY84"/>
      <c r="AOZ84"/>
      <c r="APA84"/>
      <c r="APB84"/>
      <c r="APC84"/>
      <c r="APD84"/>
      <c r="APE84"/>
      <c r="APF84"/>
      <c r="APG84"/>
      <c r="APH84"/>
      <c r="API84"/>
      <c r="APJ84"/>
      <c r="APK84"/>
      <c r="APL84"/>
      <c r="APM84"/>
      <c r="APN84"/>
      <c r="APO84"/>
      <c r="APP84"/>
      <c r="APQ84"/>
      <c r="APR84"/>
      <c r="APS84"/>
      <c r="APT84"/>
      <c r="APU84"/>
      <c r="APV84"/>
      <c r="APW84"/>
      <c r="APX84"/>
      <c r="APY84"/>
      <c r="APZ84"/>
      <c r="AQA84"/>
      <c r="AQB84"/>
      <c r="AQC84"/>
      <c r="AQD84"/>
      <c r="AQE84"/>
      <c r="AQF84"/>
      <c r="AQG84"/>
      <c r="AQH84"/>
      <c r="AQI84"/>
      <c r="AQJ84"/>
      <c r="AQK84"/>
      <c r="AQL84"/>
      <c r="AQM84"/>
      <c r="AQN84"/>
      <c r="AQO84"/>
      <c r="AQP84"/>
      <c r="AQQ84"/>
      <c r="AQR84"/>
      <c r="AQS84"/>
      <c r="AQT84"/>
      <c r="AQU84"/>
      <c r="AQV84"/>
      <c r="AQW84"/>
      <c r="AQX84"/>
      <c r="AQY84"/>
      <c r="AQZ84"/>
      <c r="ARA84"/>
      <c r="ARB84"/>
      <c r="ARC84"/>
      <c r="ARD84"/>
      <c r="ARE84"/>
      <c r="ARF84"/>
      <c r="ARG84"/>
      <c r="ARH84"/>
      <c r="ARI84"/>
      <c r="ARJ84"/>
      <c r="ARK84"/>
      <c r="ARL84"/>
      <c r="ARM84"/>
      <c r="ARN84"/>
      <c r="ARO84"/>
      <c r="ARP84"/>
      <c r="ARQ84"/>
      <c r="ARR84"/>
      <c r="ARS84"/>
      <c r="ART84"/>
      <c r="ARU84"/>
      <c r="ARV84"/>
      <c r="ARW84"/>
      <c r="ARX84"/>
      <c r="ARY84"/>
      <c r="ARZ84"/>
      <c r="ASA84"/>
      <c r="ASB84"/>
      <c r="ASC84"/>
      <c r="ASD84"/>
      <c r="ASE84"/>
      <c r="ASF84"/>
      <c r="ASG84"/>
      <c r="ASH84"/>
      <c r="ASI84"/>
      <c r="ASJ84"/>
      <c r="ASK84"/>
      <c r="ASL84"/>
      <c r="ASM84"/>
      <c r="ASN84"/>
      <c r="ASO84"/>
      <c r="ASP84"/>
      <c r="ASQ84"/>
      <c r="ASR84"/>
      <c r="ASS84"/>
      <c r="AST84"/>
      <c r="ASU84"/>
      <c r="ASV84"/>
      <c r="ASW84"/>
      <c r="ASX84"/>
      <c r="ASY84"/>
      <c r="ASZ84"/>
      <c r="ATA84"/>
      <c r="ATB84"/>
      <c r="ATC84"/>
      <c r="ATD84"/>
      <c r="ATE84"/>
      <c r="ATF84"/>
      <c r="ATG84"/>
      <c r="ATH84"/>
      <c r="ATI84"/>
      <c r="ATJ84"/>
      <c r="ATK84"/>
      <c r="ATL84"/>
      <c r="ATM84"/>
      <c r="ATN84"/>
      <c r="ATO84"/>
      <c r="ATP84"/>
      <c r="ATQ84"/>
      <c r="ATR84"/>
      <c r="ATS84"/>
      <c r="ATT84"/>
      <c r="ATU84"/>
      <c r="ATV84"/>
      <c r="ATW84"/>
      <c r="ATX84"/>
      <c r="ATY84"/>
      <c r="ATZ84"/>
      <c r="AUA84"/>
      <c r="AUB84"/>
      <c r="AUC84"/>
      <c r="AUD84"/>
      <c r="AUE84"/>
      <c r="AUF84"/>
      <c r="AUG84"/>
      <c r="AUH84"/>
      <c r="AUI84"/>
      <c r="AUJ84"/>
      <c r="AUK84"/>
      <c r="AUL84"/>
      <c r="AUM84"/>
      <c r="AUN84"/>
      <c r="AUO84"/>
      <c r="AUP84"/>
      <c r="AUQ84"/>
      <c r="AUR84"/>
      <c r="AUS84"/>
      <c r="AUT84"/>
      <c r="AUU84"/>
      <c r="AUV84"/>
      <c r="AUW84"/>
      <c r="AUX84"/>
      <c r="AUY84"/>
      <c r="AUZ84"/>
      <c r="AVA84"/>
      <c r="AVB84"/>
      <c r="AVC84"/>
      <c r="AVD84"/>
      <c r="AVE84"/>
      <c r="AVF84"/>
      <c r="AVG84"/>
      <c r="AVH84"/>
      <c r="AVI84"/>
      <c r="AVJ84"/>
      <c r="AVK84"/>
      <c r="AVL84"/>
      <c r="AVM84"/>
      <c r="AVN84"/>
      <c r="AVO84"/>
      <c r="AVP84"/>
      <c r="AVQ84"/>
      <c r="AVR84"/>
      <c r="AVS84"/>
      <c r="AVT84"/>
      <c r="AVU84"/>
      <c r="AVV84"/>
      <c r="AVW84"/>
      <c r="AVX84"/>
      <c r="AVY84"/>
      <c r="AVZ84"/>
      <c r="AWA84"/>
      <c r="AWB84"/>
      <c r="AWC84"/>
      <c r="AWD84"/>
      <c r="AWE84"/>
      <c r="AWF84"/>
      <c r="AWG84"/>
      <c r="AWH84"/>
      <c r="AWI84"/>
      <c r="AWJ84"/>
      <c r="AWK84"/>
      <c r="AWL84"/>
      <c r="AWM84"/>
      <c r="AWN84"/>
      <c r="AWO84"/>
      <c r="AWP84"/>
      <c r="AWQ84"/>
      <c r="AWR84"/>
      <c r="AWS84"/>
      <c r="AWT84"/>
      <c r="AWU84"/>
      <c r="AWV84"/>
      <c r="AWW84"/>
      <c r="AWX84"/>
      <c r="AWY84"/>
      <c r="AWZ84"/>
      <c r="AXA84"/>
      <c r="AXB84"/>
      <c r="AXC84"/>
      <c r="AXD84"/>
      <c r="AXE84"/>
      <c r="AXF84"/>
      <c r="AXG84"/>
      <c r="AXH84"/>
      <c r="AXI84"/>
      <c r="AXJ84"/>
      <c r="AXK84"/>
      <c r="AXL84"/>
      <c r="AXM84"/>
      <c r="AXN84"/>
      <c r="AXO84"/>
      <c r="AXP84"/>
      <c r="AXQ84"/>
      <c r="AXR84"/>
      <c r="AXS84"/>
      <c r="AXT84"/>
      <c r="AXU84"/>
      <c r="AXV84"/>
      <c r="AXW84"/>
      <c r="AXX84"/>
      <c r="AXY84"/>
      <c r="AXZ84"/>
      <c r="AYA84"/>
      <c r="AYB84"/>
      <c r="AYC84"/>
      <c r="AYD84"/>
      <c r="AYE84"/>
      <c r="AYF84"/>
      <c r="AYG84"/>
      <c r="AYH84"/>
      <c r="AYI84"/>
      <c r="AYJ84"/>
      <c r="AYK84"/>
      <c r="AYL84"/>
      <c r="AYM84"/>
      <c r="AYN84"/>
      <c r="AYO84"/>
      <c r="AYP84"/>
      <c r="AYQ84"/>
      <c r="AYR84"/>
      <c r="AYS84"/>
      <c r="AYT84"/>
      <c r="AYU84"/>
      <c r="AYV84"/>
      <c r="AYW84"/>
      <c r="AYX84"/>
      <c r="AYY84"/>
      <c r="AYZ84"/>
      <c r="AZA84"/>
      <c r="AZB84"/>
      <c r="AZC84"/>
      <c r="AZD84"/>
      <c r="AZE84"/>
      <c r="AZF84"/>
      <c r="AZG84"/>
      <c r="AZH84"/>
      <c r="AZI84"/>
      <c r="AZJ84"/>
      <c r="AZK84"/>
      <c r="AZL84"/>
      <c r="AZM84"/>
      <c r="AZN84"/>
      <c r="AZO84"/>
      <c r="AZP84"/>
      <c r="AZQ84"/>
      <c r="AZR84"/>
      <c r="AZS84"/>
      <c r="AZT84"/>
      <c r="AZU84"/>
      <c r="AZV84"/>
      <c r="AZW84"/>
      <c r="AZX84"/>
      <c r="AZY84"/>
      <c r="AZZ84"/>
      <c r="BAA84"/>
      <c r="BAB84"/>
      <c r="BAC84"/>
      <c r="BAD84"/>
      <c r="BAE84"/>
      <c r="BAF84"/>
      <c r="BAG84"/>
      <c r="BAH84"/>
      <c r="BAI84"/>
      <c r="BAJ84"/>
      <c r="BAK84"/>
      <c r="BAL84"/>
      <c r="BAM84"/>
      <c r="BAN84"/>
      <c r="BAO84"/>
      <c r="BAP84"/>
      <c r="BAQ84"/>
      <c r="BAR84"/>
      <c r="BAS84"/>
      <c r="BAT84"/>
      <c r="BAU84"/>
      <c r="BAV84"/>
      <c r="BAW84"/>
      <c r="BAX84"/>
      <c r="BAY84"/>
      <c r="BAZ84"/>
      <c r="BBA84"/>
      <c r="BBB84"/>
      <c r="BBC84"/>
      <c r="BBD84"/>
      <c r="BBE84"/>
      <c r="BBF84"/>
      <c r="BBG84"/>
      <c r="BBH84"/>
      <c r="BBI84"/>
      <c r="BBJ84"/>
      <c r="BBK84"/>
      <c r="BBL84"/>
      <c r="BBM84"/>
      <c r="BBN84"/>
      <c r="BBO84"/>
      <c r="BBP84"/>
      <c r="BBQ84"/>
      <c r="BBR84"/>
      <c r="BBS84"/>
      <c r="BBT84"/>
      <c r="BBU84"/>
      <c r="BBV84"/>
      <c r="BBW84"/>
      <c r="BBX84"/>
      <c r="BBY84"/>
      <c r="BBZ84"/>
      <c r="BCA84"/>
      <c r="BCB84"/>
      <c r="BCC84"/>
      <c r="BCD84"/>
      <c r="BCE84"/>
      <c r="BCF84"/>
      <c r="BCG84"/>
      <c r="BCH84"/>
      <c r="BCI84"/>
      <c r="BCJ84"/>
      <c r="BCK84"/>
      <c r="BCL84"/>
      <c r="BCM84"/>
      <c r="BCN84"/>
      <c r="BCO84"/>
      <c r="BCP84"/>
      <c r="BCQ84"/>
      <c r="BCR84"/>
      <c r="BCS84"/>
      <c r="BCT84"/>
      <c r="BCU84"/>
      <c r="BCV84"/>
      <c r="BCW84"/>
      <c r="BCX84"/>
      <c r="BCY84"/>
      <c r="BCZ84"/>
      <c r="BDA84"/>
      <c r="BDB84"/>
      <c r="BDC84"/>
      <c r="BDD84"/>
      <c r="BDE84"/>
      <c r="BDF84"/>
      <c r="BDG84"/>
      <c r="BDH84"/>
      <c r="BDI84"/>
      <c r="BDJ84"/>
      <c r="BDK84"/>
      <c r="BDL84"/>
      <c r="BDM84"/>
      <c r="BDN84"/>
      <c r="BDO84"/>
      <c r="BDP84"/>
      <c r="BDQ84"/>
      <c r="BDR84"/>
      <c r="BDS84"/>
      <c r="BDT84"/>
      <c r="BDU84"/>
      <c r="BDV84"/>
      <c r="BDW84"/>
      <c r="BDX84"/>
      <c r="BDY84"/>
      <c r="BDZ84"/>
      <c r="BEA84"/>
      <c r="BEB84"/>
      <c r="BEC84"/>
      <c r="BED84"/>
      <c r="BEE84"/>
      <c r="BEF84"/>
      <c r="BEG84"/>
      <c r="BEH84"/>
      <c r="BEI84"/>
      <c r="BEJ84"/>
      <c r="BEK84"/>
      <c r="BEL84"/>
      <c r="BEM84"/>
      <c r="BEN84"/>
      <c r="BEO84"/>
      <c r="BEP84"/>
      <c r="BEQ84"/>
      <c r="BER84"/>
      <c r="BES84"/>
      <c r="BET84"/>
      <c r="BEU84"/>
      <c r="BEV84"/>
      <c r="BEW84"/>
      <c r="BEX84"/>
      <c r="BEY84"/>
      <c r="BEZ84"/>
      <c r="BFA84"/>
      <c r="BFB84"/>
      <c r="BFC84"/>
      <c r="BFD84"/>
      <c r="BFE84"/>
      <c r="BFF84"/>
      <c r="BFG84"/>
      <c r="BFH84"/>
      <c r="BFI84"/>
      <c r="BFJ84"/>
      <c r="BFK84"/>
      <c r="BFL84"/>
      <c r="BFM84"/>
      <c r="BFN84"/>
      <c r="BFO84"/>
      <c r="BFP84"/>
      <c r="BFQ84"/>
      <c r="BFR84"/>
      <c r="BFS84"/>
      <c r="BFT84"/>
      <c r="BFU84"/>
      <c r="BFV84"/>
      <c r="BFW84"/>
      <c r="BFX84"/>
      <c r="BFY84"/>
      <c r="BFZ84"/>
      <c r="BGA84"/>
      <c r="BGB84"/>
      <c r="BGC84"/>
      <c r="BGD84"/>
      <c r="BGE84"/>
      <c r="BGF84"/>
      <c r="BGG84"/>
      <c r="BGH84"/>
      <c r="BGI84"/>
      <c r="BGJ84"/>
      <c r="BGK84"/>
      <c r="BGL84"/>
      <c r="BGM84"/>
      <c r="BGN84"/>
      <c r="BGO84"/>
      <c r="BGP84"/>
      <c r="BGQ84"/>
      <c r="BGR84"/>
      <c r="BGS84"/>
      <c r="BGT84"/>
      <c r="BGU84"/>
      <c r="BGV84"/>
      <c r="BGW84"/>
      <c r="BGX84"/>
      <c r="BGY84"/>
      <c r="BGZ84"/>
      <c r="BHA84"/>
      <c r="BHB84"/>
      <c r="BHC84"/>
      <c r="BHD84"/>
      <c r="BHE84"/>
      <c r="BHF84"/>
      <c r="BHG84"/>
      <c r="BHH84"/>
      <c r="BHI84"/>
      <c r="BHJ84"/>
      <c r="BHK84"/>
      <c r="BHL84"/>
      <c r="BHM84"/>
      <c r="BHN84"/>
      <c r="BHO84"/>
      <c r="BHP84"/>
      <c r="BHQ84"/>
      <c r="BHR84"/>
      <c r="BHS84"/>
      <c r="BHT84"/>
      <c r="BHU84"/>
      <c r="BHV84"/>
      <c r="BHW84"/>
      <c r="BHX84"/>
      <c r="BHY84"/>
      <c r="BHZ84"/>
      <c r="BIA84"/>
      <c r="BIB84"/>
      <c r="BIC84"/>
      <c r="BID84"/>
      <c r="BIE84"/>
      <c r="BIF84"/>
      <c r="BIG84"/>
      <c r="BIH84"/>
      <c r="BII84"/>
      <c r="BIJ84"/>
      <c r="BIK84"/>
      <c r="BIL84"/>
      <c r="BIM84"/>
      <c r="BIN84"/>
      <c r="BIO84"/>
      <c r="BIP84"/>
      <c r="BIQ84"/>
      <c r="BIR84"/>
      <c r="BIS84"/>
      <c r="BIT84"/>
      <c r="BIU84"/>
      <c r="BIV84"/>
      <c r="BIW84"/>
      <c r="BIX84"/>
      <c r="BIY84"/>
      <c r="BIZ84"/>
      <c r="BJA84"/>
      <c r="BJB84"/>
      <c r="BJC84"/>
      <c r="BJD84"/>
      <c r="BJE84"/>
      <c r="BJF84"/>
      <c r="BJG84"/>
      <c r="BJH84"/>
      <c r="BJI84"/>
      <c r="BJJ84"/>
      <c r="BJK84"/>
      <c r="BJL84"/>
      <c r="BJM84"/>
      <c r="BJN84"/>
      <c r="BJO84"/>
      <c r="BJP84"/>
      <c r="BJQ84"/>
      <c r="BJR84"/>
      <c r="BJS84"/>
      <c r="BJT84"/>
      <c r="BJU84"/>
      <c r="BJV84"/>
      <c r="BJW84"/>
      <c r="BJX84"/>
      <c r="BJY84"/>
      <c r="BJZ84"/>
      <c r="BKA84"/>
      <c r="BKB84"/>
      <c r="BKC84"/>
      <c r="BKD84"/>
      <c r="BKE84"/>
      <c r="BKF84"/>
      <c r="BKG84"/>
      <c r="BKH84"/>
      <c r="BKI84"/>
      <c r="BKJ84"/>
      <c r="BKK84"/>
      <c r="BKL84"/>
      <c r="BKM84"/>
      <c r="BKN84"/>
      <c r="BKO84"/>
      <c r="BKP84"/>
      <c r="BKQ84"/>
      <c r="BKR84"/>
      <c r="BKS84"/>
      <c r="BKT84"/>
      <c r="BKU84"/>
      <c r="BKV84"/>
      <c r="BKW84"/>
      <c r="BKX84"/>
      <c r="BKY84"/>
      <c r="BKZ84"/>
      <c r="BLA84"/>
      <c r="BLB84"/>
      <c r="BLC84"/>
      <c r="BLD84"/>
      <c r="BLE84"/>
      <c r="BLF84"/>
      <c r="BLG84"/>
      <c r="BLH84"/>
      <c r="BLI84"/>
      <c r="BLJ84"/>
      <c r="BLK84"/>
      <c r="BLL84"/>
      <c r="BLM84"/>
      <c r="BLN84"/>
      <c r="BLO84"/>
      <c r="BLP84"/>
      <c r="BLQ84"/>
      <c r="BLR84"/>
      <c r="BLS84"/>
      <c r="BLT84"/>
      <c r="BLU84"/>
      <c r="BLV84"/>
      <c r="BLW84"/>
      <c r="BLX84"/>
      <c r="BLY84"/>
      <c r="BLZ84"/>
      <c r="BMA84"/>
      <c r="BMB84"/>
      <c r="BMC84"/>
      <c r="BMD84"/>
      <c r="BME84"/>
      <c r="BMF84"/>
      <c r="BMG84"/>
      <c r="BMH84"/>
      <c r="BMI84"/>
      <c r="BMJ84"/>
      <c r="BMK84"/>
      <c r="BML84"/>
      <c r="BMM84"/>
      <c r="BMN84"/>
      <c r="BMO84"/>
      <c r="BMP84"/>
      <c r="BMQ84"/>
      <c r="BMR84"/>
      <c r="BMS84"/>
      <c r="BMT84"/>
      <c r="BMU84"/>
      <c r="BMV84"/>
      <c r="BMW84"/>
      <c r="BMX84"/>
      <c r="BMY84"/>
      <c r="BMZ84"/>
      <c r="BNA84"/>
      <c r="BNB84"/>
      <c r="BNC84"/>
      <c r="BND84"/>
      <c r="BNE84"/>
      <c r="BNF84"/>
      <c r="BNG84"/>
      <c r="BNH84"/>
      <c r="BNI84"/>
      <c r="BNJ84"/>
      <c r="BNK84"/>
      <c r="BNL84"/>
      <c r="BNM84"/>
      <c r="BNN84"/>
      <c r="BNO84"/>
      <c r="BNP84"/>
      <c r="BNQ84"/>
      <c r="BNR84"/>
      <c r="BNS84"/>
      <c r="BNT84"/>
      <c r="BNU84"/>
      <c r="BNV84"/>
      <c r="BNW84"/>
      <c r="BNX84"/>
      <c r="BNY84"/>
      <c r="BNZ84"/>
      <c r="BOA84"/>
      <c r="BOB84"/>
      <c r="BOC84"/>
      <c r="BOD84"/>
      <c r="BOE84"/>
      <c r="BOF84"/>
      <c r="BOG84"/>
      <c r="BOH84"/>
      <c r="BOI84"/>
      <c r="BOJ84"/>
      <c r="BOK84"/>
      <c r="BOL84"/>
      <c r="BOM84"/>
      <c r="BON84"/>
      <c r="BOO84"/>
      <c r="BOP84"/>
      <c r="BOQ84"/>
      <c r="BOR84"/>
      <c r="BOS84"/>
      <c r="BOT84"/>
      <c r="BOU84"/>
      <c r="BOV84"/>
      <c r="BOW84"/>
      <c r="BOX84"/>
      <c r="BOY84"/>
      <c r="BOZ84"/>
      <c r="BPA84"/>
      <c r="BPB84"/>
      <c r="BPC84"/>
      <c r="BPD84"/>
      <c r="BPE84"/>
      <c r="BPF84"/>
      <c r="BPG84"/>
      <c r="BPH84"/>
      <c r="BPI84"/>
      <c r="BPJ84"/>
      <c r="BPK84"/>
      <c r="BPL84"/>
      <c r="BPM84"/>
      <c r="BPN84"/>
      <c r="BPO84"/>
      <c r="BPP84"/>
      <c r="BPQ84"/>
      <c r="BPR84"/>
      <c r="BPS84"/>
      <c r="BPT84"/>
      <c r="BPU84"/>
      <c r="BPV84"/>
      <c r="BPW84"/>
      <c r="BPX84"/>
      <c r="BPY84"/>
      <c r="BPZ84"/>
      <c r="BQA84"/>
      <c r="BQB84"/>
      <c r="BQC84"/>
      <c r="BQD84"/>
      <c r="BQE84"/>
      <c r="BQF84"/>
      <c r="BQG84"/>
      <c r="BQH84"/>
      <c r="BQI84"/>
      <c r="BQJ84"/>
      <c r="BQK84"/>
      <c r="BQL84"/>
      <c r="BQM84"/>
      <c r="BQN84"/>
      <c r="BQO84"/>
      <c r="BQP84"/>
      <c r="BQQ84"/>
      <c r="BQR84"/>
      <c r="BQS84"/>
      <c r="BQT84"/>
      <c r="BQU84"/>
      <c r="BQV84"/>
      <c r="BQW84"/>
      <c r="BQX84"/>
      <c r="BQY84"/>
      <c r="BQZ84"/>
      <c r="BRA84"/>
      <c r="BRB84"/>
      <c r="BRC84"/>
      <c r="BRD84"/>
      <c r="BRE84"/>
      <c r="BRF84"/>
      <c r="BRG84"/>
      <c r="BRH84"/>
      <c r="BRI84"/>
      <c r="BRJ84"/>
      <c r="BRK84"/>
      <c r="BRL84"/>
      <c r="BRM84"/>
      <c r="BRN84"/>
      <c r="BRO84"/>
      <c r="BRP84"/>
      <c r="BRQ84"/>
      <c r="BRR84"/>
      <c r="BRS84"/>
      <c r="BRT84"/>
      <c r="BRU84"/>
      <c r="BRV84"/>
      <c r="BRW84"/>
      <c r="BRX84"/>
      <c r="BRY84"/>
      <c r="BRZ84"/>
      <c r="BSA84"/>
      <c r="BSB84"/>
      <c r="BSC84"/>
      <c r="BSD84"/>
      <c r="BSE84"/>
      <c r="BSF84"/>
      <c r="BSG84"/>
      <c r="BSH84"/>
      <c r="BSI84"/>
      <c r="BSJ84"/>
      <c r="BSK84"/>
      <c r="BSL84"/>
      <c r="BSM84"/>
      <c r="BSN84"/>
      <c r="BSO84"/>
      <c r="BSP84"/>
      <c r="BSQ84"/>
      <c r="BSR84"/>
      <c r="BSS84"/>
      <c r="BST84"/>
      <c r="BSU84"/>
      <c r="BSV84"/>
      <c r="BSW84"/>
      <c r="BSX84"/>
      <c r="BSY84"/>
      <c r="BSZ84"/>
      <c r="BTA84"/>
      <c r="BTB84"/>
      <c r="BTC84"/>
      <c r="BTD84"/>
      <c r="BTE84"/>
      <c r="BTF84"/>
      <c r="BTG84"/>
      <c r="BTH84"/>
      <c r="BTI84"/>
      <c r="BTJ84"/>
      <c r="BTK84"/>
      <c r="BTL84"/>
      <c r="BTM84"/>
      <c r="BTN84"/>
      <c r="BTO84"/>
      <c r="BTP84"/>
      <c r="BTQ84"/>
      <c r="BTR84"/>
      <c r="BTS84"/>
      <c r="BTT84"/>
      <c r="BTU84"/>
      <c r="BTV84"/>
      <c r="BTW84"/>
      <c r="BTX84"/>
      <c r="BTY84"/>
      <c r="BTZ84"/>
      <c r="BUA84"/>
      <c r="BUB84"/>
      <c r="BUC84"/>
      <c r="BUD84"/>
      <c r="BUE84"/>
      <c r="BUF84"/>
      <c r="BUG84"/>
      <c r="BUH84"/>
      <c r="BUI84"/>
      <c r="BUJ84"/>
      <c r="BUK84"/>
      <c r="BUL84"/>
      <c r="BUM84"/>
      <c r="BUN84"/>
      <c r="BUO84"/>
      <c r="BUP84"/>
      <c r="BUQ84"/>
      <c r="BUR84"/>
      <c r="BUS84"/>
      <c r="BUT84"/>
      <c r="BUU84"/>
      <c r="BUV84"/>
      <c r="BUW84"/>
      <c r="BUX84"/>
      <c r="BUY84"/>
      <c r="BUZ84"/>
      <c r="BVA84"/>
      <c r="BVB84"/>
      <c r="BVC84"/>
      <c r="BVD84"/>
      <c r="BVE84"/>
      <c r="BVF84"/>
      <c r="BVG84"/>
      <c r="BVH84"/>
      <c r="BVI84"/>
      <c r="BVJ84"/>
      <c r="BVK84"/>
      <c r="BVL84"/>
      <c r="BVM84"/>
      <c r="BVN84"/>
      <c r="BVO84"/>
      <c r="BVP84"/>
      <c r="BVQ84"/>
      <c r="BVR84"/>
      <c r="BVS84"/>
      <c r="BVT84"/>
      <c r="BVU84"/>
      <c r="BVV84"/>
      <c r="BVW84"/>
      <c r="BVX84"/>
      <c r="BVY84"/>
      <c r="BVZ84"/>
      <c r="BWA84"/>
      <c r="BWB84"/>
      <c r="BWC84"/>
      <c r="BWD84"/>
      <c r="BWE84"/>
      <c r="BWF84"/>
      <c r="BWG84"/>
      <c r="BWH84"/>
      <c r="BWI84"/>
      <c r="BWJ84"/>
      <c r="BWK84"/>
      <c r="BWL84"/>
      <c r="BWM84"/>
      <c r="BWN84"/>
      <c r="BWO84"/>
      <c r="BWP84"/>
      <c r="BWQ84"/>
      <c r="BWR84"/>
      <c r="BWS84"/>
      <c r="BWT84"/>
      <c r="BWU84"/>
      <c r="BWV84"/>
      <c r="BWW84"/>
      <c r="BWX84"/>
      <c r="BWY84"/>
      <c r="BWZ84"/>
      <c r="BXA84"/>
      <c r="BXB84"/>
      <c r="BXC84"/>
      <c r="BXD84"/>
      <c r="BXE84"/>
      <c r="BXF84"/>
      <c r="BXG84"/>
      <c r="BXH84"/>
      <c r="BXI84"/>
      <c r="BXJ84"/>
      <c r="BXK84"/>
      <c r="BXL84"/>
      <c r="BXM84"/>
      <c r="BXN84"/>
      <c r="BXO84"/>
      <c r="BXP84"/>
      <c r="BXQ84"/>
      <c r="BXR84"/>
      <c r="BXS84"/>
      <c r="BXT84"/>
      <c r="BXU84"/>
      <c r="BXV84"/>
      <c r="BXW84"/>
      <c r="BXX84"/>
      <c r="BXY84"/>
      <c r="BXZ84"/>
      <c r="BYA84"/>
      <c r="BYB84"/>
      <c r="BYC84"/>
      <c r="BYD84"/>
      <c r="BYE84"/>
      <c r="BYF84"/>
      <c r="BYG84"/>
      <c r="BYH84"/>
      <c r="BYI84"/>
      <c r="BYJ84"/>
      <c r="BYK84"/>
      <c r="BYL84"/>
      <c r="BYM84"/>
      <c r="BYN84"/>
      <c r="BYO84"/>
      <c r="BYP84"/>
      <c r="BYQ84"/>
      <c r="BYR84"/>
      <c r="BYS84"/>
      <c r="BYT84"/>
      <c r="BYU84"/>
      <c r="BYV84"/>
      <c r="BYW84"/>
      <c r="BYX84"/>
      <c r="BYY84"/>
      <c r="BYZ84"/>
      <c r="BZA84"/>
      <c r="BZB84"/>
      <c r="BZC84"/>
      <c r="BZD84"/>
      <c r="BZE84"/>
      <c r="BZF84"/>
      <c r="BZG84"/>
      <c r="BZH84"/>
      <c r="BZI84"/>
      <c r="BZJ84"/>
      <c r="BZK84"/>
      <c r="BZL84"/>
      <c r="BZM84"/>
      <c r="BZN84"/>
      <c r="BZO84"/>
      <c r="BZP84"/>
      <c r="BZQ84"/>
      <c r="BZR84"/>
      <c r="BZS84"/>
      <c r="BZT84"/>
      <c r="BZU84"/>
      <c r="BZV84"/>
      <c r="BZW84"/>
      <c r="BZX84"/>
      <c r="BZY84"/>
      <c r="BZZ84"/>
      <c r="CAA84"/>
      <c r="CAB84"/>
      <c r="CAC84"/>
      <c r="CAD84"/>
      <c r="CAE84"/>
      <c r="CAF84"/>
      <c r="CAG84"/>
      <c r="CAH84"/>
      <c r="CAI84"/>
      <c r="CAJ84"/>
      <c r="CAK84"/>
      <c r="CAL84"/>
      <c r="CAM84"/>
      <c r="CAN84"/>
      <c r="CAO84"/>
      <c r="CAP84"/>
      <c r="CAQ84"/>
      <c r="CAR84"/>
      <c r="CAS84"/>
      <c r="CAT84"/>
      <c r="CAU84"/>
      <c r="CAV84"/>
      <c r="CAW84"/>
      <c r="CAX84"/>
      <c r="CAY84"/>
      <c r="CAZ84"/>
      <c r="CBA84"/>
      <c r="CBB84"/>
      <c r="CBC84"/>
      <c r="CBD84"/>
      <c r="CBE84"/>
      <c r="CBF84"/>
      <c r="CBG84"/>
      <c r="CBH84"/>
      <c r="CBI84"/>
      <c r="CBJ84"/>
      <c r="CBK84"/>
      <c r="CBL84"/>
      <c r="CBM84"/>
      <c r="CBN84"/>
      <c r="CBO84"/>
      <c r="CBP84"/>
      <c r="CBQ84"/>
      <c r="CBR84"/>
      <c r="CBS84"/>
      <c r="CBT84"/>
      <c r="CBU84"/>
      <c r="CBV84"/>
      <c r="CBW84"/>
      <c r="CBX84"/>
      <c r="CBY84"/>
      <c r="CBZ84"/>
      <c r="CCA84"/>
      <c r="CCB84"/>
      <c r="CCC84"/>
      <c r="CCD84"/>
      <c r="CCE84"/>
      <c r="CCF84"/>
      <c r="CCG84"/>
      <c r="CCH84"/>
      <c r="CCI84"/>
      <c r="CCJ84"/>
      <c r="CCK84"/>
      <c r="CCL84"/>
      <c r="CCM84"/>
      <c r="CCN84"/>
      <c r="CCO84"/>
      <c r="CCP84"/>
      <c r="CCQ84"/>
      <c r="CCR84"/>
      <c r="CCS84"/>
      <c r="CCT84"/>
      <c r="CCU84"/>
      <c r="CCV84"/>
      <c r="CCW84"/>
      <c r="CCX84"/>
      <c r="CCY84"/>
      <c r="CCZ84"/>
      <c r="CDA84"/>
      <c r="CDB84"/>
      <c r="CDC84"/>
      <c r="CDD84"/>
      <c r="CDE84"/>
      <c r="CDF84"/>
      <c r="CDG84"/>
      <c r="CDH84"/>
      <c r="CDI84"/>
      <c r="CDJ84"/>
      <c r="CDK84"/>
      <c r="CDL84"/>
      <c r="CDM84"/>
      <c r="CDN84"/>
      <c r="CDO84"/>
      <c r="CDP84"/>
      <c r="CDQ84"/>
      <c r="CDR84"/>
      <c r="CDS84"/>
      <c r="CDT84"/>
      <c r="CDU84"/>
      <c r="CDV84"/>
      <c r="CDW84"/>
      <c r="CDX84"/>
      <c r="CDY84"/>
      <c r="CDZ84"/>
      <c r="CEA84"/>
      <c r="CEB84"/>
      <c r="CEC84"/>
      <c r="CED84"/>
      <c r="CEE84"/>
      <c r="CEF84"/>
      <c r="CEG84"/>
      <c r="CEH84"/>
      <c r="CEI84"/>
      <c r="CEJ84"/>
      <c r="CEK84"/>
      <c r="CEL84"/>
      <c r="CEM84"/>
      <c r="CEN84"/>
      <c r="CEO84"/>
      <c r="CEP84"/>
      <c r="CEQ84"/>
      <c r="CER84"/>
      <c r="CES84"/>
      <c r="CET84"/>
      <c r="CEU84"/>
      <c r="CEV84"/>
      <c r="CEW84"/>
      <c r="CEX84"/>
      <c r="CEY84"/>
      <c r="CEZ84"/>
      <c r="CFA84"/>
      <c r="CFB84"/>
      <c r="CFC84"/>
      <c r="CFD84"/>
      <c r="CFE84"/>
      <c r="CFF84"/>
      <c r="CFG84"/>
      <c r="CFH84"/>
      <c r="CFI84"/>
      <c r="CFJ84"/>
      <c r="CFK84"/>
      <c r="CFL84"/>
      <c r="CFM84"/>
      <c r="CFN84"/>
      <c r="CFO84"/>
      <c r="CFP84"/>
      <c r="CFQ84"/>
      <c r="CFR84"/>
      <c r="CFS84"/>
      <c r="CFT84"/>
      <c r="CFU84"/>
      <c r="CFV84"/>
      <c r="CFW84"/>
      <c r="CFX84"/>
      <c r="CFY84"/>
      <c r="CFZ84"/>
      <c r="CGA84"/>
      <c r="CGB84"/>
      <c r="CGC84"/>
      <c r="CGD84"/>
      <c r="CGE84"/>
      <c r="CGF84"/>
      <c r="CGG84"/>
      <c r="CGH84"/>
      <c r="CGI84"/>
      <c r="CGJ84"/>
      <c r="CGK84"/>
      <c r="CGL84"/>
      <c r="CGM84"/>
      <c r="CGN84"/>
      <c r="CGO84"/>
      <c r="CGP84"/>
      <c r="CGQ84"/>
      <c r="CGR84"/>
      <c r="CGS84"/>
      <c r="CGT84"/>
      <c r="CGU84"/>
      <c r="CGV84"/>
      <c r="CGW84"/>
      <c r="CGX84"/>
      <c r="CGY84"/>
      <c r="CGZ84"/>
      <c r="CHA84"/>
      <c r="CHB84"/>
      <c r="CHC84"/>
      <c r="CHD84"/>
      <c r="CHE84"/>
      <c r="CHF84"/>
      <c r="CHG84"/>
      <c r="CHH84"/>
      <c r="CHI84"/>
      <c r="CHJ84"/>
      <c r="CHK84"/>
      <c r="CHL84"/>
      <c r="CHM84"/>
      <c r="CHN84"/>
      <c r="CHO84"/>
      <c r="CHP84"/>
      <c r="CHQ84"/>
      <c r="CHR84"/>
      <c r="CHS84"/>
      <c r="CHT84"/>
      <c r="CHU84"/>
      <c r="CHV84"/>
      <c r="CHW84"/>
      <c r="CHX84"/>
      <c r="CHY84"/>
      <c r="CHZ84"/>
      <c r="CIA84"/>
      <c r="CIB84"/>
      <c r="CIC84"/>
      <c r="CID84"/>
      <c r="CIE84"/>
      <c r="CIF84"/>
      <c r="CIG84"/>
      <c r="CIH84"/>
      <c r="CII84"/>
      <c r="CIJ84"/>
      <c r="CIK84"/>
      <c r="CIL84"/>
      <c r="CIM84"/>
      <c r="CIN84"/>
      <c r="CIO84"/>
      <c r="CIP84"/>
      <c r="CIQ84"/>
      <c r="CIR84"/>
      <c r="CIS84"/>
      <c r="CIT84"/>
      <c r="CIU84"/>
      <c r="CIV84"/>
      <c r="CIW84"/>
      <c r="CIX84"/>
      <c r="CIY84"/>
      <c r="CIZ84"/>
      <c r="CJA84"/>
      <c r="CJB84"/>
      <c r="CJC84"/>
      <c r="CJD84"/>
      <c r="CJE84"/>
      <c r="CJF84"/>
      <c r="CJG84"/>
      <c r="CJH84"/>
      <c r="CJI84"/>
      <c r="CJJ84"/>
      <c r="CJK84"/>
      <c r="CJL84"/>
      <c r="CJM84"/>
      <c r="CJN84"/>
      <c r="CJO84"/>
      <c r="CJP84"/>
      <c r="CJQ84"/>
      <c r="CJR84"/>
      <c r="CJS84"/>
      <c r="CJT84"/>
      <c r="CJU84"/>
      <c r="CJV84"/>
      <c r="CJW84"/>
      <c r="CJX84"/>
      <c r="CJY84"/>
      <c r="CJZ84"/>
      <c r="CKA84"/>
      <c r="CKB84"/>
      <c r="CKC84"/>
      <c r="CKD84"/>
      <c r="CKE84"/>
      <c r="CKF84"/>
      <c r="CKG84"/>
      <c r="CKH84"/>
      <c r="CKI84"/>
      <c r="CKJ84"/>
      <c r="CKK84"/>
      <c r="CKL84"/>
      <c r="CKM84"/>
      <c r="CKN84"/>
      <c r="CKO84"/>
      <c r="CKP84"/>
      <c r="CKQ84"/>
      <c r="CKR84"/>
      <c r="CKS84"/>
      <c r="CKT84"/>
      <c r="CKU84"/>
      <c r="CKV84"/>
      <c r="CKW84"/>
      <c r="CKX84"/>
      <c r="CKY84"/>
      <c r="CKZ84"/>
      <c r="CLA84"/>
      <c r="CLB84"/>
      <c r="CLC84"/>
      <c r="CLD84"/>
      <c r="CLE84"/>
      <c r="CLF84"/>
      <c r="CLG84"/>
      <c r="CLH84"/>
      <c r="CLI84"/>
      <c r="CLJ84"/>
      <c r="CLK84"/>
      <c r="CLL84"/>
      <c r="CLM84"/>
      <c r="CLN84"/>
      <c r="CLO84"/>
      <c r="CLP84"/>
      <c r="CLQ84"/>
      <c r="CLR84"/>
      <c r="CLS84"/>
      <c r="CLT84"/>
      <c r="CLU84"/>
      <c r="CLV84"/>
      <c r="CLW84"/>
      <c r="CLX84"/>
      <c r="CLY84"/>
      <c r="CLZ84"/>
      <c r="CMA84"/>
      <c r="CMB84"/>
      <c r="CMC84"/>
      <c r="CMD84"/>
      <c r="CME84"/>
      <c r="CMF84"/>
      <c r="CMG84"/>
      <c r="CMH84"/>
      <c r="CMI84"/>
      <c r="CMJ84"/>
      <c r="CMK84"/>
      <c r="CML84"/>
      <c r="CMM84"/>
      <c r="CMN84"/>
      <c r="CMO84"/>
      <c r="CMP84"/>
      <c r="CMQ84"/>
      <c r="CMR84"/>
      <c r="CMS84"/>
      <c r="CMT84"/>
      <c r="CMU84"/>
      <c r="CMV84"/>
      <c r="CMW84"/>
      <c r="CMX84"/>
      <c r="CMY84"/>
      <c r="CMZ84"/>
      <c r="CNA84"/>
      <c r="CNB84"/>
      <c r="CNC84"/>
      <c r="CND84"/>
      <c r="CNE84"/>
      <c r="CNF84"/>
      <c r="CNG84"/>
      <c r="CNH84"/>
      <c r="CNI84"/>
      <c r="CNJ84"/>
      <c r="CNK84"/>
      <c r="CNL84"/>
      <c r="CNM84"/>
      <c r="CNN84"/>
      <c r="CNO84"/>
      <c r="CNP84"/>
      <c r="CNQ84"/>
      <c r="CNR84"/>
      <c r="CNS84"/>
      <c r="CNT84"/>
      <c r="CNU84"/>
      <c r="CNV84"/>
      <c r="CNW84"/>
      <c r="CNX84"/>
      <c r="CNY84"/>
      <c r="CNZ84"/>
      <c r="COA84"/>
      <c r="COB84"/>
      <c r="COC84"/>
      <c r="COD84"/>
      <c r="COE84"/>
      <c r="COF84"/>
      <c r="COG84"/>
      <c r="COH84"/>
      <c r="COI84"/>
      <c r="COJ84"/>
      <c r="COK84"/>
      <c r="COL84"/>
      <c r="COM84"/>
      <c r="CON84"/>
      <c r="COO84"/>
      <c r="COP84"/>
      <c r="COQ84"/>
      <c r="COR84"/>
      <c r="COS84"/>
      <c r="COT84"/>
      <c r="COU84"/>
      <c r="COV84"/>
      <c r="COW84"/>
      <c r="COX84"/>
      <c r="COY84"/>
      <c r="COZ84"/>
      <c r="CPA84"/>
      <c r="CPB84"/>
      <c r="CPC84"/>
      <c r="CPD84"/>
      <c r="CPE84"/>
      <c r="CPF84"/>
      <c r="CPG84"/>
      <c r="CPH84"/>
      <c r="CPI84"/>
      <c r="CPJ84"/>
      <c r="CPK84"/>
      <c r="CPL84"/>
      <c r="CPM84"/>
      <c r="CPN84"/>
      <c r="CPO84"/>
      <c r="CPP84"/>
      <c r="CPQ84"/>
      <c r="CPR84"/>
      <c r="CPS84"/>
      <c r="CPT84"/>
      <c r="CPU84"/>
      <c r="CPV84"/>
      <c r="CPW84"/>
      <c r="CPX84"/>
      <c r="CPY84"/>
      <c r="CPZ84"/>
      <c r="CQA84"/>
      <c r="CQB84"/>
      <c r="CQC84"/>
      <c r="CQD84"/>
      <c r="CQE84"/>
      <c r="CQF84"/>
      <c r="CQG84"/>
      <c r="CQH84"/>
      <c r="CQI84"/>
      <c r="CQJ84"/>
      <c r="CQK84"/>
      <c r="CQL84"/>
      <c r="CQM84"/>
      <c r="CQN84"/>
      <c r="CQO84"/>
      <c r="CQP84"/>
      <c r="CQQ84"/>
      <c r="CQR84"/>
      <c r="CQS84"/>
      <c r="CQT84"/>
      <c r="CQU84"/>
      <c r="CQV84"/>
      <c r="CQW84"/>
      <c r="CQX84"/>
      <c r="CQY84"/>
      <c r="CQZ84"/>
      <c r="CRA84"/>
      <c r="CRB84"/>
      <c r="CRC84"/>
      <c r="CRD84"/>
    </row>
    <row r="85" spans="1:2500" s="11" customFormat="1" ht="18" customHeight="1" x14ac:dyDescent="0.25">
      <c r="A85" s="434"/>
      <c r="B85" s="21">
        <v>53</v>
      </c>
      <c r="C85" s="21" t="str">
        <f t="shared" si="14"/>
        <v>_53</v>
      </c>
      <c r="D85" s="21" t="str">
        <f t="shared" si="15"/>
        <v>_36_2</v>
      </c>
      <c r="E85" s="22" t="s">
        <v>72</v>
      </c>
      <c r="F85" s="21">
        <v>36</v>
      </c>
      <c r="G85" s="22" t="s">
        <v>76</v>
      </c>
      <c r="H85" s="21">
        <v>2</v>
      </c>
      <c r="I85" s="22" t="s">
        <v>9</v>
      </c>
      <c r="J85" s="287">
        <v>32277</v>
      </c>
      <c r="K85" s="15">
        <v>0.02</v>
      </c>
      <c r="L85" s="15">
        <v>0.02</v>
      </c>
      <c r="M85" s="289">
        <f t="shared" si="10"/>
        <v>32925</v>
      </c>
      <c r="N85" s="289">
        <f t="shared" si="11"/>
        <v>33585</v>
      </c>
      <c r="O85"/>
      <c r="P85" s="25">
        <f t="shared" si="12"/>
        <v>1.0200762152616414</v>
      </c>
      <c r="Q85" s="25">
        <f>+Q84</f>
        <v>1.020123254936486</v>
      </c>
      <c r="R85" s="25">
        <f>+(M85-M84)/(J85-J84)</f>
        <v>1.0199430199430199</v>
      </c>
      <c r="S85" s="1">
        <f t="shared" si="13"/>
        <v>1.0200455580865604</v>
      </c>
      <c r="T85" s="1">
        <f>+T84</f>
        <v>1.0200961657009</v>
      </c>
      <c r="U85" s="1">
        <f>+(N85-N84)/(M85-M84)</f>
        <v>1.0199022346368716</v>
      </c>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c r="AMH85"/>
      <c r="AMI85"/>
      <c r="AMJ85"/>
      <c r="AMK85"/>
      <c r="AML85"/>
      <c r="AMM85"/>
      <c r="AMN85"/>
      <c r="AMO85"/>
      <c r="AMP85"/>
      <c r="AMQ85"/>
      <c r="AMR85"/>
      <c r="AMS85"/>
      <c r="AMT85"/>
      <c r="AMU85"/>
      <c r="AMV85"/>
      <c r="AMW85"/>
      <c r="AMX85"/>
      <c r="AMY85"/>
      <c r="AMZ85"/>
      <c r="ANA85"/>
      <c r="ANB85"/>
      <c r="ANC85"/>
      <c r="AND85"/>
      <c r="ANE85"/>
      <c r="ANF85"/>
      <c r="ANG85"/>
      <c r="ANH85"/>
      <c r="ANI85"/>
      <c r="ANJ85"/>
      <c r="ANK85"/>
      <c r="ANL85"/>
      <c r="ANM85"/>
      <c r="ANN85"/>
      <c r="ANO85"/>
      <c r="ANP85"/>
      <c r="ANQ85"/>
      <c r="ANR85"/>
      <c r="ANS85"/>
      <c r="ANT85"/>
      <c r="ANU85"/>
      <c r="ANV85"/>
      <c r="ANW85"/>
      <c r="ANX85"/>
      <c r="ANY85"/>
      <c r="ANZ85"/>
      <c r="AOA85"/>
      <c r="AOB85"/>
      <c r="AOC85"/>
      <c r="AOD85"/>
      <c r="AOE85"/>
      <c r="AOF85"/>
      <c r="AOG85"/>
      <c r="AOH85"/>
      <c r="AOI85"/>
      <c r="AOJ85"/>
      <c r="AOK85"/>
      <c r="AOL85"/>
      <c r="AOM85"/>
      <c r="AON85"/>
      <c r="AOO85"/>
      <c r="AOP85"/>
      <c r="AOQ85"/>
      <c r="AOR85"/>
      <c r="AOS85"/>
      <c r="AOT85"/>
      <c r="AOU85"/>
      <c r="AOV85"/>
      <c r="AOW85"/>
      <c r="AOX85"/>
      <c r="AOY85"/>
      <c r="AOZ85"/>
      <c r="APA85"/>
      <c r="APB85"/>
      <c r="APC85"/>
      <c r="APD85"/>
      <c r="APE85"/>
      <c r="APF85"/>
      <c r="APG85"/>
      <c r="APH85"/>
      <c r="API85"/>
      <c r="APJ85"/>
      <c r="APK85"/>
      <c r="APL85"/>
      <c r="APM85"/>
      <c r="APN85"/>
      <c r="APO85"/>
      <c r="APP85"/>
      <c r="APQ85"/>
      <c r="APR85"/>
      <c r="APS85"/>
      <c r="APT85"/>
      <c r="APU85"/>
      <c r="APV85"/>
      <c r="APW85"/>
      <c r="APX85"/>
      <c r="APY85"/>
      <c r="APZ85"/>
      <c r="AQA85"/>
      <c r="AQB85"/>
      <c r="AQC85"/>
      <c r="AQD85"/>
      <c r="AQE85"/>
      <c r="AQF85"/>
      <c r="AQG85"/>
      <c r="AQH85"/>
      <c r="AQI85"/>
      <c r="AQJ85"/>
      <c r="AQK85"/>
      <c r="AQL85"/>
      <c r="AQM85"/>
      <c r="AQN85"/>
      <c r="AQO85"/>
      <c r="AQP85"/>
      <c r="AQQ85"/>
      <c r="AQR85"/>
      <c r="AQS85"/>
      <c r="AQT85"/>
      <c r="AQU85"/>
      <c r="AQV85"/>
      <c r="AQW85"/>
      <c r="AQX85"/>
      <c r="AQY85"/>
      <c r="AQZ85"/>
      <c r="ARA85"/>
      <c r="ARB85"/>
      <c r="ARC85"/>
      <c r="ARD85"/>
      <c r="ARE85"/>
      <c r="ARF85"/>
      <c r="ARG85"/>
      <c r="ARH85"/>
      <c r="ARI85"/>
      <c r="ARJ85"/>
      <c r="ARK85"/>
      <c r="ARL85"/>
      <c r="ARM85"/>
      <c r="ARN85"/>
      <c r="ARO85"/>
      <c r="ARP85"/>
      <c r="ARQ85"/>
      <c r="ARR85"/>
      <c r="ARS85"/>
      <c r="ART85"/>
      <c r="ARU85"/>
      <c r="ARV85"/>
      <c r="ARW85"/>
      <c r="ARX85"/>
      <c r="ARY85"/>
      <c r="ARZ85"/>
      <c r="ASA85"/>
      <c r="ASB85"/>
      <c r="ASC85"/>
      <c r="ASD85"/>
      <c r="ASE85"/>
      <c r="ASF85"/>
      <c r="ASG85"/>
      <c r="ASH85"/>
      <c r="ASI85"/>
      <c r="ASJ85"/>
      <c r="ASK85"/>
      <c r="ASL85"/>
      <c r="ASM85"/>
      <c r="ASN85"/>
      <c r="ASO85"/>
      <c r="ASP85"/>
      <c r="ASQ85"/>
      <c r="ASR85"/>
      <c r="ASS85"/>
      <c r="AST85"/>
      <c r="ASU85"/>
      <c r="ASV85"/>
      <c r="ASW85"/>
      <c r="ASX85"/>
      <c r="ASY85"/>
      <c r="ASZ85"/>
      <c r="ATA85"/>
      <c r="ATB85"/>
      <c r="ATC85"/>
      <c r="ATD85"/>
      <c r="ATE85"/>
      <c r="ATF85"/>
      <c r="ATG85"/>
      <c r="ATH85"/>
      <c r="ATI85"/>
      <c r="ATJ85"/>
      <c r="ATK85"/>
      <c r="ATL85"/>
      <c r="ATM85"/>
      <c r="ATN85"/>
      <c r="ATO85"/>
      <c r="ATP85"/>
      <c r="ATQ85"/>
      <c r="ATR85"/>
      <c r="ATS85"/>
      <c r="ATT85"/>
      <c r="ATU85"/>
      <c r="ATV85"/>
      <c r="ATW85"/>
      <c r="ATX85"/>
      <c r="ATY85"/>
      <c r="ATZ85"/>
      <c r="AUA85"/>
      <c r="AUB85"/>
      <c r="AUC85"/>
      <c r="AUD85"/>
      <c r="AUE85"/>
      <c r="AUF85"/>
      <c r="AUG85"/>
      <c r="AUH85"/>
      <c r="AUI85"/>
      <c r="AUJ85"/>
      <c r="AUK85"/>
      <c r="AUL85"/>
      <c r="AUM85"/>
      <c r="AUN85"/>
      <c r="AUO85"/>
      <c r="AUP85"/>
      <c r="AUQ85"/>
      <c r="AUR85"/>
      <c r="AUS85"/>
      <c r="AUT85"/>
      <c r="AUU85"/>
      <c r="AUV85"/>
      <c r="AUW85"/>
      <c r="AUX85"/>
      <c r="AUY85"/>
      <c r="AUZ85"/>
      <c r="AVA85"/>
      <c r="AVB85"/>
      <c r="AVC85"/>
      <c r="AVD85"/>
      <c r="AVE85"/>
      <c r="AVF85"/>
      <c r="AVG85"/>
      <c r="AVH85"/>
      <c r="AVI85"/>
      <c r="AVJ85"/>
      <c r="AVK85"/>
      <c r="AVL85"/>
      <c r="AVM85"/>
      <c r="AVN85"/>
      <c r="AVO85"/>
      <c r="AVP85"/>
      <c r="AVQ85"/>
      <c r="AVR85"/>
      <c r="AVS85"/>
      <c r="AVT85"/>
      <c r="AVU85"/>
      <c r="AVV85"/>
      <c r="AVW85"/>
      <c r="AVX85"/>
      <c r="AVY85"/>
      <c r="AVZ85"/>
      <c r="AWA85"/>
      <c r="AWB85"/>
      <c r="AWC85"/>
      <c r="AWD85"/>
      <c r="AWE85"/>
      <c r="AWF85"/>
      <c r="AWG85"/>
      <c r="AWH85"/>
      <c r="AWI85"/>
      <c r="AWJ85"/>
      <c r="AWK85"/>
      <c r="AWL85"/>
      <c r="AWM85"/>
      <c r="AWN85"/>
      <c r="AWO85"/>
      <c r="AWP85"/>
      <c r="AWQ85"/>
      <c r="AWR85"/>
      <c r="AWS85"/>
      <c r="AWT85"/>
      <c r="AWU85"/>
      <c r="AWV85"/>
      <c r="AWW85"/>
      <c r="AWX85"/>
      <c r="AWY85"/>
      <c r="AWZ85"/>
      <c r="AXA85"/>
      <c r="AXB85"/>
      <c r="AXC85"/>
      <c r="AXD85"/>
      <c r="AXE85"/>
      <c r="AXF85"/>
      <c r="AXG85"/>
      <c r="AXH85"/>
      <c r="AXI85"/>
      <c r="AXJ85"/>
      <c r="AXK85"/>
      <c r="AXL85"/>
      <c r="AXM85"/>
      <c r="AXN85"/>
      <c r="AXO85"/>
      <c r="AXP85"/>
      <c r="AXQ85"/>
      <c r="AXR85"/>
      <c r="AXS85"/>
      <c r="AXT85"/>
      <c r="AXU85"/>
      <c r="AXV85"/>
      <c r="AXW85"/>
      <c r="AXX85"/>
      <c r="AXY85"/>
      <c r="AXZ85"/>
      <c r="AYA85"/>
      <c r="AYB85"/>
      <c r="AYC85"/>
      <c r="AYD85"/>
      <c r="AYE85"/>
      <c r="AYF85"/>
      <c r="AYG85"/>
      <c r="AYH85"/>
      <c r="AYI85"/>
      <c r="AYJ85"/>
      <c r="AYK85"/>
      <c r="AYL85"/>
      <c r="AYM85"/>
      <c r="AYN85"/>
      <c r="AYO85"/>
      <c r="AYP85"/>
      <c r="AYQ85"/>
      <c r="AYR85"/>
      <c r="AYS85"/>
      <c r="AYT85"/>
      <c r="AYU85"/>
      <c r="AYV85"/>
      <c r="AYW85"/>
      <c r="AYX85"/>
      <c r="AYY85"/>
      <c r="AYZ85"/>
      <c r="AZA85"/>
      <c r="AZB85"/>
      <c r="AZC85"/>
      <c r="AZD85"/>
      <c r="AZE85"/>
      <c r="AZF85"/>
      <c r="AZG85"/>
      <c r="AZH85"/>
      <c r="AZI85"/>
      <c r="AZJ85"/>
      <c r="AZK85"/>
      <c r="AZL85"/>
      <c r="AZM85"/>
      <c r="AZN85"/>
      <c r="AZO85"/>
      <c r="AZP85"/>
      <c r="AZQ85"/>
      <c r="AZR85"/>
      <c r="AZS85"/>
      <c r="AZT85"/>
      <c r="AZU85"/>
      <c r="AZV85"/>
      <c r="AZW85"/>
      <c r="AZX85"/>
      <c r="AZY85"/>
      <c r="AZZ85"/>
      <c r="BAA85"/>
      <c r="BAB85"/>
      <c r="BAC85"/>
      <c r="BAD85"/>
      <c r="BAE85"/>
      <c r="BAF85"/>
      <c r="BAG85"/>
      <c r="BAH85"/>
      <c r="BAI85"/>
      <c r="BAJ85"/>
      <c r="BAK85"/>
      <c r="BAL85"/>
      <c r="BAM85"/>
      <c r="BAN85"/>
      <c r="BAO85"/>
      <c r="BAP85"/>
      <c r="BAQ85"/>
      <c r="BAR85"/>
      <c r="BAS85"/>
      <c r="BAT85"/>
      <c r="BAU85"/>
      <c r="BAV85"/>
      <c r="BAW85"/>
      <c r="BAX85"/>
      <c r="BAY85"/>
      <c r="BAZ85"/>
      <c r="BBA85"/>
      <c r="BBB85"/>
      <c r="BBC85"/>
      <c r="BBD85"/>
      <c r="BBE85"/>
      <c r="BBF85"/>
      <c r="BBG85"/>
      <c r="BBH85"/>
      <c r="BBI85"/>
      <c r="BBJ85"/>
      <c r="BBK85"/>
      <c r="BBL85"/>
      <c r="BBM85"/>
      <c r="BBN85"/>
      <c r="BBO85"/>
      <c r="BBP85"/>
      <c r="BBQ85"/>
      <c r="BBR85"/>
      <c r="BBS85"/>
      <c r="BBT85"/>
      <c r="BBU85"/>
      <c r="BBV85"/>
      <c r="BBW85"/>
      <c r="BBX85"/>
      <c r="BBY85"/>
      <c r="BBZ85"/>
      <c r="BCA85"/>
      <c r="BCB85"/>
      <c r="BCC85"/>
      <c r="BCD85"/>
      <c r="BCE85"/>
      <c r="BCF85"/>
      <c r="BCG85"/>
      <c r="BCH85"/>
      <c r="BCI85"/>
      <c r="BCJ85"/>
      <c r="BCK85"/>
      <c r="BCL85"/>
      <c r="BCM85"/>
      <c r="BCN85"/>
      <c r="BCO85"/>
      <c r="BCP85"/>
      <c r="BCQ85"/>
      <c r="BCR85"/>
      <c r="BCS85"/>
      <c r="BCT85"/>
      <c r="BCU85"/>
      <c r="BCV85"/>
      <c r="BCW85"/>
      <c r="BCX85"/>
      <c r="BCY85"/>
      <c r="BCZ85"/>
      <c r="BDA85"/>
      <c r="BDB85"/>
      <c r="BDC85"/>
      <c r="BDD85"/>
      <c r="BDE85"/>
      <c r="BDF85"/>
      <c r="BDG85"/>
      <c r="BDH85"/>
      <c r="BDI85"/>
      <c r="BDJ85"/>
      <c r="BDK85"/>
      <c r="BDL85"/>
      <c r="BDM85"/>
      <c r="BDN85"/>
      <c r="BDO85"/>
      <c r="BDP85"/>
      <c r="BDQ85"/>
      <c r="BDR85"/>
      <c r="BDS85"/>
      <c r="BDT85"/>
      <c r="BDU85"/>
      <c r="BDV85"/>
      <c r="BDW85"/>
      <c r="BDX85"/>
      <c r="BDY85"/>
      <c r="BDZ85"/>
      <c r="BEA85"/>
      <c r="BEB85"/>
      <c r="BEC85"/>
      <c r="BED85"/>
      <c r="BEE85"/>
      <c r="BEF85"/>
      <c r="BEG85"/>
      <c r="BEH85"/>
      <c r="BEI85"/>
      <c r="BEJ85"/>
      <c r="BEK85"/>
      <c r="BEL85"/>
      <c r="BEM85"/>
      <c r="BEN85"/>
      <c r="BEO85"/>
      <c r="BEP85"/>
      <c r="BEQ85"/>
      <c r="BER85"/>
      <c r="BES85"/>
      <c r="BET85"/>
      <c r="BEU85"/>
      <c r="BEV85"/>
      <c r="BEW85"/>
      <c r="BEX85"/>
      <c r="BEY85"/>
      <c r="BEZ85"/>
      <c r="BFA85"/>
      <c r="BFB85"/>
      <c r="BFC85"/>
      <c r="BFD85"/>
      <c r="BFE85"/>
      <c r="BFF85"/>
      <c r="BFG85"/>
      <c r="BFH85"/>
      <c r="BFI85"/>
      <c r="BFJ85"/>
      <c r="BFK85"/>
      <c r="BFL85"/>
      <c r="BFM85"/>
      <c r="BFN85"/>
      <c r="BFO85"/>
      <c r="BFP85"/>
      <c r="BFQ85"/>
      <c r="BFR85"/>
      <c r="BFS85"/>
      <c r="BFT85"/>
      <c r="BFU85"/>
      <c r="BFV85"/>
      <c r="BFW85"/>
      <c r="BFX85"/>
      <c r="BFY85"/>
      <c r="BFZ85"/>
      <c r="BGA85"/>
      <c r="BGB85"/>
      <c r="BGC85"/>
      <c r="BGD85"/>
      <c r="BGE85"/>
      <c r="BGF85"/>
      <c r="BGG85"/>
      <c r="BGH85"/>
      <c r="BGI85"/>
      <c r="BGJ85"/>
      <c r="BGK85"/>
      <c r="BGL85"/>
      <c r="BGM85"/>
      <c r="BGN85"/>
      <c r="BGO85"/>
      <c r="BGP85"/>
      <c r="BGQ85"/>
      <c r="BGR85"/>
      <c r="BGS85"/>
      <c r="BGT85"/>
      <c r="BGU85"/>
      <c r="BGV85"/>
      <c r="BGW85"/>
      <c r="BGX85"/>
      <c r="BGY85"/>
      <c r="BGZ85"/>
      <c r="BHA85"/>
      <c r="BHB85"/>
      <c r="BHC85"/>
      <c r="BHD85"/>
      <c r="BHE85"/>
      <c r="BHF85"/>
      <c r="BHG85"/>
      <c r="BHH85"/>
      <c r="BHI85"/>
      <c r="BHJ85"/>
      <c r="BHK85"/>
      <c r="BHL85"/>
      <c r="BHM85"/>
      <c r="BHN85"/>
      <c r="BHO85"/>
      <c r="BHP85"/>
      <c r="BHQ85"/>
      <c r="BHR85"/>
      <c r="BHS85"/>
      <c r="BHT85"/>
      <c r="BHU85"/>
      <c r="BHV85"/>
      <c r="BHW85"/>
      <c r="BHX85"/>
      <c r="BHY85"/>
      <c r="BHZ85"/>
      <c r="BIA85"/>
      <c r="BIB85"/>
      <c r="BIC85"/>
      <c r="BID85"/>
      <c r="BIE85"/>
      <c r="BIF85"/>
      <c r="BIG85"/>
      <c r="BIH85"/>
      <c r="BII85"/>
      <c r="BIJ85"/>
      <c r="BIK85"/>
      <c r="BIL85"/>
      <c r="BIM85"/>
      <c r="BIN85"/>
      <c r="BIO85"/>
      <c r="BIP85"/>
      <c r="BIQ85"/>
      <c r="BIR85"/>
      <c r="BIS85"/>
      <c r="BIT85"/>
      <c r="BIU85"/>
      <c r="BIV85"/>
      <c r="BIW85"/>
      <c r="BIX85"/>
      <c r="BIY85"/>
      <c r="BIZ85"/>
      <c r="BJA85"/>
      <c r="BJB85"/>
      <c r="BJC85"/>
      <c r="BJD85"/>
      <c r="BJE85"/>
      <c r="BJF85"/>
      <c r="BJG85"/>
      <c r="BJH85"/>
      <c r="BJI85"/>
      <c r="BJJ85"/>
      <c r="BJK85"/>
      <c r="BJL85"/>
      <c r="BJM85"/>
      <c r="BJN85"/>
      <c r="BJO85"/>
      <c r="BJP85"/>
      <c r="BJQ85"/>
      <c r="BJR85"/>
      <c r="BJS85"/>
      <c r="BJT85"/>
      <c r="BJU85"/>
      <c r="BJV85"/>
      <c r="BJW85"/>
      <c r="BJX85"/>
      <c r="BJY85"/>
      <c r="BJZ85"/>
      <c r="BKA85"/>
      <c r="BKB85"/>
      <c r="BKC85"/>
      <c r="BKD85"/>
      <c r="BKE85"/>
      <c r="BKF85"/>
      <c r="BKG85"/>
      <c r="BKH85"/>
      <c r="BKI85"/>
      <c r="BKJ85"/>
      <c r="BKK85"/>
      <c r="BKL85"/>
      <c r="BKM85"/>
      <c r="BKN85"/>
      <c r="BKO85"/>
      <c r="BKP85"/>
      <c r="BKQ85"/>
      <c r="BKR85"/>
      <c r="BKS85"/>
      <c r="BKT85"/>
      <c r="BKU85"/>
      <c r="BKV85"/>
      <c r="BKW85"/>
      <c r="BKX85"/>
      <c r="BKY85"/>
      <c r="BKZ85"/>
      <c r="BLA85"/>
      <c r="BLB85"/>
      <c r="BLC85"/>
      <c r="BLD85"/>
      <c r="BLE85"/>
      <c r="BLF85"/>
      <c r="BLG85"/>
      <c r="BLH85"/>
      <c r="BLI85"/>
      <c r="BLJ85"/>
      <c r="BLK85"/>
      <c r="BLL85"/>
      <c r="BLM85"/>
      <c r="BLN85"/>
      <c r="BLO85"/>
      <c r="BLP85"/>
      <c r="BLQ85"/>
      <c r="BLR85"/>
      <c r="BLS85"/>
      <c r="BLT85"/>
      <c r="BLU85"/>
      <c r="BLV85"/>
      <c r="BLW85"/>
      <c r="BLX85"/>
      <c r="BLY85"/>
      <c r="BLZ85"/>
      <c r="BMA85"/>
      <c r="BMB85"/>
      <c r="BMC85"/>
      <c r="BMD85"/>
      <c r="BME85"/>
      <c r="BMF85"/>
      <c r="BMG85"/>
      <c r="BMH85"/>
      <c r="BMI85"/>
      <c r="BMJ85"/>
      <c r="BMK85"/>
      <c r="BML85"/>
      <c r="BMM85"/>
      <c r="BMN85"/>
      <c r="BMO85"/>
      <c r="BMP85"/>
      <c r="BMQ85"/>
      <c r="BMR85"/>
      <c r="BMS85"/>
      <c r="BMT85"/>
      <c r="BMU85"/>
      <c r="BMV85"/>
      <c r="BMW85"/>
      <c r="BMX85"/>
      <c r="BMY85"/>
      <c r="BMZ85"/>
      <c r="BNA85"/>
      <c r="BNB85"/>
      <c r="BNC85"/>
      <c r="BND85"/>
      <c r="BNE85"/>
      <c r="BNF85"/>
      <c r="BNG85"/>
      <c r="BNH85"/>
      <c r="BNI85"/>
      <c r="BNJ85"/>
      <c r="BNK85"/>
      <c r="BNL85"/>
      <c r="BNM85"/>
      <c r="BNN85"/>
      <c r="BNO85"/>
      <c r="BNP85"/>
      <c r="BNQ85"/>
      <c r="BNR85"/>
      <c r="BNS85"/>
      <c r="BNT85"/>
      <c r="BNU85"/>
      <c r="BNV85"/>
      <c r="BNW85"/>
      <c r="BNX85"/>
      <c r="BNY85"/>
      <c r="BNZ85"/>
      <c r="BOA85"/>
      <c r="BOB85"/>
      <c r="BOC85"/>
      <c r="BOD85"/>
      <c r="BOE85"/>
      <c r="BOF85"/>
      <c r="BOG85"/>
      <c r="BOH85"/>
      <c r="BOI85"/>
      <c r="BOJ85"/>
      <c r="BOK85"/>
      <c r="BOL85"/>
      <c r="BOM85"/>
      <c r="BON85"/>
      <c r="BOO85"/>
      <c r="BOP85"/>
      <c r="BOQ85"/>
      <c r="BOR85"/>
      <c r="BOS85"/>
      <c r="BOT85"/>
      <c r="BOU85"/>
      <c r="BOV85"/>
      <c r="BOW85"/>
      <c r="BOX85"/>
      <c r="BOY85"/>
      <c r="BOZ85"/>
      <c r="BPA85"/>
      <c r="BPB85"/>
      <c r="BPC85"/>
      <c r="BPD85"/>
      <c r="BPE85"/>
      <c r="BPF85"/>
      <c r="BPG85"/>
      <c r="BPH85"/>
      <c r="BPI85"/>
      <c r="BPJ85"/>
      <c r="BPK85"/>
      <c r="BPL85"/>
      <c r="BPM85"/>
      <c r="BPN85"/>
      <c r="BPO85"/>
      <c r="BPP85"/>
      <c r="BPQ85"/>
      <c r="BPR85"/>
      <c r="BPS85"/>
      <c r="BPT85"/>
      <c r="BPU85"/>
      <c r="BPV85"/>
      <c r="BPW85"/>
      <c r="BPX85"/>
      <c r="BPY85"/>
      <c r="BPZ85"/>
      <c r="BQA85"/>
      <c r="BQB85"/>
      <c r="BQC85"/>
      <c r="BQD85"/>
      <c r="BQE85"/>
      <c r="BQF85"/>
      <c r="BQG85"/>
      <c r="BQH85"/>
      <c r="BQI85"/>
      <c r="BQJ85"/>
      <c r="BQK85"/>
      <c r="BQL85"/>
      <c r="BQM85"/>
      <c r="BQN85"/>
      <c r="BQO85"/>
      <c r="BQP85"/>
      <c r="BQQ85"/>
      <c r="BQR85"/>
      <c r="BQS85"/>
      <c r="BQT85"/>
      <c r="BQU85"/>
      <c r="BQV85"/>
      <c r="BQW85"/>
      <c r="BQX85"/>
      <c r="BQY85"/>
      <c r="BQZ85"/>
      <c r="BRA85"/>
      <c r="BRB85"/>
      <c r="BRC85"/>
      <c r="BRD85"/>
      <c r="BRE85"/>
      <c r="BRF85"/>
      <c r="BRG85"/>
      <c r="BRH85"/>
      <c r="BRI85"/>
      <c r="BRJ85"/>
      <c r="BRK85"/>
      <c r="BRL85"/>
      <c r="BRM85"/>
      <c r="BRN85"/>
      <c r="BRO85"/>
      <c r="BRP85"/>
      <c r="BRQ85"/>
      <c r="BRR85"/>
      <c r="BRS85"/>
      <c r="BRT85"/>
      <c r="BRU85"/>
      <c r="BRV85"/>
      <c r="BRW85"/>
      <c r="BRX85"/>
      <c r="BRY85"/>
      <c r="BRZ85"/>
      <c r="BSA85"/>
      <c r="BSB85"/>
      <c r="BSC85"/>
      <c r="BSD85"/>
      <c r="BSE85"/>
      <c r="BSF85"/>
      <c r="BSG85"/>
      <c r="BSH85"/>
      <c r="BSI85"/>
      <c r="BSJ85"/>
      <c r="BSK85"/>
      <c r="BSL85"/>
      <c r="BSM85"/>
      <c r="BSN85"/>
      <c r="BSO85"/>
      <c r="BSP85"/>
      <c r="BSQ85"/>
      <c r="BSR85"/>
      <c r="BSS85"/>
      <c r="BST85"/>
      <c r="BSU85"/>
      <c r="BSV85"/>
      <c r="BSW85"/>
      <c r="BSX85"/>
      <c r="BSY85"/>
      <c r="BSZ85"/>
      <c r="BTA85"/>
      <c r="BTB85"/>
      <c r="BTC85"/>
      <c r="BTD85"/>
      <c r="BTE85"/>
      <c r="BTF85"/>
      <c r="BTG85"/>
      <c r="BTH85"/>
      <c r="BTI85"/>
      <c r="BTJ85"/>
      <c r="BTK85"/>
      <c r="BTL85"/>
      <c r="BTM85"/>
      <c r="BTN85"/>
      <c r="BTO85"/>
      <c r="BTP85"/>
      <c r="BTQ85"/>
      <c r="BTR85"/>
      <c r="BTS85"/>
      <c r="BTT85"/>
      <c r="BTU85"/>
      <c r="BTV85"/>
      <c r="BTW85"/>
      <c r="BTX85"/>
      <c r="BTY85"/>
      <c r="BTZ85"/>
      <c r="BUA85"/>
      <c r="BUB85"/>
      <c r="BUC85"/>
      <c r="BUD85"/>
      <c r="BUE85"/>
      <c r="BUF85"/>
      <c r="BUG85"/>
      <c r="BUH85"/>
      <c r="BUI85"/>
      <c r="BUJ85"/>
      <c r="BUK85"/>
      <c r="BUL85"/>
      <c r="BUM85"/>
      <c r="BUN85"/>
      <c r="BUO85"/>
      <c r="BUP85"/>
      <c r="BUQ85"/>
      <c r="BUR85"/>
      <c r="BUS85"/>
      <c r="BUT85"/>
      <c r="BUU85"/>
      <c r="BUV85"/>
      <c r="BUW85"/>
      <c r="BUX85"/>
      <c r="BUY85"/>
      <c r="BUZ85"/>
      <c r="BVA85"/>
      <c r="BVB85"/>
      <c r="BVC85"/>
      <c r="BVD85"/>
      <c r="BVE85"/>
      <c r="BVF85"/>
      <c r="BVG85"/>
      <c r="BVH85"/>
      <c r="BVI85"/>
      <c r="BVJ85"/>
      <c r="BVK85"/>
      <c r="BVL85"/>
      <c r="BVM85"/>
      <c r="BVN85"/>
      <c r="BVO85"/>
      <c r="BVP85"/>
      <c r="BVQ85"/>
      <c r="BVR85"/>
      <c r="BVS85"/>
      <c r="BVT85"/>
      <c r="BVU85"/>
      <c r="BVV85"/>
      <c r="BVW85"/>
      <c r="BVX85"/>
      <c r="BVY85"/>
      <c r="BVZ85"/>
      <c r="BWA85"/>
      <c r="BWB85"/>
      <c r="BWC85"/>
      <c r="BWD85"/>
      <c r="BWE85"/>
      <c r="BWF85"/>
      <c r="BWG85"/>
      <c r="BWH85"/>
      <c r="BWI85"/>
      <c r="BWJ85"/>
      <c r="BWK85"/>
      <c r="BWL85"/>
      <c r="BWM85"/>
      <c r="BWN85"/>
      <c r="BWO85"/>
      <c r="BWP85"/>
      <c r="BWQ85"/>
      <c r="BWR85"/>
      <c r="BWS85"/>
      <c r="BWT85"/>
      <c r="BWU85"/>
      <c r="BWV85"/>
      <c r="BWW85"/>
      <c r="BWX85"/>
      <c r="BWY85"/>
      <c r="BWZ85"/>
      <c r="BXA85"/>
      <c r="BXB85"/>
      <c r="BXC85"/>
      <c r="BXD85"/>
      <c r="BXE85"/>
      <c r="BXF85"/>
      <c r="BXG85"/>
      <c r="BXH85"/>
      <c r="BXI85"/>
      <c r="BXJ85"/>
      <c r="BXK85"/>
      <c r="BXL85"/>
      <c r="BXM85"/>
      <c r="BXN85"/>
      <c r="BXO85"/>
      <c r="BXP85"/>
      <c r="BXQ85"/>
      <c r="BXR85"/>
      <c r="BXS85"/>
      <c r="BXT85"/>
      <c r="BXU85"/>
      <c r="BXV85"/>
      <c r="BXW85"/>
      <c r="BXX85"/>
      <c r="BXY85"/>
      <c r="BXZ85"/>
      <c r="BYA85"/>
      <c r="BYB85"/>
      <c r="BYC85"/>
      <c r="BYD85"/>
      <c r="BYE85"/>
      <c r="BYF85"/>
      <c r="BYG85"/>
      <c r="BYH85"/>
      <c r="BYI85"/>
      <c r="BYJ85"/>
      <c r="BYK85"/>
      <c r="BYL85"/>
      <c r="BYM85"/>
      <c r="BYN85"/>
      <c r="BYO85"/>
      <c r="BYP85"/>
      <c r="BYQ85"/>
      <c r="BYR85"/>
      <c r="BYS85"/>
      <c r="BYT85"/>
      <c r="BYU85"/>
      <c r="BYV85"/>
      <c r="BYW85"/>
      <c r="BYX85"/>
      <c r="BYY85"/>
      <c r="BYZ85"/>
      <c r="BZA85"/>
      <c r="BZB85"/>
      <c r="BZC85"/>
      <c r="BZD85"/>
      <c r="BZE85"/>
      <c r="BZF85"/>
      <c r="BZG85"/>
      <c r="BZH85"/>
      <c r="BZI85"/>
      <c r="BZJ85"/>
      <c r="BZK85"/>
      <c r="BZL85"/>
      <c r="BZM85"/>
      <c r="BZN85"/>
      <c r="BZO85"/>
      <c r="BZP85"/>
      <c r="BZQ85"/>
      <c r="BZR85"/>
      <c r="BZS85"/>
      <c r="BZT85"/>
      <c r="BZU85"/>
      <c r="BZV85"/>
      <c r="BZW85"/>
      <c r="BZX85"/>
      <c r="BZY85"/>
      <c r="BZZ85"/>
      <c r="CAA85"/>
      <c r="CAB85"/>
      <c r="CAC85"/>
      <c r="CAD85"/>
      <c r="CAE85"/>
      <c r="CAF85"/>
      <c r="CAG85"/>
      <c r="CAH85"/>
      <c r="CAI85"/>
      <c r="CAJ85"/>
      <c r="CAK85"/>
      <c r="CAL85"/>
      <c r="CAM85"/>
      <c r="CAN85"/>
      <c r="CAO85"/>
      <c r="CAP85"/>
      <c r="CAQ85"/>
      <c r="CAR85"/>
      <c r="CAS85"/>
      <c r="CAT85"/>
      <c r="CAU85"/>
      <c r="CAV85"/>
      <c r="CAW85"/>
      <c r="CAX85"/>
      <c r="CAY85"/>
      <c r="CAZ85"/>
      <c r="CBA85"/>
      <c r="CBB85"/>
      <c r="CBC85"/>
      <c r="CBD85"/>
      <c r="CBE85"/>
      <c r="CBF85"/>
      <c r="CBG85"/>
      <c r="CBH85"/>
      <c r="CBI85"/>
      <c r="CBJ85"/>
      <c r="CBK85"/>
      <c r="CBL85"/>
      <c r="CBM85"/>
      <c r="CBN85"/>
      <c r="CBO85"/>
      <c r="CBP85"/>
      <c r="CBQ85"/>
      <c r="CBR85"/>
      <c r="CBS85"/>
      <c r="CBT85"/>
      <c r="CBU85"/>
      <c r="CBV85"/>
      <c r="CBW85"/>
      <c r="CBX85"/>
      <c r="CBY85"/>
      <c r="CBZ85"/>
      <c r="CCA85"/>
      <c r="CCB85"/>
      <c r="CCC85"/>
      <c r="CCD85"/>
      <c r="CCE85"/>
      <c r="CCF85"/>
      <c r="CCG85"/>
      <c r="CCH85"/>
      <c r="CCI85"/>
      <c r="CCJ85"/>
      <c r="CCK85"/>
      <c r="CCL85"/>
      <c r="CCM85"/>
      <c r="CCN85"/>
      <c r="CCO85"/>
      <c r="CCP85"/>
      <c r="CCQ85"/>
      <c r="CCR85"/>
      <c r="CCS85"/>
      <c r="CCT85"/>
      <c r="CCU85"/>
      <c r="CCV85"/>
      <c r="CCW85"/>
      <c r="CCX85"/>
      <c r="CCY85"/>
      <c r="CCZ85"/>
      <c r="CDA85"/>
      <c r="CDB85"/>
      <c r="CDC85"/>
      <c r="CDD85"/>
      <c r="CDE85"/>
      <c r="CDF85"/>
      <c r="CDG85"/>
      <c r="CDH85"/>
      <c r="CDI85"/>
      <c r="CDJ85"/>
      <c r="CDK85"/>
      <c r="CDL85"/>
      <c r="CDM85"/>
      <c r="CDN85"/>
      <c r="CDO85"/>
      <c r="CDP85"/>
      <c r="CDQ85"/>
      <c r="CDR85"/>
      <c r="CDS85"/>
      <c r="CDT85"/>
      <c r="CDU85"/>
      <c r="CDV85"/>
      <c r="CDW85"/>
      <c r="CDX85"/>
      <c r="CDY85"/>
      <c r="CDZ85"/>
      <c r="CEA85"/>
      <c r="CEB85"/>
      <c r="CEC85"/>
      <c r="CED85"/>
      <c r="CEE85"/>
      <c r="CEF85"/>
      <c r="CEG85"/>
      <c r="CEH85"/>
      <c r="CEI85"/>
      <c r="CEJ85"/>
      <c r="CEK85"/>
      <c r="CEL85"/>
      <c r="CEM85"/>
      <c r="CEN85"/>
      <c r="CEO85"/>
      <c r="CEP85"/>
      <c r="CEQ85"/>
      <c r="CER85"/>
      <c r="CES85"/>
      <c r="CET85"/>
      <c r="CEU85"/>
      <c r="CEV85"/>
      <c r="CEW85"/>
      <c r="CEX85"/>
      <c r="CEY85"/>
      <c r="CEZ85"/>
      <c r="CFA85"/>
      <c r="CFB85"/>
      <c r="CFC85"/>
      <c r="CFD85"/>
      <c r="CFE85"/>
      <c r="CFF85"/>
      <c r="CFG85"/>
      <c r="CFH85"/>
      <c r="CFI85"/>
      <c r="CFJ85"/>
      <c r="CFK85"/>
      <c r="CFL85"/>
      <c r="CFM85"/>
      <c r="CFN85"/>
      <c r="CFO85"/>
      <c r="CFP85"/>
      <c r="CFQ85"/>
      <c r="CFR85"/>
      <c r="CFS85"/>
      <c r="CFT85"/>
      <c r="CFU85"/>
      <c r="CFV85"/>
      <c r="CFW85"/>
      <c r="CFX85"/>
      <c r="CFY85"/>
      <c r="CFZ85"/>
      <c r="CGA85"/>
      <c r="CGB85"/>
      <c r="CGC85"/>
      <c r="CGD85"/>
      <c r="CGE85"/>
      <c r="CGF85"/>
      <c r="CGG85"/>
      <c r="CGH85"/>
      <c r="CGI85"/>
      <c r="CGJ85"/>
      <c r="CGK85"/>
      <c r="CGL85"/>
      <c r="CGM85"/>
      <c r="CGN85"/>
      <c r="CGO85"/>
      <c r="CGP85"/>
      <c r="CGQ85"/>
      <c r="CGR85"/>
      <c r="CGS85"/>
      <c r="CGT85"/>
      <c r="CGU85"/>
      <c r="CGV85"/>
      <c r="CGW85"/>
      <c r="CGX85"/>
      <c r="CGY85"/>
      <c r="CGZ85"/>
      <c r="CHA85"/>
      <c r="CHB85"/>
      <c r="CHC85"/>
      <c r="CHD85"/>
      <c r="CHE85"/>
      <c r="CHF85"/>
      <c r="CHG85"/>
      <c r="CHH85"/>
      <c r="CHI85"/>
      <c r="CHJ85"/>
      <c r="CHK85"/>
      <c r="CHL85"/>
      <c r="CHM85"/>
      <c r="CHN85"/>
      <c r="CHO85"/>
      <c r="CHP85"/>
      <c r="CHQ85"/>
      <c r="CHR85"/>
      <c r="CHS85"/>
      <c r="CHT85"/>
      <c r="CHU85"/>
      <c r="CHV85"/>
      <c r="CHW85"/>
      <c r="CHX85"/>
      <c r="CHY85"/>
      <c r="CHZ85"/>
      <c r="CIA85"/>
      <c r="CIB85"/>
      <c r="CIC85"/>
      <c r="CID85"/>
      <c r="CIE85"/>
      <c r="CIF85"/>
      <c r="CIG85"/>
      <c r="CIH85"/>
      <c r="CII85"/>
      <c r="CIJ85"/>
      <c r="CIK85"/>
      <c r="CIL85"/>
      <c r="CIM85"/>
      <c r="CIN85"/>
      <c r="CIO85"/>
      <c r="CIP85"/>
      <c r="CIQ85"/>
      <c r="CIR85"/>
      <c r="CIS85"/>
      <c r="CIT85"/>
      <c r="CIU85"/>
      <c r="CIV85"/>
      <c r="CIW85"/>
      <c r="CIX85"/>
      <c r="CIY85"/>
      <c r="CIZ85"/>
      <c r="CJA85"/>
      <c r="CJB85"/>
      <c r="CJC85"/>
      <c r="CJD85"/>
      <c r="CJE85"/>
      <c r="CJF85"/>
      <c r="CJG85"/>
      <c r="CJH85"/>
      <c r="CJI85"/>
      <c r="CJJ85"/>
      <c r="CJK85"/>
      <c r="CJL85"/>
      <c r="CJM85"/>
      <c r="CJN85"/>
      <c r="CJO85"/>
      <c r="CJP85"/>
      <c r="CJQ85"/>
      <c r="CJR85"/>
      <c r="CJS85"/>
      <c r="CJT85"/>
      <c r="CJU85"/>
      <c r="CJV85"/>
      <c r="CJW85"/>
      <c r="CJX85"/>
      <c r="CJY85"/>
      <c r="CJZ85"/>
      <c r="CKA85"/>
      <c r="CKB85"/>
      <c r="CKC85"/>
      <c r="CKD85"/>
      <c r="CKE85"/>
      <c r="CKF85"/>
      <c r="CKG85"/>
      <c r="CKH85"/>
      <c r="CKI85"/>
      <c r="CKJ85"/>
      <c r="CKK85"/>
      <c r="CKL85"/>
      <c r="CKM85"/>
      <c r="CKN85"/>
      <c r="CKO85"/>
      <c r="CKP85"/>
      <c r="CKQ85"/>
      <c r="CKR85"/>
      <c r="CKS85"/>
      <c r="CKT85"/>
      <c r="CKU85"/>
      <c r="CKV85"/>
      <c r="CKW85"/>
      <c r="CKX85"/>
      <c r="CKY85"/>
      <c r="CKZ85"/>
      <c r="CLA85"/>
      <c r="CLB85"/>
      <c r="CLC85"/>
      <c r="CLD85"/>
      <c r="CLE85"/>
      <c r="CLF85"/>
      <c r="CLG85"/>
      <c r="CLH85"/>
      <c r="CLI85"/>
      <c r="CLJ85"/>
      <c r="CLK85"/>
      <c r="CLL85"/>
      <c r="CLM85"/>
      <c r="CLN85"/>
      <c r="CLO85"/>
      <c r="CLP85"/>
      <c r="CLQ85"/>
      <c r="CLR85"/>
      <c r="CLS85"/>
      <c r="CLT85"/>
      <c r="CLU85"/>
      <c r="CLV85"/>
      <c r="CLW85"/>
      <c r="CLX85"/>
      <c r="CLY85"/>
      <c r="CLZ85"/>
      <c r="CMA85"/>
      <c r="CMB85"/>
      <c r="CMC85"/>
      <c r="CMD85"/>
      <c r="CME85"/>
      <c r="CMF85"/>
      <c r="CMG85"/>
      <c r="CMH85"/>
      <c r="CMI85"/>
      <c r="CMJ85"/>
      <c r="CMK85"/>
      <c r="CML85"/>
      <c r="CMM85"/>
      <c r="CMN85"/>
      <c r="CMO85"/>
      <c r="CMP85"/>
      <c r="CMQ85"/>
      <c r="CMR85"/>
      <c r="CMS85"/>
      <c r="CMT85"/>
      <c r="CMU85"/>
      <c r="CMV85"/>
      <c r="CMW85"/>
      <c r="CMX85"/>
      <c r="CMY85"/>
      <c r="CMZ85"/>
      <c r="CNA85"/>
      <c r="CNB85"/>
      <c r="CNC85"/>
      <c r="CND85"/>
      <c r="CNE85"/>
      <c r="CNF85"/>
      <c r="CNG85"/>
      <c r="CNH85"/>
      <c r="CNI85"/>
      <c r="CNJ85"/>
      <c r="CNK85"/>
      <c r="CNL85"/>
      <c r="CNM85"/>
      <c r="CNN85"/>
      <c r="CNO85"/>
      <c r="CNP85"/>
      <c r="CNQ85"/>
      <c r="CNR85"/>
      <c r="CNS85"/>
      <c r="CNT85"/>
      <c r="CNU85"/>
      <c r="CNV85"/>
      <c r="CNW85"/>
      <c r="CNX85"/>
      <c r="CNY85"/>
      <c r="CNZ85"/>
      <c r="COA85"/>
      <c r="COB85"/>
      <c r="COC85"/>
      <c r="COD85"/>
      <c r="COE85"/>
      <c r="COF85"/>
      <c r="COG85"/>
      <c r="COH85"/>
      <c r="COI85"/>
      <c r="COJ85"/>
      <c r="COK85"/>
      <c r="COL85"/>
      <c r="COM85"/>
      <c r="CON85"/>
      <c r="COO85"/>
      <c r="COP85"/>
      <c r="COQ85"/>
      <c r="COR85"/>
      <c r="COS85"/>
      <c r="COT85"/>
      <c r="COU85"/>
      <c r="COV85"/>
      <c r="COW85"/>
      <c r="COX85"/>
      <c r="COY85"/>
      <c r="COZ85"/>
      <c r="CPA85"/>
      <c r="CPB85"/>
      <c r="CPC85"/>
      <c r="CPD85"/>
      <c r="CPE85"/>
      <c r="CPF85"/>
      <c r="CPG85"/>
      <c r="CPH85"/>
      <c r="CPI85"/>
      <c r="CPJ85"/>
      <c r="CPK85"/>
      <c r="CPL85"/>
      <c r="CPM85"/>
      <c r="CPN85"/>
      <c r="CPO85"/>
      <c r="CPP85"/>
      <c r="CPQ85"/>
      <c r="CPR85"/>
      <c r="CPS85"/>
      <c r="CPT85"/>
      <c r="CPU85"/>
      <c r="CPV85"/>
      <c r="CPW85"/>
      <c r="CPX85"/>
      <c r="CPY85"/>
      <c r="CPZ85"/>
      <c r="CQA85"/>
      <c r="CQB85"/>
      <c r="CQC85"/>
      <c r="CQD85"/>
      <c r="CQE85"/>
      <c r="CQF85"/>
      <c r="CQG85"/>
      <c r="CQH85"/>
      <c r="CQI85"/>
      <c r="CQJ85"/>
      <c r="CQK85"/>
      <c r="CQL85"/>
      <c r="CQM85"/>
      <c r="CQN85"/>
      <c r="CQO85"/>
      <c r="CQP85"/>
      <c r="CQQ85"/>
      <c r="CQR85"/>
      <c r="CQS85"/>
      <c r="CQT85"/>
      <c r="CQU85"/>
      <c r="CQV85"/>
      <c r="CQW85"/>
      <c r="CQX85"/>
      <c r="CQY85"/>
      <c r="CQZ85"/>
      <c r="CRA85"/>
      <c r="CRB85"/>
      <c r="CRC85"/>
      <c r="CRD85"/>
    </row>
    <row r="86" spans="1:2500" ht="18" hidden="1" customHeight="1" x14ac:dyDescent="0.25">
      <c r="A86" s="432" t="s">
        <v>102</v>
      </c>
      <c r="B86" s="21">
        <v>1</v>
      </c>
      <c r="C86" s="21" t="str">
        <f t="shared" ref="C86:C121" si="16">CONCATENATE(A86,"_",B86)</f>
        <v>Bothell_1</v>
      </c>
      <c r="D86" s="21" t="str">
        <f t="shared" ref="D86:D121" si="17">CONCATENATE(A86,"_",F86,"_",H86)</f>
        <v>Bothell_1_1</v>
      </c>
      <c r="E86" s="22" t="s">
        <v>5</v>
      </c>
      <c r="F86" s="21">
        <v>1</v>
      </c>
      <c r="G86" s="22" t="s">
        <v>5</v>
      </c>
      <c r="H86" s="21">
        <v>1</v>
      </c>
      <c r="I86" s="22" t="s">
        <v>7</v>
      </c>
      <c r="J86" s="287">
        <v>9694</v>
      </c>
      <c r="K86" s="23">
        <f>+K4</f>
        <v>2.1000000000000001E-2</v>
      </c>
      <c r="L86" s="23">
        <f>+L4</f>
        <v>2.1000000000000001E-2</v>
      </c>
      <c r="M86" s="289">
        <f t="shared" si="10"/>
        <v>9900</v>
      </c>
      <c r="N86" s="289">
        <f t="shared" si="11"/>
        <v>10110</v>
      </c>
      <c r="P86" s="25">
        <f t="shared" si="12"/>
        <v>1.0212502578914793</v>
      </c>
      <c r="Q86" s="25">
        <f>+P86</f>
        <v>1.0212502578914793</v>
      </c>
      <c r="R86" s="25">
        <v>0</v>
      </c>
      <c r="S86" s="1">
        <f t="shared" ref="S86:S103" si="18">+N86/M86</f>
        <v>1.0212121212121212</v>
      </c>
      <c r="T86" s="1">
        <f>+S86</f>
        <v>1.0212121212121212</v>
      </c>
      <c r="U86" s="1">
        <v>0</v>
      </c>
    </row>
    <row r="87" spans="1:2500" ht="18" hidden="1" customHeight="1" x14ac:dyDescent="0.25">
      <c r="A87" s="433"/>
      <c r="B87" s="21">
        <v>1</v>
      </c>
      <c r="C87" s="21" t="str">
        <f t="shared" si="16"/>
        <v>_1</v>
      </c>
      <c r="D87" s="21" t="str">
        <f t="shared" si="17"/>
        <v>_1_2</v>
      </c>
      <c r="E87" s="22" t="s">
        <v>5</v>
      </c>
      <c r="F87" s="21">
        <v>1</v>
      </c>
      <c r="G87" s="22" t="s">
        <v>5</v>
      </c>
      <c r="H87" s="21">
        <v>2</v>
      </c>
      <c r="I87" s="22" t="s">
        <v>9</v>
      </c>
      <c r="J87" s="287">
        <v>33732</v>
      </c>
      <c r="K87" s="23">
        <f t="shared" ref="K87:L97" si="19">+K5</f>
        <v>0.02</v>
      </c>
      <c r="L87" s="23">
        <f t="shared" si="19"/>
        <v>0.02</v>
      </c>
      <c r="M87" s="289">
        <f t="shared" si="10"/>
        <v>34407</v>
      </c>
      <c r="N87" s="289">
        <f t="shared" si="11"/>
        <v>35097</v>
      </c>
      <c r="P87" s="25">
        <f t="shared" si="12"/>
        <v>1.0200106723585913</v>
      </c>
      <c r="Q87" s="25">
        <f>+Q86</f>
        <v>1.0212502578914793</v>
      </c>
      <c r="R87" s="25">
        <f>+(M87-M86)/(J87-J86)</f>
        <v>1.0195107746068726</v>
      </c>
      <c r="S87" s="1">
        <f t="shared" si="18"/>
        <v>1.0200540587671114</v>
      </c>
      <c r="T87" s="1">
        <f>+T86</f>
        <v>1.0212121212121212</v>
      </c>
      <c r="U87" s="1">
        <f>+(N87-N86)/(M87-M86)</f>
        <v>1.0195862406659322</v>
      </c>
    </row>
    <row r="88" spans="1:2500" s="12" customFormat="1" ht="18" hidden="1" customHeight="1" x14ac:dyDescent="0.25">
      <c r="A88" s="433"/>
      <c r="B88" s="21">
        <v>1</v>
      </c>
      <c r="C88" s="21" t="str">
        <f t="shared" si="16"/>
        <v>_1</v>
      </c>
      <c r="D88" s="21" t="str">
        <f t="shared" si="17"/>
        <v>_2_1</v>
      </c>
      <c r="E88" s="22" t="s">
        <v>5</v>
      </c>
      <c r="F88" s="21">
        <v>2</v>
      </c>
      <c r="G88" s="22" t="s">
        <v>11</v>
      </c>
      <c r="H88" s="21">
        <v>1</v>
      </c>
      <c r="I88" s="22" t="s">
        <v>7</v>
      </c>
      <c r="J88" s="287">
        <v>9694</v>
      </c>
      <c r="K88" s="23">
        <f t="shared" si="19"/>
        <v>2.1000000000000001E-2</v>
      </c>
      <c r="L88" s="23">
        <f t="shared" si="19"/>
        <v>2.1000000000000001E-2</v>
      </c>
      <c r="M88" s="289">
        <f t="shared" si="10"/>
        <v>9900</v>
      </c>
      <c r="N88" s="289">
        <f t="shared" si="11"/>
        <v>10110</v>
      </c>
      <c r="O88" s="18"/>
      <c r="P88" s="25">
        <f t="shared" si="12"/>
        <v>1.0212502578914793</v>
      </c>
      <c r="Q88" s="25">
        <f>+P88</f>
        <v>1.0212502578914793</v>
      </c>
      <c r="R88" s="25">
        <v>0</v>
      </c>
      <c r="S88" s="1">
        <f t="shared" si="18"/>
        <v>1.0212121212121212</v>
      </c>
      <c r="T88" s="1">
        <f>+S88</f>
        <v>1.0212121212121212</v>
      </c>
      <c r="U88" s="1">
        <v>0</v>
      </c>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c r="IW88" s="18"/>
      <c r="IX88" s="18"/>
      <c r="IY88" s="18"/>
      <c r="IZ88" s="18"/>
      <c r="JA88" s="18"/>
      <c r="JB88" s="18"/>
      <c r="JC88" s="18"/>
      <c r="JD88" s="18"/>
      <c r="JE88" s="18"/>
      <c r="JF88" s="18"/>
      <c r="JG88" s="18"/>
      <c r="JH88" s="18"/>
      <c r="JI88" s="18"/>
      <c r="JJ88" s="18"/>
      <c r="JK88" s="18"/>
      <c r="JL88" s="18"/>
      <c r="JM88" s="18"/>
      <c r="JN88" s="18"/>
      <c r="JO88" s="18"/>
      <c r="JP88" s="18"/>
      <c r="JQ88" s="18"/>
      <c r="JR88" s="18"/>
      <c r="JS88" s="18"/>
      <c r="JT88" s="18"/>
      <c r="JU88" s="18"/>
      <c r="JV88" s="18"/>
      <c r="JW88" s="18"/>
      <c r="JX88" s="18"/>
      <c r="JY88" s="18"/>
      <c r="JZ88" s="18"/>
      <c r="KA88" s="18"/>
      <c r="KB88" s="18"/>
      <c r="KC88" s="18"/>
      <c r="KD88" s="18"/>
      <c r="KE88" s="18"/>
      <c r="KF88" s="18"/>
      <c r="KG88" s="18"/>
      <c r="KH88" s="18"/>
      <c r="KI88" s="18"/>
      <c r="KJ88" s="18"/>
      <c r="KK88" s="18"/>
      <c r="KL88" s="18"/>
      <c r="KM88" s="18"/>
      <c r="KN88" s="18"/>
      <c r="KO88" s="18"/>
      <c r="KP88" s="18"/>
      <c r="KQ88" s="18"/>
      <c r="KR88" s="18"/>
      <c r="KS88" s="18"/>
      <c r="KT88" s="18"/>
      <c r="KU88" s="18"/>
      <c r="KV88" s="18"/>
      <c r="KW88" s="18"/>
      <c r="KX88" s="18"/>
      <c r="KY88" s="18"/>
      <c r="KZ88" s="18"/>
      <c r="LA88" s="18"/>
      <c r="LB88" s="18"/>
      <c r="LC88" s="18"/>
      <c r="LD88" s="18"/>
      <c r="LE88" s="18"/>
      <c r="LF88" s="18"/>
      <c r="LG88" s="18"/>
      <c r="LH88" s="18"/>
      <c r="LI88" s="18"/>
      <c r="LJ88" s="18"/>
      <c r="LK88" s="18"/>
      <c r="LL88" s="18"/>
      <c r="LM88" s="18"/>
      <c r="LN88" s="18"/>
      <c r="LO88" s="18"/>
      <c r="LP88" s="18"/>
      <c r="LQ88" s="18"/>
      <c r="LR88" s="18"/>
      <c r="LS88" s="18"/>
      <c r="LT88" s="18"/>
      <c r="LU88" s="18"/>
      <c r="LV88" s="18"/>
      <c r="LW88" s="18"/>
      <c r="LX88" s="18"/>
      <c r="LY88" s="18"/>
      <c r="LZ88" s="18"/>
      <c r="MA88" s="18"/>
      <c r="MB88" s="18"/>
      <c r="MC88" s="18"/>
      <c r="MD88" s="18"/>
      <c r="ME88" s="18"/>
      <c r="MF88" s="18"/>
      <c r="MG88" s="18"/>
      <c r="MH88" s="18"/>
      <c r="MI88" s="18"/>
      <c r="MJ88" s="18"/>
      <c r="MK88" s="18"/>
      <c r="ML88" s="18"/>
      <c r="MM88" s="18"/>
      <c r="MN88" s="18"/>
      <c r="MO88" s="18"/>
      <c r="MP88" s="18"/>
      <c r="MQ88" s="18"/>
      <c r="MR88" s="18"/>
      <c r="MS88" s="18"/>
      <c r="MT88" s="18"/>
      <c r="MU88" s="18"/>
      <c r="MV88" s="18"/>
      <c r="MW88" s="18"/>
      <c r="MX88" s="18"/>
      <c r="MY88" s="18"/>
      <c r="MZ88" s="18"/>
      <c r="NA88" s="18"/>
      <c r="NB88" s="18"/>
      <c r="NC88" s="18"/>
      <c r="ND88" s="18"/>
      <c r="NE88" s="18"/>
      <c r="NF88" s="18"/>
      <c r="NG88" s="18"/>
      <c r="NH88" s="18"/>
      <c r="NI88" s="18"/>
      <c r="NJ88" s="18"/>
      <c r="NK88" s="18"/>
      <c r="NL88" s="18"/>
      <c r="NM88" s="18"/>
      <c r="NN88" s="18"/>
      <c r="NO88" s="18"/>
      <c r="NP88" s="18"/>
      <c r="NQ88" s="18"/>
      <c r="NR88" s="18"/>
      <c r="NS88" s="18"/>
      <c r="NT88" s="18"/>
      <c r="NU88" s="18"/>
      <c r="NV88" s="18"/>
      <c r="NW88" s="18"/>
      <c r="NX88" s="18"/>
      <c r="NY88" s="18"/>
      <c r="NZ88" s="18"/>
      <c r="OA88" s="18"/>
      <c r="OB88" s="18"/>
      <c r="OC88" s="18"/>
      <c r="OD88" s="18"/>
      <c r="OE88" s="18"/>
      <c r="OF88" s="18"/>
      <c r="OG88" s="18"/>
      <c r="OH88" s="18"/>
      <c r="OI88" s="18"/>
      <c r="OJ88" s="18"/>
      <c r="OK88" s="18"/>
      <c r="OL88" s="18"/>
      <c r="OM88" s="18"/>
      <c r="ON88" s="18"/>
      <c r="OO88" s="18"/>
      <c r="OP88" s="18"/>
      <c r="OQ88" s="18"/>
      <c r="OR88" s="18"/>
      <c r="OS88" s="18"/>
      <c r="OT88" s="18"/>
      <c r="OU88" s="18"/>
      <c r="OV88" s="18"/>
      <c r="OW88" s="18"/>
      <c r="OX88" s="18"/>
      <c r="OY88" s="18"/>
      <c r="OZ88" s="18"/>
      <c r="PA88" s="18"/>
      <c r="PB88" s="18"/>
      <c r="PC88" s="18"/>
      <c r="PD88" s="18"/>
      <c r="PE88" s="18"/>
      <c r="PF88" s="18"/>
      <c r="PG88" s="18"/>
      <c r="PH88" s="18"/>
      <c r="PI88" s="18"/>
      <c r="PJ88" s="18"/>
      <c r="PK88" s="18"/>
      <c r="PL88" s="18"/>
      <c r="PM88" s="18"/>
      <c r="PN88" s="18"/>
      <c r="PO88" s="18"/>
      <c r="PP88" s="18"/>
      <c r="PQ88" s="18"/>
      <c r="PR88" s="18"/>
      <c r="PS88" s="18"/>
      <c r="PT88" s="18"/>
      <c r="PU88" s="18"/>
      <c r="PV88" s="18"/>
      <c r="PW88" s="18"/>
      <c r="PX88" s="18"/>
      <c r="PY88" s="18"/>
      <c r="PZ88" s="18"/>
      <c r="QA88" s="18"/>
      <c r="QB88" s="18"/>
      <c r="QC88" s="18"/>
      <c r="QD88" s="18"/>
      <c r="QE88" s="18"/>
      <c r="QF88" s="18"/>
      <c r="QG88" s="18"/>
      <c r="QH88" s="18"/>
      <c r="QI88" s="18"/>
      <c r="QJ88" s="18"/>
      <c r="QK88" s="18"/>
      <c r="QL88" s="18"/>
      <c r="QM88" s="18"/>
      <c r="QN88" s="18"/>
      <c r="QO88" s="18"/>
      <c r="QP88" s="18"/>
      <c r="QQ88" s="18"/>
      <c r="QR88" s="18"/>
      <c r="QS88" s="18"/>
      <c r="QT88" s="18"/>
      <c r="QU88" s="18"/>
      <c r="QV88" s="18"/>
      <c r="QW88" s="18"/>
      <c r="QX88" s="18"/>
      <c r="QY88" s="18"/>
      <c r="QZ88" s="18"/>
      <c r="RA88" s="18"/>
      <c r="RB88" s="18"/>
      <c r="RC88" s="18"/>
      <c r="RD88" s="18"/>
      <c r="RE88" s="18"/>
      <c r="RF88" s="18"/>
      <c r="RG88" s="18"/>
      <c r="RH88" s="18"/>
      <c r="RI88" s="18"/>
      <c r="RJ88" s="18"/>
      <c r="RK88" s="18"/>
      <c r="RL88" s="18"/>
      <c r="RM88" s="18"/>
      <c r="RN88" s="18"/>
      <c r="RO88" s="18"/>
      <c r="RP88" s="18"/>
      <c r="RQ88" s="18"/>
      <c r="RR88" s="18"/>
      <c r="RS88" s="18"/>
      <c r="RT88" s="18"/>
      <c r="RU88" s="18"/>
      <c r="RV88" s="18"/>
      <c r="RW88" s="18"/>
      <c r="RX88" s="18"/>
      <c r="RY88" s="18"/>
      <c r="RZ88" s="18"/>
      <c r="SA88" s="18"/>
      <c r="SB88" s="18"/>
      <c r="SC88" s="18"/>
      <c r="SD88" s="18"/>
      <c r="SE88" s="18"/>
      <c r="SF88" s="18"/>
      <c r="SG88" s="18"/>
      <c r="SH88" s="18"/>
      <c r="SI88" s="18"/>
      <c r="SJ88" s="18"/>
      <c r="SK88" s="18"/>
      <c r="SL88" s="18"/>
      <c r="SM88" s="18"/>
      <c r="SN88" s="18"/>
      <c r="SO88" s="18"/>
      <c r="SP88" s="18"/>
      <c r="SQ88" s="18"/>
      <c r="SR88" s="18"/>
      <c r="SS88" s="18"/>
      <c r="ST88" s="18"/>
      <c r="SU88" s="18"/>
      <c r="SV88" s="18"/>
      <c r="SW88" s="18"/>
      <c r="SX88" s="18"/>
      <c r="SY88" s="18"/>
      <c r="SZ88" s="18"/>
      <c r="TA88" s="18"/>
      <c r="TB88" s="18"/>
      <c r="TC88" s="18"/>
      <c r="TD88" s="18"/>
      <c r="TE88" s="18"/>
      <c r="TF88" s="18"/>
      <c r="TG88" s="18"/>
      <c r="TH88" s="18"/>
      <c r="TI88" s="18"/>
      <c r="TJ88" s="18"/>
      <c r="TK88" s="18"/>
      <c r="TL88" s="18"/>
      <c r="TM88" s="18"/>
      <c r="TN88" s="18"/>
      <c r="TO88" s="18"/>
      <c r="TP88" s="18"/>
      <c r="TQ88" s="18"/>
      <c r="TR88" s="18"/>
      <c r="TS88" s="18"/>
      <c r="TT88" s="18"/>
      <c r="TU88" s="18"/>
      <c r="TV88" s="18"/>
      <c r="TW88" s="18"/>
      <c r="TX88" s="18"/>
      <c r="TY88" s="18"/>
      <c r="TZ88" s="18"/>
      <c r="UA88" s="18"/>
      <c r="UB88" s="18"/>
      <c r="UC88" s="18"/>
      <c r="UD88" s="18"/>
      <c r="UE88" s="18"/>
      <c r="UF88" s="18"/>
      <c r="UG88" s="18"/>
      <c r="UH88" s="18"/>
      <c r="UI88" s="18"/>
      <c r="UJ88" s="18"/>
      <c r="UK88" s="18"/>
      <c r="UL88" s="18"/>
      <c r="UM88" s="18"/>
      <c r="UN88" s="18"/>
      <c r="UO88" s="18"/>
      <c r="UP88" s="18"/>
      <c r="UQ88" s="18"/>
      <c r="UR88" s="18"/>
      <c r="US88" s="18"/>
      <c r="UT88" s="18"/>
      <c r="UU88" s="18"/>
      <c r="UV88" s="18"/>
      <c r="UW88" s="18"/>
      <c r="UX88" s="18"/>
      <c r="UY88" s="18"/>
      <c r="UZ88" s="18"/>
      <c r="VA88" s="18"/>
      <c r="VB88" s="18"/>
      <c r="VC88" s="18"/>
      <c r="VD88" s="18"/>
      <c r="VE88" s="18"/>
      <c r="VF88" s="18"/>
      <c r="VG88" s="18"/>
      <c r="VH88" s="18"/>
      <c r="VI88" s="18"/>
      <c r="VJ88" s="18"/>
      <c r="VK88" s="18"/>
      <c r="VL88" s="18"/>
      <c r="VM88" s="18"/>
      <c r="VN88" s="18"/>
      <c r="VO88" s="18"/>
      <c r="VP88" s="18"/>
      <c r="VQ88" s="18"/>
      <c r="VR88" s="18"/>
      <c r="VS88" s="18"/>
      <c r="VT88" s="18"/>
      <c r="VU88" s="18"/>
      <c r="VV88" s="18"/>
      <c r="VW88" s="18"/>
      <c r="VX88" s="18"/>
      <c r="VY88" s="18"/>
      <c r="VZ88" s="18"/>
      <c r="WA88" s="18"/>
      <c r="WB88" s="18"/>
      <c r="WC88" s="18"/>
      <c r="WD88" s="18"/>
      <c r="WE88" s="18"/>
      <c r="WF88" s="18"/>
      <c r="WG88" s="18"/>
      <c r="WH88" s="18"/>
      <c r="WI88" s="18"/>
      <c r="WJ88" s="18"/>
      <c r="WK88" s="18"/>
      <c r="WL88" s="18"/>
      <c r="WM88" s="18"/>
      <c r="WN88" s="18"/>
      <c r="WO88" s="18"/>
      <c r="WP88" s="18"/>
      <c r="WQ88" s="18"/>
      <c r="WR88" s="18"/>
      <c r="WS88" s="18"/>
      <c r="WT88" s="18"/>
      <c r="WU88" s="18"/>
      <c r="WV88" s="18"/>
      <c r="WW88" s="18"/>
      <c r="WX88" s="18"/>
      <c r="WY88" s="18"/>
      <c r="WZ88" s="18"/>
      <c r="XA88" s="18"/>
      <c r="XB88" s="18"/>
      <c r="XC88" s="18"/>
      <c r="XD88" s="18"/>
      <c r="XE88" s="18"/>
      <c r="XF88" s="18"/>
      <c r="XG88" s="18"/>
      <c r="XH88" s="18"/>
      <c r="XI88" s="18"/>
      <c r="XJ88" s="18"/>
      <c r="XK88" s="18"/>
      <c r="XL88" s="18"/>
      <c r="XM88" s="18"/>
      <c r="XN88" s="18"/>
      <c r="XO88" s="18"/>
      <c r="XP88" s="18"/>
      <c r="XQ88" s="18"/>
      <c r="XR88" s="18"/>
      <c r="XS88" s="18"/>
      <c r="XT88" s="18"/>
      <c r="XU88" s="18"/>
      <c r="XV88" s="18"/>
      <c r="XW88" s="18"/>
      <c r="XX88" s="18"/>
      <c r="XY88" s="18"/>
      <c r="XZ88" s="18"/>
      <c r="YA88" s="18"/>
      <c r="YB88" s="18"/>
      <c r="YC88" s="18"/>
      <c r="YD88" s="18"/>
      <c r="YE88" s="18"/>
      <c r="YF88" s="18"/>
      <c r="YG88" s="18"/>
      <c r="YH88" s="18"/>
      <c r="YI88" s="18"/>
      <c r="YJ88" s="18"/>
      <c r="YK88" s="18"/>
      <c r="YL88" s="18"/>
      <c r="YM88" s="18"/>
      <c r="YN88" s="18"/>
      <c r="YO88" s="18"/>
      <c r="YP88" s="18"/>
      <c r="YQ88" s="18"/>
      <c r="YR88" s="18"/>
      <c r="YS88" s="18"/>
      <c r="YT88" s="18"/>
      <c r="YU88" s="18"/>
      <c r="YV88" s="18"/>
      <c r="YW88" s="18"/>
      <c r="YX88" s="18"/>
      <c r="YY88" s="18"/>
      <c r="YZ88" s="18"/>
      <c r="ZA88" s="18"/>
      <c r="ZB88" s="18"/>
      <c r="ZC88" s="18"/>
      <c r="ZD88" s="18"/>
      <c r="ZE88" s="18"/>
      <c r="ZF88" s="18"/>
      <c r="ZG88" s="18"/>
      <c r="ZH88" s="18"/>
      <c r="ZI88" s="18"/>
      <c r="ZJ88" s="18"/>
      <c r="ZK88" s="18"/>
      <c r="ZL88" s="18"/>
      <c r="ZM88" s="18"/>
      <c r="ZN88" s="18"/>
      <c r="ZO88" s="18"/>
      <c r="ZP88" s="18"/>
      <c r="ZQ88" s="18"/>
      <c r="ZR88" s="18"/>
      <c r="ZS88" s="18"/>
      <c r="ZT88" s="18"/>
      <c r="ZU88" s="18"/>
      <c r="ZV88" s="18"/>
      <c r="ZW88" s="18"/>
      <c r="ZX88" s="18"/>
      <c r="ZY88" s="18"/>
      <c r="ZZ88" s="18"/>
      <c r="AAA88" s="18"/>
      <c r="AAB88" s="18"/>
      <c r="AAC88" s="18"/>
      <c r="AAD88" s="18"/>
      <c r="AAE88" s="18"/>
      <c r="AAF88" s="18"/>
      <c r="AAG88" s="18"/>
      <c r="AAH88" s="18"/>
      <c r="AAI88" s="18"/>
      <c r="AAJ88" s="18"/>
      <c r="AAK88" s="18"/>
      <c r="AAL88" s="18"/>
      <c r="AAM88" s="18"/>
      <c r="AAN88" s="18"/>
      <c r="AAO88" s="18"/>
      <c r="AAP88" s="18"/>
      <c r="AAQ88" s="18"/>
      <c r="AAR88" s="18"/>
      <c r="AAS88" s="18"/>
      <c r="AAT88" s="18"/>
      <c r="AAU88" s="18"/>
      <c r="AAV88" s="18"/>
      <c r="AAW88" s="18"/>
      <c r="AAX88" s="18"/>
      <c r="AAY88" s="18"/>
      <c r="AAZ88" s="18"/>
      <c r="ABA88" s="18"/>
      <c r="ABB88" s="18"/>
      <c r="ABC88" s="18"/>
      <c r="ABD88" s="18"/>
      <c r="ABE88" s="18"/>
      <c r="ABF88" s="18"/>
      <c r="ABG88" s="18"/>
      <c r="ABH88" s="18"/>
      <c r="ABI88" s="18"/>
      <c r="ABJ88" s="18"/>
      <c r="ABK88" s="18"/>
      <c r="ABL88" s="18"/>
      <c r="ABM88" s="18"/>
      <c r="ABN88" s="18"/>
      <c r="ABO88" s="18"/>
      <c r="ABP88" s="18"/>
      <c r="ABQ88" s="18"/>
      <c r="ABR88" s="18"/>
      <c r="ABS88" s="18"/>
      <c r="ABT88" s="18"/>
      <c r="ABU88" s="18"/>
      <c r="ABV88" s="18"/>
      <c r="ABW88" s="18"/>
      <c r="ABX88" s="18"/>
      <c r="ABY88" s="18"/>
      <c r="ABZ88" s="18"/>
      <c r="ACA88" s="18"/>
      <c r="ACB88" s="18"/>
      <c r="ACC88" s="18"/>
      <c r="ACD88" s="18"/>
      <c r="ACE88" s="18"/>
      <c r="ACF88" s="18"/>
      <c r="ACG88" s="18"/>
      <c r="ACH88" s="18"/>
      <c r="ACI88" s="18"/>
      <c r="ACJ88" s="18"/>
      <c r="ACK88" s="18"/>
      <c r="ACL88" s="18"/>
      <c r="ACM88" s="18"/>
      <c r="ACN88" s="18"/>
      <c r="ACO88" s="18"/>
      <c r="ACP88" s="18"/>
      <c r="ACQ88" s="18"/>
      <c r="ACR88" s="18"/>
      <c r="ACS88" s="18"/>
      <c r="ACT88" s="18"/>
      <c r="ACU88" s="18"/>
      <c r="ACV88" s="18"/>
      <c r="ACW88" s="18"/>
      <c r="ACX88" s="18"/>
      <c r="ACY88" s="18"/>
      <c r="ACZ88" s="18"/>
      <c r="ADA88" s="18"/>
      <c r="ADB88" s="18"/>
      <c r="ADC88" s="18"/>
      <c r="ADD88" s="18"/>
      <c r="ADE88" s="18"/>
      <c r="ADF88" s="18"/>
      <c r="ADG88" s="18"/>
      <c r="ADH88" s="18"/>
      <c r="ADI88" s="18"/>
      <c r="ADJ88" s="18"/>
      <c r="ADK88" s="18"/>
      <c r="ADL88" s="18"/>
      <c r="ADM88" s="18"/>
      <c r="ADN88" s="18"/>
      <c r="ADO88" s="18"/>
      <c r="ADP88" s="18"/>
      <c r="ADQ88" s="18"/>
      <c r="ADR88" s="18"/>
      <c r="ADS88" s="18"/>
      <c r="ADT88" s="18"/>
      <c r="ADU88" s="18"/>
      <c r="ADV88" s="18"/>
      <c r="ADW88" s="18"/>
      <c r="ADX88" s="18"/>
      <c r="ADY88" s="18"/>
      <c r="ADZ88" s="18"/>
      <c r="AEA88" s="18"/>
      <c r="AEB88" s="18"/>
      <c r="AEC88" s="18"/>
      <c r="AED88" s="18"/>
      <c r="AEE88" s="18"/>
      <c r="AEF88" s="18"/>
      <c r="AEG88" s="18"/>
      <c r="AEH88" s="18"/>
      <c r="AEI88" s="18"/>
      <c r="AEJ88" s="18"/>
      <c r="AEK88" s="18"/>
      <c r="AEL88" s="18"/>
      <c r="AEM88" s="18"/>
      <c r="AEN88" s="18"/>
      <c r="AEO88" s="18"/>
      <c r="AEP88" s="18"/>
      <c r="AEQ88" s="18"/>
      <c r="AER88" s="18"/>
      <c r="AES88" s="18"/>
      <c r="AET88" s="18"/>
      <c r="AEU88" s="18"/>
      <c r="AEV88" s="18"/>
      <c r="AEW88" s="18"/>
      <c r="AEX88" s="18"/>
      <c r="AEY88" s="18"/>
      <c r="AEZ88" s="18"/>
      <c r="AFA88" s="18"/>
      <c r="AFB88" s="18"/>
      <c r="AFC88" s="18"/>
      <c r="AFD88" s="18"/>
      <c r="AFE88" s="18"/>
      <c r="AFF88" s="18"/>
      <c r="AFG88" s="18"/>
      <c r="AFH88" s="18"/>
      <c r="AFI88" s="18"/>
      <c r="AFJ88" s="18"/>
      <c r="AFK88" s="18"/>
      <c r="AFL88" s="18"/>
      <c r="AFM88" s="18"/>
      <c r="AFN88" s="18"/>
      <c r="AFO88" s="18"/>
      <c r="AFP88" s="18"/>
      <c r="AFQ88" s="18"/>
      <c r="AFR88" s="18"/>
      <c r="AFS88" s="18"/>
      <c r="AFT88" s="18"/>
      <c r="AFU88" s="18"/>
      <c r="AFV88" s="18"/>
      <c r="AFW88" s="18"/>
      <c r="AFX88" s="18"/>
      <c r="AFY88" s="18"/>
      <c r="AFZ88" s="18"/>
      <c r="AGA88" s="18"/>
      <c r="AGB88" s="18"/>
      <c r="AGC88" s="18"/>
      <c r="AGD88" s="18"/>
      <c r="AGE88" s="18"/>
      <c r="AGF88" s="18"/>
      <c r="AGG88" s="18"/>
      <c r="AGH88" s="18"/>
      <c r="AGI88" s="18"/>
      <c r="AGJ88" s="18"/>
      <c r="AGK88" s="18"/>
      <c r="AGL88" s="18"/>
      <c r="AGM88" s="18"/>
      <c r="AGN88" s="18"/>
      <c r="AGO88" s="18"/>
      <c r="AGP88" s="18"/>
      <c r="AGQ88" s="18"/>
      <c r="AGR88" s="18"/>
      <c r="AGS88" s="18"/>
      <c r="AGT88" s="18"/>
      <c r="AGU88" s="18"/>
      <c r="AGV88" s="18"/>
      <c r="AGW88" s="18"/>
      <c r="AGX88" s="18"/>
      <c r="AGY88" s="18"/>
      <c r="AGZ88" s="18"/>
      <c r="AHA88" s="18"/>
      <c r="AHB88" s="18"/>
      <c r="AHC88" s="18"/>
      <c r="AHD88" s="18"/>
      <c r="AHE88" s="18"/>
      <c r="AHF88" s="18"/>
      <c r="AHG88" s="18"/>
      <c r="AHH88" s="18"/>
      <c r="AHI88" s="18"/>
      <c r="AHJ88" s="18"/>
      <c r="AHK88" s="18"/>
      <c r="AHL88" s="18"/>
      <c r="AHM88" s="18"/>
      <c r="AHN88" s="18"/>
      <c r="AHO88" s="18"/>
      <c r="AHP88" s="18"/>
      <c r="AHQ88" s="18"/>
      <c r="AHR88" s="18"/>
      <c r="AHS88" s="18"/>
      <c r="AHT88" s="18"/>
      <c r="AHU88" s="18"/>
      <c r="AHV88" s="18"/>
      <c r="AHW88" s="18"/>
      <c r="AHX88" s="18"/>
      <c r="AHY88" s="18"/>
      <c r="AHZ88" s="18"/>
      <c r="AIA88" s="18"/>
      <c r="AIB88" s="18"/>
      <c r="AIC88" s="18"/>
      <c r="AID88" s="18"/>
      <c r="AIE88" s="18"/>
      <c r="AIF88" s="18"/>
      <c r="AIG88" s="18"/>
      <c r="AIH88" s="18"/>
      <c r="AII88" s="18"/>
      <c r="AIJ88" s="18"/>
      <c r="AIK88" s="18"/>
      <c r="AIL88" s="18"/>
      <c r="AIM88" s="18"/>
      <c r="AIN88" s="18"/>
      <c r="AIO88" s="18"/>
      <c r="AIP88" s="18"/>
      <c r="AIQ88" s="18"/>
      <c r="AIR88" s="18"/>
      <c r="AIS88" s="18"/>
      <c r="AIT88" s="18"/>
      <c r="AIU88" s="18"/>
      <c r="AIV88" s="18"/>
      <c r="AIW88" s="18"/>
      <c r="AIX88" s="18"/>
      <c r="AIY88" s="18"/>
      <c r="AIZ88" s="18"/>
      <c r="AJA88" s="18"/>
      <c r="AJB88" s="18"/>
      <c r="AJC88" s="18"/>
      <c r="AJD88" s="18"/>
      <c r="AJE88" s="18"/>
      <c r="AJF88" s="18"/>
      <c r="AJG88" s="18"/>
      <c r="AJH88" s="18"/>
      <c r="AJI88" s="18"/>
      <c r="AJJ88" s="18"/>
      <c r="AJK88" s="18"/>
      <c r="AJL88" s="18"/>
      <c r="AJM88" s="18"/>
      <c r="AJN88" s="18"/>
      <c r="AJO88" s="18"/>
      <c r="AJP88" s="18"/>
      <c r="AJQ88" s="18"/>
      <c r="AJR88" s="18"/>
      <c r="AJS88" s="18"/>
      <c r="AJT88" s="18"/>
      <c r="AJU88" s="18"/>
      <c r="AJV88" s="18"/>
      <c r="AJW88" s="18"/>
      <c r="AJX88" s="18"/>
      <c r="AJY88" s="18"/>
      <c r="AJZ88" s="18"/>
      <c r="AKA88" s="18"/>
      <c r="AKB88" s="18"/>
      <c r="AKC88" s="18"/>
      <c r="AKD88" s="18"/>
      <c r="AKE88" s="18"/>
      <c r="AKF88" s="18"/>
      <c r="AKG88" s="18"/>
      <c r="AKH88" s="18"/>
      <c r="AKI88" s="18"/>
      <c r="AKJ88" s="18"/>
      <c r="AKK88" s="18"/>
      <c r="AKL88" s="18"/>
      <c r="AKM88" s="18"/>
      <c r="AKN88" s="18"/>
      <c r="AKO88" s="18"/>
      <c r="AKP88" s="18"/>
      <c r="AKQ88" s="18"/>
      <c r="AKR88" s="18"/>
      <c r="AKS88" s="18"/>
      <c r="AKT88" s="18"/>
      <c r="AKU88" s="18"/>
      <c r="AKV88" s="18"/>
      <c r="AKW88" s="18"/>
      <c r="AKX88" s="18"/>
      <c r="AKY88" s="18"/>
      <c r="AKZ88" s="18"/>
      <c r="ALA88" s="18"/>
      <c r="ALB88" s="18"/>
      <c r="ALC88" s="18"/>
      <c r="ALD88" s="18"/>
      <c r="ALE88" s="18"/>
      <c r="ALF88" s="18"/>
      <c r="ALG88" s="18"/>
      <c r="ALH88" s="18"/>
      <c r="ALI88" s="18"/>
      <c r="ALJ88" s="18"/>
      <c r="ALK88" s="18"/>
      <c r="ALL88" s="18"/>
      <c r="ALM88" s="18"/>
      <c r="ALN88" s="18"/>
      <c r="ALO88" s="18"/>
      <c r="ALP88" s="18"/>
      <c r="ALQ88" s="18"/>
      <c r="ALR88" s="18"/>
      <c r="ALS88" s="18"/>
      <c r="ALT88" s="18"/>
      <c r="ALU88" s="18"/>
      <c r="ALV88" s="18"/>
      <c r="ALW88" s="18"/>
      <c r="ALX88" s="18"/>
      <c r="ALY88" s="18"/>
      <c r="ALZ88" s="18"/>
      <c r="AMA88" s="18"/>
      <c r="AMB88" s="18"/>
      <c r="AMC88" s="18"/>
      <c r="AMD88" s="18"/>
      <c r="AME88" s="18"/>
      <c r="AMF88" s="18"/>
      <c r="AMG88" s="18"/>
      <c r="AMH88" s="18"/>
      <c r="AMI88" s="18"/>
      <c r="AMJ88" s="18"/>
      <c r="AMK88" s="18"/>
      <c r="AML88" s="18"/>
      <c r="AMM88" s="18"/>
      <c r="AMN88" s="18"/>
      <c r="AMO88" s="18"/>
      <c r="AMP88" s="18"/>
      <c r="AMQ88" s="18"/>
      <c r="AMR88" s="18"/>
      <c r="AMS88" s="18"/>
      <c r="AMT88" s="18"/>
      <c r="AMU88" s="18"/>
      <c r="AMV88" s="18"/>
      <c r="AMW88" s="18"/>
      <c r="AMX88" s="18"/>
      <c r="AMY88" s="18"/>
      <c r="AMZ88" s="18"/>
      <c r="ANA88" s="18"/>
      <c r="ANB88" s="18"/>
      <c r="ANC88" s="18"/>
      <c r="AND88" s="18"/>
      <c r="ANE88" s="18"/>
      <c r="ANF88" s="18"/>
      <c r="ANG88" s="18"/>
      <c r="ANH88" s="18"/>
      <c r="ANI88" s="18"/>
      <c r="ANJ88" s="18"/>
      <c r="ANK88" s="18"/>
      <c r="ANL88" s="18"/>
      <c r="ANM88" s="18"/>
      <c r="ANN88" s="18"/>
      <c r="ANO88" s="18"/>
      <c r="ANP88" s="18"/>
      <c r="ANQ88" s="18"/>
      <c r="ANR88" s="18"/>
      <c r="ANS88" s="18"/>
      <c r="ANT88" s="18"/>
      <c r="ANU88" s="18"/>
      <c r="ANV88" s="18"/>
      <c r="ANW88" s="18"/>
      <c r="ANX88" s="18"/>
      <c r="ANY88" s="18"/>
      <c r="ANZ88" s="18"/>
      <c r="AOA88" s="18"/>
      <c r="AOB88" s="18"/>
      <c r="AOC88" s="18"/>
      <c r="AOD88" s="18"/>
      <c r="AOE88" s="18"/>
      <c r="AOF88" s="18"/>
      <c r="AOG88" s="18"/>
      <c r="AOH88" s="18"/>
      <c r="AOI88" s="18"/>
      <c r="AOJ88" s="18"/>
      <c r="AOK88" s="18"/>
      <c r="AOL88" s="18"/>
      <c r="AOM88" s="18"/>
      <c r="AON88" s="18"/>
      <c r="AOO88" s="18"/>
      <c r="AOP88" s="18"/>
      <c r="AOQ88" s="18"/>
      <c r="AOR88" s="18"/>
      <c r="AOS88" s="18"/>
      <c r="AOT88" s="18"/>
      <c r="AOU88" s="18"/>
      <c r="AOV88" s="18"/>
      <c r="AOW88" s="18"/>
      <c r="AOX88" s="18"/>
      <c r="AOY88" s="18"/>
      <c r="AOZ88" s="18"/>
      <c r="APA88" s="18"/>
      <c r="APB88" s="18"/>
      <c r="APC88" s="18"/>
      <c r="APD88" s="18"/>
      <c r="APE88" s="18"/>
      <c r="APF88" s="18"/>
      <c r="APG88" s="18"/>
      <c r="APH88" s="18"/>
      <c r="API88" s="18"/>
      <c r="APJ88" s="18"/>
      <c r="APK88" s="18"/>
      <c r="APL88" s="18"/>
      <c r="APM88" s="18"/>
      <c r="APN88" s="18"/>
      <c r="APO88" s="18"/>
      <c r="APP88" s="18"/>
      <c r="APQ88" s="18"/>
      <c r="APR88" s="18"/>
      <c r="APS88" s="18"/>
      <c r="APT88" s="18"/>
      <c r="APU88" s="18"/>
      <c r="APV88" s="18"/>
      <c r="APW88" s="18"/>
      <c r="APX88" s="18"/>
      <c r="APY88" s="18"/>
      <c r="APZ88" s="18"/>
      <c r="AQA88" s="18"/>
      <c r="AQB88" s="18"/>
      <c r="AQC88" s="18"/>
      <c r="AQD88" s="18"/>
      <c r="AQE88" s="18"/>
      <c r="AQF88" s="18"/>
      <c r="AQG88" s="18"/>
      <c r="AQH88" s="18"/>
      <c r="AQI88" s="18"/>
      <c r="AQJ88" s="18"/>
      <c r="AQK88" s="18"/>
      <c r="AQL88" s="18"/>
      <c r="AQM88" s="18"/>
      <c r="AQN88" s="18"/>
      <c r="AQO88" s="18"/>
      <c r="AQP88" s="18"/>
      <c r="AQQ88" s="18"/>
      <c r="AQR88" s="18"/>
      <c r="AQS88" s="18"/>
      <c r="AQT88" s="18"/>
      <c r="AQU88" s="18"/>
      <c r="AQV88" s="18"/>
      <c r="AQW88" s="18"/>
      <c r="AQX88" s="18"/>
      <c r="AQY88" s="18"/>
      <c r="AQZ88" s="18"/>
      <c r="ARA88" s="18"/>
      <c r="ARB88" s="18"/>
      <c r="ARC88" s="18"/>
      <c r="ARD88" s="18"/>
      <c r="ARE88" s="18"/>
      <c r="ARF88" s="18"/>
      <c r="ARG88" s="18"/>
      <c r="ARH88" s="18"/>
      <c r="ARI88" s="18"/>
      <c r="ARJ88" s="18"/>
      <c r="ARK88" s="18"/>
      <c r="ARL88" s="18"/>
      <c r="ARM88" s="18"/>
      <c r="ARN88" s="18"/>
      <c r="ARO88" s="18"/>
      <c r="ARP88" s="18"/>
      <c r="ARQ88" s="18"/>
      <c r="ARR88" s="18"/>
      <c r="ARS88" s="18"/>
      <c r="ART88" s="18"/>
      <c r="ARU88" s="18"/>
      <c r="ARV88" s="18"/>
      <c r="ARW88" s="18"/>
      <c r="ARX88" s="18"/>
      <c r="ARY88" s="18"/>
      <c r="ARZ88" s="18"/>
      <c r="ASA88" s="18"/>
      <c r="ASB88" s="18"/>
      <c r="ASC88" s="18"/>
      <c r="ASD88" s="18"/>
      <c r="ASE88" s="18"/>
      <c r="ASF88" s="18"/>
      <c r="ASG88" s="18"/>
      <c r="ASH88" s="18"/>
      <c r="ASI88" s="18"/>
      <c r="ASJ88" s="18"/>
      <c r="ASK88" s="18"/>
      <c r="ASL88" s="18"/>
      <c r="ASM88" s="18"/>
      <c r="ASN88" s="18"/>
      <c r="ASO88" s="18"/>
      <c r="ASP88" s="18"/>
      <c r="ASQ88" s="18"/>
      <c r="ASR88" s="18"/>
      <c r="ASS88" s="18"/>
      <c r="AST88" s="18"/>
      <c r="ASU88" s="18"/>
      <c r="ASV88" s="18"/>
      <c r="ASW88" s="18"/>
      <c r="ASX88" s="18"/>
      <c r="ASY88" s="18"/>
      <c r="ASZ88" s="18"/>
      <c r="ATA88" s="18"/>
      <c r="ATB88" s="18"/>
      <c r="ATC88" s="18"/>
      <c r="ATD88" s="18"/>
      <c r="ATE88" s="18"/>
      <c r="ATF88" s="18"/>
      <c r="ATG88" s="18"/>
      <c r="ATH88" s="18"/>
      <c r="ATI88" s="18"/>
      <c r="ATJ88" s="18"/>
      <c r="ATK88" s="18"/>
      <c r="ATL88" s="18"/>
      <c r="ATM88" s="18"/>
      <c r="ATN88" s="18"/>
      <c r="ATO88" s="18"/>
      <c r="ATP88" s="18"/>
      <c r="ATQ88" s="18"/>
      <c r="ATR88" s="18"/>
      <c r="ATS88" s="18"/>
      <c r="ATT88" s="18"/>
      <c r="ATU88" s="18"/>
      <c r="ATV88" s="18"/>
      <c r="ATW88" s="18"/>
      <c r="ATX88" s="18"/>
      <c r="ATY88" s="18"/>
      <c r="ATZ88" s="18"/>
      <c r="AUA88" s="18"/>
      <c r="AUB88" s="18"/>
      <c r="AUC88" s="18"/>
      <c r="AUD88" s="18"/>
      <c r="AUE88" s="18"/>
      <c r="AUF88" s="18"/>
      <c r="AUG88" s="18"/>
      <c r="AUH88" s="18"/>
      <c r="AUI88" s="18"/>
      <c r="AUJ88" s="18"/>
      <c r="AUK88" s="18"/>
      <c r="AUL88" s="18"/>
      <c r="AUM88" s="18"/>
      <c r="AUN88" s="18"/>
      <c r="AUO88" s="18"/>
      <c r="AUP88" s="18"/>
      <c r="AUQ88" s="18"/>
      <c r="AUR88" s="18"/>
      <c r="AUS88" s="18"/>
      <c r="AUT88" s="18"/>
      <c r="AUU88" s="18"/>
      <c r="AUV88" s="18"/>
      <c r="AUW88" s="18"/>
      <c r="AUX88" s="18"/>
      <c r="AUY88" s="18"/>
      <c r="AUZ88" s="18"/>
      <c r="AVA88" s="18"/>
      <c r="AVB88" s="18"/>
      <c r="AVC88" s="18"/>
      <c r="AVD88" s="18"/>
      <c r="AVE88" s="18"/>
      <c r="AVF88" s="18"/>
      <c r="AVG88" s="18"/>
      <c r="AVH88" s="18"/>
      <c r="AVI88" s="18"/>
      <c r="AVJ88" s="18"/>
      <c r="AVK88" s="18"/>
      <c r="AVL88" s="18"/>
      <c r="AVM88" s="18"/>
      <c r="AVN88" s="18"/>
      <c r="AVO88" s="18"/>
      <c r="AVP88" s="18"/>
      <c r="AVQ88" s="18"/>
      <c r="AVR88" s="18"/>
      <c r="AVS88" s="18"/>
      <c r="AVT88" s="18"/>
      <c r="AVU88" s="18"/>
      <c r="AVV88" s="18"/>
      <c r="AVW88" s="18"/>
      <c r="AVX88" s="18"/>
      <c r="AVY88" s="18"/>
      <c r="AVZ88" s="18"/>
      <c r="AWA88" s="18"/>
      <c r="AWB88" s="18"/>
      <c r="AWC88" s="18"/>
      <c r="AWD88" s="18"/>
      <c r="AWE88" s="18"/>
      <c r="AWF88" s="18"/>
      <c r="AWG88" s="18"/>
      <c r="AWH88" s="18"/>
      <c r="AWI88" s="18"/>
      <c r="AWJ88" s="18"/>
      <c r="AWK88" s="18"/>
      <c r="AWL88" s="18"/>
      <c r="AWM88" s="18"/>
      <c r="AWN88" s="18"/>
      <c r="AWO88" s="18"/>
      <c r="AWP88" s="18"/>
      <c r="AWQ88" s="18"/>
      <c r="AWR88" s="18"/>
      <c r="AWS88" s="18"/>
      <c r="AWT88" s="18"/>
      <c r="AWU88" s="18"/>
      <c r="AWV88" s="18"/>
      <c r="AWW88" s="18"/>
      <c r="AWX88" s="18"/>
      <c r="AWY88" s="18"/>
      <c r="AWZ88" s="18"/>
      <c r="AXA88" s="18"/>
      <c r="AXB88" s="18"/>
      <c r="AXC88" s="18"/>
      <c r="AXD88" s="18"/>
      <c r="AXE88" s="18"/>
      <c r="AXF88" s="18"/>
      <c r="AXG88" s="18"/>
      <c r="AXH88" s="18"/>
      <c r="AXI88" s="18"/>
      <c r="AXJ88" s="18"/>
      <c r="AXK88" s="18"/>
      <c r="AXL88" s="18"/>
      <c r="AXM88" s="18"/>
      <c r="AXN88" s="18"/>
      <c r="AXO88" s="18"/>
      <c r="AXP88" s="18"/>
      <c r="AXQ88" s="18"/>
      <c r="AXR88" s="18"/>
      <c r="AXS88" s="18"/>
      <c r="AXT88" s="18"/>
      <c r="AXU88" s="18"/>
      <c r="AXV88" s="18"/>
      <c r="AXW88" s="18"/>
      <c r="AXX88" s="18"/>
      <c r="AXY88" s="18"/>
      <c r="AXZ88" s="18"/>
      <c r="AYA88" s="18"/>
      <c r="AYB88" s="18"/>
      <c r="AYC88" s="18"/>
      <c r="AYD88" s="18"/>
      <c r="AYE88" s="18"/>
      <c r="AYF88" s="18"/>
      <c r="AYG88" s="18"/>
      <c r="AYH88" s="18"/>
      <c r="AYI88" s="18"/>
      <c r="AYJ88" s="18"/>
      <c r="AYK88" s="18"/>
      <c r="AYL88" s="18"/>
      <c r="AYM88" s="18"/>
      <c r="AYN88" s="18"/>
      <c r="AYO88" s="18"/>
      <c r="AYP88" s="18"/>
      <c r="AYQ88" s="18"/>
      <c r="AYR88" s="18"/>
      <c r="AYS88" s="18"/>
      <c r="AYT88" s="18"/>
      <c r="AYU88" s="18"/>
      <c r="AYV88" s="18"/>
      <c r="AYW88" s="18"/>
      <c r="AYX88" s="18"/>
      <c r="AYY88" s="18"/>
      <c r="AYZ88" s="18"/>
      <c r="AZA88" s="18"/>
      <c r="AZB88" s="18"/>
      <c r="AZC88" s="18"/>
      <c r="AZD88" s="18"/>
      <c r="AZE88" s="18"/>
      <c r="AZF88" s="18"/>
      <c r="AZG88" s="18"/>
      <c r="AZH88" s="18"/>
      <c r="AZI88" s="18"/>
      <c r="AZJ88" s="18"/>
      <c r="AZK88" s="18"/>
      <c r="AZL88" s="18"/>
      <c r="AZM88" s="18"/>
      <c r="AZN88" s="18"/>
      <c r="AZO88" s="18"/>
      <c r="AZP88" s="18"/>
      <c r="AZQ88" s="18"/>
      <c r="AZR88" s="18"/>
      <c r="AZS88" s="18"/>
      <c r="AZT88" s="18"/>
      <c r="AZU88" s="18"/>
      <c r="AZV88" s="18"/>
      <c r="AZW88" s="18"/>
      <c r="AZX88" s="18"/>
      <c r="AZY88" s="18"/>
      <c r="AZZ88" s="18"/>
      <c r="BAA88" s="18"/>
      <c r="BAB88" s="18"/>
      <c r="BAC88" s="18"/>
      <c r="BAD88" s="18"/>
      <c r="BAE88" s="18"/>
      <c r="BAF88" s="18"/>
      <c r="BAG88" s="18"/>
      <c r="BAH88" s="18"/>
      <c r="BAI88" s="18"/>
      <c r="BAJ88" s="18"/>
      <c r="BAK88" s="18"/>
      <c r="BAL88" s="18"/>
      <c r="BAM88" s="18"/>
      <c r="BAN88" s="18"/>
      <c r="BAO88" s="18"/>
      <c r="BAP88" s="18"/>
      <c r="BAQ88" s="18"/>
      <c r="BAR88" s="18"/>
      <c r="BAS88" s="18"/>
      <c r="BAT88" s="18"/>
      <c r="BAU88" s="18"/>
      <c r="BAV88" s="18"/>
      <c r="BAW88" s="18"/>
      <c r="BAX88" s="18"/>
      <c r="BAY88" s="18"/>
      <c r="BAZ88" s="18"/>
      <c r="BBA88" s="18"/>
      <c r="BBB88" s="18"/>
      <c r="BBC88" s="18"/>
      <c r="BBD88" s="18"/>
      <c r="BBE88" s="18"/>
      <c r="BBF88" s="18"/>
      <c r="BBG88" s="18"/>
      <c r="BBH88" s="18"/>
      <c r="BBI88" s="18"/>
      <c r="BBJ88" s="18"/>
      <c r="BBK88" s="18"/>
      <c r="BBL88" s="18"/>
      <c r="BBM88" s="18"/>
      <c r="BBN88" s="18"/>
      <c r="BBO88" s="18"/>
      <c r="BBP88" s="18"/>
      <c r="BBQ88" s="18"/>
      <c r="BBR88" s="18"/>
      <c r="BBS88" s="18"/>
      <c r="BBT88" s="18"/>
      <c r="BBU88" s="18"/>
      <c r="BBV88" s="18"/>
      <c r="BBW88" s="18"/>
      <c r="BBX88" s="18"/>
      <c r="BBY88" s="18"/>
      <c r="BBZ88" s="18"/>
      <c r="BCA88" s="18"/>
      <c r="BCB88" s="18"/>
      <c r="BCC88" s="18"/>
      <c r="BCD88" s="18"/>
      <c r="BCE88" s="18"/>
      <c r="BCF88" s="18"/>
      <c r="BCG88" s="18"/>
      <c r="BCH88" s="18"/>
      <c r="BCI88" s="18"/>
      <c r="BCJ88" s="18"/>
      <c r="BCK88" s="18"/>
      <c r="BCL88" s="18"/>
      <c r="BCM88" s="18"/>
      <c r="BCN88" s="18"/>
      <c r="BCO88" s="18"/>
      <c r="BCP88" s="18"/>
      <c r="BCQ88" s="18"/>
      <c r="BCR88" s="18"/>
      <c r="BCS88" s="18"/>
      <c r="BCT88" s="18"/>
      <c r="BCU88" s="18"/>
      <c r="BCV88" s="18"/>
      <c r="BCW88" s="18"/>
      <c r="BCX88" s="18"/>
      <c r="BCY88" s="18"/>
      <c r="BCZ88" s="18"/>
      <c r="BDA88" s="18"/>
      <c r="BDB88" s="18"/>
      <c r="BDC88" s="18"/>
      <c r="BDD88" s="18"/>
      <c r="BDE88" s="18"/>
      <c r="BDF88" s="18"/>
      <c r="BDG88" s="18"/>
      <c r="BDH88" s="18"/>
      <c r="BDI88" s="18"/>
      <c r="BDJ88" s="18"/>
      <c r="BDK88" s="18"/>
      <c r="BDL88" s="18"/>
      <c r="BDM88" s="18"/>
      <c r="BDN88" s="18"/>
      <c r="BDO88" s="18"/>
      <c r="BDP88" s="18"/>
      <c r="BDQ88" s="18"/>
      <c r="BDR88" s="18"/>
      <c r="BDS88" s="18"/>
      <c r="BDT88" s="18"/>
      <c r="BDU88" s="18"/>
      <c r="BDV88" s="18"/>
      <c r="BDW88" s="18"/>
      <c r="BDX88" s="18"/>
      <c r="BDY88" s="18"/>
      <c r="BDZ88" s="18"/>
      <c r="BEA88" s="18"/>
      <c r="BEB88" s="18"/>
      <c r="BEC88" s="18"/>
      <c r="BED88" s="18"/>
      <c r="BEE88" s="18"/>
      <c r="BEF88" s="18"/>
      <c r="BEG88" s="18"/>
      <c r="BEH88" s="18"/>
      <c r="BEI88" s="18"/>
      <c r="BEJ88" s="18"/>
      <c r="BEK88" s="18"/>
      <c r="BEL88" s="18"/>
      <c r="BEM88" s="18"/>
      <c r="BEN88" s="18"/>
      <c r="BEO88" s="18"/>
      <c r="BEP88" s="18"/>
      <c r="BEQ88" s="18"/>
      <c r="BER88" s="18"/>
      <c r="BES88" s="18"/>
      <c r="BET88" s="18"/>
      <c r="BEU88" s="18"/>
      <c r="BEV88" s="18"/>
      <c r="BEW88" s="18"/>
      <c r="BEX88" s="18"/>
      <c r="BEY88" s="18"/>
      <c r="BEZ88" s="18"/>
      <c r="BFA88" s="18"/>
      <c r="BFB88" s="18"/>
      <c r="BFC88" s="18"/>
      <c r="BFD88" s="18"/>
      <c r="BFE88" s="18"/>
      <c r="BFF88" s="18"/>
      <c r="BFG88" s="18"/>
      <c r="BFH88" s="18"/>
      <c r="BFI88" s="18"/>
      <c r="BFJ88" s="18"/>
      <c r="BFK88" s="18"/>
      <c r="BFL88" s="18"/>
      <c r="BFM88" s="18"/>
      <c r="BFN88" s="18"/>
      <c r="BFO88" s="18"/>
      <c r="BFP88" s="18"/>
      <c r="BFQ88" s="18"/>
      <c r="BFR88" s="18"/>
      <c r="BFS88" s="18"/>
      <c r="BFT88" s="18"/>
      <c r="BFU88" s="18"/>
      <c r="BFV88" s="18"/>
      <c r="BFW88" s="18"/>
      <c r="BFX88" s="18"/>
      <c r="BFY88" s="18"/>
      <c r="BFZ88" s="18"/>
      <c r="BGA88" s="18"/>
      <c r="BGB88" s="18"/>
      <c r="BGC88" s="18"/>
      <c r="BGD88" s="18"/>
      <c r="BGE88" s="18"/>
      <c r="BGF88" s="18"/>
      <c r="BGG88" s="18"/>
      <c r="BGH88" s="18"/>
      <c r="BGI88" s="18"/>
      <c r="BGJ88" s="18"/>
      <c r="BGK88" s="18"/>
      <c r="BGL88" s="18"/>
      <c r="BGM88" s="18"/>
      <c r="BGN88" s="18"/>
      <c r="BGO88" s="18"/>
      <c r="BGP88" s="18"/>
      <c r="BGQ88" s="18"/>
      <c r="BGR88" s="18"/>
      <c r="BGS88" s="18"/>
      <c r="BGT88" s="18"/>
      <c r="BGU88" s="18"/>
      <c r="BGV88" s="18"/>
      <c r="BGW88" s="18"/>
      <c r="BGX88" s="18"/>
      <c r="BGY88" s="18"/>
      <c r="BGZ88" s="18"/>
      <c r="BHA88" s="18"/>
      <c r="BHB88" s="18"/>
      <c r="BHC88" s="18"/>
      <c r="BHD88" s="18"/>
      <c r="BHE88" s="18"/>
      <c r="BHF88" s="18"/>
      <c r="BHG88" s="18"/>
      <c r="BHH88" s="18"/>
      <c r="BHI88" s="18"/>
      <c r="BHJ88" s="18"/>
      <c r="BHK88" s="18"/>
      <c r="BHL88" s="18"/>
      <c r="BHM88" s="18"/>
      <c r="BHN88" s="18"/>
      <c r="BHO88" s="18"/>
      <c r="BHP88" s="18"/>
      <c r="BHQ88" s="18"/>
      <c r="BHR88" s="18"/>
      <c r="BHS88" s="18"/>
      <c r="BHT88" s="18"/>
      <c r="BHU88" s="18"/>
      <c r="BHV88" s="18"/>
      <c r="BHW88" s="18"/>
      <c r="BHX88" s="18"/>
      <c r="BHY88" s="18"/>
      <c r="BHZ88" s="18"/>
      <c r="BIA88" s="18"/>
      <c r="BIB88" s="18"/>
      <c r="BIC88" s="18"/>
      <c r="BID88" s="18"/>
      <c r="BIE88" s="18"/>
      <c r="BIF88" s="18"/>
      <c r="BIG88" s="18"/>
      <c r="BIH88" s="18"/>
      <c r="BII88" s="18"/>
      <c r="BIJ88" s="18"/>
      <c r="BIK88" s="18"/>
      <c r="BIL88" s="18"/>
      <c r="BIM88" s="18"/>
      <c r="BIN88" s="18"/>
      <c r="BIO88" s="18"/>
      <c r="BIP88" s="18"/>
      <c r="BIQ88" s="18"/>
      <c r="BIR88" s="18"/>
      <c r="BIS88" s="18"/>
      <c r="BIT88" s="18"/>
      <c r="BIU88" s="18"/>
      <c r="BIV88" s="18"/>
      <c r="BIW88" s="18"/>
      <c r="BIX88" s="18"/>
      <c r="BIY88" s="18"/>
      <c r="BIZ88" s="18"/>
      <c r="BJA88" s="18"/>
      <c r="BJB88" s="18"/>
      <c r="BJC88" s="18"/>
      <c r="BJD88" s="18"/>
      <c r="BJE88" s="18"/>
      <c r="BJF88" s="18"/>
      <c r="BJG88" s="18"/>
      <c r="BJH88" s="18"/>
      <c r="BJI88" s="18"/>
      <c r="BJJ88" s="18"/>
      <c r="BJK88" s="18"/>
      <c r="BJL88" s="18"/>
      <c r="BJM88" s="18"/>
      <c r="BJN88" s="18"/>
      <c r="BJO88" s="18"/>
      <c r="BJP88" s="18"/>
      <c r="BJQ88" s="18"/>
      <c r="BJR88" s="18"/>
      <c r="BJS88" s="18"/>
      <c r="BJT88" s="18"/>
      <c r="BJU88" s="18"/>
      <c r="BJV88" s="18"/>
      <c r="BJW88" s="18"/>
      <c r="BJX88" s="18"/>
      <c r="BJY88" s="18"/>
      <c r="BJZ88" s="18"/>
      <c r="BKA88" s="18"/>
      <c r="BKB88" s="18"/>
      <c r="BKC88" s="18"/>
      <c r="BKD88" s="18"/>
      <c r="BKE88" s="18"/>
      <c r="BKF88" s="18"/>
      <c r="BKG88" s="18"/>
      <c r="BKH88" s="18"/>
      <c r="BKI88" s="18"/>
      <c r="BKJ88" s="18"/>
      <c r="BKK88" s="18"/>
      <c r="BKL88" s="18"/>
      <c r="BKM88" s="18"/>
      <c r="BKN88" s="18"/>
      <c r="BKO88" s="18"/>
      <c r="BKP88" s="18"/>
      <c r="BKQ88" s="18"/>
      <c r="BKR88" s="18"/>
      <c r="BKS88" s="18"/>
      <c r="BKT88" s="18"/>
      <c r="BKU88" s="18"/>
      <c r="BKV88" s="18"/>
      <c r="BKW88" s="18"/>
      <c r="BKX88" s="18"/>
      <c r="BKY88" s="18"/>
      <c r="BKZ88" s="18"/>
      <c r="BLA88" s="18"/>
      <c r="BLB88" s="18"/>
      <c r="BLC88" s="18"/>
      <c r="BLD88" s="18"/>
      <c r="BLE88" s="18"/>
      <c r="BLF88" s="18"/>
      <c r="BLG88" s="18"/>
      <c r="BLH88" s="18"/>
      <c r="BLI88" s="18"/>
      <c r="BLJ88" s="18"/>
      <c r="BLK88" s="18"/>
      <c r="BLL88" s="18"/>
      <c r="BLM88" s="18"/>
      <c r="BLN88" s="18"/>
      <c r="BLO88" s="18"/>
      <c r="BLP88" s="18"/>
      <c r="BLQ88" s="18"/>
      <c r="BLR88" s="18"/>
      <c r="BLS88" s="18"/>
      <c r="BLT88" s="18"/>
      <c r="BLU88" s="18"/>
      <c r="BLV88" s="18"/>
      <c r="BLW88" s="18"/>
      <c r="BLX88" s="18"/>
      <c r="BLY88" s="18"/>
      <c r="BLZ88" s="18"/>
      <c r="BMA88" s="18"/>
      <c r="BMB88" s="18"/>
      <c r="BMC88" s="18"/>
      <c r="BMD88" s="18"/>
      <c r="BME88" s="18"/>
      <c r="BMF88" s="18"/>
      <c r="BMG88" s="18"/>
      <c r="BMH88" s="18"/>
      <c r="BMI88" s="18"/>
      <c r="BMJ88" s="18"/>
      <c r="BMK88" s="18"/>
      <c r="BML88" s="18"/>
      <c r="BMM88" s="18"/>
      <c r="BMN88" s="18"/>
      <c r="BMO88" s="18"/>
      <c r="BMP88" s="18"/>
      <c r="BMQ88" s="18"/>
      <c r="BMR88" s="18"/>
      <c r="BMS88" s="18"/>
      <c r="BMT88" s="18"/>
      <c r="BMU88" s="18"/>
      <c r="BMV88" s="18"/>
      <c r="BMW88" s="18"/>
      <c r="BMX88" s="18"/>
      <c r="BMY88" s="18"/>
      <c r="BMZ88" s="18"/>
      <c r="BNA88" s="18"/>
      <c r="BNB88" s="18"/>
      <c r="BNC88" s="18"/>
      <c r="BND88" s="18"/>
      <c r="BNE88" s="18"/>
      <c r="BNF88" s="18"/>
      <c r="BNG88" s="18"/>
      <c r="BNH88" s="18"/>
      <c r="BNI88" s="18"/>
      <c r="BNJ88" s="18"/>
      <c r="BNK88" s="18"/>
      <c r="BNL88" s="18"/>
      <c r="BNM88" s="18"/>
      <c r="BNN88" s="18"/>
      <c r="BNO88" s="18"/>
      <c r="BNP88" s="18"/>
      <c r="BNQ88" s="18"/>
      <c r="BNR88" s="18"/>
      <c r="BNS88" s="18"/>
      <c r="BNT88" s="18"/>
      <c r="BNU88" s="18"/>
      <c r="BNV88" s="18"/>
      <c r="BNW88" s="18"/>
      <c r="BNX88" s="18"/>
      <c r="BNY88" s="18"/>
      <c r="BNZ88" s="18"/>
      <c r="BOA88" s="18"/>
      <c r="BOB88" s="18"/>
      <c r="BOC88" s="18"/>
      <c r="BOD88" s="18"/>
      <c r="BOE88" s="18"/>
      <c r="BOF88" s="18"/>
      <c r="BOG88" s="18"/>
      <c r="BOH88" s="18"/>
      <c r="BOI88" s="18"/>
      <c r="BOJ88" s="18"/>
      <c r="BOK88" s="18"/>
      <c r="BOL88" s="18"/>
      <c r="BOM88" s="18"/>
      <c r="BON88" s="18"/>
      <c r="BOO88" s="18"/>
      <c r="BOP88" s="18"/>
      <c r="BOQ88" s="18"/>
      <c r="BOR88" s="18"/>
      <c r="BOS88" s="18"/>
      <c r="BOT88" s="18"/>
      <c r="BOU88" s="18"/>
      <c r="BOV88" s="18"/>
      <c r="BOW88" s="18"/>
      <c r="BOX88" s="18"/>
      <c r="BOY88" s="18"/>
      <c r="BOZ88" s="18"/>
      <c r="BPA88" s="18"/>
      <c r="BPB88" s="18"/>
      <c r="BPC88" s="18"/>
      <c r="BPD88" s="18"/>
      <c r="BPE88" s="18"/>
      <c r="BPF88" s="18"/>
      <c r="BPG88" s="18"/>
      <c r="BPH88" s="18"/>
      <c r="BPI88" s="18"/>
      <c r="BPJ88" s="18"/>
      <c r="BPK88" s="18"/>
      <c r="BPL88" s="18"/>
      <c r="BPM88" s="18"/>
      <c r="BPN88" s="18"/>
      <c r="BPO88" s="18"/>
      <c r="BPP88" s="18"/>
      <c r="BPQ88" s="18"/>
      <c r="BPR88" s="18"/>
      <c r="BPS88" s="18"/>
      <c r="BPT88" s="18"/>
      <c r="BPU88" s="18"/>
      <c r="BPV88" s="18"/>
      <c r="BPW88" s="18"/>
      <c r="BPX88" s="18"/>
      <c r="BPY88" s="18"/>
      <c r="BPZ88" s="18"/>
      <c r="BQA88" s="18"/>
      <c r="BQB88" s="18"/>
      <c r="BQC88" s="18"/>
      <c r="BQD88" s="18"/>
      <c r="BQE88" s="18"/>
      <c r="BQF88" s="18"/>
      <c r="BQG88" s="18"/>
      <c r="BQH88" s="18"/>
      <c r="BQI88" s="18"/>
      <c r="BQJ88" s="18"/>
      <c r="BQK88" s="18"/>
      <c r="BQL88" s="18"/>
      <c r="BQM88" s="18"/>
      <c r="BQN88" s="18"/>
      <c r="BQO88" s="18"/>
      <c r="BQP88" s="18"/>
      <c r="BQQ88" s="18"/>
      <c r="BQR88" s="18"/>
      <c r="BQS88" s="18"/>
      <c r="BQT88" s="18"/>
      <c r="BQU88" s="18"/>
      <c r="BQV88" s="18"/>
      <c r="BQW88" s="18"/>
      <c r="BQX88" s="18"/>
      <c r="BQY88" s="18"/>
      <c r="BQZ88" s="18"/>
      <c r="BRA88" s="18"/>
      <c r="BRB88" s="18"/>
      <c r="BRC88" s="18"/>
      <c r="BRD88" s="18"/>
      <c r="BRE88" s="18"/>
      <c r="BRF88" s="18"/>
      <c r="BRG88" s="18"/>
      <c r="BRH88" s="18"/>
      <c r="BRI88" s="18"/>
      <c r="BRJ88" s="18"/>
      <c r="BRK88" s="18"/>
      <c r="BRL88" s="18"/>
      <c r="BRM88" s="18"/>
      <c r="BRN88" s="18"/>
      <c r="BRO88" s="18"/>
      <c r="BRP88" s="18"/>
      <c r="BRQ88" s="18"/>
      <c r="BRR88" s="18"/>
      <c r="BRS88" s="18"/>
      <c r="BRT88" s="18"/>
      <c r="BRU88" s="18"/>
      <c r="BRV88" s="18"/>
      <c r="BRW88" s="18"/>
      <c r="BRX88" s="18"/>
      <c r="BRY88" s="18"/>
      <c r="BRZ88" s="18"/>
      <c r="BSA88" s="18"/>
      <c r="BSB88" s="18"/>
      <c r="BSC88" s="18"/>
      <c r="BSD88" s="18"/>
      <c r="BSE88" s="18"/>
      <c r="BSF88" s="18"/>
      <c r="BSG88" s="18"/>
      <c r="BSH88" s="18"/>
      <c r="BSI88" s="18"/>
      <c r="BSJ88" s="18"/>
      <c r="BSK88" s="18"/>
      <c r="BSL88" s="18"/>
      <c r="BSM88" s="18"/>
      <c r="BSN88" s="18"/>
      <c r="BSO88" s="18"/>
      <c r="BSP88" s="18"/>
      <c r="BSQ88" s="18"/>
      <c r="BSR88" s="18"/>
      <c r="BSS88" s="18"/>
      <c r="BST88" s="18"/>
      <c r="BSU88" s="18"/>
      <c r="BSV88" s="18"/>
      <c r="BSW88" s="18"/>
      <c r="BSX88" s="18"/>
      <c r="BSY88" s="18"/>
      <c r="BSZ88" s="18"/>
      <c r="BTA88" s="18"/>
      <c r="BTB88" s="18"/>
      <c r="BTC88" s="18"/>
      <c r="BTD88" s="18"/>
      <c r="BTE88" s="18"/>
      <c r="BTF88" s="18"/>
      <c r="BTG88" s="18"/>
      <c r="BTH88" s="18"/>
      <c r="BTI88" s="18"/>
      <c r="BTJ88" s="18"/>
      <c r="BTK88" s="18"/>
      <c r="BTL88" s="18"/>
      <c r="BTM88" s="18"/>
      <c r="BTN88" s="18"/>
      <c r="BTO88" s="18"/>
      <c r="BTP88" s="18"/>
      <c r="BTQ88" s="18"/>
      <c r="BTR88" s="18"/>
      <c r="BTS88" s="18"/>
      <c r="BTT88" s="18"/>
      <c r="BTU88" s="18"/>
      <c r="BTV88" s="18"/>
      <c r="BTW88" s="18"/>
      <c r="BTX88" s="18"/>
      <c r="BTY88" s="18"/>
      <c r="BTZ88" s="18"/>
      <c r="BUA88" s="18"/>
      <c r="BUB88" s="18"/>
      <c r="BUC88" s="18"/>
      <c r="BUD88" s="18"/>
      <c r="BUE88" s="18"/>
      <c r="BUF88" s="18"/>
      <c r="BUG88" s="18"/>
      <c r="BUH88" s="18"/>
      <c r="BUI88" s="18"/>
      <c r="BUJ88" s="18"/>
      <c r="BUK88" s="18"/>
      <c r="BUL88" s="18"/>
      <c r="BUM88" s="18"/>
      <c r="BUN88" s="18"/>
      <c r="BUO88" s="18"/>
      <c r="BUP88" s="18"/>
      <c r="BUQ88" s="18"/>
      <c r="BUR88" s="18"/>
      <c r="BUS88" s="18"/>
      <c r="BUT88" s="18"/>
      <c r="BUU88" s="18"/>
      <c r="BUV88" s="18"/>
      <c r="BUW88" s="18"/>
      <c r="BUX88" s="18"/>
      <c r="BUY88" s="18"/>
      <c r="BUZ88" s="18"/>
      <c r="BVA88" s="18"/>
      <c r="BVB88" s="18"/>
      <c r="BVC88" s="18"/>
      <c r="BVD88" s="18"/>
      <c r="BVE88" s="18"/>
      <c r="BVF88" s="18"/>
      <c r="BVG88" s="18"/>
      <c r="BVH88" s="18"/>
      <c r="BVI88" s="18"/>
      <c r="BVJ88" s="18"/>
      <c r="BVK88" s="18"/>
      <c r="BVL88" s="18"/>
      <c r="BVM88" s="18"/>
      <c r="BVN88" s="18"/>
      <c r="BVO88" s="18"/>
      <c r="BVP88" s="18"/>
      <c r="BVQ88" s="18"/>
      <c r="BVR88" s="18"/>
      <c r="BVS88" s="18"/>
      <c r="BVT88" s="18"/>
      <c r="BVU88" s="18"/>
      <c r="BVV88" s="18"/>
      <c r="BVW88" s="18"/>
      <c r="BVX88" s="18"/>
      <c r="BVY88" s="18"/>
      <c r="BVZ88" s="18"/>
      <c r="BWA88" s="18"/>
      <c r="BWB88" s="18"/>
      <c r="BWC88" s="18"/>
      <c r="BWD88" s="18"/>
      <c r="BWE88" s="18"/>
      <c r="BWF88" s="18"/>
      <c r="BWG88" s="18"/>
      <c r="BWH88" s="18"/>
      <c r="BWI88" s="18"/>
      <c r="BWJ88" s="18"/>
      <c r="BWK88" s="18"/>
      <c r="BWL88" s="18"/>
      <c r="BWM88" s="18"/>
      <c r="BWN88" s="18"/>
      <c r="BWO88" s="18"/>
      <c r="BWP88" s="18"/>
      <c r="BWQ88" s="18"/>
      <c r="BWR88" s="18"/>
      <c r="BWS88" s="18"/>
      <c r="BWT88" s="18"/>
      <c r="BWU88" s="18"/>
      <c r="BWV88" s="18"/>
      <c r="BWW88" s="18"/>
      <c r="BWX88" s="18"/>
      <c r="BWY88" s="18"/>
      <c r="BWZ88" s="18"/>
      <c r="BXA88" s="18"/>
      <c r="BXB88" s="18"/>
      <c r="BXC88" s="18"/>
      <c r="BXD88" s="18"/>
      <c r="BXE88" s="18"/>
      <c r="BXF88" s="18"/>
      <c r="BXG88" s="18"/>
      <c r="BXH88" s="18"/>
      <c r="BXI88" s="18"/>
      <c r="BXJ88" s="18"/>
      <c r="BXK88" s="18"/>
      <c r="BXL88" s="18"/>
      <c r="BXM88" s="18"/>
      <c r="BXN88" s="18"/>
      <c r="BXO88" s="18"/>
      <c r="BXP88" s="18"/>
      <c r="BXQ88" s="18"/>
      <c r="BXR88" s="18"/>
      <c r="BXS88" s="18"/>
      <c r="BXT88" s="18"/>
      <c r="BXU88" s="18"/>
      <c r="BXV88" s="18"/>
      <c r="BXW88" s="18"/>
      <c r="BXX88" s="18"/>
      <c r="BXY88" s="18"/>
      <c r="BXZ88" s="18"/>
      <c r="BYA88" s="18"/>
      <c r="BYB88" s="18"/>
      <c r="BYC88" s="18"/>
      <c r="BYD88" s="18"/>
      <c r="BYE88" s="18"/>
      <c r="BYF88" s="18"/>
      <c r="BYG88" s="18"/>
      <c r="BYH88" s="18"/>
      <c r="BYI88" s="18"/>
      <c r="BYJ88" s="18"/>
      <c r="BYK88" s="18"/>
      <c r="BYL88" s="18"/>
      <c r="BYM88" s="18"/>
      <c r="BYN88" s="18"/>
      <c r="BYO88" s="18"/>
      <c r="BYP88" s="18"/>
      <c r="BYQ88" s="18"/>
      <c r="BYR88" s="18"/>
      <c r="BYS88" s="18"/>
      <c r="BYT88" s="18"/>
      <c r="BYU88" s="18"/>
      <c r="BYV88" s="18"/>
      <c r="BYW88" s="18"/>
      <c r="BYX88" s="18"/>
      <c r="BYY88" s="18"/>
      <c r="BYZ88" s="18"/>
      <c r="BZA88" s="18"/>
      <c r="BZB88" s="18"/>
      <c r="BZC88" s="18"/>
      <c r="BZD88" s="18"/>
      <c r="BZE88" s="18"/>
      <c r="BZF88" s="18"/>
      <c r="BZG88" s="18"/>
      <c r="BZH88" s="18"/>
      <c r="BZI88" s="18"/>
      <c r="BZJ88" s="18"/>
      <c r="BZK88" s="18"/>
      <c r="BZL88" s="18"/>
      <c r="BZM88" s="18"/>
      <c r="BZN88" s="18"/>
      <c r="BZO88" s="18"/>
      <c r="BZP88" s="18"/>
      <c r="BZQ88" s="18"/>
      <c r="BZR88" s="18"/>
      <c r="BZS88" s="18"/>
      <c r="BZT88" s="18"/>
      <c r="BZU88" s="18"/>
      <c r="BZV88" s="18"/>
      <c r="BZW88" s="18"/>
      <c r="BZX88" s="18"/>
      <c r="BZY88" s="18"/>
      <c r="BZZ88" s="18"/>
      <c r="CAA88" s="18"/>
      <c r="CAB88" s="18"/>
      <c r="CAC88" s="18"/>
      <c r="CAD88" s="18"/>
      <c r="CAE88" s="18"/>
      <c r="CAF88" s="18"/>
      <c r="CAG88" s="18"/>
      <c r="CAH88" s="18"/>
      <c r="CAI88" s="18"/>
      <c r="CAJ88" s="18"/>
      <c r="CAK88" s="18"/>
      <c r="CAL88" s="18"/>
      <c r="CAM88" s="18"/>
      <c r="CAN88" s="18"/>
      <c r="CAO88" s="18"/>
      <c r="CAP88" s="18"/>
      <c r="CAQ88" s="18"/>
      <c r="CAR88" s="18"/>
      <c r="CAS88" s="18"/>
      <c r="CAT88" s="18"/>
      <c r="CAU88" s="18"/>
      <c r="CAV88" s="18"/>
      <c r="CAW88" s="18"/>
      <c r="CAX88" s="18"/>
      <c r="CAY88" s="18"/>
      <c r="CAZ88" s="18"/>
      <c r="CBA88" s="18"/>
      <c r="CBB88" s="18"/>
      <c r="CBC88" s="18"/>
      <c r="CBD88" s="18"/>
      <c r="CBE88" s="18"/>
      <c r="CBF88" s="18"/>
      <c r="CBG88" s="18"/>
      <c r="CBH88" s="18"/>
      <c r="CBI88" s="18"/>
      <c r="CBJ88" s="18"/>
      <c r="CBK88" s="18"/>
      <c r="CBL88" s="18"/>
      <c r="CBM88" s="18"/>
      <c r="CBN88" s="18"/>
      <c r="CBO88" s="18"/>
      <c r="CBP88" s="18"/>
      <c r="CBQ88" s="18"/>
      <c r="CBR88" s="18"/>
      <c r="CBS88" s="18"/>
      <c r="CBT88" s="18"/>
      <c r="CBU88" s="18"/>
      <c r="CBV88" s="18"/>
      <c r="CBW88" s="18"/>
      <c r="CBX88" s="18"/>
      <c r="CBY88" s="18"/>
      <c r="CBZ88" s="18"/>
      <c r="CCA88" s="18"/>
      <c r="CCB88" s="18"/>
      <c r="CCC88" s="18"/>
      <c r="CCD88" s="18"/>
      <c r="CCE88" s="18"/>
      <c r="CCF88" s="18"/>
      <c r="CCG88" s="18"/>
      <c r="CCH88" s="18"/>
      <c r="CCI88" s="18"/>
      <c r="CCJ88" s="18"/>
      <c r="CCK88" s="18"/>
      <c r="CCL88" s="18"/>
      <c r="CCM88" s="18"/>
      <c r="CCN88" s="18"/>
      <c r="CCO88" s="18"/>
      <c r="CCP88" s="18"/>
      <c r="CCQ88" s="18"/>
      <c r="CCR88" s="18"/>
      <c r="CCS88" s="18"/>
      <c r="CCT88" s="18"/>
      <c r="CCU88" s="18"/>
      <c r="CCV88" s="18"/>
      <c r="CCW88" s="18"/>
      <c r="CCX88" s="18"/>
      <c r="CCY88" s="18"/>
      <c r="CCZ88" s="18"/>
      <c r="CDA88" s="18"/>
      <c r="CDB88" s="18"/>
      <c r="CDC88" s="18"/>
      <c r="CDD88" s="18"/>
      <c r="CDE88" s="18"/>
      <c r="CDF88" s="18"/>
      <c r="CDG88" s="18"/>
      <c r="CDH88" s="18"/>
      <c r="CDI88" s="18"/>
      <c r="CDJ88" s="18"/>
      <c r="CDK88" s="18"/>
      <c r="CDL88" s="18"/>
      <c r="CDM88" s="18"/>
      <c r="CDN88" s="18"/>
      <c r="CDO88" s="18"/>
      <c r="CDP88" s="18"/>
      <c r="CDQ88" s="18"/>
      <c r="CDR88" s="18"/>
      <c r="CDS88" s="18"/>
      <c r="CDT88" s="18"/>
      <c r="CDU88" s="18"/>
      <c r="CDV88" s="18"/>
      <c r="CDW88" s="18"/>
      <c r="CDX88" s="18"/>
      <c r="CDY88" s="18"/>
      <c r="CDZ88" s="18"/>
      <c r="CEA88" s="18"/>
      <c r="CEB88" s="18"/>
      <c r="CEC88" s="18"/>
      <c r="CED88" s="18"/>
      <c r="CEE88" s="18"/>
      <c r="CEF88" s="18"/>
      <c r="CEG88" s="18"/>
      <c r="CEH88" s="18"/>
      <c r="CEI88" s="18"/>
      <c r="CEJ88" s="18"/>
      <c r="CEK88" s="18"/>
      <c r="CEL88" s="18"/>
      <c r="CEM88" s="18"/>
      <c r="CEN88" s="18"/>
      <c r="CEO88" s="18"/>
      <c r="CEP88" s="18"/>
      <c r="CEQ88" s="18"/>
      <c r="CER88" s="18"/>
      <c r="CES88" s="18"/>
      <c r="CET88" s="18"/>
      <c r="CEU88" s="18"/>
      <c r="CEV88" s="18"/>
      <c r="CEW88" s="18"/>
      <c r="CEX88" s="18"/>
      <c r="CEY88" s="18"/>
      <c r="CEZ88" s="18"/>
      <c r="CFA88" s="18"/>
      <c r="CFB88" s="18"/>
      <c r="CFC88" s="18"/>
      <c r="CFD88" s="18"/>
      <c r="CFE88" s="18"/>
      <c r="CFF88" s="18"/>
      <c r="CFG88" s="18"/>
      <c r="CFH88" s="18"/>
      <c r="CFI88" s="18"/>
      <c r="CFJ88" s="18"/>
      <c r="CFK88" s="18"/>
      <c r="CFL88" s="18"/>
      <c r="CFM88" s="18"/>
      <c r="CFN88" s="18"/>
      <c r="CFO88" s="18"/>
      <c r="CFP88" s="18"/>
      <c r="CFQ88" s="18"/>
      <c r="CFR88" s="18"/>
      <c r="CFS88" s="18"/>
      <c r="CFT88" s="18"/>
      <c r="CFU88" s="18"/>
      <c r="CFV88" s="18"/>
      <c r="CFW88" s="18"/>
      <c r="CFX88" s="18"/>
      <c r="CFY88" s="18"/>
      <c r="CFZ88" s="18"/>
      <c r="CGA88" s="18"/>
      <c r="CGB88" s="18"/>
      <c r="CGC88" s="18"/>
      <c r="CGD88" s="18"/>
      <c r="CGE88" s="18"/>
      <c r="CGF88" s="18"/>
      <c r="CGG88" s="18"/>
      <c r="CGH88" s="18"/>
      <c r="CGI88" s="18"/>
      <c r="CGJ88" s="18"/>
      <c r="CGK88" s="18"/>
      <c r="CGL88" s="18"/>
      <c r="CGM88" s="18"/>
      <c r="CGN88" s="18"/>
      <c r="CGO88" s="18"/>
      <c r="CGP88" s="18"/>
      <c r="CGQ88" s="18"/>
      <c r="CGR88" s="18"/>
      <c r="CGS88" s="18"/>
      <c r="CGT88" s="18"/>
      <c r="CGU88" s="18"/>
      <c r="CGV88" s="18"/>
      <c r="CGW88" s="18"/>
      <c r="CGX88" s="18"/>
      <c r="CGY88" s="18"/>
      <c r="CGZ88" s="18"/>
      <c r="CHA88" s="18"/>
      <c r="CHB88" s="18"/>
      <c r="CHC88" s="18"/>
      <c r="CHD88" s="18"/>
      <c r="CHE88" s="18"/>
      <c r="CHF88" s="18"/>
      <c r="CHG88" s="18"/>
      <c r="CHH88" s="18"/>
      <c r="CHI88" s="18"/>
      <c r="CHJ88" s="18"/>
      <c r="CHK88" s="18"/>
      <c r="CHL88" s="18"/>
      <c r="CHM88" s="18"/>
      <c r="CHN88" s="18"/>
      <c r="CHO88" s="18"/>
      <c r="CHP88" s="18"/>
      <c r="CHQ88" s="18"/>
      <c r="CHR88" s="18"/>
      <c r="CHS88" s="18"/>
      <c r="CHT88" s="18"/>
      <c r="CHU88" s="18"/>
      <c r="CHV88" s="18"/>
      <c r="CHW88" s="18"/>
      <c r="CHX88" s="18"/>
      <c r="CHY88" s="18"/>
      <c r="CHZ88" s="18"/>
      <c r="CIA88" s="18"/>
      <c r="CIB88" s="18"/>
      <c r="CIC88" s="18"/>
      <c r="CID88" s="18"/>
      <c r="CIE88" s="18"/>
      <c r="CIF88" s="18"/>
      <c r="CIG88" s="18"/>
      <c r="CIH88" s="18"/>
      <c r="CII88" s="18"/>
      <c r="CIJ88" s="18"/>
      <c r="CIK88" s="18"/>
      <c r="CIL88" s="18"/>
      <c r="CIM88" s="18"/>
      <c r="CIN88" s="18"/>
      <c r="CIO88" s="18"/>
      <c r="CIP88" s="18"/>
      <c r="CIQ88" s="18"/>
      <c r="CIR88" s="18"/>
      <c r="CIS88" s="18"/>
      <c r="CIT88" s="18"/>
      <c r="CIU88" s="18"/>
      <c r="CIV88" s="18"/>
      <c r="CIW88" s="18"/>
      <c r="CIX88" s="18"/>
      <c r="CIY88" s="18"/>
      <c r="CIZ88" s="18"/>
      <c r="CJA88" s="18"/>
      <c r="CJB88" s="18"/>
      <c r="CJC88" s="18"/>
      <c r="CJD88" s="18"/>
      <c r="CJE88" s="18"/>
      <c r="CJF88" s="18"/>
      <c r="CJG88" s="18"/>
      <c r="CJH88" s="18"/>
      <c r="CJI88" s="18"/>
      <c r="CJJ88" s="18"/>
      <c r="CJK88" s="18"/>
      <c r="CJL88" s="18"/>
      <c r="CJM88" s="18"/>
      <c r="CJN88" s="18"/>
      <c r="CJO88" s="18"/>
      <c r="CJP88" s="18"/>
      <c r="CJQ88" s="18"/>
      <c r="CJR88" s="18"/>
      <c r="CJS88" s="18"/>
      <c r="CJT88" s="18"/>
      <c r="CJU88" s="18"/>
      <c r="CJV88" s="18"/>
      <c r="CJW88" s="18"/>
      <c r="CJX88" s="18"/>
      <c r="CJY88" s="18"/>
      <c r="CJZ88" s="18"/>
      <c r="CKA88" s="18"/>
      <c r="CKB88" s="18"/>
      <c r="CKC88" s="18"/>
      <c r="CKD88" s="18"/>
      <c r="CKE88" s="18"/>
      <c r="CKF88" s="18"/>
      <c r="CKG88" s="18"/>
      <c r="CKH88" s="18"/>
      <c r="CKI88" s="18"/>
      <c r="CKJ88" s="18"/>
      <c r="CKK88" s="18"/>
      <c r="CKL88" s="18"/>
      <c r="CKM88" s="18"/>
      <c r="CKN88" s="18"/>
      <c r="CKO88" s="18"/>
      <c r="CKP88" s="18"/>
      <c r="CKQ88" s="18"/>
      <c r="CKR88" s="18"/>
      <c r="CKS88" s="18"/>
      <c r="CKT88" s="18"/>
      <c r="CKU88" s="18"/>
      <c r="CKV88" s="18"/>
      <c r="CKW88" s="18"/>
      <c r="CKX88" s="18"/>
      <c r="CKY88" s="18"/>
      <c r="CKZ88" s="18"/>
      <c r="CLA88" s="18"/>
      <c r="CLB88" s="18"/>
      <c r="CLC88" s="18"/>
      <c r="CLD88" s="18"/>
      <c r="CLE88" s="18"/>
      <c r="CLF88" s="18"/>
      <c r="CLG88" s="18"/>
      <c r="CLH88" s="18"/>
      <c r="CLI88" s="18"/>
      <c r="CLJ88" s="18"/>
      <c r="CLK88" s="18"/>
      <c r="CLL88" s="18"/>
      <c r="CLM88" s="18"/>
      <c r="CLN88" s="18"/>
      <c r="CLO88" s="18"/>
      <c r="CLP88" s="18"/>
      <c r="CLQ88" s="18"/>
      <c r="CLR88" s="18"/>
      <c r="CLS88" s="18"/>
      <c r="CLT88" s="18"/>
      <c r="CLU88" s="18"/>
      <c r="CLV88" s="18"/>
      <c r="CLW88" s="18"/>
      <c r="CLX88" s="18"/>
      <c r="CLY88" s="18"/>
      <c r="CLZ88" s="18"/>
      <c r="CMA88" s="18"/>
      <c r="CMB88" s="18"/>
      <c r="CMC88" s="18"/>
      <c r="CMD88" s="18"/>
      <c r="CME88" s="18"/>
      <c r="CMF88" s="18"/>
      <c r="CMG88" s="18"/>
      <c r="CMH88" s="18"/>
      <c r="CMI88" s="18"/>
      <c r="CMJ88" s="18"/>
      <c r="CMK88" s="18"/>
      <c r="CML88" s="18"/>
      <c r="CMM88" s="18"/>
      <c r="CMN88" s="18"/>
      <c r="CMO88" s="18"/>
      <c r="CMP88" s="18"/>
      <c r="CMQ88" s="18"/>
      <c r="CMR88" s="18"/>
      <c r="CMS88" s="18"/>
      <c r="CMT88" s="18"/>
      <c r="CMU88" s="18"/>
      <c r="CMV88" s="18"/>
      <c r="CMW88" s="18"/>
      <c r="CMX88" s="18"/>
      <c r="CMY88" s="18"/>
      <c r="CMZ88" s="18"/>
      <c r="CNA88" s="18"/>
      <c r="CNB88" s="18"/>
      <c r="CNC88" s="18"/>
      <c r="CND88" s="18"/>
      <c r="CNE88" s="18"/>
      <c r="CNF88" s="18"/>
      <c r="CNG88" s="18"/>
      <c r="CNH88" s="18"/>
      <c r="CNI88" s="18"/>
      <c r="CNJ88" s="18"/>
      <c r="CNK88" s="18"/>
      <c r="CNL88" s="18"/>
      <c r="CNM88" s="18"/>
      <c r="CNN88" s="18"/>
      <c r="CNO88" s="18"/>
      <c r="CNP88" s="18"/>
      <c r="CNQ88" s="18"/>
      <c r="CNR88" s="18"/>
      <c r="CNS88" s="18"/>
      <c r="CNT88" s="18"/>
      <c r="CNU88" s="18"/>
      <c r="CNV88" s="18"/>
      <c r="CNW88" s="18"/>
      <c r="CNX88" s="18"/>
      <c r="CNY88" s="18"/>
      <c r="CNZ88" s="18"/>
      <c r="COA88" s="18"/>
      <c r="COB88" s="18"/>
      <c r="COC88" s="18"/>
      <c r="COD88" s="18"/>
      <c r="COE88" s="18"/>
      <c r="COF88" s="18"/>
      <c r="COG88" s="18"/>
      <c r="COH88" s="18"/>
      <c r="COI88" s="18"/>
      <c r="COJ88" s="18"/>
      <c r="COK88" s="18"/>
      <c r="COL88" s="18"/>
      <c r="COM88" s="18"/>
      <c r="CON88" s="18"/>
      <c r="COO88" s="18"/>
      <c r="COP88" s="18"/>
      <c r="COQ88" s="18"/>
      <c r="COR88" s="18"/>
      <c r="COS88" s="18"/>
      <c r="COT88" s="18"/>
      <c r="COU88" s="18"/>
      <c r="COV88" s="18"/>
      <c r="COW88" s="18"/>
      <c r="COX88" s="18"/>
      <c r="COY88" s="18"/>
      <c r="COZ88" s="18"/>
      <c r="CPA88" s="18"/>
      <c r="CPB88" s="18"/>
      <c r="CPC88" s="18"/>
      <c r="CPD88" s="18"/>
      <c r="CPE88" s="18"/>
      <c r="CPF88" s="18"/>
      <c r="CPG88" s="18"/>
      <c r="CPH88" s="18"/>
      <c r="CPI88" s="18"/>
      <c r="CPJ88" s="18"/>
      <c r="CPK88" s="18"/>
      <c r="CPL88" s="18"/>
      <c r="CPM88" s="18"/>
      <c r="CPN88" s="18"/>
      <c r="CPO88" s="18"/>
      <c r="CPP88" s="18"/>
      <c r="CPQ88" s="18"/>
      <c r="CPR88" s="18"/>
      <c r="CPS88" s="18"/>
      <c r="CPT88" s="18"/>
      <c r="CPU88" s="18"/>
      <c r="CPV88" s="18"/>
      <c r="CPW88" s="18"/>
      <c r="CPX88" s="18"/>
      <c r="CPY88" s="18"/>
      <c r="CPZ88" s="18"/>
      <c r="CQA88" s="18"/>
      <c r="CQB88" s="18"/>
      <c r="CQC88" s="18"/>
      <c r="CQD88" s="18"/>
      <c r="CQE88" s="18"/>
      <c r="CQF88" s="18"/>
      <c r="CQG88" s="18"/>
      <c r="CQH88" s="18"/>
      <c r="CQI88" s="18"/>
      <c r="CQJ88" s="18"/>
      <c r="CQK88" s="18"/>
      <c r="CQL88" s="18"/>
      <c r="CQM88" s="18"/>
      <c r="CQN88" s="18"/>
      <c r="CQO88" s="18"/>
      <c r="CQP88" s="18"/>
      <c r="CQQ88" s="18"/>
      <c r="CQR88" s="18"/>
      <c r="CQS88" s="18"/>
      <c r="CQT88" s="18"/>
      <c r="CQU88" s="18"/>
      <c r="CQV88" s="18"/>
      <c r="CQW88" s="18"/>
      <c r="CQX88" s="18"/>
      <c r="CQY88" s="18"/>
      <c r="CQZ88" s="18"/>
      <c r="CRA88" s="18"/>
      <c r="CRB88" s="18"/>
      <c r="CRC88" s="18"/>
      <c r="CRD88" s="18"/>
    </row>
    <row r="89" spans="1:2500" ht="18" hidden="1" customHeight="1" x14ac:dyDescent="0.25">
      <c r="A89" s="433"/>
      <c r="B89" s="21">
        <v>1</v>
      </c>
      <c r="C89" s="21" t="str">
        <f t="shared" si="16"/>
        <v>_1</v>
      </c>
      <c r="D89" s="21" t="str">
        <f t="shared" si="17"/>
        <v>_2_2</v>
      </c>
      <c r="E89" s="22" t="s">
        <v>5</v>
      </c>
      <c r="F89" s="21">
        <v>2</v>
      </c>
      <c r="G89" s="22" t="s">
        <v>11</v>
      </c>
      <c r="H89" s="21">
        <v>2</v>
      </c>
      <c r="I89" s="22" t="s">
        <v>9</v>
      </c>
      <c r="J89" s="287">
        <v>33732</v>
      </c>
      <c r="K89" s="23">
        <f t="shared" si="19"/>
        <v>0.02</v>
      </c>
      <c r="L89" s="23">
        <f t="shared" si="19"/>
        <v>0.02</v>
      </c>
      <c r="M89" s="289">
        <f t="shared" si="10"/>
        <v>34407</v>
      </c>
      <c r="N89" s="289">
        <f t="shared" si="11"/>
        <v>35097</v>
      </c>
      <c r="P89" s="25">
        <f t="shared" si="12"/>
        <v>1.0200106723585913</v>
      </c>
      <c r="Q89" s="25">
        <f>+Q88</f>
        <v>1.0212502578914793</v>
      </c>
      <c r="R89" s="25">
        <f>+(M89-M88)/(J89-J88)</f>
        <v>1.0195107746068726</v>
      </c>
      <c r="S89" s="1">
        <f t="shared" si="18"/>
        <v>1.0200540587671114</v>
      </c>
      <c r="T89" s="1">
        <f>+T88</f>
        <v>1.0212121212121212</v>
      </c>
      <c r="U89" s="1">
        <f>+(N89-N88)/(M89-M88)</f>
        <v>1.0195862406659322</v>
      </c>
    </row>
    <row r="90" spans="1:2500" ht="18" hidden="1" customHeight="1" x14ac:dyDescent="0.25">
      <c r="A90" s="433"/>
      <c r="B90" s="21">
        <v>2</v>
      </c>
      <c r="C90" s="21" t="str">
        <f t="shared" si="16"/>
        <v>_2</v>
      </c>
      <c r="D90" s="21" t="str">
        <f t="shared" si="17"/>
        <v>_4_1</v>
      </c>
      <c r="E90" s="22" t="s">
        <v>13</v>
      </c>
      <c r="F90" s="21">
        <v>4</v>
      </c>
      <c r="G90" s="22" t="s">
        <v>13</v>
      </c>
      <c r="H90" s="21">
        <v>1</v>
      </c>
      <c r="I90" s="22" t="s">
        <v>7</v>
      </c>
      <c r="J90" s="287">
        <v>15207</v>
      </c>
      <c r="K90" s="23">
        <f t="shared" si="19"/>
        <v>0.02</v>
      </c>
      <c r="L90" s="23">
        <f t="shared" si="19"/>
        <v>0.02</v>
      </c>
      <c r="M90" s="289">
        <f t="shared" si="10"/>
        <v>15513</v>
      </c>
      <c r="N90" s="289">
        <f t="shared" si="11"/>
        <v>15825</v>
      </c>
      <c r="P90" s="25">
        <f t="shared" si="12"/>
        <v>1.0201223120931151</v>
      </c>
      <c r="Q90" s="25">
        <f>+P90</f>
        <v>1.0201223120931151</v>
      </c>
      <c r="R90" s="25">
        <v>0</v>
      </c>
      <c r="S90" s="1">
        <f t="shared" si="18"/>
        <v>1.020112163991491</v>
      </c>
      <c r="T90" s="1">
        <f>+S90</f>
        <v>1.020112163991491</v>
      </c>
      <c r="U90" s="1">
        <v>0</v>
      </c>
    </row>
    <row r="91" spans="1:2500" ht="18" hidden="1" customHeight="1" x14ac:dyDescent="0.25">
      <c r="A91" s="433"/>
      <c r="B91" s="21">
        <v>2</v>
      </c>
      <c r="C91" s="21" t="str">
        <f t="shared" si="16"/>
        <v>_2</v>
      </c>
      <c r="D91" s="21" t="str">
        <f t="shared" si="17"/>
        <v>_4_2</v>
      </c>
      <c r="E91" s="22" t="s">
        <v>13</v>
      </c>
      <c r="F91" s="21">
        <v>4</v>
      </c>
      <c r="G91" s="22" t="s">
        <v>13</v>
      </c>
      <c r="H91" s="21">
        <v>2</v>
      </c>
      <c r="I91" s="22" t="s">
        <v>9</v>
      </c>
      <c r="J91" s="287">
        <v>27255</v>
      </c>
      <c r="K91" s="23">
        <f t="shared" si="19"/>
        <v>0.02</v>
      </c>
      <c r="L91" s="23">
        <f t="shared" si="19"/>
        <v>0.02</v>
      </c>
      <c r="M91" s="289">
        <f t="shared" si="10"/>
        <v>27801</v>
      </c>
      <c r="N91" s="289">
        <f t="shared" si="11"/>
        <v>28359</v>
      </c>
      <c r="P91" s="25">
        <f t="shared" si="12"/>
        <v>1.0200330214639515</v>
      </c>
      <c r="Q91" s="25">
        <f>+Q90</f>
        <v>1.0201223120931151</v>
      </c>
      <c r="R91" s="25">
        <f>+(M91-M90)/(J91-J90)</f>
        <v>1.0199203187250996</v>
      </c>
      <c r="S91" s="1">
        <f t="shared" si="18"/>
        <v>1.0200712204596958</v>
      </c>
      <c r="T91" s="1">
        <f>+T90</f>
        <v>1.020112163991491</v>
      </c>
      <c r="U91" s="1">
        <f>+(N91-N90)/(M91-M90)</f>
        <v>1.02001953125</v>
      </c>
    </row>
    <row r="92" spans="1:2500" ht="18" hidden="1" customHeight="1" x14ac:dyDescent="0.25">
      <c r="A92" s="433"/>
      <c r="B92" s="21">
        <v>3</v>
      </c>
      <c r="C92" s="21" t="str">
        <f t="shared" si="16"/>
        <v>_3</v>
      </c>
      <c r="D92" s="21" t="str">
        <f t="shared" si="17"/>
        <v>_5_1</v>
      </c>
      <c r="E92" s="22" t="s">
        <v>16</v>
      </c>
      <c r="F92" s="21">
        <v>5</v>
      </c>
      <c r="G92" s="22" t="s">
        <v>16</v>
      </c>
      <c r="H92" s="21">
        <v>1</v>
      </c>
      <c r="I92" s="22" t="s">
        <v>7</v>
      </c>
      <c r="J92" s="287">
        <v>15594</v>
      </c>
      <c r="K92" s="23">
        <f t="shared" si="19"/>
        <v>0.02</v>
      </c>
      <c r="L92" s="23">
        <f t="shared" si="19"/>
        <v>0.02</v>
      </c>
      <c r="M92" s="289">
        <f t="shared" si="10"/>
        <v>15906</v>
      </c>
      <c r="N92" s="289">
        <f t="shared" si="11"/>
        <v>16227</v>
      </c>
      <c r="P92" s="25">
        <f t="shared" si="12"/>
        <v>1.0200076952674106</v>
      </c>
      <c r="Q92" s="25">
        <f>+P92</f>
        <v>1.0200076952674106</v>
      </c>
      <c r="R92" s="25">
        <v>0</v>
      </c>
      <c r="S92" s="1">
        <f t="shared" si="18"/>
        <v>1.0201810637495285</v>
      </c>
      <c r="T92" s="1">
        <f>+S92</f>
        <v>1.0201810637495285</v>
      </c>
      <c r="U92" s="1">
        <v>0</v>
      </c>
    </row>
    <row r="93" spans="1:2500" s="11" customFormat="1" ht="18" hidden="1" customHeight="1" x14ac:dyDescent="0.25">
      <c r="A93" s="433"/>
      <c r="B93" s="21">
        <v>3</v>
      </c>
      <c r="C93" s="21" t="str">
        <f t="shared" si="16"/>
        <v>_3</v>
      </c>
      <c r="D93" s="21" t="str">
        <f t="shared" si="17"/>
        <v>_5_2</v>
      </c>
      <c r="E93" s="22" t="s">
        <v>16</v>
      </c>
      <c r="F93" s="21">
        <v>5</v>
      </c>
      <c r="G93" s="22" t="s">
        <v>16</v>
      </c>
      <c r="H93" s="21">
        <v>2</v>
      </c>
      <c r="I93" s="22" t="s">
        <v>9</v>
      </c>
      <c r="J93" s="287">
        <v>27837</v>
      </c>
      <c r="K93" s="23">
        <f t="shared" si="19"/>
        <v>0.02</v>
      </c>
      <c r="L93" s="23">
        <f t="shared" si="19"/>
        <v>0.02</v>
      </c>
      <c r="M93" s="289">
        <f t="shared" si="10"/>
        <v>28395</v>
      </c>
      <c r="N93" s="289">
        <f t="shared" si="11"/>
        <v>28965</v>
      </c>
      <c r="O93"/>
      <c r="P93" s="25">
        <f t="shared" si="12"/>
        <v>1.0200452634982218</v>
      </c>
      <c r="Q93" s="25">
        <f>+Q92</f>
        <v>1.0200076952674106</v>
      </c>
      <c r="R93" s="25">
        <f>+(M93-M92)/(J93-J92)</f>
        <v>1.020093114432737</v>
      </c>
      <c r="S93" s="1">
        <f t="shared" si="18"/>
        <v>1.0200739566825145</v>
      </c>
      <c r="T93" s="1">
        <f>+T92</f>
        <v>1.0201810637495285</v>
      </c>
      <c r="U93" s="1">
        <f>+(N93-N92)/(M93-M92)</f>
        <v>1.0199375450396349</v>
      </c>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c r="AMG93"/>
      <c r="AMH93"/>
      <c r="AMI93"/>
      <c r="AMJ93"/>
      <c r="AMK93"/>
      <c r="AML93"/>
      <c r="AMM93"/>
      <c r="AMN93"/>
      <c r="AMO93"/>
      <c r="AMP93"/>
      <c r="AMQ93"/>
      <c r="AMR93"/>
      <c r="AMS93"/>
      <c r="AMT93"/>
      <c r="AMU93"/>
      <c r="AMV93"/>
      <c r="AMW93"/>
      <c r="AMX93"/>
      <c r="AMY93"/>
      <c r="AMZ93"/>
      <c r="ANA93"/>
      <c r="ANB93"/>
      <c r="ANC93"/>
      <c r="AND93"/>
      <c r="ANE93"/>
      <c r="ANF93"/>
      <c r="ANG93"/>
      <c r="ANH93"/>
      <c r="ANI93"/>
      <c r="ANJ93"/>
      <c r="ANK93"/>
      <c r="ANL93"/>
      <c r="ANM93"/>
      <c r="ANN93"/>
      <c r="ANO93"/>
      <c r="ANP93"/>
      <c r="ANQ93"/>
      <c r="ANR93"/>
      <c r="ANS93"/>
      <c r="ANT93"/>
      <c r="ANU93"/>
      <c r="ANV93"/>
      <c r="ANW93"/>
      <c r="ANX93"/>
      <c r="ANY93"/>
      <c r="ANZ93"/>
      <c r="AOA93"/>
      <c r="AOB93"/>
      <c r="AOC93"/>
      <c r="AOD93"/>
      <c r="AOE93"/>
      <c r="AOF93"/>
      <c r="AOG93"/>
      <c r="AOH93"/>
      <c r="AOI93"/>
      <c r="AOJ93"/>
      <c r="AOK93"/>
      <c r="AOL93"/>
      <c r="AOM93"/>
      <c r="AON93"/>
      <c r="AOO93"/>
      <c r="AOP93"/>
      <c r="AOQ93"/>
      <c r="AOR93"/>
      <c r="AOS93"/>
      <c r="AOT93"/>
      <c r="AOU93"/>
      <c r="AOV93"/>
      <c r="AOW93"/>
      <c r="AOX93"/>
      <c r="AOY93"/>
      <c r="AOZ93"/>
      <c r="APA93"/>
      <c r="APB93"/>
      <c r="APC93"/>
      <c r="APD93"/>
      <c r="APE93"/>
      <c r="APF93"/>
      <c r="APG93"/>
      <c r="APH93"/>
      <c r="API93"/>
      <c r="APJ93"/>
      <c r="APK93"/>
      <c r="APL93"/>
      <c r="APM93"/>
      <c r="APN93"/>
      <c r="APO93"/>
      <c r="APP93"/>
      <c r="APQ93"/>
      <c r="APR93"/>
      <c r="APS93"/>
      <c r="APT93"/>
      <c r="APU93"/>
      <c r="APV93"/>
      <c r="APW93"/>
      <c r="APX93"/>
      <c r="APY93"/>
      <c r="APZ93"/>
      <c r="AQA93"/>
      <c r="AQB93"/>
      <c r="AQC93"/>
      <c r="AQD93"/>
      <c r="AQE93"/>
      <c r="AQF93"/>
      <c r="AQG93"/>
      <c r="AQH93"/>
      <c r="AQI93"/>
      <c r="AQJ93"/>
      <c r="AQK93"/>
      <c r="AQL93"/>
      <c r="AQM93"/>
      <c r="AQN93"/>
      <c r="AQO93"/>
      <c r="AQP93"/>
      <c r="AQQ93"/>
      <c r="AQR93"/>
      <c r="AQS93"/>
      <c r="AQT93"/>
      <c r="AQU93"/>
      <c r="AQV93"/>
      <c r="AQW93"/>
      <c r="AQX93"/>
      <c r="AQY93"/>
      <c r="AQZ93"/>
      <c r="ARA93"/>
      <c r="ARB93"/>
      <c r="ARC93"/>
      <c r="ARD93"/>
      <c r="ARE93"/>
      <c r="ARF93"/>
      <c r="ARG93"/>
      <c r="ARH93"/>
      <c r="ARI93"/>
      <c r="ARJ93"/>
      <c r="ARK93"/>
      <c r="ARL93"/>
      <c r="ARM93"/>
      <c r="ARN93"/>
      <c r="ARO93"/>
      <c r="ARP93"/>
      <c r="ARQ93"/>
      <c r="ARR93"/>
      <c r="ARS93"/>
      <c r="ART93"/>
      <c r="ARU93"/>
      <c r="ARV93"/>
      <c r="ARW93"/>
      <c r="ARX93"/>
      <c r="ARY93"/>
      <c r="ARZ93"/>
      <c r="ASA93"/>
      <c r="ASB93"/>
      <c r="ASC93"/>
      <c r="ASD93"/>
      <c r="ASE93"/>
      <c r="ASF93"/>
      <c r="ASG93"/>
      <c r="ASH93"/>
      <c r="ASI93"/>
      <c r="ASJ93"/>
      <c r="ASK93"/>
      <c r="ASL93"/>
      <c r="ASM93"/>
      <c r="ASN93"/>
      <c r="ASO93"/>
      <c r="ASP93"/>
      <c r="ASQ93"/>
      <c r="ASR93"/>
      <c r="ASS93"/>
      <c r="AST93"/>
      <c r="ASU93"/>
      <c r="ASV93"/>
      <c r="ASW93"/>
      <c r="ASX93"/>
      <c r="ASY93"/>
      <c r="ASZ93"/>
      <c r="ATA93"/>
      <c r="ATB93"/>
      <c r="ATC93"/>
      <c r="ATD93"/>
      <c r="ATE93"/>
      <c r="ATF93"/>
      <c r="ATG93"/>
      <c r="ATH93"/>
      <c r="ATI93"/>
      <c r="ATJ93"/>
      <c r="ATK93"/>
      <c r="ATL93"/>
      <c r="ATM93"/>
      <c r="ATN93"/>
      <c r="ATO93"/>
      <c r="ATP93"/>
      <c r="ATQ93"/>
      <c r="ATR93"/>
      <c r="ATS93"/>
      <c r="ATT93"/>
      <c r="ATU93"/>
      <c r="ATV93"/>
      <c r="ATW93"/>
      <c r="ATX93"/>
      <c r="ATY93"/>
      <c r="ATZ93"/>
      <c r="AUA93"/>
      <c r="AUB93"/>
      <c r="AUC93"/>
      <c r="AUD93"/>
      <c r="AUE93"/>
      <c r="AUF93"/>
      <c r="AUG93"/>
      <c r="AUH93"/>
      <c r="AUI93"/>
      <c r="AUJ93"/>
      <c r="AUK93"/>
      <c r="AUL93"/>
      <c r="AUM93"/>
      <c r="AUN93"/>
      <c r="AUO93"/>
      <c r="AUP93"/>
      <c r="AUQ93"/>
      <c r="AUR93"/>
      <c r="AUS93"/>
      <c r="AUT93"/>
      <c r="AUU93"/>
      <c r="AUV93"/>
      <c r="AUW93"/>
      <c r="AUX93"/>
      <c r="AUY93"/>
      <c r="AUZ93"/>
      <c r="AVA93"/>
      <c r="AVB93"/>
      <c r="AVC93"/>
      <c r="AVD93"/>
      <c r="AVE93"/>
      <c r="AVF93"/>
      <c r="AVG93"/>
      <c r="AVH93"/>
      <c r="AVI93"/>
      <c r="AVJ93"/>
      <c r="AVK93"/>
      <c r="AVL93"/>
      <c r="AVM93"/>
      <c r="AVN93"/>
      <c r="AVO93"/>
      <c r="AVP93"/>
      <c r="AVQ93"/>
      <c r="AVR93"/>
      <c r="AVS93"/>
      <c r="AVT93"/>
      <c r="AVU93"/>
      <c r="AVV93"/>
      <c r="AVW93"/>
      <c r="AVX93"/>
      <c r="AVY93"/>
      <c r="AVZ93"/>
      <c r="AWA93"/>
      <c r="AWB93"/>
      <c r="AWC93"/>
      <c r="AWD93"/>
      <c r="AWE93"/>
      <c r="AWF93"/>
      <c r="AWG93"/>
      <c r="AWH93"/>
      <c r="AWI93"/>
      <c r="AWJ93"/>
      <c r="AWK93"/>
      <c r="AWL93"/>
      <c r="AWM93"/>
      <c r="AWN93"/>
      <c r="AWO93"/>
      <c r="AWP93"/>
      <c r="AWQ93"/>
      <c r="AWR93"/>
      <c r="AWS93"/>
      <c r="AWT93"/>
      <c r="AWU93"/>
      <c r="AWV93"/>
      <c r="AWW93"/>
      <c r="AWX93"/>
      <c r="AWY93"/>
      <c r="AWZ93"/>
      <c r="AXA93"/>
      <c r="AXB93"/>
      <c r="AXC93"/>
      <c r="AXD93"/>
      <c r="AXE93"/>
      <c r="AXF93"/>
      <c r="AXG93"/>
      <c r="AXH93"/>
      <c r="AXI93"/>
      <c r="AXJ93"/>
      <c r="AXK93"/>
      <c r="AXL93"/>
      <c r="AXM93"/>
      <c r="AXN93"/>
      <c r="AXO93"/>
      <c r="AXP93"/>
      <c r="AXQ93"/>
      <c r="AXR93"/>
      <c r="AXS93"/>
      <c r="AXT93"/>
      <c r="AXU93"/>
      <c r="AXV93"/>
      <c r="AXW93"/>
      <c r="AXX93"/>
      <c r="AXY93"/>
      <c r="AXZ93"/>
      <c r="AYA93"/>
      <c r="AYB93"/>
      <c r="AYC93"/>
      <c r="AYD93"/>
      <c r="AYE93"/>
      <c r="AYF93"/>
      <c r="AYG93"/>
      <c r="AYH93"/>
      <c r="AYI93"/>
      <c r="AYJ93"/>
      <c r="AYK93"/>
      <c r="AYL93"/>
      <c r="AYM93"/>
      <c r="AYN93"/>
      <c r="AYO93"/>
      <c r="AYP93"/>
      <c r="AYQ93"/>
      <c r="AYR93"/>
      <c r="AYS93"/>
      <c r="AYT93"/>
      <c r="AYU93"/>
      <c r="AYV93"/>
      <c r="AYW93"/>
      <c r="AYX93"/>
      <c r="AYY93"/>
      <c r="AYZ93"/>
      <c r="AZA93"/>
      <c r="AZB93"/>
      <c r="AZC93"/>
      <c r="AZD93"/>
      <c r="AZE93"/>
      <c r="AZF93"/>
      <c r="AZG93"/>
      <c r="AZH93"/>
      <c r="AZI93"/>
      <c r="AZJ93"/>
      <c r="AZK93"/>
      <c r="AZL93"/>
      <c r="AZM93"/>
      <c r="AZN93"/>
      <c r="AZO93"/>
      <c r="AZP93"/>
      <c r="AZQ93"/>
      <c r="AZR93"/>
      <c r="AZS93"/>
      <c r="AZT93"/>
      <c r="AZU93"/>
      <c r="AZV93"/>
      <c r="AZW93"/>
      <c r="AZX93"/>
      <c r="AZY93"/>
      <c r="AZZ93"/>
      <c r="BAA93"/>
      <c r="BAB93"/>
      <c r="BAC93"/>
      <c r="BAD93"/>
      <c r="BAE93"/>
      <c r="BAF93"/>
      <c r="BAG93"/>
      <c r="BAH93"/>
      <c r="BAI93"/>
      <c r="BAJ93"/>
      <c r="BAK93"/>
      <c r="BAL93"/>
      <c r="BAM93"/>
      <c r="BAN93"/>
      <c r="BAO93"/>
      <c r="BAP93"/>
      <c r="BAQ93"/>
      <c r="BAR93"/>
      <c r="BAS93"/>
      <c r="BAT93"/>
      <c r="BAU93"/>
      <c r="BAV93"/>
      <c r="BAW93"/>
      <c r="BAX93"/>
      <c r="BAY93"/>
      <c r="BAZ93"/>
      <c r="BBA93"/>
      <c r="BBB93"/>
      <c r="BBC93"/>
      <c r="BBD93"/>
      <c r="BBE93"/>
      <c r="BBF93"/>
      <c r="BBG93"/>
      <c r="BBH93"/>
      <c r="BBI93"/>
      <c r="BBJ93"/>
      <c r="BBK93"/>
      <c r="BBL93"/>
      <c r="BBM93"/>
      <c r="BBN93"/>
      <c r="BBO93"/>
      <c r="BBP93"/>
      <c r="BBQ93"/>
      <c r="BBR93"/>
      <c r="BBS93"/>
      <c r="BBT93"/>
      <c r="BBU93"/>
      <c r="BBV93"/>
      <c r="BBW93"/>
      <c r="BBX93"/>
      <c r="BBY93"/>
      <c r="BBZ93"/>
      <c r="BCA93"/>
      <c r="BCB93"/>
      <c r="BCC93"/>
      <c r="BCD93"/>
      <c r="BCE93"/>
      <c r="BCF93"/>
      <c r="BCG93"/>
      <c r="BCH93"/>
      <c r="BCI93"/>
      <c r="BCJ93"/>
      <c r="BCK93"/>
      <c r="BCL93"/>
      <c r="BCM93"/>
      <c r="BCN93"/>
      <c r="BCO93"/>
      <c r="BCP93"/>
      <c r="BCQ93"/>
      <c r="BCR93"/>
      <c r="BCS93"/>
      <c r="BCT93"/>
      <c r="BCU93"/>
      <c r="BCV93"/>
      <c r="BCW93"/>
      <c r="BCX93"/>
      <c r="BCY93"/>
      <c r="BCZ93"/>
      <c r="BDA93"/>
      <c r="BDB93"/>
      <c r="BDC93"/>
      <c r="BDD93"/>
      <c r="BDE93"/>
      <c r="BDF93"/>
      <c r="BDG93"/>
      <c r="BDH93"/>
      <c r="BDI93"/>
      <c r="BDJ93"/>
      <c r="BDK93"/>
      <c r="BDL93"/>
      <c r="BDM93"/>
      <c r="BDN93"/>
      <c r="BDO93"/>
      <c r="BDP93"/>
      <c r="BDQ93"/>
      <c r="BDR93"/>
      <c r="BDS93"/>
      <c r="BDT93"/>
      <c r="BDU93"/>
      <c r="BDV93"/>
      <c r="BDW93"/>
      <c r="BDX93"/>
      <c r="BDY93"/>
      <c r="BDZ93"/>
      <c r="BEA93"/>
      <c r="BEB93"/>
      <c r="BEC93"/>
      <c r="BED93"/>
      <c r="BEE93"/>
      <c r="BEF93"/>
      <c r="BEG93"/>
      <c r="BEH93"/>
      <c r="BEI93"/>
      <c r="BEJ93"/>
      <c r="BEK93"/>
      <c r="BEL93"/>
      <c r="BEM93"/>
      <c r="BEN93"/>
      <c r="BEO93"/>
      <c r="BEP93"/>
      <c r="BEQ93"/>
      <c r="BER93"/>
      <c r="BES93"/>
      <c r="BET93"/>
      <c r="BEU93"/>
      <c r="BEV93"/>
      <c r="BEW93"/>
      <c r="BEX93"/>
      <c r="BEY93"/>
      <c r="BEZ93"/>
      <c r="BFA93"/>
      <c r="BFB93"/>
      <c r="BFC93"/>
      <c r="BFD93"/>
      <c r="BFE93"/>
      <c r="BFF93"/>
      <c r="BFG93"/>
      <c r="BFH93"/>
      <c r="BFI93"/>
      <c r="BFJ93"/>
      <c r="BFK93"/>
      <c r="BFL93"/>
      <c r="BFM93"/>
      <c r="BFN93"/>
      <c r="BFO93"/>
      <c r="BFP93"/>
      <c r="BFQ93"/>
      <c r="BFR93"/>
      <c r="BFS93"/>
      <c r="BFT93"/>
      <c r="BFU93"/>
      <c r="BFV93"/>
      <c r="BFW93"/>
      <c r="BFX93"/>
      <c r="BFY93"/>
      <c r="BFZ93"/>
      <c r="BGA93"/>
      <c r="BGB93"/>
      <c r="BGC93"/>
      <c r="BGD93"/>
      <c r="BGE93"/>
      <c r="BGF93"/>
      <c r="BGG93"/>
      <c r="BGH93"/>
      <c r="BGI93"/>
      <c r="BGJ93"/>
      <c r="BGK93"/>
      <c r="BGL93"/>
      <c r="BGM93"/>
      <c r="BGN93"/>
      <c r="BGO93"/>
      <c r="BGP93"/>
      <c r="BGQ93"/>
      <c r="BGR93"/>
      <c r="BGS93"/>
      <c r="BGT93"/>
      <c r="BGU93"/>
      <c r="BGV93"/>
      <c r="BGW93"/>
      <c r="BGX93"/>
      <c r="BGY93"/>
      <c r="BGZ93"/>
      <c r="BHA93"/>
      <c r="BHB93"/>
      <c r="BHC93"/>
      <c r="BHD93"/>
      <c r="BHE93"/>
      <c r="BHF93"/>
      <c r="BHG93"/>
      <c r="BHH93"/>
      <c r="BHI93"/>
      <c r="BHJ93"/>
      <c r="BHK93"/>
      <c r="BHL93"/>
      <c r="BHM93"/>
      <c r="BHN93"/>
      <c r="BHO93"/>
      <c r="BHP93"/>
      <c r="BHQ93"/>
      <c r="BHR93"/>
      <c r="BHS93"/>
      <c r="BHT93"/>
      <c r="BHU93"/>
      <c r="BHV93"/>
      <c r="BHW93"/>
      <c r="BHX93"/>
      <c r="BHY93"/>
      <c r="BHZ93"/>
      <c r="BIA93"/>
      <c r="BIB93"/>
      <c r="BIC93"/>
      <c r="BID93"/>
      <c r="BIE93"/>
      <c r="BIF93"/>
      <c r="BIG93"/>
      <c r="BIH93"/>
      <c r="BII93"/>
      <c r="BIJ93"/>
      <c r="BIK93"/>
      <c r="BIL93"/>
      <c r="BIM93"/>
      <c r="BIN93"/>
      <c r="BIO93"/>
      <c r="BIP93"/>
      <c r="BIQ93"/>
      <c r="BIR93"/>
      <c r="BIS93"/>
      <c r="BIT93"/>
      <c r="BIU93"/>
      <c r="BIV93"/>
      <c r="BIW93"/>
      <c r="BIX93"/>
      <c r="BIY93"/>
      <c r="BIZ93"/>
      <c r="BJA93"/>
      <c r="BJB93"/>
      <c r="BJC93"/>
      <c r="BJD93"/>
      <c r="BJE93"/>
      <c r="BJF93"/>
      <c r="BJG93"/>
      <c r="BJH93"/>
      <c r="BJI93"/>
      <c r="BJJ93"/>
      <c r="BJK93"/>
      <c r="BJL93"/>
      <c r="BJM93"/>
      <c r="BJN93"/>
      <c r="BJO93"/>
      <c r="BJP93"/>
      <c r="BJQ93"/>
      <c r="BJR93"/>
      <c r="BJS93"/>
      <c r="BJT93"/>
      <c r="BJU93"/>
      <c r="BJV93"/>
      <c r="BJW93"/>
      <c r="BJX93"/>
      <c r="BJY93"/>
      <c r="BJZ93"/>
      <c r="BKA93"/>
      <c r="BKB93"/>
      <c r="BKC93"/>
      <c r="BKD93"/>
      <c r="BKE93"/>
      <c r="BKF93"/>
      <c r="BKG93"/>
      <c r="BKH93"/>
      <c r="BKI93"/>
      <c r="BKJ93"/>
      <c r="BKK93"/>
      <c r="BKL93"/>
      <c r="BKM93"/>
      <c r="BKN93"/>
      <c r="BKO93"/>
      <c r="BKP93"/>
      <c r="BKQ93"/>
      <c r="BKR93"/>
      <c r="BKS93"/>
      <c r="BKT93"/>
      <c r="BKU93"/>
      <c r="BKV93"/>
      <c r="BKW93"/>
      <c r="BKX93"/>
      <c r="BKY93"/>
      <c r="BKZ93"/>
      <c r="BLA93"/>
      <c r="BLB93"/>
      <c r="BLC93"/>
      <c r="BLD93"/>
      <c r="BLE93"/>
      <c r="BLF93"/>
      <c r="BLG93"/>
      <c r="BLH93"/>
      <c r="BLI93"/>
      <c r="BLJ93"/>
      <c r="BLK93"/>
      <c r="BLL93"/>
      <c r="BLM93"/>
      <c r="BLN93"/>
      <c r="BLO93"/>
      <c r="BLP93"/>
      <c r="BLQ93"/>
      <c r="BLR93"/>
      <c r="BLS93"/>
      <c r="BLT93"/>
      <c r="BLU93"/>
      <c r="BLV93"/>
      <c r="BLW93"/>
      <c r="BLX93"/>
      <c r="BLY93"/>
      <c r="BLZ93"/>
      <c r="BMA93"/>
      <c r="BMB93"/>
      <c r="BMC93"/>
      <c r="BMD93"/>
      <c r="BME93"/>
      <c r="BMF93"/>
      <c r="BMG93"/>
      <c r="BMH93"/>
      <c r="BMI93"/>
      <c r="BMJ93"/>
      <c r="BMK93"/>
      <c r="BML93"/>
      <c r="BMM93"/>
      <c r="BMN93"/>
      <c r="BMO93"/>
      <c r="BMP93"/>
      <c r="BMQ93"/>
      <c r="BMR93"/>
      <c r="BMS93"/>
      <c r="BMT93"/>
      <c r="BMU93"/>
      <c r="BMV93"/>
      <c r="BMW93"/>
      <c r="BMX93"/>
      <c r="BMY93"/>
      <c r="BMZ93"/>
      <c r="BNA93"/>
      <c r="BNB93"/>
      <c r="BNC93"/>
      <c r="BND93"/>
      <c r="BNE93"/>
      <c r="BNF93"/>
      <c r="BNG93"/>
      <c r="BNH93"/>
      <c r="BNI93"/>
      <c r="BNJ93"/>
      <c r="BNK93"/>
      <c r="BNL93"/>
      <c r="BNM93"/>
      <c r="BNN93"/>
      <c r="BNO93"/>
      <c r="BNP93"/>
      <c r="BNQ93"/>
      <c r="BNR93"/>
      <c r="BNS93"/>
      <c r="BNT93"/>
      <c r="BNU93"/>
      <c r="BNV93"/>
      <c r="BNW93"/>
      <c r="BNX93"/>
      <c r="BNY93"/>
      <c r="BNZ93"/>
      <c r="BOA93"/>
      <c r="BOB93"/>
      <c r="BOC93"/>
      <c r="BOD93"/>
      <c r="BOE93"/>
      <c r="BOF93"/>
      <c r="BOG93"/>
      <c r="BOH93"/>
      <c r="BOI93"/>
      <c r="BOJ93"/>
      <c r="BOK93"/>
      <c r="BOL93"/>
      <c r="BOM93"/>
      <c r="BON93"/>
      <c r="BOO93"/>
      <c r="BOP93"/>
      <c r="BOQ93"/>
      <c r="BOR93"/>
      <c r="BOS93"/>
      <c r="BOT93"/>
      <c r="BOU93"/>
      <c r="BOV93"/>
      <c r="BOW93"/>
      <c r="BOX93"/>
      <c r="BOY93"/>
      <c r="BOZ93"/>
      <c r="BPA93"/>
      <c r="BPB93"/>
      <c r="BPC93"/>
      <c r="BPD93"/>
      <c r="BPE93"/>
      <c r="BPF93"/>
      <c r="BPG93"/>
      <c r="BPH93"/>
      <c r="BPI93"/>
      <c r="BPJ93"/>
      <c r="BPK93"/>
      <c r="BPL93"/>
      <c r="BPM93"/>
      <c r="BPN93"/>
      <c r="BPO93"/>
      <c r="BPP93"/>
      <c r="BPQ93"/>
      <c r="BPR93"/>
      <c r="BPS93"/>
      <c r="BPT93"/>
      <c r="BPU93"/>
      <c r="BPV93"/>
      <c r="BPW93"/>
      <c r="BPX93"/>
      <c r="BPY93"/>
      <c r="BPZ93"/>
      <c r="BQA93"/>
      <c r="BQB93"/>
      <c r="BQC93"/>
      <c r="BQD93"/>
      <c r="BQE93"/>
      <c r="BQF93"/>
      <c r="BQG93"/>
      <c r="BQH93"/>
      <c r="BQI93"/>
      <c r="BQJ93"/>
      <c r="BQK93"/>
      <c r="BQL93"/>
      <c r="BQM93"/>
      <c r="BQN93"/>
      <c r="BQO93"/>
      <c r="BQP93"/>
      <c r="BQQ93"/>
      <c r="BQR93"/>
      <c r="BQS93"/>
      <c r="BQT93"/>
      <c r="BQU93"/>
      <c r="BQV93"/>
      <c r="BQW93"/>
      <c r="BQX93"/>
      <c r="BQY93"/>
      <c r="BQZ93"/>
      <c r="BRA93"/>
      <c r="BRB93"/>
      <c r="BRC93"/>
      <c r="BRD93"/>
      <c r="BRE93"/>
      <c r="BRF93"/>
      <c r="BRG93"/>
      <c r="BRH93"/>
      <c r="BRI93"/>
      <c r="BRJ93"/>
      <c r="BRK93"/>
      <c r="BRL93"/>
      <c r="BRM93"/>
      <c r="BRN93"/>
      <c r="BRO93"/>
      <c r="BRP93"/>
      <c r="BRQ93"/>
      <c r="BRR93"/>
      <c r="BRS93"/>
      <c r="BRT93"/>
      <c r="BRU93"/>
      <c r="BRV93"/>
      <c r="BRW93"/>
      <c r="BRX93"/>
      <c r="BRY93"/>
      <c r="BRZ93"/>
      <c r="BSA93"/>
      <c r="BSB93"/>
      <c r="BSC93"/>
      <c r="BSD93"/>
      <c r="BSE93"/>
      <c r="BSF93"/>
      <c r="BSG93"/>
      <c r="BSH93"/>
      <c r="BSI93"/>
      <c r="BSJ93"/>
      <c r="BSK93"/>
      <c r="BSL93"/>
      <c r="BSM93"/>
      <c r="BSN93"/>
      <c r="BSO93"/>
      <c r="BSP93"/>
      <c r="BSQ93"/>
      <c r="BSR93"/>
      <c r="BSS93"/>
      <c r="BST93"/>
      <c r="BSU93"/>
      <c r="BSV93"/>
      <c r="BSW93"/>
      <c r="BSX93"/>
      <c r="BSY93"/>
      <c r="BSZ93"/>
      <c r="BTA93"/>
      <c r="BTB93"/>
      <c r="BTC93"/>
      <c r="BTD93"/>
      <c r="BTE93"/>
      <c r="BTF93"/>
      <c r="BTG93"/>
      <c r="BTH93"/>
      <c r="BTI93"/>
      <c r="BTJ93"/>
      <c r="BTK93"/>
      <c r="BTL93"/>
      <c r="BTM93"/>
      <c r="BTN93"/>
      <c r="BTO93"/>
      <c r="BTP93"/>
      <c r="BTQ93"/>
      <c r="BTR93"/>
      <c r="BTS93"/>
      <c r="BTT93"/>
      <c r="BTU93"/>
      <c r="BTV93"/>
      <c r="BTW93"/>
      <c r="BTX93"/>
      <c r="BTY93"/>
      <c r="BTZ93"/>
      <c r="BUA93"/>
      <c r="BUB93"/>
      <c r="BUC93"/>
      <c r="BUD93"/>
      <c r="BUE93"/>
      <c r="BUF93"/>
      <c r="BUG93"/>
      <c r="BUH93"/>
      <c r="BUI93"/>
      <c r="BUJ93"/>
      <c r="BUK93"/>
      <c r="BUL93"/>
      <c r="BUM93"/>
      <c r="BUN93"/>
      <c r="BUO93"/>
      <c r="BUP93"/>
      <c r="BUQ93"/>
      <c r="BUR93"/>
      <c r="BUS93"/>
      <c r="BUT93"/>
      <c r="BUU93"/>
      <c r="BUV93"/>
      <c r="BUW93"/>
      <c r="BUX93"/>
      <c r="BUY93"/>
      <c r="BUZ93"/>
      <c r="BVA93"/>
      <c r="BVB93"/>
      <c r="BVC93"/>
      <c r="BVD93"/>
      <c r="BVE93"/>
      <c r="BVF93"/>
      <c r="BVG93"/>
      <c r="BVH93"/>
      <c r="BVI93"/>
      <c r="BVJ93"/>
      <c r="BVK93"/>
      <c r="BVL93"/>
      <c r="BVM93"/>
      <c r="BVN93"/>
      <c r="BVO93"/>
      <c r="BVP93"/>
      <c r="BVQ93"/>
      <c r="BVR93"/>
      <c r="BVS93"/>
      <c r="BVT93"/>
      <c r="BVU93"/>
      <c r="BVV93"/>
      <c r="BVW93"/>
      <c r="BVX93"/>
      <c r="BVY93"/>
      <c r="BVZ93"/>
      <c r="BWA93"/>
      <c r="BWB93"/>
      <c r="BWC93"/>
      <c r="BWD93"/>
      <c r="BWE93"/>
      <c r="BWF93"/>
      <c r="BWG93"/>
      <c r="BWH93"/>
      <c r="BWI93"/>
      <c r="BWJ93"/>
      <c r="BWK93"/>
      <c r="BWL93"/>
      <c r="BWM93"/>
      <c r="BWN93"/>
      <c r="BWO93"/>
      <c r="BWP93"/>
      <c r="BWQ93"/>
      <c r="BWR93"/>
      <c r="BWS93"/>
      <c r="BWT93"/>
      <c r="BWU93"/>
      <c r="BWV93"/>
      <c r="BWW93"/>
      <c r="BWX93"/>
      <c r="BWY93"/>
      <c r="BWZ93"/>
      <c r="BXA93"/>
      <c r="BXB93"/>
      <c r="BXC93"/>
      <c r="BXD93"/>
      <c r="BXE93"/>
      <c r="BXF93"/>
      <c r="BXG93"/>
      <c r="BXH93"/>
      <c r="BXI93"/>
      <c r="BXJ93"/>
      <c r="BXK93"/>
      <c r="BXL93"/>
      <c r="BXM93"/>
      <c r="BXN93"/>
      <c r="BXO93"/>
      <c r="BXP93"/>
      <c r="BXQ93"/>
      <c r="BXR93"/>
      <c r="BXS93"/>
      <c r="BXT93"/>
      <c r="BXU93"/>
      <c r="BXV93"/>
      <c r="BXW93"/>
      <c r="BXX93"/>
      <c r="BXY93"/>
      <c r="BXZ93"/>
      <c r="BYA93"/>
      <c r="BYB93"/>
      <c r="BYC93"/>
      <c r="BYD93"/>
      <c r="BYE93"/>
      <c r="BYF93"/>
      <c r="BYG93"/>
      <c r="BYH93"/>
      <c r="BYI93"/>
      <c r="BYJ93"/>
      <c r="BYK93"/>
      <c r="BYL93"/>
      <c r="BYM93"/>
      <c r="BYN93"/>
      <c r="BYO93"/>
      <c r="BYP93"/>
      <c r="BYQ93"/>
      <c r="BYR93"/>
      <c r="BYS93"/>
      <c r="BYT93"/>
      <c r="BYU93"/>
      <c r="BYV93"/>
      <c r="BYW93"/>
      <c r="BYX93"/>
      <c r="BYY93"/>
      <c r="BYZ93"/>
      <c r="BZA93"/>
      <c r="BZB93"/>
      <c r="BZC93"/>
      <c r="BZD93"/>
      <c r="BZE93"/>
      <c r="BZF93"/>
      <c r="BZG93"/>
      <c r="BZH93"/>
      <c r="BZI93"/>
      <c r="BZJ93"/>
      <c r="BZK93"/>
      <c r="BZL93"/>
      <c r="BZM93"/>
      <c r="BZN93"/>
      <c r="BZO93"/>
      <c r="BZP93"/>
      <c r="BZQ93"/>
      <c r="BZR93"/>
      <c r="BZS93"/>
      <c r="BZT93"/>
      <c r="BZU93"/>
      <c r="BZV93"/>
      <c r="BZW93"/>
      <c r="BZX93"/>
      <c r="BZY93"/>
      <c r="BZZ93"/>
      <c r="CAA93"/>
      <c r="CAB93"/>
      <c r="CAC93"/>
      <c r="CAD93"/>
      <c r="CAE93"/>
      <c r="CAF93"/>
      <c r="CAG93"/>
      <c r="CAH93"/>
      <c r="CAI93"/>
      <c r="CAJ93"/>
      <c r="CAK93"/>
      <c r="CAL93"/>
      <c r="CAM93"/>
      <c r="CAN93"/>
      <c r="CAO93"/>
      <c r="CAP93"/>
      <c r="CAQ93"/>
      <c r="CAR93"/>
      <c r="CAS93"/>
      <c r="CAT93"/>
      <c r="CAU93"/>
      <c r="CAV93"/>
      <c r="CAW93"/>
      <c r="CAX93"/>
      <c r="CAY93"/>
      <c r="CAZ93"/>
      <c r="CBA93"/>
      <c r="CBB93"/>
      <c r="CBC93"/>
      <c r="CBD93"/>
      <c r="CBE93"/>
      <c r="CBF93"/>
      <c r="CBG93"/>
      <c r="CBH93"/>
      <c r="CBI93"/>
      <c r="CBJ93"/>
      <c r="CBK93"/>
      <c r="CBL93"/>
      <c r="CBM93"/>
      <c r="CBN93"/>
      <c r="CBO93"/>
      <c r="CBP93"/>
      <c r="CBQ93"/>
      <c r="CBR93"/>
      <c r="CBS93"/>
      <c r="CBT93"/>
      <c r="CBU93"/>
      <c r="CBV93"/>
      <c r="CBW93"/>
      <c r="CBX93"/>
      <c r="CBY93"/>
      <c r="CBZ93"/>
      <c r="CCA93"/>
      <c r="CCB93"/>
      <c r="CCC93"/>
      <c r="CCD93"/>
      <c r="CCE93"/>
      <c r="CCF93"/>
      <c r="CCG93"/>
      <c r="CCH93"/>
      <c r="CCI93"/>
      <c r="CCJ93"/>
      <c r="CCK93"/>
      <c r="CCL93"/>
      <c r="CCM93"/>
      <c r="CCN93"/>
      <c r="CCO93"/>
      <c r="CCP93"/>
      <c r="CCQ93"/>
      <c r="CCR93"/>
      <c r="CCS93"/>
      <c r="CCT93"/>
      <c r="CCU93"/>
      <c r="CCV93"/>
      <c r="CCW93"/>
      <c r="CCX93"/>
      <c r="CCY93"/>
      <c r="CCZ93"/>
      <c r="CDA93"/>
      <c r="CDB93"/>
      <c r="CDC93"/>
      <c r="CDD93"/>
      <c r="CDE93"/>
      <c r="CDF93"/>
      <c r="CDG93"/>
      <c r="CDH93"/>
      <c r="CDI93"/>
      <c r="CDJ93"/>
      <c r="CDK93"/>
      <c r="CDL93"/>
      <c r="CDM93"/>
      <c r="CDN93"/>
      <c r="CDO93"/>
      <c r="CDP93"/>
      <c r="CDQ93"/>
      <c r="CDR93"/>
      <c r="CDS93"/>
      <c r="CDT93"/>
      <c r="CDU93"/>
      <c r="CDV93"/>
      <c r="CDW93"/>
      <c r="CDX93"/>
      <c r="CDY93"/>
      <c r="CDZ93"/>
      <c r="CEA93"/>
      <c r="CEB93"/>
      <c r="CEC93"/>
      <c r="CED93"/>
      <c r="CEE93"/>
      <c r="CEF93"/>
      <c r="CEG93"/>
      <c r="CEH93"/>
      <c r="CEI93"/>
      <c r="CEJ93"/>
      <c r="CEK93"/>
      <c r="CEL93"/>
      <c r="CEM93"/>
      <c r="CEN93"/>
      <c r="CEO93"/>
      <c r="CEP93"/>
      <c r="CEQ93"/>
      <c r="CER93"/>
      <c r="CES93"/>
      <c r="CET93"/>
      <c r="CEU93"/>
      <c r="CEV93"/>
      <c r="CEW93"/>
      <c r="CEX93"/>
      <c r="CEY93"/>
      <c r="CEZ93"/>
      <c r="CFA93"/>
      <c r="CFB93"/>
      <c r="CFC93"/>
      <c r="CFD93"/>
      <c r="CFE93"/>
      <c r="CFF93"/>
      <c r="CFG93"/>
      <c r="CFH93"/>
      <c r="CFI93"/>
      <c r="CFJ93"/>
      <c r="CFK93"/>
      <c r="CFL93"/>
      <c r="CFM93"/>
      <c r="CFN93"/>
      <c r="CFO93"/>
      <c r="CFP93"/>
      <c r="CFQ93"/>
      <c r="CFR93"/>
      <c r="CFS93"/>
      <c r="CFT93"/>
      <c r="CFU93"/>
      <c r="CFV93"/>
      <c r="CFW93"/>
      <c r="CFX93"/>
      <c r="CFY93"/>
      <c r="CFZ93"/>
      <c r="CGA93"/>
      <c r="CGB93"/>
      <c r="CGC93"/>
      <c r="CGD93"/>
      <c r="CGE93"/>
      <c r="CGF93"/>
      <c r="CGG93"/>
      <c r="CGH93"/>
      <c r="CGI93"/>
      <c r="CGJ93"/>
      <c r="CGK93"/>
      <c r="CGL93"/>
      <c r="CGM93"/>
      <c r="CGN93"/>
      <c r="CGO93"/>
      <c r="CGP93"/>
      <c r="CGQ93"/>
      <c r="CGR93"/>
      <c r="CGS93"/>
      <c r="CGT93"/>
      <c r="CGU93"/>
      <c r="CGV93"/>
      <c r="CGW93"/>
      <c r="CGX93"/>
      <c r="CGY93"/>
      <c r="CGZ93"/>
      <c r="CHA93"/>
      <c r="CHB93"/>
      <c r="CHC93"/>
      <c r="CHD93"/>
      <c r="CHE93"/>
      <c r="CHF93"/>
      <c r="CHG93"/>
      <c r="CHH93"/>
      <c r="CHI93"/>
      <c r="CHJ93"/>
      <c r="CHK93"/>
      <c r="CHL93"/>
      <c r="CHM93"/>
      <c r="CHN93"/>
      <c r="CHO93"/>
      <c r="CHP93"/>
      <c r="CHQ93"/>
      <c r="CHR93"/>
      <c r="CHS93"/>
      <c r="CHT93"/>
      <c r="CHU93"/>
      <c r="CHV93"/>
      <c r="CHW93"/>
      <c r="CHX93"/>
      <c r="CHY93"/>
      <c r="CHZ93"/>
      <c r="CIA93"/>
      <c r="CIB93"/>
      <c r="CIC93"/>
      <c r="CID93"/>
      <c r="CIE93"/>
      <c r="CIF93"/>
      <c r="CIG93"/>
      <c r="CIH93"/>
      <c r="CII93"/>
      <c r="CIJ93"/>
      <c r="CIK93"/>
      <c r="CIL93"/>
      <c r="CIM93"/>
      <c r="CIN93"/>
      <c r="CIO93"/>
      <c r="CIP93"/>
      <c r="CIQ93"/>
      <c r="CIR93"/>
      <c r="CIS93"/>
      <c r="CIT93"/>
      <c r="CIU93"/>
      <c r="CIV93"/>
      <c r="CIW93"/>
      <c r="CIX93"/>
      <c r="CIY93"/>
      <c r="CIZ93"/>
      <c r="CJA93"/>
      <c r="CJB93"/>
      <c r="CJC93"/>
      <c r="CJD93"/>
      <c r="CJE93"/>
      <c r="CJF93"/>
      <c r="CJG93"/>
      <c r="CJH93"/>
      <c r="CJI93"/>
      <c r="CJJ93"/>
      <c r="CJK93"/>
      <c r="CJL93"/>
      <c r="CJM93"/>
      <c r="CJN93"/>
      <c r="CJO93"/>
      <c r="CJP93"/>
      <c r="CJQ93"/>
      <c r="CJR93"/>
      <c r="CJS93"/>
      <c r="CJT93"/>
      <c r="CJU93"/>
      <c r="CJV93"/>
      <c r="CJW93"/>
      <c r="CJX93"/>
      <c r="CJY93"/>
      <c r="CJZ93"/>
      <c r="CKA93"/>
      <c r="CKB93"/>
      <c r="CKC93"/>
      <c r="CKD93"/>
      <c r="CKE93"/>
      <c r="CKF93"/>
      <c r="CKG93"/>
      <c r="CKH93"/>
      <c r="CKI93"/>
      <c r="CKJ93"/>
      <c r="CKK93"/>
      <c r="CKL93"/>
      <c r="CKM93"/>
      <c r="CKN93"/>
      <c r="CKO93"/>
      <c r="CKP93"/>
      <c r="CKQ93"/>
      <c r="CKR93"/>
      <c r="CKS93"/>
      <c r="CKT93"/>
      <c r="CKU93"/>
      <c r="CKV93"/>
      <c r="CKW93"/>
      <c r="CKX93"/>
      <c r="CKY93"/>
      <c r="CKZ93"/>
      <c r="CLA93"/>
      <c r="CLB93"/>
      <c r="CLC93"/>
      <c r="CLD93"/>
      <c r="CLE93"/>
      <c r="CLF93"/>
      <c r="CLG93"/>
      <c r="CLH93"/>
      <c r="CLI93"/>
      <c r="CLJ93"/>
      <c r="CLK93"/>
      <c r="CLL93"/>
      <c r="CLM93"/>
      <c r="CLN93"/>
      <c r="CLO93"/>
      <c r="CLP93"/>
      <c r="CLQ93"/>
      <c r="CLR93"/>
      <c r="CLS93"/>
      <c r="CLT93"/>
      <c r="CLU93"/>
      <c r="CLV93"/>
      <c r="CLW93"/>
      <c r="CLX93"/>
      <c r="CLY93"/>
      <c r="CLZ93"/>
      <c r="CMA93"/>
      <c r="CMB93"/>
      <c r="CMC93"/>
      <c r="CMD93"/>
      <c r="CME93"/>
      <c r="CMF93"/>
      <c r="CMG93"/>
      <c r="CMH93"/>
      <c r="CMI93"/>
      <c r="CMJ93"/>
      <c r="CMK93"/>
      <c r="CML93"/>
      <c r="CMM93"/>
      <c r="CMN93"/>
      <c r="CMO93"/>
      <c r="CMP93"/>
      <c r="CMQ93"/>
      <c r="CMR93"/>
      <c r="CMS93"/>
      <c r="CMT93"/>
      <c r="CMU93"/>
      <c r="CMV93"/>
      <c r="CMW93"/>
      <c r="CMX93"/>
      <c r="CMY93"/>
      <c r="CMZ93"/>
      <c r="CNA93"/>
      <c r="CNB93"/>
      <c r="CNC93"/>
      <c r="CND93"/>
      <c r="CNE93"/>
      <c r="CNF93"/>
      <c r="CNG93"/>
      <c r="CNH93"/>
      <c r="CNI93"/>
      <c r="CNJ93"/>
      <c r="CNK93"/>
      <c r="CNL93"/>
      <c r="CNM93"/>
      <c r="CNN93"/>
      <c r="CNO93"/>
      <c r="CNP93"/>
      <c r="CNQ93"/>
      <c r="CNR93"/>
      <c r="CNS93"/>
      <c r="CNT93"/>
      <c r="CNU93"/>
      <c r="CNV93"/>
      <c r="CNW93"/>
      <c r="CNX93"/>
      <c r="CNY93"/>
      <c r="CNZ93"/>
      <c r="COA93"/>
      <c r="COB93"/>
      <c r="COC93"/>
      <c r="COD93"/>
      <c r="COE93"/>
      <c r="COF93"/>
      <c r="COG93"/>
      <c r="COH93"/>
      <c r="COI93"/>
      <c r="COJ93"/>
      <c r="COK93"/>
      <c r="COL93"/>
      <c r="COM93"/>
      <c r="CON93"/>
      <c r="COO93"/>
      <c r="COP93"/>
      <c r="COQ93"/>
      <c r="COR93"/>
      <c r="COS93"/>
      <c r="COT93"/>
      <c r="COU93"/>
      <c r="COV93"/>
      <c r="COW93"/>
      <c r="COX93"/>
      <c r="COY93"/>
      <c r="COZ93"/>
      <c r="CPA93"/>
      <c r="CPB93"/>
      <c r="CPC93"/>
      <c r="CPD93"/>
      <c r="CPE93"/>
      <c r="CPF93"/>
      <c r="CPG93"/>
      <c r="CPH93"/>
      <c r="CPI93"/>
      <c r="CPJ93"/>
      <c r="CPK93"/>
      <c r="CPL93"/>
      <c r="CPM93"/>
      <c r="CPN93"/>
      <c r="CPO93"/>
      <c r="CPP93"/>
      <c r="CPQ93"/>
      <c r="CPR93"/>
      <c r="CPS93"/>
      <c r="CPT93"/>
      <c r="CPU93"/>
      <c r="CPV93"/>
      <c r="CPW93"/>
      <c r="CPX93"/>
      <c r="CPY93"/>
      <c r="CPZ93"/>
      <c r="CQA93"/>
      <c r="CQB93"/>
      <c r="CQC93"/>
      <c r="CQD93"/>
      <c r="CQE93"/>
      <c r="CQF93"/>
      <c r="CQG93"/>
      <c r="CQH93"/>
      <c r="CQI93"/>
      <c r="CQJ93"/>
      <c r="CQK93"/>
      <c r="CQL93"/>
      <c r="CQM93"/>
      <c r="CQN93"/>
      <c r="CQO93"/>
      <c r="CQP93"/>
      <c r="CQQ93"/>
      <c r="CQR93"/>
      <c r="CQS93"/>
      <c r="CQT93"/>
      <c r="CQU93"/>
      <c r="CQV93"/>
      <c r="CQW93"/>
      <c r="CQX93"/>
      <c r="CQY93"/>
      <c r="CQZ93"/>
      <c r="CRA93"/>
      <c r="CRB93"/>
      <c r="CRC93"/>
      <c r="CRD93"/>
    </row>
    <row r="94" spans="1:2500" s="11" customFormat="1" ht="18" hidden="1" customHeight="1" x14ac:dyDescent="0.25">
      <c r="A94" s="433"/>
      <c r="B94" s="21">
        <v>4</v>
      </c>
      <c r="C94" s="21" t="str">
        <f t="shared" si="16"/>
        <v>_4</v>
      </c>
      <c r="D94" s="21" t="str">
        <f t="shared" si="17"/>
        <v>_3_1</v>
      </c>
      <c r="E94" s="22" t="s">
        <v>18</v>
      </c>
      <c r="F94" s="21">
        <v>3</v>
      </c>
      <c r="G94" s="22" t="s">
        <v>19</v>
      </c>
      <c r="H94" s="21">
        <v>1</v>
      </c>
      <c r="I94" s="22" t="s">
        <v>7</v>
      </c>
      <c r="J94" s="287">
        <v>16917</v>
      </c>
      <c r="K94" s="23">
        <f t="shared" si="19"/>
        <v>0.02</v>
      </c>
      <c r="L94" s="23">
        <f t="shared" si="19"/>
        <v>0.02</v>
      </c>
      <c r="M94" s="289">
        <f t="shared" si="10"/>
        <v>17256</v>
      </c>
      <c r="N94" s="289">
        <f t="shared" si="11"/>
        <v>17604</v>
      </c>
      <c r="O94"/>
      <c r="P94" s="25">
        <f t="shared" si="12"/>
        <v>1.0200390140095761</v>
      </c>
      <c r="Q94" s="25">
        <f>+P94</f>
        <v>1.0200390140095761</v>
      </c>
      <c r="R94" s="25">
        <v>0</v>
      </c>
      <c r="S94" s="1">
        <f t="shared" si="18"/>
        <v>1.0201668984700973</v>
      </c>
      <c r="T94" s="1">
        <f>+S94</f>
        <v>1.0201668984700973</v>
      </c>
      <c r="U94" s="1">
        <v>0</v>
      </c>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c r="AMG94"/>
      <c r="AMH94"/>
      <c r="AMI94"/>
      <c r="AMJ94"/>
      <c r="AMK94"/>
      <c r="AML94"/>
      <c r="AMM94"/>
      <c r="AMN94"/>
      <c r="AMO94"/>
      <c r="AMP94"/>
      <c r="AMQ94"/>
      <c r="AMR94"/>
      <c r="AMS94"/>
      <c r="AMT94"/>
      <c r="AMU94"/>
      <c r="AMV94"/>
      <c r="AMW94"/>
      <c r="AMX94"/>
      <c r="AMY94"/>
      <c r="AMZ94"/>
      <c r="ANA94"/>
      <c r="ANB94"/>
      <c r="ANC94"/>
      <c r="AND94"/>
      <c r="ANE94"/>
      <c r="ANF94"/>
      <c r="ANG94"/>
      <c r="ANH94"/>
      <c r="ANI94"/>
      <c r="ANJ94"/>
      <c r="ANK94"/>
      <c r="ANL94"/>
      <c r="ANM94"/>
      <c r="ANN94"/>
      <c r="ANO94"/>
      <c r="ANP94"/>
      <c r="ANQ94"/>
      <c r="ANR94"/>
      <c r="ANS94"/>
      <c r="ANT94"/>
      <c r="ANU94"/>
      <c r="ANV94"/>
      <c r="ANW94"/>
      <c r="ANX94"/>
      <c r="ANY94"/>
      <c r="ANZ94"/>
      <c r="AOA94"/>
      <c r="AOB94"/>
      <c r="AOC94"/>
      <c r="AOD94"/>
      <c r="AOE94"/>
      <c r="AOF94"/>
      <c r="AOG94"/>
      <c r="AOH94"/>
      <c r="AOI94"/>
      <c r="AOJ94"/>
      <c r="AOK94"/>
      <c r="AOL94"/>
      <c r="AOM94"/>
      <c r="AON94"/>
      <c r="AOO94"/>
      <c r="AOP94"/>
      <c r="AOQ94"/>
      <c r="AOR94"/>
      <c r="AOS94"/>
      <c r="AOT94"/>
      <c r="AOU94"/>
      <c r="AOV94"/>
      <c r="AOW94"/>
      <c r="AOX94"/>
      <c r="AOY94"/>
      <c r="AOZ94"/>
      <c r="APA94"/>
      <c r="APB94"/>
      <c r="APC94"/>
      <c r="APD94"/>
      <c r="APE94"/>
      <c r="APF94"/>
      <c r="APG94"/>
      <c r="APH94"/>
      <c r="API94"/>
      <c r="APJ94"/>
      <c r="APK94"/>
      <c r="APL94"/>
      <c r="APM94"/>
      <c r="APN94"/>
      <c r="APO94"/>
      <c r="APP94"/>
      <c r="APQ94"/>
      <c r="APR94"/>
      <c r="APS94"/>
      <c r="APT94"/>
      <c r="APU94"/>
      <c r="APV94"/>
      <c r="APW94"/>
      <c r="APX94"/>
      <c r="APY94"/>
      <c r="APZ94"/>
      <c r="AQA94"/>
      <c r="AQB94"/>
      <c r="AQC94"/>
      <c r="AQD94"/>
      <c r="AQE94"/>
      <c r="AQF94"/>
      <c r="AQG94"/>
      <c r="AQH94"/>
      <c r="AQI94"/>
      <c r="AQJ94"/>
      <c r="AQK94"/>
      <c r="AQL94"/>
      <c r="AQM94"/>
      <c r="AQN94"/>
      <c r="AQO94"/>
      <c r="AQP94"/>
      <c r="AQQ94"/>
      <c r="AQR94"/>
      <c r="AQS94"/>
      <c r="AQT94"/>
      <c r="AQU94"/>
      <c r="AQV94"/>
      <c r="AQW94"/>
      <c r="AQX94"/>
      <c r="AQY94"/>
      <c r="AQZ94"/>
      <c r="ARA94"/>
      <c r="ARB94"/>
      <c r="ARC94"/>
      <c r="ARD94"/>
      <c r="ARE94"/>
      <c r="ARF94"/>
      <c r="ARG94"/>
      <c r="ARH94"/>
      <c r="ARI94"/>
      <c r="ARJ94"/>
      <c r="ARK94"/>
      <c r="ARL94"/>
      <c r="ARM94"/>
      <c r="ARN94"/>
      <c r="ARO94"/>
      <c r="ARP94"/>
      <c r="ARQ94"/>
      <c r="ARR94"/>
      <c r="ARS94"/>
      <c r="ART94"/>
      <c r="ARU94"/>
      <c r="ARV94"/>
      <c r="ARW94"/>
      <c r="ARX94"/>
      <c r="ARY94"/>
      <c r="ARZ94"/>
      <c r="ASA94"/>
      <c r="ASB94"/>
      <c r="ASC94"/>
      <c r="ASD94"/>
      <c r="ASE94"/>
      <c r="ASF94"/>
      <c r="ASG94"/>
      <c r="ASH94"/>
      <c r="ASI94"/>
      <c r="ASJ94"/>
      <c r="ASK94"/>
      <c r="ASL94"/>
      <c r="ASM94"/>
      <c r="ASN94"/>
      <c r="ASO94"/>
      <c r="ASP94"/>
      <c r="ASQ94"/>
      <c r="ASR94"/>
      <c r="ASS94"/>
      <c r="AST94"/>
      <c r="ASU94"/>
      <c r="ASV94"/>
      <c r="ASW94"/>
      <c r="ASX94"/>
      <c r="ASY94"/>
      <c r="ASZ94"/>
      <c r="ATA94"/>
      <c r="ATB94"/>
      <c r="ATC94"/>
      <c r="ATD94"/>
      <c r="ATE94"/>
      <c r="ATF94"/>
      <c r="ATG94"/>
      <c r="ATH94"/>
      <c r="ATI94"/>
      <c r="ATJ94"/>
      <c r="ATK94"/>
      <c r="ATL94"/>
      <c r="ATM94"/>
      <c r="ATN94"/>
      <c r="ATO94"/>
      <c r="ATP94"/>
      <c r="ATQ94"/>
      <c r="ATR94"/>
      <c r="ATS94"/>
      <c r="ATT94"/>
      <c r="ATU94"/>
      <c r="ATV94"/>
      <c r="ATW94"/>
      <c r="ATX94"/>
      <c r="ATY94"/>
      <c r="ATZ94"/>
      <c r="AUA94"/>
      <c r="AUB94"/>
      <c r="AUC94"/>
      <c r="AUD94"/>
      <c r="AUE94"/>
      <c r="AUF94"/>
      <c r="AUG94"/>
      <c r="AUH94"/>
      <c r="AUI94"/>
      <c r="AUJ94"/>
      <c r="AUK94"/>
      <c r="AUL94"/>
      <c r="AUM94"/>
      <c r="AUN94"/>
      <c r="AUO94"/>
      <c r="AUP94"/>
      <c r="AUQ94"/>
      <c r="AUR94"/>
      <c r="AUS94"/>
      <c r="AUT94"/>
      <c r="AUU94"/>
      <c r="AUV94"/>
      <c r="AUW94"/>
      <c r="AUX94"/>
      <c r="AUY94"/>
      <c r="AUZ94"/>
      <c r="AVA94"/>
      <c r="AVB94"/>
      <c r="AVC94"/>
      <c r="AVD94"/>
      <c r="AVE94"/>
      <c r="AVF94"/>
      <c r="AVG94"/>
      <c r="AVH94"/>
      <c r="AVI94"/>
      <c r="AVJ94"/>
      <c r="AVK94"/>
      <c r="AVL94"/>
      <c r="AVM94"/>
      <c r="AVN94"/>
      <c r="AVO94"/>
      <c r="AVP94"/>
      <c r="AVQ94"/>
      <c r="AVR94"/>
      <c r="AVS94"/>
      <c r="AVT94"/>
      <c r="AVU94"/>
      <c r="AVV94"/>
      <c r="AVW94"/>
      <c r="AVX94"/>
      <c r="AVY94"/>
      <c r="AVZ94"/>
      <c r="AWA94"/>
      <c r="AWB94"/>
      <c r="AWC94"/>
      <c r="AWD94"/>
      <c r="AWE94"/>
      <c r="AWF94"/>
      <c r="AWG94"/>
      <c r="AWH94"/>
      <c r="AWI94"/>
      <c r="AWJ94"/>
      <c r="AWK94"/>
      <c r="AWL94"/>
      <c r="AWM94"/>
      <c r="AWN94"/>
      <c r="AWO94"/>
      <c r="AWP94"/>
      <c r="AWQ94"/>
      <c r="AWR94"/>
      <c r="AWS94"/>
      <c r="AWT94"/>
      <c r="AWU94"/>
      <c r="AWV94"/>
      <c r="AWW94"/>
      <c r="AWX94"/>
      <c r="AWY94"/>
      <c r="AWZ94"/>
      <c r="AXA94"/>
      <c r="AXB94"/>
      <c r="AXC94"/>
      <c r="AXD94"/>
      <c r="AXE94"/>
      <c r="AXF94"/>
      <c r="AXG94"/>
      <c r="AXH94"/>
      <c r="AXI94"/>
      <c r="AXJ94"/>
      <c r="AXK94"/>
      <c r="AXL94"/>
      <c r="AXM94"/>
      <c r="AXN94"/>
      <c r="AXO94"/>
      <c r="AXP94"/>
      <c r="AXQ94"/>
      <c r="AXR94"/>
      <c r="AXS94"/>
      <c r="AXT94"/>
      <c r="AXU94"/>
      <c r="AXV94"/>
      <c r="AXW94"/>
      <c r="AXX94"/>
      <c r="AXY94"/>
      <c r="AXZ94"/>
      <c r="AYA94"/>
      <c r="AYB94"/>
      <c r="AYC94"/>
      <c r="AYD94"/>
      <c r="AYE94"/>
      <c r="AYF94"/>
      <c r="AYG94"/>
      <c r="AYH94"/>
      <c r="AYI94"/>
      <c r="AYJ94"/>
      <c r="AYK94"/>
      <c r="AYL94"/>
      <c r="AYM94"/>
      <c r="AYN94"/>
      <c r="AYO94"/>
      <c r="AYP94"/>
      <c r="AYQ94"/>
      <c r="AYR94"/>
      <c r="AYS94"/>
      <c r="AYT94"/>
      <c r="AYU94"/>
      <c r="AYV94"/>
      <c r="AYW94"/>
      <c r="AYX94"/>
      <c r="AYY94"/>
      <c r="AYZ94"/>
      <c r="AZA94"/>
      <c r="AZB94"/>
      <c r="AZC94"/>
      <c r="AZD94"/>
      <c r="AZE94"/>
      <c r="AZF94"/>
      <c r="AZG94"/>
      <c r="AZH94"/>
      <c r="AZI94"/>
      <c r="AZJ94"/>
      <c r="AZK94"/>
      <c r="AZL94"/>
      <c r="AZM94"/>
      <c r="AZN94"/>
      <c r="AZO94"/>
      <c r="AZP94"/>
      <c r="AZQ94"/>
      <c r="AZR94"/>
      <c r="AZS94"/>
      <c r="AZT94"/>
      <c r="AZU94"/>
      <c r="AZV94"/>
      <c r="AZW94"/>
      <c r="AZX94"/>
      <c r="AZY94"/>
      <c r="AZZ94"/>
      <c r="BAA94"/>
      <c r="BAB94"/>
      <c r="BAC94"/>
      <c r="BAD94"/>
      <c r="BAE94"/>
      <c r="BAF94"/>
      <c r="BAG94"/>
      <c r="BAH94"/>
      <c r="BAI94"/>
      <c r="BAJ94"/>
      <c r="BAK94"/>
      <c r="BAL94"/>
      <c r="BAM94"/>
      <c r="BAN94"/>
      <c r="BAO94"/>
      <c r="BAP94"/>
      <c r="BAQ94"/>
      <c r="BAR94"/>
      <c r="BAS94"/>
      <c r="BAT94"/>
      <c r="BAU94"/>
      <c r="BAV94"/>
      <c r="BAW94"/>
      <c r="BAX94"/>
      <c r="BAY94"/>
      <c r="BAZ94"/>
      <c r="BBA94"/>
      <c r="BBB94"/>
      <c r="BBC94"/>
      <c r="BBD94"/>
      <c r="BBE94"/>
      <c r="BBF94"/>
      <c r="BBG94"/>
      <c r="BBH94"/>
      <c r="BBI94"/>
      <c r="BBJ94"/>
      <c r="BBK94"/>
      <c r="BBL94"/>
      <c r="BBM94"/>
      <c r="BBN94"/>
      <c r="BBO94"/>
      <c r="BBP94"/>
      <c r="BBQ94"/>
      <c r="BBR94"/>
      <c r="BBS94"/>
      <c r="BBT94"/>
      <c r="BBU94"/>
      <c r="BBV94"/>
      <c r="BBW94"/>
      <c r="BBX94"/>
      <c r="BBY94"/>
      <c r="BBZ94"/>
      <c r="BCA94"/>
      <c r="BCB94"/>
      <c r="BCC94"/>
      <c r="BCD94"/>
      <c r="BCE94"/>
      <c r="BCF94"/>
      <c r="BCG94"/>
      <c r="BCH94"/>
      <c r="BCI94"/>
      <c r="BCJ94"/>
      <c r="BCK94"/>
      <c r="BCL94"/>
      <c r="BCM94"/>
      <c r="BCN94"/>
      <c r="BCO94"/>
      <c r="BCP94"/>
      <c r="BCQ94"/>
      <c r="BCR94"/>
      <c r="BCS94"/>
      <c r="BCT94"/>
      <c r="BCU94"/>
      <c r="BCV94"/>
      <c r="BCW94"/>
      <c r="BCX94"/>
      <c r="BCY94"/>
      <c r="BCZ94"/>
      <c r="BDA94"/>
      <c r="BDB94"/>
      <c r="BDC94"/>
      <c r="BDD94"/>
      <c r="BDE94"/>
      <c r="BDF94"/>
      <c r="BDG94"/>
      <c r="BDH94"/>
      <c r="BDI94"/>
      <c r="BDJ94"/>
      <c r="BDK94"/>
      <c r="BDL94"/>
      <c r="BDM94"/>
      <c r="BDN94"/>
      <c r="BDO94"/>
      <c r="BDP94"/>
      <c r="BDQ94"/>
      <c r="BDR94"/>
      <c r="BDS94"/>
      <c r="BDT94"/>
      <c r="BDU94"/>
      <c r="BDV94"/>
      <c r="BDW94"/>
      <c r="BDX94"/>
      <c r="BDY94"/>
      <c r="BDZ94"/>
      <c r="BEA94"/>
      <c r="BEB94"/>
      <c r="BEC94"/>
      <c r="BED94"/>
      <c r="BEE94"/>
      <c r="BEF94"/>
      <c r="BEG94"/>
      <c r="BEH94"/>
      <c r="BEI94"/>
      <c r="BEJ94"/>
      <c r="BEK94"/>
      <c r="BEL94"/>
      <c r="BEM94"/>
      <c r="BEN94"/>
      <c r="BEO94"/>
      <c r="BEP94"/>
      <c r="BEQ94"/>
      <c r="BER94"/>
      <c r="BES94"/>
      <c r="BET94"/>
      <c r="BEU94"/>
      <c r="BEV94"/>
      <c r="BEW94"/>
      <c r="BEX94"/>
      <c r="BEY94"/>
      <c r="BEZ94"/>
      <c r="BFA94"/>
      <c r="BFB94"/>
      <c r="BFC94"/>
      <c r="BFD94"/>
      <c r="BFE94"/>
      <c r="BFF94"/>
      <c r="BFG94"/>
      <c r="BFH94"/>
      <c r="BFI94"/>
      <c r="BFJ94"/>
      <c r="BFK94"/>
      <c r="BFL94"/>
      <c r="BFM94"/>
      <c r="BFN94"/>
      <c r="BFO94"/>
      <c r="BFP94"/>
      <c r="BFQ94"/>
      <c r="BFR94"/>
      <c r="BFS94"/>
      <c r="BFT94"/>
      <c r="BFU94"/>
      <c r="BFV94"/>
      <c r="BFW94"/>
      <c r="BFX94"/>
      <c r="BFY94"/>
      <c r="BFZ94"/>
      <c r="BGA94"/>
      <c r="BGB94"/>
      <c r="BGC94"/>
      <c r="BGD94"/>
      <c r="BGE94"/>
      <c r="BGF94"/>
      <c r="BGG94"/>
      <c r="BGH94"/>
      <c r="BGI94"/>
      <c r="BGJ94"/>
      <c r="BGK94"/>
      <c r="BGL94"/>
      <c r="BGM94"/>
      <c r="BGN94"/>
      <c r="BGO94"/>
      <c r="BGP94"/>
      <c r="BGQ94"/>
      <c r="BGR94"/>
      <c r="BGS94"/>
      <c r="BGT94"/>
      <c r="BGU94"/>
      <c r="BGV94"/>
      <c r="BGW94"/>
      <c r="BGX94"/>
      <c r="BGY94"/>
      <c r="BGZ94"/>
      <c r="BHA94"/>
      <c r="BHB94"/>
      <c r="BHC94"/>
      <c r="BHD94"/>
      <c r="BHE94"/>
      <c r="BHF94"/>
      <c r="BHG94"/>
      <c r="BHH94"/>
      <c r="BHI94"/>
      <c r="BHJ94"/>
      <c r="BHK94"/>
      <c r="BHL94"/>
      <c r="BHM94"/>
      <c r="BHN94"/>
      <c r="BHO94"/>
      <c r="BHP94"/>
      <c r="BHQ94"/>
      <c r="BHR94"/>
      <c r="BHS94"/>
      <c r="BHT94"/>
      <c r="BHU94"/>
      <c r="BHV94"/>
      <c r="BHW94"/>
      <c r="BHX94"/>
      <c r="BHY94"/>
      <c r="BHZ94"/>
      <c r="BIA94"/>
      <c r="BIB94"/>
      <c r="BIC94"/>
      <c r="BID94"/>
      <c r="BIE94"/>
      <c r="BIF94"/>
      <c r="BIG94"/>
      <c r="BIH94"/>
      <c r="BII94"/>
      <c r="BIJ94"/>
      <c r="BIK94"/>
      <c r="BIL94"/>
      <c r="BIM94"/>
      <c r="BIN94"/>
      <c r="BIO94"/>
      <c r="BIP94"/>
      <c r="BIQ94"/>
      <c r="BIR94"/>
      <c r="BIS94"/>
      <c r="BIT94"/>
      <c r="BIU94"/>
      <c r="BIV94"/>
      <c r="BIW94"/>
      <c r="BIX94"/>
      <c r="BIY94"/>
      <c r="BIZ94"/>
      <c r="BJA94"/>
      <c r="BJB94"/>
      <c r="BJC94"/>
      <c r="BJD94"/>
      <c r="BJE94"/>
      <c r="BJF94"/>
      <c r="BJG94"/>
      <c r="BJH94"/>
      <c r="BJI94"/>
      <c r="BJJ94"/>
      <c r="BJK94"/>
      <c r="BJL94"/>
      <c r="BJM94"/>
      <c r="BJN94"/>
      <c r="BJO94"/>
      <c r="BJP94"/>
      <c r="BJQ94"/>
      <c r="BJR94"/>
      <c r="BJS94"/>
      <c r="BJT94"/>
      <c r="BJU94"/>
      <c r="BJV94"/>
      <c r="BJW94"/>
      <c r="BJX94"/>
      <c r="BJY94"/>
      <c r="BJZ94"/>
      <c r="BKA94"/>
      <c r="BKB94"/>
      <c r="BKC94"/>
      <c r="BKD94"/>
      <c r="BKE94"/>
      <c r="BKF94"/>
      <c r="BKG94"/>
      <c r="BKH94"/>
      <c r="BKI94"/>
      <c r="BKJ94"/>
      <c r="BKK94"/>
      <c r="BKL94"/>
      <c r="BKM94"/>
      <c r="BKN94"/>
      <c r="BKO94"/>
      <c r="BKP94"/>
      <c r="BKQ94"/>
      <c r="BKR94"/>
      <c r="BKS94"/>
      <c r="BKT94"/>
      <c r="BKU94"/>
      <c r="BKV94"/>
      <c r="BKW94"/>
      <c r="BKX94"/>
      <c r="BKY94"/>
      <c r="BKZ94"/>
      <c r="BLA94"/>
      <c r="BLB94"/>
      <c r="BLC94"/>
      <c r="BLD94"/>
      <c r="BLE94"/>
      <c r="BLF94"/>
      <c r="BLG94"/>
      <c r="BLH94"/>
      <c r="BLI94"/>
      <c r="BLJ94"/>
      <c r="BLK94"/>
      <c r="BLL94"/>
      <c r="BLM94"/>
      <c r="BLN94"/>
      <c r="BLO94"/>
      <c r="BLP94"/>
      <c r="BLQ94"/>
      <c r="BLR94"/>
      <c r="BLS94"/>
      <c r="BLT94"/>
      <c r="BLU94"/>
      <c r="BLV94"/>
      <c r="BLW94"/>
      <c r="BLX94"/>
      <c r="BLY94"/>
      <c r="BLZ94"/>
      <c r="BMA94"/>
      <c r="BMB94"/>
      <c r="BMC94"/>
      <c r="BMD94"/>
      <c r="BME94"/>
      <c r="BMF94"/>
      <c r="BMG94"/>
      <c r="BMH94"/>
      <c r="BMI94"/>
      <c r="BMJ94"/>
      <c r="BMK94"/>
      <c r="BML94"/>
      <c r="BMM94"/>
      <c r="BMN94"/>
      <c r="BMO94"/>
      <c r="BMP94"/>
      <c r="BMQ94"/>
      <c r="BMR94"/>
      <c r="BMS94"/>
      <c r="BMT94"/>
      <c r="BMU94"/>
      <c r="BMV94"/>
      <c r="BMW94"/>
      <c r="BMX94"/>
      <c r="BMY94"/>
      <c r="BMZ94"/>
      <c r="BNA94"/>
      <c r="BNB94"/>
      <c r="BNC94"/>
      <c r="BND94"/>
      <c r="BNE94"/>
      <c r="BNF94"/>
      <c r="BNG94"/>
      <c r="BNH94"/>
      <c r="BNI94"/>
      <c r="BNJ94"/>
      <c r="BNK94"/>
      <c r="BNL94"/>
      <c r="BNM94"/>
      <c r="BNN94"/>
      <c r="BNO94"/>
      <c r="BNP94"/>
      <c r="BNQ94"/>
      <c r="BNR94"/>
      <c r="BNS94"/>
      <c r="BNT94"/>
      <c r="BNU94"/>
      <c r="BNV94"/>
      <c r="BNW94"/>
      <c r="BNX94"/>
      <c r="BNY94"/>
      <c r="BNZ94"/>
      <c r="BOA94"/>
      <c r="BOB94"/>
      <c r="BOC94"/>
      <c r="BOD94"/>
      <c r="BOE94"/>
      <c r="BOF94"/>
      <c r="BOG94"/>
      <c r="BOH94"/>
      <c r="BOI94"/>
      <c r="BOJ94"/>
      <c r="BOK94"/>
      <c r="BOL94"/>
      <c r="BOM94"/>
      <c r="BON94"/>
      <c r="BOO94"/>
      <c r="BOP94"/>
      <c r="BOQ94"/>
      <c r="BOR94"/>
      <c r="BOS94"/>
      <c r="BOT94"/>
      <c r="BOU94"/>
      <c r="BOV94"/>
      <c r="BOW94"/>
      <c r="BOX94"/>
      <c r="BOY94"/>
      <c r="BOZ94"/>
      <c r="BPA94"/>
      <c r="BPB94"/>
      <c r="BPC94"/>
      <c r="BPD94"/>
      <c r="BPE94"/>
      <c r="BPF94"/>
      <c r="BPG94"/>
      <c r="BPH94"/>
      <c r="BPI94"/>
      <c r="BPJ94"/>
      <c r="BPK94"/>
      <c r="BPL94"/>
      <c r="BPM94"/>
      <c r="BPN94"/>
      <c r="BPO94"/>
      <c r="BPP94"/>
      <c r="BPQ94"/>
      <c r="BPR94"/>
      <c r="BPS94"/>
      <c r="BPT94"/>
      <c r="BPU94"/>
      <c r="BPV94"/>
      <c r="BPW94"/>
      <c r="BPX94"/>
      <c r="BPY94"/>
      <c r="BPZ94"/>
      <c r="BQA94"/>
      <c r="BQB94"/>
      <c r="BQC94"/>
      <c r="BQD94"/>
      <c r="BQE94"/>
      <c r="BQF94"/>
      <c r="BQG94"/>
      <c r="BQH94"/>
      <c r="BQI94"/>
      <c r="BQJ94"/>
      <c r="BQK94"/>
      <c r="BQL94"/>
      <c r="BQM94"/>
      <c r="BQN94"/>
      <c r="BQO94"/>
      <c r="BQP94"/>
      <c r="BQQ94"/>
      <c r="BQR94"/>
      <c r="BQS94"/>
      <c r="BQT94"/>
      <c r="BQU94"/>
      <c r="BQV94"/>
      <c r="BQW94"/>
      <c r="BQX94"/>
      <c r="BQY94"/>
      <c r="BQZ94"/>
      <c r="BRA94"/>
      <c r="BRB94"/>
      <c r="BRC94"/>
      <c r="BRD94"/>
      <c r="BRE94"/>
      <c r="BRF94"/>
      <c r="BRG94"/>
      <c r="BRH94"/>
      <c r="BRI94"/>
      <c r="BRJ94"/>
      <c r="BRK94"/>
      <c r="BRL94"/>
      <c r="BRM94"/>
      <c r="BRN94"/>
      <c r="BRO94"/>
      <c r="BRP94"/>
      <c r="BRQ94"/>
      <c r="BRR94"/>
      <c r="BRS94"/>
      <c r="BRT94"/>
      <c r="BRU94"/>
      <c r="BRV94"/>
      <c r="BRW94"/>
      <c r="BRX94"/>
      <c r="BRY94"/>
      <c r="BRZ94"/>
      <c r="BSA94"/>
      <c r="BSB94"/>
      <c r="BSC94"/>
      <c r="BSD94"/>
      <c r="BSE94"/>
      <c r="BSF94"/>
      <c r="BSG94"/>
      <c r="BSH94"/>
      <c r="BSI94"/>
      <c r="BSJ94"/>
      <c r="BSK94"/>
      <c r="BSL94"/>
      <c r="BSM94"/>
      <c r="BSN94"/>
      <c r="BSO94"/>
      <c r="BSP94"/>
      <c r="BSQ94"/>
      <c r="BSR94"/>
      <c r="BSS94"/>
      <c r="BST94"/>
      <c r="BSU94"/>
      <c r="BSV94"/>
      <c r="BSW94"/>
      <c r="BSX94"/>
      <c r="BSY94"/>
      <c r="BSZ94"/>
      <c r="BTA94"/>
      <c r="BTB94"/>
      <c r="BTC94"/>
      <c r="BTD94"/>
      <c r="BTE94"/>
      <c r="BTF94"/>
      <c r="BTG94"/>
      <c r="BTH94"/>
      <c r="BTI94"/>
      <c r="BTJ94"/>
      <c r="BTK94"/>
      <c r="BTL94"/>
      <c r="BTM94"/>
      <c r="BTN94"/>
      <c r="BTO94"/>
      <c r="BTP94"/>
      <c r="BTQ94"/>
      <c r="BTR94"/>
      <c r="BTS94"/>
      <c r="BTT94"/>
      <c r="BTU94"/>
      <c r="BTV94"/>
      <c r="BTW94"/>
      <c r="BTX94"/>
      <c r="BTY94"/>
      <c r="BTZ94"/>
      <c r="BUA94"/>
      <c r="BUB94"/>
      <c r="BUC94"/>
      <c r="BUD94"/>
      <c r="BUE94"/>
      <c r="BUF94"/>
      <c r="BUG94"/>
      <c r="BUH94"/>
      <c r="BUI94"/>
      <c r="BUJ94"/>
      <c r="BUK94"/>
      <c r="BUL94"/>
      <c r="BUM94"/>
      <c r="BUN94"/>
      <c r="BUO94"/>
      <c r="BUP94"/>
      <c r="BUQ94"/>
      <c r="BUR94"/>
      <c r="BUS94"/>
      <c r="BUT94"/>
      <c r="BUU94"/>
      <c r="BUV94"/>
      <c r="BUW94"/>
      <c r="BUX94"/>
      <c r="BUY94"/>
      <c r="BUZ94"/>
      <c r="BVA94"/>
      <c r="BVB94"/>
      <c r="BVC94"/>
      <c r="BVD94"/>
      <c r="BVE94"/>
      <c r="BVF94"/>
      <c r="BVG94"/>
      <c r="BVH94"/>
      <c r="BVI94"/>
      <c r="BVJ94"/>
      <c r="BVK94"/>
      <c r="BVL94"/>
      <c r="BVM94"/>
      <c r="BVN94"/>
      <c r="BVO94"/>
      <c r="BVP94"/>
      <c r="BVQ94"/>
      <c r="BVR94"/>
      <c r="BVS94"/>
      <c r="BVT94"/>
      <c r="BVU94"/>
      <c r="BVV94"/>
      <c r="BVW94"/>
      <c r="BVX94"/>
      <c r="BVY94"/>
      <c r="BVZ94"/>
      <c r="BWA94"/>
      <c r="BWB94"/>
      <c r="BWC94"/>
      <c r="BWD94"/>
      <c r="BWE94"/>
      <c r="BWF94"/>
      <c r="BWG94"/>
      <c r="BWH94"/>
      <c r="BWI94"/>
      <c r="BWJ94"/>
      <c r="BWK94"/>
      <c r="BWL94"/>
      <c r="BWM94"/>
      <c r="BWN94"/>
      <c r="BWO94"/>
      <c r="BWP94"/>
      <c r="BWQ94"/>
      <c r="BWR94"/>
      <c r="BWS94"/>
      <c r="BWT94"/>
      <c r="BWU94"/>
      <c r="BWV94"/>
      <c r="BWW94"/>
      <c r="BWX94"/>
      <c r="BWY94"/>
      <c r="BWZ94"/>
      <c r="BXA94"/>
      <c r="BXB94"/>
      <c r="BXC94"/>
      <c r="BXD94"/>
      <c r="BXE94"/>
      <c r="BXF94"/>
      <c r="BXG94"/>
      <c r="BXH94"/>
      <c r="BXI94"/>
      <c r="BXJ94"/>
      <c r="BXK94"/>
      <c r="BXL94"/>
      <c r="BXM94"/>
      <c r="BXN94"/>
      <c r="BXO94"/>
      <c r="BXP94"/>
      <c r="BXQ94"/>
      <c r="BXR94"/>
      <c r="BXS94"/>
      <c r="BXT94"/>
      <c r="BXU94"/>
      <c r="BXV94"/>
      <c r="BXW94"/>
      <c r="BXX94"/>
      <c r="BXY94"/>
      <c r="BXZ94"/>
      <c r="BYA94"/>
      <c r="BYB94"/>
      <c r="BYC94"/>
      <c r="BYD94"/>
      <c r="BYE94"/>
      <c r="BYF94"/>
      <c r="BYG94"/>
      <c r="BYH94"/>
      <c r="BYI94"/>
      <c r="BYJ94"/>
      <c r="BYK94"/>
      <c r="BYL94"/>
      <c r="BYM94"/>
      <c r="BYN94"/>
      <c r="BYO94"/>
      <c r="BYP94"/>
      <c r="BYQ94"/>
      <c r="BYR94"/>
      <c r="BYS94"/>
      <c r="BYT94"/>
      <c r="BYU94"/>
      <c r="BYV94"/>
      <c r="BYW94"/>
      <c r="BYX94"/>
      <c r="BYY94"/>
      <c r="BYZ94"/>
      <c r="BZA94"/>
      <c r="BZB94"/>
      <c r="BZC94"/>
      <c r="BZD94"/>
      <c r="BZE94"/>
      <c r="BZF94"/>
      <c r="BZG94"/>
      <c r="BZH94"/>
      <c r="BZI94"/>
      <c r="BZJ94"/>
      <c r="BZK94"/>
      <c r="BZL94"/>
      <c r="BZM94"/>
      <c r="BZN94"/>
      <c r="BZO94"/>
      <c r="BZP94"/>
      <c r="BZQ94"/>
      <c r="BZR94"/>
      <c r="BZS94"/>
      <c r="BZT94"/>
      <c r="BZU94"/>
      <c r="BZV94"/>
      <c r="BZW94"/>
      <c r="BZX94"/>
      <c r="BZY94"/>
      <c r="BZZ94"/>
      <c r="CAA94"/>
      <c r="CAB94"/>
      <c r="CAC94"/>
      <c r="CAD94"/>
      <c r="CAE94"/>
      <c r="CAF94"/>
      <c r="CAG94"/>
      <c r="CAH94"/>
      <c r="CAI94"/>
      <c r="CAJ94"/>
      <c r="CAK94"/>
      <c r="CAL94"/>
      <c r="CAM94"/>
      <c r="CAN94"/>
      <c r="CAO94"/>
      <c r="CAP94"/>
      <c r="CAQ94"/>
      <c r="CAR94"/>
      <c r="CAS94"/>
      <c r="CAT94"/>
      <c r="CAU94"/>
      <c r="CAV94"/>
      <c r="CAW94"/>
      <c r="CAX94"/>
      <c r="CAY94"/>
      <c r="CAZ94"/>
      <c r="CBA94"/>
      <c r="CBB94"/>
      <c r="CBC94"/>
      <c r="CBD94"/>
      <c r="CBE94"/>
      <c r="CBF94"/>
      <c r="CBG94"/>
      <c r="CBH94"/>
      <c r="CBI94"/>
      <c r="CBJ94"/>
      <c r="CBK94"/>
      <c r="CBL94"/>
      <c r="CBM94"/>
      <c r="CBN94"/>
      <c r="CBO94"/>
      <c r="CBP94"/>
      <c r="CBQ94"/>
      <c r="CBR94"/>
      <c r="CBS94"/>
      <c r="CBT94"/>
      <c r="CBU94"/>
      <c r="CBV94"/>
      <c r="CBW94"/>
      <c r="CBX94"/>
      <c r="CBY94"/>
      <c r="CBZ94"/>
      <c r="CCA94"/>
      <c r="CCB94"/>
      <c r="CCC94"/>
      <c r="CCD94"/>
      <c r="CCE94"/>
      <c r="CCF94"/>
      <c r="CCG94"/>
      <c r="CCH94"/>
      <c r="CCI94"/>
      <c r="CCJ94"/>
      <c r="CCK94"/>
      <c r="CCL94"/>
      <c r="CCM94"/>
      <c r="CCN94"/>
      <c r="CCO94"/>
      <c r="CCP94"/>
      <c r="CCQ94"/>
      <c r="CCR94"/>
      <c r="CCS94"/>
      <c r="CCT94"/>
      <c r="CCU94"/>
      <c r="CCV94"/>
      <c r="CCW94"/>
      <c r="CCX94"/>
      <c r="CCY94"/>
      <c r="CCZ94"/>
      <c r="CDA94"/>
      <c r="CDB94"/>
      <c r="CDC94"/>
      <c r="CDD94"/>
      <c r="CDE94"/>
      <c r="CDF94"/>
      <c r="CDG94"/>
      <c r="CDH94"/>
      <c r="CDI94"/>
      <c r="CDJ94"/>
      <c r="CDK94"/>
      <c r="CDL94"/>
      <c r="CDM94"/>
      <c r="CDN94"/>
      <c r="CDO94"/>
      <c r="CDP94"/>
      <c r="CDQ94"/>
      <c r="CDR94"/>
      <c r="CDS94"/>
      <c r="CDT94"/>
      <c r="CDU94"/>
      <c r="CDV94"/>
      <c r="CDW94"/>
      <c r="CDX94"/>
      <c r="CDY94"/>
      <c r="CDZ94"/>
      <c r="CEA94"/>
      <c r="CEB94"/>
      <c r="CEC94"/>
      <c r="CED94"/>
      <c r="CEE94"/>
      <c r="CEF94"/>
      <c r="CEG94"/>
      <c r="CEH94"/>
      <c r="CEI94"/>
      <c r="CEJ94"/>
      <c r="CEK94"/>
      <c r="CEL94"/>
      <c r="CEM94"/>
      <c r="CEN94"/>
      <c r="CEO94"/>
      <c r="CEP94"/>
      <c r="CEQ94"/>
      <c r="CER94"/>
      <c r="CES94"/>
      <c r="CET94"/>
      <c r="CEU94"/>
      <c r="CEV94"/>
      <c r="CEW94"/>
      <c r="CEX94"/>
      <c r="CEY94"/>
      <c r="CEZ94"/>
      <c r="CFA94"/>
      <c r="CFB94"/>
      <c r="CFC94"/>
      <c r="CFD94"/>
      <c r="CFE94"/>
      <c r="CFF94"/>
      <c r="CFG94"/>
      <c r="CFH94"/>
      <c r="CFI94"/>
      <c r="CFJ94"/>
      <c r="CFK94"/>
      <c r="CFL94"/>
      <c r="CFM94"/>
      <c r="CFN94"/>
      <c r="CFO94"/>
      <c r="CFP94"/>
      <c r="CFQ94"/>
      <c r="CFR94"/>
      <c r="CFS94"/>
      <c r="CFT94"/>
      <c r="CFU94"/>
      <c r="CFV94"/>
      <c r="CFW94"/>
      <c r="CFX94"/>
      <c r="CFY94"/>
      <c r="CFZ94"/>
      <c r="CGA94"/>
      <c r="CGB94"/>
      <c r="CGC94"/>
      <c r="CGD94"/>
      <c r="CGE94"/>
      <c r="CGF94"/>
      <c r="CGG94"/>
      <c r="CGH94"/>
      <c r="CGI94"/>
      <c r="CGJ94"/>
      <c r="CGK94"/>
      <c r="CGL94"/>
      <c r="CGM94"/>
      <c r="CGN94"/>
      <c r="CGO94"/>
      <c r="CGP94"/>
      <c r="CGQ94"/>
      <c r="CGR94"/>
      <c r="CGS94"/>
      <c r="CGT94"/>
      <c r="CGU94"/>
      <c r="CGV94"/>
      <c r="CGW94"/>
      <c r="CGX94"/>
      <c r="CGY94"/>
      <c r="CGZ94"/>
      <c r="CHA94"/>
      <c r="CHB94"/>
      <c r="CHC94"/>
      <c r="CHD94"/>
      <c r="CHE94"/>
      <c r="CHF94"/>
      <c r="CHG94"/>
      <c r="CHH94"/>
      <c r="CHI94"/>
      <c r="CHJ94"/>
      <c r="CHK94"/>
      <c r="CHL94"/>
      <c r="CHM94"/>
      <c r="CHN94"/>
      <c r="CHO94"/>
      <c r="CHP94"/>
      <c r="CHQ94"/>
      <c r="CHR94"/>
      <c r="CHS94"/>
      <c r="CHT94"/>
      <c r="CHU94"/>
      <c r="CHV94"/>
      <c r="CHW94"/>
      <c r="CHX94"/>
      <c r="CHY94"/>
      <c r="CHZ94"/>
      <c r="CIA94"/>
      <c r="CIB94"/>
      <c r="CIC94"/>
      <c r="CID94"/>
      <c r="CIE94"/>
      <c r="CIF94"/>
      <c r="CIG94"/>
      <c r="CIH94"/>
      <c r="CII94"/>
      <c r="CIJ94"/>
      <c r="CIK94"/>
      <c r="CIL94"/>
      <c r="CIM94"/>
      <c r="CIN94"/>
      <c r="CIO94"/>
      <c r="CIP94"/>
      <c r="CIQ94"/>
      <c r="CIR94"/>
      <c r="CIS94"/>
      <c r="CIT94"/>
      <c r="CIU94"/>
      <c r="CIV94"/>
      <c r="CIW94"/>
      <c r="CIX94"/>
      <c r="CIY94"/>
      <c r="CIZ94"/>
      <c r="CJA94"/>
      <c r="CJB94"/>
      <c r="CJC94"/>
      <c r="CJD94"/>
      <c r="CJE94"/>
      <c r="CJF94"/>
      <c r="CJG94"/>
      <c r="CJH94"/>
      <c r="CJI94"/>
      <c r="CJJ94"/>
      <c r="CJK94"/>
      <c r="CJL94"/>
      <c r="CJM94"/>
      <c r="CJN94"/>
      <c r="CJO94"/>
      <c r="CJP94"/>
      <c r="CJQ94"/>
      <c r="CJR94"/>
      <c r="CJS94"/>
      <c r="CJT94"/>
      <c r="CJU94"/>
      <c r="CJV94"/>
      <c r="CJW94"/>
      <c r="CJX94"/>
      <c r="CJY94"/>
      <c r="CJZ94"/>
      <c r="CKA94"/>
      <c r="CKB94"/>
      <c r="CKC94"/>
      <c r="CKD94"/>
      <c r="CKE94"/>
      <c r="CKF94"/>
      <c r="CKG94"/>
      <c r="CKH94"/>
      <c r="CKI94"/>
      <c r="CKJ94"/>
      <c r="CKK94"/>
      <c r="CKL94"/>
      <c r="CKM94"/>
      <c r="CKN94"/>
      <c r="CKO94"/>
      <c r="CKP94"/>
      <c r="CKQ94"/>
      <c r="CKR94"/>
      <c r="CKS94"/>
      <c r="CKT94"/>
      <c r="CKU94"/>
      <c r="CKV94"/>
      <c r="CKW94"/>
      <c r="CKX94"/>
      <c r="CKY94"/>
      <c r="CKZ94"/>
      <c r="CLA94"/>
      <c r="CLB94"/>
      <c r="CLC94"/>
      <c r="CLD94"/>
      <c r="CLE94"/>
      <c r="CLF94"/>
      <c r="CLG94"/>
      <c r="CLH94"/>
      <c r="CLI94"/>
      <c r="CLJ94"/>
      <c r="CLK94"/>
      <c r="CLL94"/>
      <c r="CLM94"/>
      <c r="CLN94"/>
      <c r="CLO94"/>
      <c r="CLP94"/>
      <c r="CLQ94"/>
      <c r="CLR94"/>
      <c r="CLS94"/>
      <c r="CLT94"/>
      <c r="CLU94"/>
      <c r="CLV94"/>
      <c r="CLW94"/>
      <c r="CLX94"/>
      <c r="CLY94"/>
      <c r="CLZ94"/>
      <c r="CMA94"/>
      <c r="CMB94"/>
      <c r="CMC94"/>
      <c r="CMD94"/>
      <c r="CME94"/>
      <c r="CMF94"/>
      <c r="CMG94"/>
      <c r="CMH94"/>
      <c r="CMI94"/>
      <c r="CMJ94"/>
      <c r="CMK94"/>
      <c r="CML94"/>
      <c r="CMM94"/>
      <c r="CMN94"/>
      <c r="CMO94"/>
      <c r="CMP94"/>
      <c r="CMQ94"/>
      <c r="CMR94"/>
      <c r="CMS94"/>
      <c r="CMT94"/>
      <c r="CMU94"/>
      <c r="CMV94"/>
      <c r="CMW94"/>
      <c r="CMX94"/>
      <c r="CMY94"/>
      <c r="CMZ94"/>
      <c r="CNA94"/>
      <c r="CNB94"/>
      <c r="CNC94"/>
      <c r="CND94"/>
      <c r="CNE94"/>
      <c r="CNF94"/>
      <c r="CNG94"/>
      <c r="CNH94"/>
      <c r="CNI94"/>
      <c r="CNJ94"/>
      <c r="CNK94"/>
      <c r="CNL94"/>
      <c r="CNM94"/>
      <c r="CNN94"/>
      <c r="CNO94"/>
      <c r="CNP94"/>
      <c r="CNQ94"/>
      <c r="CNR94"/>
      <c r="CNS94"/>
      <c r="CNT94"/>
      <c r="CNU94"/>
      <c r="CNV94"/>
      <c r="CNW94"/>
      <c r="CNX94"/>
      <c r="CNY94"/>
      <c r="CNZ94"/>
      <c r="COA94"/>
      <c r="COB94"/>
      <c r="COC94"/>
      <c r="COD94"/>
      <c r="COE94"/>
      <c r="COF94"/>
      <c r="COG94"/>
      <c r="COH94"/>
      <c r="COI94"/>
      <c r="COJ94"/>
      <c r="COK94"/>
      <c r="COL94"/>
      <c r="COM94"/>
      <c r="CON94"/>
      <c r="COO94"/>
      <c r="COP94"/>
      <c r="COQ94"/>
      <c r="COR94"/>
      <c r="COS94"/>
      <c r="COT94"/>
      <c r="COU94"/>
      <c r="COV94"/>
      <c r="COW94"/>
      <c r="COX94"/>
      <c r="COY94"/>
      <c r="COZ94"/>
      <c r="CPA94"/>
      <c r="CPB94"/>
      <c r="CPC94"/>
      <c r="CPD94"/>
      <c r="CPE94"/>
      <c r="CPF94"/>
      <c r="CPG94"/>
      <c r="CPH94"/>
      <c r="CPI94"/>
      <c r="CPJ94"/>
      <c r="CPK94"/>
      <c r="CPL94"/>
      <c r="CPM94"/>
      <c r="CPN94"/>
      <c r="CPO94"/>
      <c r="CPP94"/>
      <c r="CPQ94"/>
      <c r="CPR94"/>
      <c r="CPS94"/>
      <c r="CPT94"/>
      <c r="CPU94"/>
      <c r="CPV94"/>
      <c r="CPW94"/>
      <c r="CPX94"/>
      <c r="CPY94"/>
      <c r="CPZ94"/>
      <c r="CQA94"/>
      <c r="CQB94"/>
      <c r="CQC94"/>
      <c r="CQD94"/>
      <c r="CQE94"/>
      <c r="CQF94"/>
      <c r="CQG94"/>
      <c r="CQH94"/>
      <c r="CQI94"/>
      <c r="CQJ94"/>
      <c r="CQK94"/>
      <c r="CQL94"/>
      <c r="CQM94"/>
      <c r="CQN94"/>
      <c r="CQO94"/>
      <c r="CQP94"/>
      <c r="CQQ94"/>
      <c r="CQR94"/>
      <c r="CQS94"/>
      <c r="CQT94"/>
      <c r="CQU94"/>
      <c r="CQV94"/>
      <c r="CQW94"/>
      <c r="CQX94"/>
      <c r="CQY94"/>
      <c r="CQZ94"/>
      <c r="CRA94"/>
      <c r="CRB94"/>
      <c r="CRC94"/>
      <c r="CRD94"/>
    </row>
    <row r="95" spans="1:2500" s="11" customFormat="1" ht="18" hidden="1" customHeight="1" x14ac:dyDescent="0.25">
      <c r="A95" s="433"/>
      <c r="B95" s="21">
        <v>4</v>
      </c>
      <c r="C95" s="21" t="str">
        <f t="shared" si="16"/>
        <v>_4</v>
      </c>
      <c r="D95" s="21" t="str">
        <f t="shared" si="17"/>
        <v>_3_2</v>
      </c>
      <c r="E95" s="22" t="s">
        <v>18</v>
      </c>
      <c r="F95" s="21">
        <v>3</v>
      </c>
      <c r="G95" s="22" t="s">
        <v>19</v>
      </c>
      <c r="H95" s="21">
        <v>2</v>
      </c>
      <c r="I95" s="22" t="s">
        <v>9</v>
      </c>
      <c r="J95" s="287">
        <v>30153</v>
      </c>
      <c r="K95" s="23">
        <f t="shared" si="19"/>
        <v>0.02</v>
      </c>
      <c r="L95" s="23">
        <f t="shared" si="19"/>
        <v>0.02</v>
      </c>
      <c r="M95" s="289">
        <f t="shared" si="10"/>
        <v>30759</v>
      </c>
      <c r="N95" s="289">
        <f t="shared" si="11"/>
        <v>31377</v>
      </c>
      <c r="O95"/>
      <c r="P95" s="25">
        <f t="shared" si="12"/>
        <v>1.0200975027360462</v>
      </c>
      <c r="Q95" s="25">
        <f>+Q94</f>
        <v>1.0200390140095761</v>
      </c>
      <c r="R95" s="25">
        <f>+(M95-M94)/(J95-J94)</f>
        <v>1.0201722574796011</v>
      </c>
      <c r="S95" s="1">
        <f t="shared" si="18"/>
        <v>1.0200916804837608</v>
      </c>
      <c r="T95" s="1">
        <f>+T94</f>
        <v>1.0201668984700973</v>
      </c>
      <c r="U95" s="1">
        <f>+(N95-N94)/(M95-M94)</f>
        <v>1.0199955565429903</v>
      </c>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c r="AMG95"/>
      <c r="AMH95"/>
      <c r="AMI95"/>
      <c r="AMJ95"/>
      <c r="AMK95"/>
      <c r="AML95"/>
      <c r="AMM95"/>
      <c r="AMN95"/>
      <c r="AMO95"/>
      <c r="AMP95"/>
      <c r="AMQ95"/>
      <c r="AMR95"/>
      <c r="AMS95"/>
      <c r="AMT95"/>
      <c r="AMU95"/>
      <c r="AMV95"/>
      <c r="AMW95"/>
      <c r="AMX95"/>
      <c r="AMY95"/>
      <c r="AMZ95"/>
      <c r="ANA95"/>
      <c r="ANB95"/>
      <c r="ANC95"/>
      <c r="AND95"/>
      <c r="ANE95"/>
      <c r="ANF95"/>
      <c r="ANG95"/>
      <c r="ANH95"/>
      <c r="ANI95"/>
      <c r="ANJ95"/>
      <c r="ANK95"/>
      <c r="ANL95"/>
      <c r="ANM95"/>
      <c r="ANN95"/>
      <c r="ANO95"/>
      <c r="ANP95"/>
      <c r="ANQ95"/>
      <c r="ANR95"/>
      <c r="ANS95"/>
      <c r="ANT95"/>
      <c r="ANU95"/>
      <c r="ANV95"/>
      <c r="ANW95"/>
      <c r="ANX95"/>
      <c r="ANY95"/>
      <c r="ANZ95"/>
      <c r="AOA95"/>
      <c r="AOB95"/>
      <c r="AOC95"/>
      <c r="AOD95"/>
      <c r="AOE95"/>
      <c r="AOF95"/>
      <c r="AOG95"/>
      <c r="AOH95"/>
      <c r="AOI95"/>
      <c r="AOJ95"/>
      <c r="AOK95"/>
      <c r="AOL95"/>
      <c r="AOM95"/>
      <c r="AON95"/>
      <c r="AOO95"/>
      <c r="AOP95"/>
      <c r="AOQ95"/>
      <c r="AOR95"/>
      <c r="AOS95"/>
      <c r="AOT95"/>
      <c r="AOU95"/>
      <c r="AOV95"/>
      <c r="AOW95"/>
      <c r="AOX95"/>
      <c r="AOY95"/>
      <c r="AOZ95"/>
      <c r="APA95"/>
      <c r="APB95"/>
      <c r="APC95"/>
      <c r="APD95"/>
      <c r="APE95"/>
      <c r="APF95"/>
      <c r="APG95"/>
      <c r="APH95"/>
      <c r="API95"/>
      <c r="APJ95"/>
      <c r="APK95"/>
      <c r="APL95"/>
      <c r="APM95"/>
      <c r="APN95"/>
      <c r="APO95"/>
      <c r="APP95"/>
      <c r="APQ95"/>
      <c r="APR95"/>
      <c r="APS95"/>
      <c r="APT95"/>
      <c r="APU95"/>
      <c r="APV95"/>
      <c r="APW95"/>
      <c r="APX95"/>
      <c r="APY95"/>
      <c r="APZ95"/>
      <c r="AQA95"/>
      <c r="AQB95"/>
      <c r="AQC95"/>
      <c r="AQD95"/>
      <c r="AQE95"/>
      <c r="AQF95"/>
      <c r="AQG95"/>
      <c r="AQH95"/>
      <c r="AQI95"/>
      <c r="AQJ95"/>
      <c r="AQK95"/>
      <c r="AQL95"/>
      <c r="AQM95"/>
      <c r="AQN95"/>
      <c r="AQO95"/>
      <c r="AQP95"/>
      <c r="AQQ95"/>
      <c r="AQR95"/>
      <c r="AQS95"/>
      <c r="AQT95"/>
      <c r="AQU95"/>
      <c r="AQV95"/>
      <c r="AQW95"/>
      <c r="AQX95"/>
      <c r="AQY95"/>
      <c r="AQZ95"/>
      <c r="ARA95"/>
      <c r="ARB95"/>
      <c r="ARC95"/>
      <c r="ARD95"/>
      <c r="ARE95"/>
      <c r="ARF95"/>
      <c r="ARG95"/>
      <c r="ARH95"/>
      <c r="ARI95"/>
      <c r="ARJ95"/>
      <c r="ARK95"/>
      <c r="ARL95"/>
      <c r="ARM95"/>
      <c r="ARN95"/>
      <c r="ARO95"/>
      <c r="ARP95"/>
      <c r="ARQ95"/>
      <c r="ARR95"/>
      <c r="ARS95"/>
      <c r="ART95"/>
      <c r="ARU95"/>
      <c r="ARV95"/>
      <c r="ARW95"/>
      <c r="ARX95"/>
      <c r="ARY95"/>
      <c r="ARZ95"/>
      <c r="ASA95"/>
      <c r="ASB95"/>
      <c r="ASC95"/>
      <c r="ASD95"/>
      <c r="ASE95"/>
      <c r="ASF95"/>
      <c r="ASG95"/>
      <c r="ASH95"/>
      <c r="ASI95"/>
      <c r="ASJ95"/>
      <c r="ASK95"/>
      <c r="ASL95"/>
      <c r="ASM95"/>
      <c r="ASN95"/>
      <c r="ASO95"/>
      <c r="ASP95"/>
      <c r="ASQ95"/>
      <c r="ASR95"/>
      <c r="ASS95"/>
      <c r="AST95"/>
      <c r="ASU95"/>
      <c r="ASV95"/>
      <c r="ASW95"/>
      <c r="ASX95"/>
      <c r="ASY95"/>
      <c r="ASZ95"/>
      <c r="ATA95"/>
      <c r="ATB95"/>
      <c r="ATC95"/>
      <c r="ATD95"/>
      <c r="ATE95"/>
      <c r="ATF95"/>
      <c r="ATG95"/>
      <c r="ATH95"/>
      <c r="ATI95"/>
      <c r="ATJ95"/>
      <c r="ATK95"/>
      <c r="ATL95"/>
      <c r="ATM95"/>
      <c r="ATN95"/>
      <c r="ATO95"/>
      <c r="ATP95"/>
      <c r="ATQ95"/>
      <c r="ATR95"/>
      <c r="ATS95"/>
      <c r="ATT95"/>
      <c r="ATU95"/>
      <c r="ATV95"/>
      <c r="ATW95"/>
      <c r="ATX95"/>
      <c r="ATY95"/>
      <c r="ATZ95"/>
      <c r="AUA95"/>
      <c r="AUB95"/>
      <c r="AUC95"/>
      <c r="AUD95"/>
      <c r="AUE95"/>
      <c r="AUF95"/>
      <c r="AUG95"/>
      <c r="AUH95"/>
      <c r="AUI95"/>
      <c r="AUJ95"/>
      <c r="AUK95"/>
      <c r="AUL95"/>
      <c r="AUM95"/>
      <c r="AUN95"/>
      <c r="AUO95"/>
      <c r="AUP95"/>
      <c r="AUQ95"/>
      <c r="AUR95"/>
      <c r="AUS95"/>
      <c r="AUT95"/>
      <c r="AUU95"/>
      <c r="AUV95"/>
      <c r="AUW95"/>
      <c r="AUX95"/>
      <c r="AUY95"/>
      <c r="AUZ95"/>
      <c r="AVA95"/>
      <c r="AVB95"/>
      <c r="AVC95"/>
      <c r="AVD95"/>
      <c r="AVE95"/>
      <c r="AVF95"/>
      <c r="AVG95"/>
      <c r="AVH95"/>
      <c r="AVI95"/>
      <c r="AVJ95"/>
      <c r="AVK95"/>
      <c r="AVL95"/>
      <c r="AVM95"/>
      <c r="AVN95"/>
      <c r="AVO95"/>
      <c r="AVP95"/>
      <c r="AVQ95"/>
      <c r="AVR95"/>
      <c r="AVS95"/>
      <c r="AVT95"/>
      <c r="AVU95"/>
      <c r="AVV95"/>
      <c r="AVW95"/>
      <c r="AVX95"/>
      <c r="AVY95"/>
      <c r="AVZ95"/>
      <c r="AWA95"/>
      <c r="AWB95"/>
      <c r="AWC95"/>
      <c r="AWD95"/>
      <c r="AWE95"/>
      <c r="AWF95"/>
      <c r="AWG95"/>
      <c r="AWH95"/>
      <c r="AWI95"/>
      <c r="AWJ95"/>
      <c r="AWK95"/>
      <c r="AWL95"/>
      <c r="AWM95"/>
      <c r="AWN95"/>
      <c r="AWO95"/>
      <c r="AWP95"/>
      <c r="AWQ95"/>
      <c r="AWR95"/>
      <c r="AWS95"/>
      <c r="AWT95"/>
      <c r="AWU95"/>
      <c r="AWV95"/>
      <c r="AWW95"/>
      <c r="AWX95"/>
      <c r="AWY95"/>
      <c r="AWZ95"/>
      <c r="AXA95"/>
      <c r="AXB95"/>
      <c r="AXC95"/>
      <c r="AXD95"/>
      <c r="AXE95"/>
      <c r="AXF95"/>
      <c r="AXG95"/>
      <c r="AXH95"/>
      <c r="AXI95"/>
      <c r="AXJ95"/>
      <c r="AXK95"/>
      <c r="AXL95"/>
      <c r="AXM95"/>
      <c r="AXN95"/>
      <c r="AXO95"/>
      <c r="AXP95"/>
      <c r="AXQ95"/>
      <c r="AXR95"/>
      <c r="AXS95"/>
      <c r="AXT95"/>
      <c r="AXU95"/>
      <c r="AXV95"/>
      <c r="AXW95"/>
      <c r="AXX95"/>
      <c r="AXY95"/>
      <c r="AXZ95"/>
      <c r="AYA95"/>
      <c r="AYB95"/>
      <c r="AYC95"/>
      <c r="AYD95"/>
      <c r="AYE95"/>
      <c r="AYF95"/>
      <c r="AYG95"/>
      <c r="AYH95"/>
      <c r="AYI95"/>
      <c r="AYJ95"/>
      <c r="AYK95"/>
      <c r="AYL95"/>
      <c r="AYM95"/>
      <c r="AYN95"/>
      <c r="AYO95"/>
      <c r="AYP95"/>
      <c r="AYQ95"/>
      <c r="AYR95"/>
      <c r="AYS95"/>
      <c r="AYT95"/>
      <c r="AYU95"/>
      <c r="AYV95"/>
      <c r="AYW95"/>
      <c r="AYX95"/>
      <c r="AYY95"/>
      <c r="AYZ95"/>
      <c r="AZA95"/>
      <c r="AZB95"/>
      <c r="AZC95"/>
      <c r="AZD95"/>
      <c r="AZE95"/>
      <c r="AZF95"/>
      <c r="AZG95"/>
      <c r="AZH95"/>
      <c r="AZI95"/>
      <c r="AZJ95"/>
      <c r="AZK95"/>
      <c r="AZL95"/>
      <c r="AZM95"/>
      <c r="AZN95"/>
      <c r="AZO95"/>
      <c r="AZP95"/>
      <c r="AZQ95"/>
      <c r="AZR95"/>
      <c r="AZS95"/>
      <c r="AZT95"/>
      <c r="AZU95"/>
      <c r="AZV95"/>
      <c r="AZW95"/>
      <c r="AZX95"/>
      <c r="AZY95"/>
      <c r="AZZ95"/>
      <c r="BAA95"/>
      <c r="BAB95"/>
      <c r="BAC95"/>
      <c r="BAD95"/>
      <c r="BAE95"/>
      <c r="BAF95"/>
      <c r="BAG95"/>
      <c r="BAH95"/>
      <c r="BAI95"/>
      <c r="BAJ95"/>
      <c r="BAK95"/>
      <c r="BAL95"/>
      <c r="BAM95"/>
      <c r="BAN95"/>
      <c r="BAO95"/>
      <c r="BAP95"/>
      <c r="BAQ95"/>
      <c r="BAR95"/>
      <c r="BAS95"/>
      <c r="BAT95"/>
      <c r="BAU95"/>
      <c r="BAV95"/>
      <c r="BAW95"/>
      <c r="BAX95"/>
      <c r="BAY95"/>
      <c r="BAZ95"/>
      <c r="BBA95"/>
      <c r="BBB95"/>
      <c r="BBC95"/>
      <c r="BBD95"/>
      <c r="BBE95"/>
      <c r="BBF95"/>
      <c r="BBG95"/>
      <c r="BBH95"/>
      <c r="BBI95"/>
      <c r="BBJ95"/>
      <c r="BBK95"/>
      <c r="BBL95"/>
      <c r="BBM95"/>
      <c r="BBN95"/>
      <c r="BBO95"/>
      <c r="BBP95"/>
      <c r="BBQ95"/>
      <c r="BBR95"/>
      <c r="BBS95"/>
      <c r="BBT95"/>
      <c r="BBU95"/>
      <c r="BBV95"/>
      <c r="BBW95"/>
      <c r="BBX95"/>
      <c r="BBY95"/>
      <c r="BBZ95"/>
      <c r="BCA95"/>
      <c r="BCB95"/>
      <c r="BCC95"/>
      <c r="BCD95"/>
      <c r="BCE95"/>
      <c r="BCF95"/>
      <c r="BCG95"/>
      <c r="BCH95"/>
      <c r="BCI95"/>
      <c r="BCJ95"/>
      <c r="BCK95"/>
      <c r="BCL95"/>
      <c r="BCM95"/>
      <c r="BCN95"/>
      <c r="BCO95"/>
      <c r="BCP95"/>
      <c r="BCQ95"/>
      <c r="BCR95"/>
      <c r="BCS95"/>
      <c r="BCT95"/>
      <c r="BCU95"/>
      <c r="BCV95"/>
      <c r="BCW95"/>
      <c r="BCX95"/>
      <c r="BCY95"/>
      <c r="BCZ95"/>
      <c r="BDA95"/>
      <c r="BDB95"/>
      <c r="BDC95"/>
      <c r="BDD95"/>
      <c r="BDE95"/>
      <c r="BDF95"/>
      <c r="BDG95"/>
      <c r="BDH95"/>
      <c r="BDI95"/>
      <c r="BDJ95"/>
      <c r="BDK95"/>
      <c r="BDL95"/>
      <c r="BDM95"/>
      <c r="BDN95"/>
      <c r="BDO95"/>
      <c r="BDP95"/>
      <c r="BDQ95"/>
      <c r="BDR95"/>
      <c r="BDS95"/>
      <c r="BDT95"/>
      <c r="BDU95"/>
      <c r="BDV95"/>
      <c r="BDW95"/>
      <c r="BDX95"/>
      <c r="BDY95"/>
      <c r="BDZ95"/>
      <c r="BEA95"/>
      <c r="BEB95"/>
      <c r="BEC95"/>
      <c r="BED95"/>
      <c r="BEE95"/>
      <c r="BEF95"/>
      <c r="BEG95"/>
      <c r="BEH95"/>
      <c r="BEI95"/>
      <c r="BEJ95"/>
      <c r="BEK95"/>
      <c r="BEL95"/>
      <c r="BEM95"/>
      <c r="BEN95"/>
      <c r="BEO95"/>
      <c r="BEP95"/>
      <c r="BEQ95"/>
      <c r="BER95"/>
      <c r="BES95"/>
      <c r="BET95"/>
      <c r="BEU95"/>
      <c r="BEV95"/>
      <c r="BEW95"/>
      <c r="BEX95"/>
      <c r="BEY95"/>
      <c r="BEZ95"/>
      <c r="BFA95"/>
      <c r="BFB95"/>
      <c r="BFC95"/>
      <c r="BFD95"/>
      <c r="BFE95"/>
      <c r="BFF95"/>
      <c r="BFG95"/>
      <c r="BFH95"/>
      <c r="BFI95"/>
      <c r="BFJ95"/>
      <c r="BFK95"/>
      <c r="BFL95"/>
      <c r="BFM95"/>
      <c r="BFN95"/>
      <c r="BFO95"/>
      <c r="BFP95"/>
      <c r="BFQ95"/>
      <c r="BFR95"/>
      <c r="BFS95"/>
      <c r="BFT95"/>
      <c r="BFU95"/>
      <c r="BFV95"/>
      <c r="BFW95"/>
      <c r="BFX95"/>
      <c r="BFY95"/>
      <c r="BFZ95"/>
      <c r="BGA95"/>
      <c r="BGB95"/>
      <c r="BGC95"/>
      <c r="BGD95"/>
      <c r="BGE95"/>
      <c r="BGF95"/>
      <c r="BGG95"/>
      <c r="BGH95"/>
      <c r="BGI95"/>
      <c r="BGJ95"/>
      <c r="BGK95"/>
      <c r="BGL95"/>
      <c r="BGM95"/>
      <c r="BGN95"/>
      <c r="BGO95"/>
      <c r="BGP95"/>
      <c r="BGQ95"/>
      <c r="BGR95"/>
      <c r="BGS95"/>
      <c r="BGT95"/>
      <c r="BGU95"/>
      <c r="BGV95"/>
      <c r="BGW95"/>
      <c r="BGX95"/>
      <c r="BGY95"/>
      <c r="BGZ95"/>
      <c r="BHA95"/>
      <c r="BHB95"/>
      <c r="BHC95"/>
      <c r="BHD95"/>
      <c r="BHE95"/>
      <c r="BHF95"/>
      <c r="BHG95"/>
      <c r="BHH95"/>
      <c r="BHI95"/>
      <c r="BHJ95"/>
      <c r="BHK95"/>
      <c r="BHL95"/>
      <c r="BHM95"/>
      <c r="BHN95"/>
      <c r="BHO95"/>
      <c r="BHP95"/>
      <c r="BHQ95"/>
      <c r="BHR95"/>
      <c r="BHS95"/>
      <c r="BHT95"/>
      <c r="BHU95"/>
      <c r="BHV95"/>
      <c r="BHW95"/>
      <c r="BHX95"/>
      <c r="BHY95"/>
      <c r="BHZ95"/>
      <c r="BIA95"/>
      <c r="BIB95"/>
      <c r="BIC95"/>
      <c r="BID95"/>
      <c r="BIE95"/>
      <c r="BIF95"/>
      <c r="BIG95"/>
      <c r="BIH95"/>
      <c r="BII95"/>
      <c r="BIJ95"/>
      <c r="BIK95"/>
      <c r="BIL95"/>
      <c r="BIM95"/>
      <c r="BIN95"/>
      <c r="BIO95"/>
      <c r="BIP95"/>
      <c r="BIQ95"/>
      <c r="BIR95"/>
      <c r="BIS95"/>
      <c r="BIT95"/>
      <c r="BIU95"/>
      <c r="BIV95"/>
      <c r="BIW95"/>
      <c r="BIX95"/>
      <c r="BIY95"/>
      <c r="BIZ95"/>
      <c r="BJA95"/>
      <c r="BJB95"/>
      <c r="BJC95"/>
      <c r="BJD95"/>
      <c r="BJE95"/>
      <c r="BJF95"/>
      <c r="BJG95"/>
      <c r="BJH95"/>
      <c r="BJI95"/>
      <c r="BJJ95"/>
      <c r="BJK95"/>
      <c r="BJL95"/>
      <c r="BJM95"/>
      <c r="BJN95"/>
      <c r="BJO95"/>
      <c r="BJP95"/>
      <c r="BJQ95"/>
      <c r="BJR95"/>
      <c r="BJS95"/>
      <c r="BJT95"/>
      <c r="BJU95"/>
      <c r="BJV95"/>
      <c r="BJW95"/>
      <c r="BJX95"/>
      <c r="BJY95"/>
      <c r="BJZ95"/>
      <c r="BKA95"/>
      <c r="BKB95"/>
      <c r="BKC95"/>
      <c r="BKD95"/>
      <c r="BKE95"/>
      <c r="BKF95"/>
      <c r="BKG95"/>
      <c r="BKH95"/>
      <c r="BKI95"/>
      <c r="BKJ95"/>
      <c r="BKK95"/>
      <c r="BKL95"/>
      <c r="BKM95"/>
      <c r="BKN95"/>
      <c r="BKO95"/>
      <c r="BKP95"/>
      <c r="BKQ95"/>
      <c r="BKR95"/>
      <c r="BKS95"/>
      <c r="BKT95"/>
      <c r="BKU95"/>
      <c r="BKV95"/>
      <c r="BKW95"/>
      <c r="BKX95"/>
      <c r="BKY95"/>
      <c r="BKZ95"/>
      <c r="BLA95"/>
      <c r="BLB95"/>
      <c r="BLC95"/>
      <c r="BLD95"/>
      <c r="BLE95"/>
      <c r="BLF95"/>
      <c r="BLG95"/>
      <c r="BLH95"/>
      <c r="BLI95"/>
      <c r="BLJ95"/>
      <c r="BLK95"/>
      <c r="BLL95"/>
      <c r="BLM95"/>
      <c r="BLN95"/>
      <c r="BLO95"/>
      <c r="BLP95"/>
      <c r="BLQ95"/>
      <c r="BLR95"/>
      <c r="BLS95"/>
      <c r="BLT95"/>
      <c r="BLU95"/>
      <c r="BLV95"/>
      <c r="BLW95"/>
      <c r="BLX95"/>
      <c r="BLY95"/>
      <c r="BLZ95"/>
      <c r="BMA95"/>
      <c r="BMB95"/>
      <c r="BMC95"/>
      <c r="BMD95"/>
      <c r="BME95"/>
      <c r="BMF95"/>
      <c r="BMG95"/>
      <c r="BMH95"/>
      <c r="BMI95"/>
      <c r="BMJ95"/>
      <c r="BMK95"/>
      <c r="BML95"/>
      <c r="BMM95"/>
      <c r="BMN95"/>
      <c r="BMO95"/>
      <c r="BMP95"/>
      <c r="BMQ95"/>
      <c r="BMR95"/>
      <c r="BMS95"/>
      <c r="BMT95"/>
      <c r="BMU95"/>
      <c r="BMV95"/>
      <c r="BMW95"/>
      <c r="BMX95"/>
      <c r="BMY95"/>
      <c r="BMZ95"/>
      <c r="BNA95"/>
      <c r="BNB95"/>
      <c r="BNC95"/>
      <c r="BND95"/>
      <c r="BNE95"/>
      <c r="BNF95"/>
      <c r="BNG95"/>
      <c r="BNH95"/>
      <c r="BNI95"/>
      <c r="BNJ95"/>
      <c r="BNK95"/>
      <c r="BNL95"/>
      <c r="BNM95"/>
      <c r="BNN95"/>
      <c r="BNO95"/>
      <c r="BNP95"/>
      <c r="BNQ95"/>
      <c r="BNR95"/>
      <c r="BNS95"/>
      <c r="BNT95"/>
      <c r="BNU95"/>
      <c r="BNV95"/>
      <c r="BNW95"/>
      <c r="BNX95"/>
      <c r="BNY95"/>
      <c r="BNZ95"/>
      <c r="BOA95"/>
      <c r="BOB95"/>
      <c r="BOC95"/>
      <c r="BOD95"/>
      <c r="BOE95"/>
      <c r="BOF95"/>
      <c r="BOG95"/>
      <c r="BOH95"/>
      <c r="BOI95"/>
      <c r="BOJ95"/>
      <c r="BOK95"/>
      <c r="BOL95"/>
      <c r="BOM95"/>
      <c r="BON95"/>
      <c r="BOO95"/>
      <c r="BOP95"/>
      <c r="BOQ95"/>
      <c r="BOR95"/>
      <c r="BOS95"/>
      <c r="BOT95"/>
      <c r="BOU95"/>
      <c r="BOV95"/>
      <c r="BOW95"/>
      <c r="BOX95"/>
      <c r="BOY95"/>
      <c r="BOZ95"/>
      <c r="BPA95"/>
      <c r="BPB95"/>
      <c r="BPC95"/>
      <c r="BPD95"/>
      <c r="BPE95"/>
      <c r="BPF95"/>
      <c r="BPG95"/>
      <c r="BPH95"/>
      <c r="BPI95"/>
      <c r="BPJ95"/>
      <c r="BPK95"/>
      <c r="BPL95"/>
      <c r="BPM95"/>
      <c r="BPN95"/>
      <c r="BPO95"/>
      <c r="BPP95"/>
      <c r="BPQ95"/>
      <c r="BPR95"/>
      <c r="BPS95"/>
      <c r="BPT95"/>
      <c r="BPU95"/>
      <c r="BPV95"/>
      <c r="BPW95"/>
      <c r="BPX95"/>
      <c r="BPY95"/>
      <c r="BPZ95"/>
      <c r="BQA95"/>
      <c r="BQB95"/>
      <c r="BQC95"/>
      <c r="BQD95"/>
      <c r="BQE95"/>
      <c r="BQF95"/>
      <c r="BQG95"/>
      <c r="BQH95"/>
      <c r="BQI95"/>
      <c r="BQJ95"/>
      <c r="BQK95"/>
      <c r="BQL95"/>
      <c r="BQM95"/>
      <c r="BQN95"/>
      <c r="BQO95"/>
      <c r="BQP95"/>
      <c r="BQQ95"/>
      <c r="BQR95"/>
      <c r="BQS95"/>
      <c r="BQT95"/>
      <c r="BQU95"/>
      <c r="BQV95"/>
      <c r="BQW95"/>
      <c r="BQX95"/>
      <c r="BQY95"/>
      <c r="BQZ95"/>
      <c r="BRA95"/>
      <c r="BRB95"/>
      <c r="BRC95"/>
      <c r="BRD95"/>
      <c r="BRE95"/>
      <c r="BRF95"/>
      <c r="BRG95"/>
      <c r="BRH95"/>
      <c r="BRI95"/>
      <c r="BRJ95"/>
      <c r="BRK95"/>
      <c r="BRL95"/>
      <c r="BRM95"/>
      <c r="BRN95"/>
      <c r="BRO95"/>
      <c r="BRP95"/>
      <c r="BRQ95"/>
      <c r="BRR95"/>
      <c r="BRS95"/>
      <c r="BRT95"/>
      <c r="BRU95"/>
      <c r="BRV95"/>
      <c r="BRW95"/>
      <c r="BRX95"/>
      <c r="BRY95"/>
      <c r="BRZ95"/>
      <c r="BSA95"/>
      <c r="BSB95"/>
      <c r="BSC95"/>
      <c r="BSD95"/>
      <c r="BSE95"/>
      <c r="BSF95"/>
      <c r="BSG95"/>
      <c r="BSH95"/>
      <c r="BSI95"/>
      <c r="BSJ95"/>
      <c r="BSK95"/>
      <c r="BSL95"/>
      <c r="BSM95"/>
      <c r="BSN95"/>
      <c r="BSO95"/>
      <c r="BSP95"/>
      <c r="BSQ95"/>
      <c r="BSR95"/>
      <c r="BSS95"/>
      <c r="BST95"/>
      <c r="BSU95"/>
      <c r="BSV95"/>
      <c r="BSW95"/>
      <c r="BSX95"/>
      <c r="BSY95"/>
      <c r="BSZ95"/>
      <c r="BTA95"/>
      <c r="BTB95"/>
      <c r="BTC95"/>
      <c r="BTD95"/>
      <c r="BTE95"/>
      <c r="BTF95"/>
      <c r="BTG95"/>
      <c r="BTH95"/>
      <c r="BTI95"/>
      <c r="BTJ95"/>
      <c r="BTK95"/>
      <c r="BTL95"/>
      <c r="BTM95"/>
      <c r="BTN95"/>
      <c r="BTO95"/>
      <c r="BTP95"/>
      <c r="BTQ95"/>
      <c r="BTR95"/>
      <c r="BTS95"/>
      <c r="BTT95"/>
      <c r="BTU95"/>
      <c r="BTV95"/>
      <c r="BTW95"/>
      <c r="BTX95"/>
      <c r="BTY95"/>
      <c r="BTZ95"/>
      <c r="BUA95"/>
      <c r="BUB95"/>
      <c r="BUC95"/>
      <c r="BUD95"/>
      <c r="BUE95"/>
      <c r="BUF95"/>
      <c r="BUG95"/>
      <c r="BUH95"/>
      <c r="BUI95"/>
      <c r="BUJ95"/>
      <c r="BUK95"/>
      <c r="BUL95"/>
      <c r="BUM95"/>
      <c r="BUN95"/>
      <c r="BUO95"/>
      <c r="BUP95"/>
      <c r="BUQ95"/>
      <c r="BUR95"/>
      <c r="BUS95"/>
      <c r="BUT95"/>
      <c r="BUU95"/>
      <c r="BUV95"/>
      <c r="BUW95"/>
      <c r="BUX95"/>
      <c r="BUY95"/>
      <c r="BUZ95"/>
      <c r="BVA95"/>
      <c r="BVB95"/>
      <c r="BVC95"/>
      <c r="BVD95"/>
      <c r="BVE95"/>
      <c r="BVF95"/>
      <c r="BVG95"/>
      <c r="BVH95"/>
      <c r="BVI95"/>
      <c r="BVJ95"/>
      <c r="BVK95"/>
      <c r="BVL95"/>
      <c r="BVM95"/>
      <c r="BVN95"/>
      <c r="BVO95"/>
      <c r="BVP95"/>
      <c r="BVQ95"/>
      <c r="BVR95"/>
      <c r="BVS95"/>
      <c r="BVT95"/>
      <c r="BVU95"/>
      <c r="BVV95"/>
      <c r="BVW95"/>
      <c r="BVX95"/>
      <c r="BVY95"/>
      <c r="BVZ95"/>
      <c r="BWA95"/>
      <c r="BWB95"/>
      <c r="BWC95"/>
      <c r="BWD95"/>
      <c r="BWE95"/>
      <c r="BWF95"/>
      <c r="BWG95"/>
      <c r="BWH95"/>
      <c r="BWI95"/>
      <c r="BWJ95"/>
      <c r="BWK95"/>
      <c r="BWL95"/>
      <c r="BWM95"/>
      <c r="BWN95"/>
      <c r="BWO95"/>
      <c r="BWP95"/>
      <c r="BWQ95"/>
      <c r="BWR95"/>
      <c r="BWS95"/>
      <c r="BWT95"/>
      <c r="BWU95"/>
      <c r="BWV95"/>
      <c r="BWW95"/>
      <c r="BWX95"/>
      <c r="BWY95"/>
      <c r="BWZ95"/>
      <c r="BXA95"/>
      <c r="BXB95"/>
      <c r="BXC95"/>
      <c r="BXD95"/>
      <c r="BXE95"/>
      <c r="BXF95"/>
      <c r="BXG95"/>
      <c r="BXH95"/>
      <c r="BXI95"/>
      <c r="BXJ95"/>
      <c r="BXK95"/>
      <c r="BXL95"/>
      <c r="BXM95"/>
      <c r="BXN95"/>
      <c r="BXO95"/>
      <c r="BXP95"/>
      <c r="BXQ95"/>
      <c r="BXR95"/>
      <c r="BXS95"/>
      <c r="BXT95"/>
      <c r="BXU95"/>
      <c r="BXV95"/>
      <c r="BXW95"/>
      <c r="BXX95"/>
      <c r="BXY95"/>
      <c r="BXZ95"/>
      <c r="BYA95"/>
      <c r="BYB95"/>
      <c r="BYC95"/>
      <c r="BYD95"/>
      <c r="BYE95"/>
      <c r="BYF95"/>
      <c r="BYG95"/>
      <c r="BYH95"/>
      <c r="BYI95"/>
      <c r="BYJ95"/>
      <c r="BYK95"/>
      <c r="BYL95"/>
      <c r="BYM95"/>
      <c r="BYN95"/>
      <c r="BYO95"/>
      <c r="BYP95"/>
      <c r="BYQ95"/>
      <c r="BYR95"/>
      <c r="BYS95"/>
      <c r="BYT95"/>
      <c r="BYU95"/>
      <c r="BYV95"/>
      <c r="BYW95"/>
      <c r="BYX95"/>
      <c r="BYY95"/>
      <c r="BYZ95"/>
      <c r="BZA95"/>
      <c r="BZB95"/>
      <c r="BZC95"/>
      <c r="BZD95"/>
      <c r="BZE95"/>
      <c r="BZF95"/>
      <c r="BZG95"/>
      <c r="BZH95"/>
      <c r="BZI95"/>
      <c r="BZJ95"/>
      <c r="BZK95"/>
      <c r="BZL95"/>
      <c r="BZM95"/>
      <c r="BZN95"/>
      <c r="BZO95"/>
      <c r="BZP95"/>
      <c r="BZQ95"/>
      <c r="BZR95"/>
      <c r="BZS95"/>
      <c r="BZT95"/>
      <c r="BZU95"/>
      <c r="BZV95"/>
      <c r="BZW95"/>
      <c r="BZX95"/>
      <c r="BZY95"/>
      <c r="BZZ95"/>
      <c r="CAA95"/>
      <c r="CAB95"/>
      <c r="CAC95"/>
      <c r="CAD95"/>
      <c r="CAE95"/>
      <c r="CAF95"/>
      <c r="CAG95"/>
      <c r="CAH95"/>
      <c r="CAI95"/>
      <c r="CAJ95"/>
      <c r="CAK95"/>
      <c r="CAL95"/>
      <c r="CAM95"/>
      <c r="CAN95"/>
      <c r="CAO95"/>
      <c r="CAP95"/>
      <c r="CAQ95"/>
      <c r="CAR95"/>
      <c r="CAS95"/>
      <c r="CAT95"/>
      <c r="CAU95"/>
      <c r="CAV95"/>
      <c r="CAW95"/>
      <c r="CAX95"/>
      <c r="CAY95"/>
      <c r="CAZ95"/>
      <c r="CBA95"/>
      <c r="CBB95"/>
      <c r="CBC95"/>
      <c r="CBD95"/>
      <c r="CBE95"/>
      <c r="CBF95"/>
      <c r="CBG95"/>
      <c r="CBH95"/>
      <c r="CBI95"/>
      <c r="CBJ95"/>
      <c r="CBK95"/>
      <c r="CBL95"/>
      <c r="CBM95"/>
      <c r="CBN95"/>
      <c r="CBO95"/>
      <c r="CBP95"/>
      <c r="CBQ95"/>
      <c r="CBR95"/>
      <c r="CBS95"/>
      <c r="CBT95"/>
      <c r="CBU95"/>
      <c r="CBV95"/>
      <c r="CBW95"/>
      <c r="CBX95"/>
      <c r="CBY95"/>
      <c r="CBZ95"/>
      <c r="CCA95"/>
      <c r="CCB95"/>
      <c r="CCC95"/>
      <c r="CCD95"/>
      <c r="CCE95"/>
      <c r="CCF95"/>
      <c r="CCG95"/>
      <c r="CCH95"/>
      <c r="CCI95"/>
      <c r="CCJ95"/>
      <c r="CCK95"/>
      <c r="CCL95"/>
      <c r="CCM95"/>
      <c r="CCN95"/>
      <c r="CCO95"/>
      <c r="CCP95"/>
      <c r="CCQ95"/>
      <c r="CCR95"/>
      <c r="CCS95"/>
      <c r="CCT95"/>
      <c r="CCU95"/>
      <c r="CCV95"/>
      <c r="CCW95"/>
      <c r="CCX95"/>
      <c r="CCY95"/>
      <c r="CCZ95"/>
      <c r="CDA95"/>
      <c r="CDB95"/>
      <c r="CDC95"/>
      <c r="CDD95"/>
      <c r="CDE95"/>
      <c r="CDF95"/>
      <c r="CDG95"/>
      <c r="CDH95"/>
      <c r="CDI95"/>
      <c r="CDJ95"/>
      <c r="CDK95"/>
      <c r="CDL95"/>
      <c r="CDM95"/>
      <c r="CDN95"/>
      <c r="CDO95"/>
      <c r="CDP95"/>
      <c r="CDQ95"/>
      <c r="CDR95"/>
      <c r="CDS95"/>
      <c r="CDT95"/>
      <c r="CDU95"/>
      <c r="CDV95"/>
      <c r="CDW95"/>
      <c r="CDX95"/>
      <c r="CDY95"/>
      <c r="CDZ95"/>
      <c r="CEA95"/>
      <c r="CEB95"/>
      <c r="CEC95"/>
      <c r="CED95"/>
      <c r="CEE95"/>
      <c r="CEF95"/>
      <c r="CEG95"/>
      <c r="CEH95"/>
      <c r="CEI95"/>
      <c r="CEJ95"/>
      <c r="CEK95"/>
      <c r="CEL95"/>
      <c r="CEM95"/>
      <c r="CEN95"/>
      <c r="CEO95"/>
      <c r="CEP95"/>
      <c r="CEQ95"/>
      <c r="CER95"/>
      <c r="CES95"/>
      <c r="CET95"/>
      <c r="CEU95"/>
      <c r="CEV95"/>
      <c r="CEW95"/>
      <c r="CEX95"/>
      <c r="CEY95"/>
      <c r="CEZ95"/>
      <c r="CFA95"/>
      <c r="CFB95"/>
      <c r="CFC95"/>
      <c r="CFD95"/>
      <c r="CFE95"/>
      <c r="CFF95"/>
      <c r="CFG95"/>
      <c r="CFH95"/>
      <c r="CFI95"/>
      <c r="CFJ95"/>
      <c r="CFK95"/>
      <c r="CFL95"/>
      <c r="CFM95"/>
      <c r="CFN95"/>
      <c r="CFO95"/>
      <c r="CFP95"/>
      <c r="CFQ95"/>
      <c r="CFR95"/>
      <c r="CFS95"/>
      <c r="CFT95"/>
      <c r="CFU95"/>
      <c r="CFV95"/>
      <c r="CFW95"/>
      <c r="CFX95"/>
      <c r="CFY95"/>
      <c r="CFZ95"/>
      <c r="CGA95"/>
      <c r="CGB95"/>
      <c r="CGC95"/>
      <c r="CGD95"/>
      <c r="CGE95"/>
      <c r="CGF95"/>
      <c r="CGG95"/>
      <c r="CGH95"/>
      <c r="CGI95"/>
      <c r="CGJ95"/>
      <c r="CGK95"/>
      <c r="CGL95"/>
      <c r="CGM95"/>
      <c r="CGN95"/>
      <c r="CGO95"/>
      <c r="CGP95"/>
      <c r="CGQ95"/>
      <c r="CGR95"/>
      <c r="CGS95"/>
      <c r="CGT95"/>
      <c r="CGU95"/>
      <c r="CGV95"/>
      <c r="CGW95"/>
      <c r="CGX95"/>
      <c r="CGY95"/>
      <c r="CGZ95"/>
      <c r="CHA95"/>
      <c r="CHB95"/>
      <c r="CHC95"/>
      <c r="CHD95"/>
      <c r="CHE95"/>
      <c r="CHF95"/>
      <c r="CHG95"/>
      <c r="CHH95"/>
      <c r="CHI95"/>
      <c r="CHJ95"/>
      <c r="CHK95"/>
      <c r="CHL95"/>
      <c r="CHM95"/>
      <c r="CHN95"/>
      <c r="CHO95"/>
      <c r="CHP95"/>
      <c r="CHQ95"/>
      <c r="CHR95"/>
      <c r="CHS95"/>
      <c r="CHT95"/>
      <c r="CHU95"/>
      <c r="CHV95"/>
      <c r="CHW95"/>
      <c r="CHX95"/>
      <c r="CHY95"/>
      <c r="CHZ95"/>
      <c r="CIA95"/>
      <c r="CIB95"/>
      <c r="CIC95"/>
      <c r="CID95"/>
      <c r="CIE95"/>
      <c r="CIF95"/>
      <c r="CIG95"/>
      <c r="CIH95"/>
      <c r="CII95"/>
      <c r="CIJ95"/>
      <c r="CIK95"/>
      <c r="CIL95"/>
      <c r="CIM95"/>
      <c r="CIN95"/>
      <c r="CIO95"/>
      <c r="CIP95"/>
      <c r="CIQ95"/>
      <c r="CIR95"/>
      <c r="CIS95"/>
      <c r="CIT95"/>
      <c r="CIU95"/>
      <c r="CIV95"/>
      <c r="CIW95"/>
      <c r="CIX95"/>
      <c r="CIY95"/>
      <c r="CIZ95"/>
      <c r="CJA95"/>
      <c r="CJB95"/>
      <c r="CJC95"/>
      <c r="CJD95"/>
      <c r="CJE95"/>
      <c r="CJF95"/>
      <c r="CJG95"/>
      <c r="CJH95"/>
      <c r="CJI95"/>
      <c r="CJJ95"/>
      <c r="CJK95"/>
      <c r="CJL95"/>
      <c r="CJM95"/>
      <c r="CJN95"/>
      <c r="CJO95"/>
      <c r="CJP95"/>
      <c r="CJQ95"/>
      <c r="CJR95"/>
      <c r="CJS95"/>
      <c r="CJT95"/>
      <c r="CJU95"/>
      <c r="CJV95"/>
      <c r="CJW95"/>
      <c r="CJX95"/>
      <c r="CJY95"/>
      <c r="CJZ95"/>
      <c r="CKA95"/>
      <c r="CKB95"/>
      <c r="CKC95"/>
      <c r="CKD95"/>
      <c r="CKE95"/>
      <c r="CKF95"/>
      <c r="CKG95"/>
      <c r="CKH95"/>
      <c r="CKI95"/>
      <c r="CKJ95"/>
      <c r="CKK95"/>
      <c r="CKL95"/>
      <c r="CKM95"/>
      <c r="CKN95"/>
      <c r="CKO95"/>
      <c r="CKP95"/>
      <c r="CKQ95"/>
      <c r="CKR95"/>
      <c r="CKS95"/>
      <c r="CKT95"/>
      <c r="CKU95"/>
      <c r="CKV95"/>
      <c r="CKW95"/>
      <c r="CKX95"/>
      <c r="CKY95"/>
      <c r="CKZ95"/>
      <c r="CLA95"/>
      <c r="CLB95"/>
      <c r="CLC95"/>
      <c r="CLD95"/>
      <c r="CLE95"/>
      <c r="CLF95"/>
      <c r="CLG95"/>
      <c r="CLH95"/>
      <c r="CLI95"/>
      <c r="CLJ95"/>
      <c r="CLK95"/>
      <c r="CLL95"/>
      <c r="CLM95"/>
      <c r="CLN95"/>
      <c r="CLO95"/>
      <c r="CLP95"/>
      <c r="CLQ95"/>
      <c r="CLR95"/>
      <c r="CLS95"/>
      <c r="CLT95"/>
      <c r="CLU95"/>
      <c r="CLV95"/>
      <c r="CLW95"/>
      <c r="CLX95"/>
      <c r="CLY95"/>
      <c r="CLZ95"/>
      <c r="CMA95"/>
      <c r="CMB95"/>
      <c r="CMC95"/>
      <c r="CMD95"/>
      <c r="CME95"/>
      <c r="CMF95"/>
      <c r="CMG95"/>
      <c r="CMH95"/>
      <c r="CMI95"/>
      <c r="CMJ95"/>
      <c r="CMK95"/>
      <c r="CML95"/>
      <c r="CMM95"/>
      <c r="CMN95"/>
      <c r="CMO95"/>
      <c r="CMP95"/>
      <c r="CMQ95"/>
      <c r="CMR95"/>
      <c r="CMS95"/>
      <c r="CMT95"/>
      <c r="CMU95"/>
      <c r="CMV95"/>
      <c r="CMW95"/>
      <c r="CMX95"/>
      <c r="CMY95"/>
      <c r="CMZ95"/>
      <c r="CNA95"/>
      <c r="CNB95"/>
      <c r="CNC95"/>
      <c r="CND95"/>
      <c r="CNE95"/>
      <c r="CNF95"/>
      <c r="CNG95"/>
      <c r="CNH95"/>
      <c r="CNI95"/>
      <c r="CNJ95"/>
      <c r="CNK95"/>
      <c r="CNL95"/>
      <c r="CNM95"/>
      <c r="CNN95"/>
      <c r="CNO95"/>
      <c r="CNP95"/>
      <c r="CNQ95"/>
      <c r="CNR95"/>
      <c r="CNS95"/>
      <c r="CNT95"/>
      <c r="CNU95"/>
      <c r="CNV95"/>
      <c r="CNW95"/>
      <c r="CNX95"/>
      <c r="CNY95"/>
      <c r="CNZ95"/>
      <c r="COA95"/>
      <c r="COB95"/>
      <c r="COC95"/>
      <c r="COD95"/>
      <c r="COE95"/>
      <c r="COF95"/>
      <c r="COG95"/>
      <c r="COH95"/>
      <c r="COI95"/>
      <c r="COJ95"/>
      <c r="COK95"/>
      <c r="COL95"/>
      <c r="COM95"/>
      <c r="CON95"/>
      <c r="COO95"/>
      <c r="COP95"/>
      <c r="COQ95"/>
      <c r="COR95"/>
      <c r="COS95"/>
      <c r="COT95"/>
      <c r="COU95"/>
      <c r="COV95"/>
      <c r="COW95"/>
      <c r="COX95"/>
      <c r="COY95"/>
      <c r="COZ95"/>
      <c r="CPA95"/>
      <c r="CPB95"/>
      <c r="CPC95"/>
      <c r="CPD95"/>
      <c r="CPE95"/>
      <c r="CPF95"/>
      <c r="CPG95"/>
      <c r="CPH95"/>
      <c r="CPI95"/>
      <c r="CPJ95"/>
      <c r="CPK95"/>
      <c r="CPL95"/>
      <c r="CPM95"/>
      <c r="CPN95"/>
      <c r="CPO95"/>
      <c r="CPP95"/>
      <c r="CPQ95"/>
      <c r="CPR95"/>
      <c r="CPS95"/>
      <c r="CPT95"/>
      <c r="CPU95"/>
      <c r="CPV95"/>
      <c r="CPW95"/>
      <c r="CPX95"/>
      <c r="CPY95"/>
      <c r="CPZ95"/>
      <c r="CQA95"/>
      <c r="CQB95"/>
      <c r="CQC95"/>
      <c r="CQD95"/>
      <c r="CQE95"/>
      <c r="CQF95"/>
      <c r="CQG95"/>
      <c r="CQH95"/>
      <c r="CQI95"/>
      <c r="CQJ95"/>
      <c r="CQK95"/>
      <c r="CQL95"/>
      <c r="CQM95"/>
      <c r="CQN95"/>
      <c r="CQO95"/>
      <c r="CQP95"/>
      <c r="CQQ95"/>
      <c r="CQR95"/>
      <c r="CQS95"/>
      <c r="CQT95"/>
      <c r="CQU95"/>
      <c r="CQV95"/>
      <c r="CQW95"/>
      <c r="CQX95"/>
      <c r="CQY95"/>
      <c r="CQZ95"/>
      <c r="CRA95"/>
      <c r="CRB95"/>
      <c r="CRC95"/>
      <c r="CRD95"/>
    </row>
    <row r="96" spans="1:2500" s="11" customFormat="1" ht="18" hidden="1" customHeight="1" x14ac:dyDescent="0.25">
      <c r="A96" s="433"/>
      <c r="B96" s="21">
        <v>4</v>
      </c>
      <c r="C96" s="21" t="str">
        <f t="shared" si="16"/>
        <v>_4</v>
      </c>
      <c r="D96" s="21" t="str">
        <f t="shared" si="17"/>
        <v>_6_1</v>
      </c>
      <c r="E96" s="22" t="s">
        <v>18</v>
      </c>
      <c r="F96" s="21">
        <v>6</v>
      </c>
      <c r="G96" s="22" t="s">
        <v>18</v>
      </c>
      <c r="H96" s="21">
        <v>1</v>
      </c>
      <c r="I96" s="22" t="s">
        <v>7</v>
      </c>
      <c r="J96" s="287">
        <v>16917</v>
      </c>
      <c r="K96" s="23">
        <f t="shared" si="19"/>
        <v>0.02</v>
      </c>
      <c r="L96" s="23">
        <f t="shared" si="19"/>
        <v>0.02</v>
      </c>
      <c r="M96" s="289">
        <f t="shared" si="10"/>
        <v>17256</v>
      </c>
      <c r="N96" s="289">
        <f t="shared" si="11"/>
        <v>17604</v>
      </c>
      <c r="O96"/>
      <c r="P96" s="25">
        <f t="shared" si="12"/>
        <v>1.0200390140095761</v>
      </c>
      <c r="Q96" s="25">
        <f>+P96</f>
        <v>1.0200390140095761</v>
      </c>
      <c r="R96" s="25">
        <v>0</v>
      </c>
      <c r="S96" s="1">
        <f t="shared" si="18"/>
        <v>1.0201668984700973</v>
      </c>
      <c r="T96" s="1">
        <f>+S96</f>
        <v>1.0201668984700973</v>
      </c>
      <c r="U96" s="1">
        <v>0</v>
      </c>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c r="AMG96"/>
      <c r="AMH96"/>
      <c r="AMI96"/>
      <c r="AMJ96"/>
      <c r="AMK96"/>
      <c r="AML96"/>
      <c r="AMM96"/>
      <c r="AMN96"/>
      <c r="AMO96"/>
      <c r="AMP96"/>
      <c r="AMQ96"/>
      <c r="AMR96"/>
      <c r="AMS96"/>
      <c r="AMT96"/>
      <c r="AMU96"/>
      <c r="AMV96"/>
      <c r="AMW96"/>
      <c r="AMX96"/>
      <c r="AMY96"/>
      <c r="AMZ96"/>
      <c r="ANA96"/>
      <c r="ANB96"/>
      <c r="ANC96"/>
      <c r="AND96"/>
      <c r="ANE96"/>
      <c r="ANF96"/>
      <c r="ANG96"/>
      <c r="ANH96"/>
      <c r="ANI96"/>
      <c r="ANJ96"/>
      <c r="ANK96"/>
      <c r="ANL96"/>
      <c r="ANM96"/>
      <c r="ANN96"/>
      <c r="ANO96"/>
      <c r="ANP96"/>
      <c r="ANQ96"/>
      <c r="ANR96"/>
      <c r="ANS96"/>
      <c r="ANT96"/>
      <c r="ANU96"/>
      <c r="ANV96"/>
      <c r="ANW96"/>
      <c r="ANX96"/>
      <c r="ANY96"/>
      <c r="ANZ96"/>
      <c r="AOA96"/>
      <c r="AOB96"/>
      <c r="AOC96"/>
      <c r="AOD96"/>
      <c r="AOE96"/>
      <c r="AOF96"/>
      <c r="AOG96"/>
      <c r="AOH96"/>
      <c r="AOI96"/>
      <c r="AOJ96"/>
      <c r="AOK96"/>
      <c r="AOL96"/>
      <c r="AOM96"/>
      <c r="AON96"/>
      <c r="AOO96"/>
      <c r="AOP96"/>
      <c r="AOQ96"/>
      <c r="AOR96"/>
      <c r="AOS96"/>
      <c r="AOT96"/>
      <c r="AOU96"/>
      <c r="AOV96"/>
      <c r="AOW96"/>
      <c r="AOX96"/>
      <c r="AOY96"/>
      <c r="AOZ96"/>
      <c r="APA96"/>
      <c r="APB96"/>
      <c r="APC96"/>
      <c r="APD96"/>
      <c r="APE96"/>
      <c r="APF96"/>
      <c r="APG96"/>
      <c r="APH96"/>
      <c r="API96"/>
      <c r="APJ96"/>
      <c r="APK96"/>
      <c r="APL96"/>
      <c r="APM96"/>
      <c r="APN96"/>
      <c r="APO96"/>
      <c r="APP96"/>
      <c r="APQ96"/>
      <c r="APR96"/>
      <c r="APS96"/>
      <c r="APT96"/>
      <c r="APU96"/>
      <c r="APV96"/>
      <c r="APW96"/>
      <c r="APX96"/>
      <c r="APY96"/>
      <c r="APZ96"/>
      <c r="AQA96"/>
      <c r="AQB96"/>
      <c r="AQC96"/>
      <c r="AQD96"/>
      <c r="AQE96"/>
      <c r="AQF96"/>
      <c r="AQG96"/>
      <c r="AQH96"/>
      <c r="AQI96"/>
      <c r="AQJ96"/>
      <c r="AQK96"/>
      <c r="AQL96"/>
      <c r="AQM96"/>
      <c r="AQN96"/>
      <c r="AQO96"/>
      <c r="AQP96"/>
      <c r="AQQ96"/>
      <c r="AQR96"/>
      <c r="AQS96"/>
      <c r="AQT96"/>
      <c r="AQU96"/>
      <c r="AQV96"/>
      <c r="AQW96"/>
      <c r="AQX96"/>
      <c r="AQY96"/>
      <c r="AQZ96"/>
      <c r="ARA96"/>
      <c r="ARB96"/>
      <c r="ARC96"/>
      <c r="ARD96"/>
      <c r="ARE96"/>
      <c r="ARF96"/>
      <c r="ARG96"/>
      <c r="ARH96"/>
      <c r="ARI96"/>
      <c r="ARJ96"/>
      <c r="ARK96"/>
      <c r="ARL96"/>
      <c r="ARM96"/>
      <c r="ARN96"/>
      <c r="ARO96"/>
      <c r="ARP96"/>
      <c r="ARQ96"/>
      <c r="ARR96"/>
      <c r="ARS96"/>
      <c r="ART96"/>
      <c r="ARU96"/>
      <c r="ARV96"/>
      <c r="ARW96"/>
      <c r="ARX96"/>
      <c r="ARY96"/>
      <c r="ARZ96"/>
      <c r="ASA96"/>
      <c r="ASB96"/>
      <c r="ASC96"/>
      <c r="ASD96"/>
      <c r="ASE96"/>
      <c r="ASF96"/>
      <c r="ASG96"/>
      <c r="ASH96"/>
      <c r="ASI96"/>
      <c r="ASJ96"/>
      <c r="ASK96"/>
      <c r="ASL96"/>
      <c r="ASM96"/>
      <c r="ASN96"/>
      <c r="ASO96"/>
      <c r="ASP96"/>
      <c r="ASQ96"/>
      <c r="ASR96"/>
      <c r="ASS96"/>
      <c r="AST96"/>
      <c r="ASU96"/>
      <c r="ASV96"/>
      <c r="ASW96"/>
      <c r="ASX96"/>
      <c r="ASY96"/>
      <c r="ASZ96"/>
      <c r="ATA96"/>
      <c r="ATB96"/>
      <c r="ATC96"/>
      <c r="ATD96"/>
      <c r="ATE96"/>
      <c r="ATF96"/>
      <c r="ATG96"/>
      <c r="ATH96"/>
      <c r="ATI96"/>
      <c r="ATJ96"/>
      <c r="ATK96"/>
      <c r="ATL96"/>
      <c r="ATM96"/>
      <c r="ATN96"/>
      <c r="ATO96"/>
      <c r="ATP96"/>
      <c r="ATQ96"/>
      <c r="ATR96"/>
      <c r="ATS96"/>
      <c r="ATT96"/>
      <c r="ATU96"/>
      <c r="ATV96"/>
      <c r="ATW96"/>
      <c r="ATX96"/>
      <c r="ATY96"/>
      <c r="ATZ96"/>
      <c r="AUA96"/>
      <c r="AUB96"/>
      <c r="AUC96"/>
      <c r="AUD96"/>
      <c r="AUE96"/>
      <c r="AUF96"/>
      <c r="AUG96"/>
      <c r="AUH96"/>
      <c r="AUI96"/>
      <c r="AUJ96"/>
      <c r="AUK96"/>
      <c r="AUL96"/>
      <c r="AUM96"/>
      <c r="AUN96"/>
      <c r="AUO96"/>
      <c r="AUP96"/>
      <c r="AUQ96"/>
      <c r="AUR96"/>
      <c r="AUS96"/>
      <c r="AUT96"/>
      <c r="AUU96"/>
      <c r="AUV96"/>
      <c r="AUW96"/>
      <c r="AUX96"/>
      <c r="AUY96"/>
      <c r="AUZ96"/>
      <c r="AVA96"/>
      <c r="AVB96"/>
      <c r="AVC96"/>
      <c r="AVD96"/>
      <c r="AVE96"/>
      <c r="AVF96"/>
      <c r="AVG96"/>
      <c r="AVH96"/>
      <c r="AVI96"/>
      <c r="AVJ96"/>
      <c r="AVK96"/>
      <c r="AVL96"/>
      <c r="AVM96"/>
      <c r="AVN96"/>
      <c r="AVO96"/>
      <c r="AVP96"/>
      <c r="AVQ96"/>
      <c r="AVR96"/>
      <c r="AVS96"/>
      <c r="AVT96"/>
      <c r="AVU96"/>
      <c r="AVV96"/>
      <c r="AVW96"/>
      <c r="AVX96"/>
      <c r="AVY96"/>
      <c r="AVZ96"/>
      <c r="AWA96"/>
      <c r="AWB96"/>
      <c r="AWC96"/>
      <c r="AWD96"/>
      <c r="AWE96"/>
      <c r="AWF96"/>
      <c r="AWG96"/>
      <c r="AWH96"/>
      <c r="AWI96"/>
      <c r="AWJ96"/>
      <c r="AWK96"/>
      <c r="AWL96"/>
      <c r="AWM96"/>
      <c r="AWN96"/>
      <c r="AWO96"/>
      <c r="AWP96"/>
      <c r="AWQ96"/>
      <c r="AWR96"/>
      <c r="AWS96"/>
      <c r="AWT96"/>
      <c r="AWU96"/>
      <c r="AWV96"/>
      <c r="AWW96"/>
      <c r="AWX96"/>
      <c r="AWY96"/>
      <c r="AWZ96"/>
      <c r="AXA96"/>
      <c r="AXB96"/>
      <c r="AXC96"/>
      <c r="AXD96"/>
      <c r="AXE96"/>
      <c r="AXF96"/>
      <c r="AXG96"/>
      <c r="AXH96"/>
      <c r="AXI96"/>
      <c r="AXJ96"/>
      <c r="AXK96"/>
      <c r="AXL96"/>
      <c r="AXM96"/>
      <c r="AXN96"/>
      <c r="AXO96"/>
      <c r="AXP96"/>
      <c r="AXQ96"/>
      <c r="AXR96"/>
      <c r="AXS96"/>
      <c r="AXT96"/>
      <c r="AXU96"/>
      <c r="AXV96"/>
      <c r="AXW96"/>
      <c r="AXX96"/>
      <c r="AXY96"/>
      <c r="AXZ96"/>
      <c r="AYA96"/>
      <c r="AYB96"/>
      <c r="AYC96"/>
      <c r="AYD96"/>
      <c r="AYE96"/>
      <c r="AYF96"/>
      <c r="AYG96"/>
      <c r="AYH96"/>
      <c r="AYI96"/>
      <c r="AYJ96"/>
      <c r="AYK96"/>
      <c r="AYL96"/>
      <c r="AYM96"/>
      <c r="AYN96"/>
      <c r="AYO96"/>
      <c r="AYP96"/>
      <c r="AYQ96"/>
      <c r="AYR96"/>
      <c r="AYS96"/>
      <c r="AYT96"/>
      <c r="AYU96"/>
      <c r="AYV96"/>
      <c r="AYW96"/>
      <c r="AYX96"/>
      <c r="AYY96"/>
      <c r="AYZ96"/>
      <c r="AZA96"/>
      <c r="AZB96"/>
      <c r="AZC96"/>
      <c r="AZD96"/>
      <c r="AZE96"/>
      <c r="AZF96"/>
      <c r="AZG96"/>
      <c r="AZH96"/>
      <c r="AZI96"/>
      <c r="AZJ96"/>
      <c r="AZK96"/>
      <c r="AZL96"/>
      <c r="AZM96"/>
      <c r="AZN96"/>
      <c r="AZO96"/>
      <c r="AZP96"/>
      <c r="AZQ96"/>
      <c r="AZR96"/>
      <c r="AZS96"/>
      <c r="AZT96"/>
      <c r="AZU96"/>
      <c r="AZV96"/>
      <c r="AZW96"/>
      <c r="AZX96"/>
      <c r="AZY96"/>
      <c r="AZZ96"/>
      <c r="BAA96"/>
      <c r="BAB96"/>
      <c r="BAC96"/>
      <c r="BAD96"/>
      <c r="BAE96"/>
      <c r="BAF96"/>
      <c r="BAG96"/>
      <c r="BAH96"/>
      <c r="BAI96"/>
      <c r="BAJ96"/>
      <c r="BAK96"/>
      <c r="BAL96"/>
      <c r="BAM96"/>
      <c r="BAN96"/>
      <c r="BAO96"/>
      <c r="BAP96"/>
      <c r="BAQ96"/>
      <c r="BAR96"/>
      <c r="BAS96"/>
      <c r="BAT96"/>
      <c r="BAU96"/>
      <c r="BAV96"/>
      <c r="BAW96"/>
      <c r="BAX96"/>
      <c r="BAY96"/>
      <c r="BAZ96"/>
      <c r="BBA96"/>
      <c r="BBB96"/>
      <c r="BBC96"/>
      <c r="BBD96"/>
      <c r="BBE96"/>
      <c r="BBF96"/>
      <c r="BBG96"/>
      <c r="BBH96"/>
      <c r="BBI96"/>
      <c r="BBJ96"/>
      <c r="BBK96"/>
      <c r="BBL96"/>
      <c r="BBM96"/>
      <c r="BBN96"/>
      <c r="BBO96"/>
      <c r="BBP96"/>
      <c r="BBQ96"/>
      <c r="BBR96"/>
      <c r="BBS96"/>
      <c r="BBT96"/>
      <c r="BBU96"/>
      <c r="BBV96"/>
      <c r="BBW96"/>
      <c r="BBX96"/>
      <c r="BBY96"/>
      <c r="BBZ96"/>
      <c r="BCA96"/>
      <c r="BCB96"/>
      <c r="BCC96"/>
      <c r="BCD96"/>
      <c r="BCE96"/>
      <c r="BCF96"/>
      <c r="BCG96"/>
      <c r="BCH96"/>
      <c r="BCI96"/>
      <c r="BCJ96"/>
      <c r="BCK96"/>
      <c r="BCL96"/>
      <c r="BCM96"/>
      <c r="BCN96"/>
      <c r="BCO96"/>
      <c r="BCP96"/>
      <c r="BCQ96"/>
      <c r="BCR96"/>
      <c r="BCS96"/>
      <c r="BCT96"/>
      <c r="BCU96"/>
      <c r="BCV96"/>
      <c r="BCW96"/>
      <c r="BCX96"/>
      <c r="BCY96"/>
      <c r="BCZ96"/>
      <c r="BDA96"/>
      <c r="BDB96"/>
      <c r="BDC96"/>
      <c r="BDD96"/>
      <c r="BDE96"/>
      <c r="BDF96"/>
      <c r="BDG96"/>
      <c r="BDH96"/>
      <c r="BDI96"/>
      <c r="BDJ96"/>
      <c r="BDK96"/>
      <c r="BDL96"/>
      <c r="BDM96"/>
      <c r="BDN96"/>
      <c r="BDO96"/>
      <c r="BDP96"/>
      <c r="BDQ96"/>
      <c r="BDR96"/>
      <c r="BDS96"/>
      <c r="BDT96"/>
      <c r="BDU96"/>
      <c r="BDV96"/>
      <c r="BDW96"/>
      <c r="BDX96"/>
      <c r="BDY96"/>
      <c r="BDZ96"/>
      <c r="BEA96"/>
      <c r="BEB96"/>
      <c r="BEC96"/>
      <c r="BED96"/>
      <c r="BEE96"/>
      <c r="BEF96"/>
      <c r="BEG96"/>
      <c r="BEH96"/>
      <c r="BEI96"/>
      <c r="BEJ96"/>
      <c r="BEK96"/>
      <c r="BEL96"/>
      <c r="BEM96"/>
      <c r="BEN96"/>
      <c r="BEO96"/>
      <c r="BEP96"/>
      <c r="BEQ96"/>
      <c r="BER96"/>
      <c r="BES96"/>
      <c r="BET96"/>
      <c r="BEU96"/>
      <c r="BEV96"/>
      <c r="BEW96"/>
      <c r="BEX96"/>
      <c r="BEY96"/>
      <c r="BEZ96"/>
      <c r="BFA96"/>
      <c r="BFB96"/>
      <c r="BFC96"/>
      <c r="BFD96"/>
      <c r="BFE96"/>
      <c r="BFF96"/>
      <c r="BFG96"/>
      <c r="BFH96"/>
      <c r="BFI96"/>
      <c r="BFJ96"/>
      <c r="BFK96"/>
      <c r="BFL96"/>
      <c r="BFM96"/>
      <c r="BFN96"/>
      <c r="BFO96"/>
      <c r="BFP96"/>
      <c r="BFQ96"/>
      <c r="BFR96"/>
      <c r="BFS96"/>
      <c r="BFT96"/>
      <c r="BFU96"/>
      <c r="BFV96"/>
      <c r="BFW96"/>
      <c r="BFX96"/>
      <c r="BFY96"/>
      <c r="BFZ96"/>
      <c r="BGA96"/>
      <c r="BGB96"/>
      <c r="BGC96"/>
      <c r="BGD96"/>
      <c r="BGE96"/>
      <c r="BGF96"/>
      <c r="BGG96"/>
      <c r="BGH96"/>
      <c r="BGI96"/>
      <c r="BGJ96"/>
      <c r="BGK96"/>
      <c r="BGL96"/>
      <c r="BGM96"/>
      <c r="BGN96"/>
      <c r="BGO96"/>
      <c r="BGP96"/>
      <c r="BGQ96"/>
      <c r="BGR96"/>
      <c r="BGS96"/>
      <c r="BGT96"/>
      <c r="BGU96"/>
      <c r="BGV96"/>
      <c r="BGW96"/>
      <c r="BGX96"/>
      <c r="BGY96"/>
      <c r="BGZ96"/>
      <c r="BHA96"/>
      <c r="BHB96"/>
      <c r="BHC96"/>
      <c r="BHD96"/>
      <c r="BHE96"/>
      <c r="BHF96"/>
      <c r="BHG96"/>
      <c r="BHH96"/>
      <c r="BHI96"/>
      <c r="BHJ96"/>
      <c r="BHK96"/>
      <c r="BHL96"/>
      <c r="BHM96"/>
      <c r="BHN96"/>
      <c r="BHO96"/>
      <c r="BHP96"/>
      <c r="BHQ96"/>
      <c r="BHR96"/>
      <c r="BHS96"/>
      <c r="BHT96"/>
      <c r="BHU96"/>
      <c r="BHV96"/>
      <c r="BHW96"/>
      <c r="BHX96"/>
      <c r="BHY96"/>
      <c r="BHZ96"/>
      <c r="BIA96"/>
      <c r="BIB96"/>
      <c r="BIC96"/>
      <c r="BID96"/>
      <c r="BIE96"/>
      <c r="BIF96"/>
      <c r="BIG96"/>
      <c r="BIH96"/>
      <c r="BII96"/>
      <c r="BIJ96"/>
      <c r="BIK96"/>
      <c r="BIL96"/>
      <c r="BIM96"/>
      <c r="BIN96"/>
      <c r="BIO96"/>
      <c r="BIP96"/>
      <c r="BIQ96"/>
      <c r="BIR96"/>
      <c r="BIS96"/>
      <c r="BIT96"/>
      <c r="BIU96"/>
      <c r="BIV96"/>
      <c r="BIW96"/>
      <c r="BIX96"/>
      <c r="BIY96"/>
      <c r="BIZ96"/>
      <c r="BJA96"/>
      <c r="BJB96"/>
      <c r="BJC96"/>
      <c r="BJD96"/>
      <c r="BJE96"/>
      <c r="BJF96"/>
      <c r="BJG96"/>
      <c r="BJH96"/>
      <c r="BJI96"/>
      <c r="BJJ96"/>
      <c r="BJK96"/>
      <c r="BJL96"/>
      <c r="BJM96"/>
      <c r="BJN96"/>
      <c r="BJO96"/>
      <c r="BJP96"/>
      <c r="BJQ96"/>
      <c r="BJR96"/>
      <c r="BJS96"/>
      <c r="BJT96"/>
      <c r="BJU96"/>
      <c r="BJV96"/>
      <c r="BJW96"/>
      <c r="BJX96"/>
      <c r="BJY96"/>
      <c r="BJZ96"/>
      <c r="BKA96"/>
      <c r="BKB96"/>
      <c r="BKC96"/>
      <c r="BKD96"/>
      <c r="BKE96"/>
      <c r="BKF96"/>
      <c r="BKG96"/>
      <c r="BKH96"/>
      <c r="BKI96"/>
      <c r="BKJ96"/>
      <c r="BKK96"/>
      <c r="BKL96"/>
      <c r="BKM96"/>
      <c r="BKN96"/>
      <c r="BKO96"/>
      <c r="BKP96"/>
      <c r="BKQ96"/>
      <c r="BKR96"/>
      <c r="BKS96"/>
      <c r="BKT96"/>
      <c r="BKU96"/>
      <c r="BKV96"/>
      <c r="BKW96"/>
      <c r="BKX96"/>
      <c r="BKY96"/>
      <c r="BKZ96"/>
      <c r="BLA96"/>
      <c r="BLB96"/>
      <c r="BLC96"/>
      <c r="BLD96"/>
      <c r="BLE96"/>
      <c r="BLF96"/>
      <c r="BLG96"/>
      <c r="BLH96"/>
      <c r="BLI96"/>
      <c r="BLJ96"/>
      <c r="BLK96"/>
      <c r="BLL96"/>
      <c r="BLM96"/>
      <c r="BLN96"/>
      <c r="BLO96"/>
      <c r="BLP96"/>
      <c r="BLQ96"/>
      <c r="BLR96"/>
      <c r="BLS96"/>
      <c r="BLT96"/>
      <c r="BLU96"/>
      <c r="BLV96"/>
      <c r="BLW96"/>
      <c r="BLX96"/>
      <c r="BLY96"/>
      <c r="BLZ96"/>
      <c r="BMA96"/>
      <c r="BMB96"/>
      <c r="BMC96"/>
      <c r="BMD96"/>
      <c r="BME96"/>
      <c r="BMF96"/>
      <c r="BMG96"/>
      <c r="BMH96"/>
      <c r="BMI96"/>
      <c r="BMJ96"/>
      <c r="BMK96"/>
      <c r="BML96"/>
      <c r="BMM96"/>
      <c r="BMN96"/>
      <c r="BMO96"/>
      <c r="BMP96"/>
      <c r="BMQ96"/>
      <c r="BMR96"/>
      <c r="BMS96"/>
      <c r="BMT96"/>
      <c r="BMU96"/>
      <c r="BMV96"/>
      <c r="BMW96"/>
      <c r="BMX96"/>
      <c r="BMY96"/>
      <c r="BMZ96"/>
      <c r="BNA96"/>
      <c r="BNB96"/>
      <c r="BNC96"/>
      <c r="BND96"/>
      <c r="BNE96"/>
      <c r="BNF96"/>
      <c r="BNG96"/>
      <c r="BNH96"/>
      <c r="BNI96"/>
      <c r="BNJ96"/>
      <c r="BNK96"/>
      <c r="BNL96"/>
      <c r="BNM96"/>
      <c r="BNN96"/>
      <c r="BNO96"/>
      <c r="BNP96"/>
      <c r="BNQ96"/>
      <c r="BNR96"/>
      <c r="BNS96"/>
      <c r="BNT96"/>
      <c r="BNU96"/>
      <c r="BNV96"/>
      <c r="BNW96"/>
      <c r="BNX96"/>
      <c r="BNY96"/>
      <c r="BNZ96"/>
      <c r="BOA96"/>
      <c r="BOB96"/>
      <c r="BOC96"/>
      <c r="BOD96"/>
      <c r="BOE96"/>
      <c r="BOF96"/>
      <c r="BOG96"/>
      <c r="BOH96"/>
      <c r="BOI96"/>
      <c r="BOJ96"/>
      <c r="BOK96"/>
      <c r="BOL96"/>
      <c r="BOM96"/>
      <c r="BON96"/>
      <c r="BOO96"/>
      <c r="BOP96"/>
      <c r="BOQ96"/>
      <c r="BOR96"/>
      <c r="BOS96"/>
      <c r="BOT96"/>
      <c r="BOU96"/>
      <c r="BOV96"/>
      <c r="BOW96"/>
      <c r="BOX96"/>
      <c r="BOY96"/>
      <c r="BOZ96"/>
      <c r="BPA96"/>
      <c r="BPB96"/>
      <c r="BPC96"/>
      <c r="BPD96"/>
      <c r="BPE96"/>
      <c r="BPF96"/>
      <c r="BPG96"/>
      <c r="BPH96"/>
      <c r="BPI96"/>
      <c r="BPJ96"/>
      <c r="BPK96"/>
      <c r="BPL96"/>
      <c r="BPM96"/>
      <c r="BPN96"/>
      <c r="BPO96"/>
      <c r="BPP96"/>
      <c r="BPQ96"/>
      <c r="BPR96"/>
      <c r="BPS96"/>
      <c r="BPT96"/>
      <c r="BPU96"/>
      <c r="BPV96"/>
      <c r="BPW96"/>
      <c r="BPX96"/>
      <c r="BPY96"/>
      <c r="BPZ96"/>
      <c r="BQA96"/>
      <c r="BQB96"/>
      <c r="BQC96"/>
      <c r="BQD96"/>
      <c r="BQE96"/>
      <c r="BQF96"/>
      <c r="BQG96"/>
      <c r="BQH96"/>
      <c r="BQI96"/>
      <c r="BQJ96"/>
      <c r="BQK96"/>
      <c r="BQL96"/>
      <c r="BQM96"/>
      <c r="BQN96"/>
      <c r="BQO96"/>
      <c r="BQP96"/>
      <c r="BQQ96"/>
      <c r="BQR96"/>
      <c r="BQS96"/>
      <c r="BQT96"/>
      <c r="BQU96"/>
      <c r="BQV96"/>
      <c r="BQW96"/>
      <c r="BQX96"/>
      <c r="BQY96"/>
      <c r="BQZ96"/>
      <c r="BRA96"/>
      <c r="BRB96"/>
      <c r="BRC96"/>
      <c r="BRD96"/>
      <c r="BRE96"/>
      <c r="BRF96"/>
      <c r="BRG96"/>
      <c r="BRH96"/>
      <c r="BRI96"/>
      <c r="BRJ96"/>
      <c r="BRK96"/>
      <c r="BRL96"/>
      <c r="BRM96"/>
      <c r="BRN96"/>
      <c r="BRO96"/>
      <c r="BRP96"/>
      <c r="BRQ96"/>
      <c r="BRR96"/>
      <c r="BRS96"/>
      <c r="BRT96"/>
      <c r="BRU96"/>
      <c r="BRV96"/>
      <c r="BRW96"/>
      <c r="BRX96"/>
      <c r="BRY96"/>
      <c r="BRZ96"/>
      <c r="BSA96"/>
      <c r="BSB96"/>
      <c r="BSC96"/>
      <c r="BSD96"/>
      <c r="BSE96"/>
      <c r="BSF96"/>
      <c r="BSG96"/>
      <c r="BSH96"/>
      <c r="BSI96"/>
      <c r="BSJ96"/>
      <c r="BSK96"/>
      <c r="BSL96"/>
      <c r="BSM96"/>
      <c r="BSN96"/>
      <c r="BSO96"/>
      <c r="BSP96"/>
      <c r="BSQ96"/>
      <c r="BSR96"/>
      <c r="BSS96"/>
      <c r="BST96"/>
      <c r="BSU96"/>
      <c r="BSV96"/>
      <c r="BSW96"/>
      <c r="BSX96"/>
      <c r="BSY96"/>
      <c r="BSZ96"/>
      <c r="BTA96"/>
      <c r="BTB96"/>
      <c r="BTC96"/>
      <c r="BTD96"/>
      <c r="BTE96"/>
      <c r="BTF96"/>
      <c r="BTG96"/>
      <c r="BTH96"/>
      <c r="BTI96"/>
      <c r="BTJ96"/>
      <c r="BTK96"/>
      <c r="BTL96"/>
      <c r="BTM96"/>
      <c r="BTN96"/>
      <c r="BTO96"/>
      <c r="BTP96"/>
      <c r="BTQ96"/>
      <c r="BTR96"/>
      <c r="BTS96"/>
      <c r="BTT96"/>
      <c r="BTU96"/>
      <c r="BTV96"/>
      <c r="BTW96"/>
      <c r="BTX96"/>
      <c r="BTY96"/>
      <c r="BTZ96"/>
      <c r="BUA96"/>
      <c r="BUB96"/>
      <c r="BUC96"/>
      <c r="BUD96"/>
      <c r="BUE96"/>
      <c r="BUF96"/>
      <c r="BUG96"/>
      <c r="BUH96"/>
      <c r="BUI96"/>
      <c r="BUJ96"/>
      <c r="BUK96"/>
      <c r="BUL96"/>
      <c r="BUM96"/>
      <c r="BUN96"/>
      <c r="BUO96"/>
      <c r="BUP96"/>
      <c r="BUQ96"/>
      <c r="BUR96"/>
      <c r="BUS96"/>
      <c r="BUT96"/>
      <c r="BUU96"/>
      <c r="BUV96"/>
      <c r="BUW96"/>
      <c r="BUX96"/>
      <c r="BUY96"/>
      <c r="BUZ96"/>
      <c r="BVA96"/>
      <c r="BVB96"/>
      <c r="BVC96"/>
      <c r="BVD96"/>
      <c r="BVE96"/>
      <c r="BVF96"/>
      <c r="BVG96"/>
      <c r="BVH96"/>
      <c r="BVI96"/>
      <c r="BVJ96"/>
      <c r="BVK96"/>
      <c r="BVL96"/>
      <c r="BVM96"/>
      <c r="BVN96"/>
      <c r="BVO96"/>
      <c r="BVP96"/>
      <c r="BVQ96"/>
      <c r="BVR96"/>
      <c r="BVS96"/>
      <c r="BVT96"/>
      <c r="BVU96"/>
      <c r="BVV96"/>
      <c r="BVW96"/>
      <c r="BVX96"/>
      <c r="BVY96"/>
      <c r="BVZ96"/>
      <c r="BWA96"/>
      <c r="BWB96"/>
      <c r="BWC96"/>
      <c r="BWD96"/>
      <c r="BWE96"/>
      <c r="BWF96"/>
      <c r="BWG96"/>
      <c r="BWH96"/>
      <c r="BWI96"/>
      <c r="BWJ96"/>
      <c r="BWK96"/>
      <c r="BWL96"/>
      <c r="BWM96"/>
      <c r="BWN96"/>
      <c r="BWO96"/>
      <c r="BWP96"/>
      <c r="BWQ96"/>
      <c r="BWR96"/>
      <c r="BWS96"/>
      <c r="BWT96"/>
      <c r="BWU96"/>
      <c r="BWV96"/>
      <c r="BWW96"/>
      <c r="BWX96"/>
      <c r="BWY96"/>
      <c r="BWZ96"/>
      <c r="BXA96"/>
      <c r="BXB96"/>
      <c r="BXC96"/>
      <c r="BXD96"/>
      <c r="BXE96"/>
      <c r="BXF96"/>
      <c r="BXG96"/>
      <c r="BXH96"/>
      <c r="BXI96"/>
      <c r="BXJ96"/>
      <c r="BXK96"/>
      <c r="BXL96"/>
      <c r="BXM96"/>
      <c r="BXN96"/>
      <c r="BXO96"/>
      <c r="BXP96"/>
      <c r="BXQ96"/>
      <c r="BXR96"/>
      <c r="BXS96"/>
      <c r="BXT96"/>
      <c r="BXU96"/>
      <c r="BXV96"/>
      <c r="BXW96"/>
      <c r="BXX96"/>
      <c r="BXY96"/>
      <c r="BXZ96"/>
      <c r="BYA96"/>
      <c r="BYB96"/>
      <c r="BYC96"/>
      <c r="BYD96"/>
      <c r="BYE96"/>
      <c r="BYF96"/>
      <c r="BYG96"/>
      <c r="BYH96"/>
      <c r="BYI96"/>
      <c r="BYJ96"/>
      <c r="BYK96"/>
      <c r="BYL96"/>
      <c r="BYM96"/>
      <c r="BYN96"/>
      <c r="BYO96"/>
      <c r="BYP96"/>
      <c r="BYQ96"/>
      <c r="BYR96"/>
      <c r="BYS96"/>
      <c r="BYT96"/>
      <c r="BYU96"/>
      <c r="BYV96"/>
      <c r="BYW96"/>
      <c r="BYX96"/>
      <c r="BYY96"/>
      <c r="BYZ96"/>
      <c r="BZA96"/>
      <c r="BZB96"/>
      <c r="BZC96"/>
      <c r="BZD96"/>
      <c r="BZE96"/>
      <c r="BZF96"/>
      <c r="BZG96"/>
      <c r="BZH96"/>
      <c r="BZI96"/>
      <c r="BZJ96"/>
      <c r="BZK96"/>
      <c r="BZL96"/>
      <c r="BZM96"/>
      <c r="BZN96"/>
      <c r="BZO96"/>
      <c r="BZP96"/>
      <c r="BZQ96"/>
      <c r="BZR96"/>
      <c r="BZS96"/>
      <c r="BZT96"/>
      <c r="BZU96"/>
      <c r="BZV96"/>
      <c r="BZW96"/>
      <c r="BZX96"/>
      <c r="BZY96"/>
      <c r="BZZ96"/>
      <c r="CAA96"/>
      <c r="CAB96"/>
      <c r="CAC96"/>
      <c r="CAD96"/>
      <c r="CAE96"/>
      <c r="CAF96"/>
      <c r="CAG96"/>
      <c r="CAH96"/>
      <c r="CAI96"/>
      <c r="CAJ96"/>
      <c r="CAK96"/>
      <c r="CAL96"/>
      <c r="CAM96"/>
      <c r="CAN96"/>
      <c r="CAO96"/>
      <c r="CAP96"/>
      <c r="CAQ96"/>
      <c r="CAR96"/>
      <c r="CAS96"/>
      <c r="CAT96"/>
      <c r="CAU96"/>
      <c r="CAV96"/>
      <c r="CAW96"/>
      <c r="CAX96"/>
      <c r="CAY96"/>
      <c r="CAZ96"/>
      <c r="CBA96"/>
      <c r="CBB96"/>
      <c r="CBC96"/>
      <c r="CBD96"/>
      <c r="CBE96"/>
      <c r="CBF96"/>
      <c r="CBG96"/>
      <c r="CBH96"/>
      <c r="CBI96"/>
      <c r="CBJ96"/>
      <c r="CBK96"/>
      <c r="CBL96"/>
      <c r="CBM96"/>
      <c r="CBN96"/>
      <c r="CBO96"/>
      <c r="CBP96"/>
      <c r="CBQ96"/>
      <c r="CBR96"/>
      <c r="CBS96"/>
      <c r="CBT96"/>
      <c r="CBU96"/>
      <c r="CBV96"/>
      <c r="CBW96"/>
      <c r="CBX96"/>
      <c r="CBY96"/>
      <c r="CBZ96"/>
      <c r="CCA96"/>
      <c r="CCB96"/>
      <c r="CCC96"/>
      <c r="CCD96"/>
      <c r="CCE96"/>
      <c r="CCF96"/>
      <c r="CCG96"/>
      <c r="CCH96"/>
      <c r="CCI96"/>
      <c r="CCJ96"/>
      <c r="CCK96"/>
      <c r="CCL96"/>
      <c r="CCM96"/>
      <c r="CCN96"/>
      <c r="CCO96"/>
      <c r="CCP96"/>
      <c r="CCQ96"/>
      <c r="CCR96"/>
      <c r="CCS96"/>
      <c r="CCT96"/>
      <c r="CCU96"/>
      <c r="CCV96"/>
      <c r="CCW96"/>
      <c r="CCX96"/>
      <c r="CCY96"/>
      <c r="CCZ96"/>
      <c r="CDA96"/>
      <c r="CDB96"/>
      <c r="CDC96"/>
      <c r="CDD96"/>
      <c r="CDE96"/>
      <c r="CDF96"/>
      <c r="CDG96"/>
      <c r="CDH96"/>
      <c r="CDI96"/>
      <c r="CDJ96"/>
      <c r="CDK96"/>
      <c r="CDL96"/>
      <c r="CDM96"/>
      <c r="CDN96"/>
      <c r="CDO96"/>
      <c r="CDP96"/>
      <c r="CDQ96"/>
      <c r="CDR96"/>
      <c r="CDS96"/>
      <c r="CDT96"/>
      <c r="CDU96"/>
      <c r="CDV96"/>
      <c r="CDW96"/>
      <c r="CDX96"/>
      <c r="CDY96"/>
      <c r="CDZ96"/>
      <c r="CEA96"/>
      <c r="CEB96"/>
      <c r="CEC96"/>
      <c r="CED96"/>
      <c r="CEE96"/>
      <c r="CEF96"/>
      <c r="CEG96"/>
      <c r="CEH96"/>
      <c r="CEI96"/>
      <c r="CEJ96"/>
      <c r="CEK96"/>
      <c r="CEL96"/>
      <c r="CEM96"/>
      <c r="CEN96"/>
      <c r="CEO96"/>
      <c r="CEP96"/>
      <c r="CEQ96"/>
      <c r="CER96"/>
      <c r="CES96"/>
      <c r="CET96"/>
      <c r="CEU96"/>
      <c r="CEV96"/>
      <c r="CEW96"/>
      <c r="CEX96"/>
      <c r="CEY96"/>
      <c r="CEZ96"/>
      <c r="CFA96"/>
      <c r="CFB96"/>
      <c r="CFC96"/>
      <c r="CFD96"/>
      <c r="CFE96"/>
      <c r="CFF96"/>
      <c r="CFG96"/>
      <c r="CFH96"/>
      <c r="CFI96"/>
      <c r="CFJ96"/>
      <c r="CFK96"/>
      <c r="CFL96"/>
      <c r="CFM96"/>
      <c r="CFN96"/>
      <c r="CFO96"/>
      <c r="CFP96"/>
      <c r="CFQ96"/>
      <c r="CFR96"/>
      <c r="CFS96"/>
      <c r="CFT96"/>
      <c r="CFU96"/>
      <c r="CFV96"/>
      <c r="CFW96"/>
      <c r="CFX96"/>
      <c r="CFY96"/>
      <c r="CFZ96"/>
      <c r="CGA96"/>
      <c r="CGB96"/>
      <c r="CGC96"/>
      <c r="CGD96"/>
      <c r="CGE96"/>
      <c r="CGF96"/>
      <c r="CGG96"/>
      <c r="CGH96"/>
      <c r="CGI96"/>
      <c r="CGJ96"/>
      <c r="CGK96"/>
      <c r="CGL96"/>
      <c r="CGM96"/>
      <c r="CGN96"/>
      <c r="CGO96"/>
      <c r="CGP96"/>
      <c r="CGQ96"/>
      <c r="CGR96"/>
      <c r="CGS96"/>
      <c r="CGT96"/>
      <c r="CGU96"/>
      <c r="CGV96"/>
      <c r="CGW96"/>
      <c r="CGX96"/>
      <c r="CGY96"/>
      <c r="CGZ96"/>
      <c r="CHA96"/>
      <c r="CHB96"/>
      <c r="CHC96"/>
      <c r="CHD96"/>
      <c r="CHE96"/>
      <c r="CHF96"/>
      <c r="CHG96"/>
      <c r="CHH96"/>
      <c r="CHI96"/>
      <c r="CHJ96"/>
      <c r="CHK96"/>
      <c r="CHL96"/>
      <c r="CHM96"/>
      <c r="CHN96"/>
      <c r="CHO96"/>
      <c r="CHP96"/>
      <c r="CHQ96"/>
      <c r="CHR96"/>
      <c r="CHS96"/>
      <c r="CHT96"/>
      <c r="CHU96"/>
      <c r="CHV96"/>
      <c r="CHW96"/>
      <c r="CHX96"/>
      <c r="CHY96"/>
      <c r="CHZ96"/>
      <c r="CIA96"/>
      <c r="CIB96"/>
      <c r="CIC96"/>
      <c r="CID96"/>
      <c r="CIE96"/>
      <c r="CIF96"/>
      <c r="CIG96"/>
      <c r="CIH96"/>
      <c r="CII96"/>
      <c r="CIJ96"/>
      <c r="CIK96"/>
      <c r="CIL96"/>
      <c r="CIM96"/>
      <c r="CIN96"/>
      <c r="CIO96"/>
      <c r="CIP96"/>
      <c r="CIQ96"/>
      <c r="CIR96"/>
      <c r="CIS96"/>
      <c r="CIT96"/>
      <c r="CIU96"/>
      <c r="CIV96"/>
      <c r="CIW96"/>
      <c r="CIX96"/>
      <c r="CIY96"/>
      <c r="CIZ96"/>
      <c r="CJA96"/>
      <c r="CJB96"/>
      <c r="CJC96"/>
      <c r="CJD96"/>
      <c r="CJE96"/>
      <c r="CJF96"/>
      <c r="CJG96"/>
      <c r="CJH96"/>
      <c r="CJI96"/>
      <c r="CJJ96"/>
      <c r="CJK96"/>
      <c r="CJL96"/>
      <c r="CJM96"/>
      <c r="CJN96"/>
      <c r="CJO96"/>
      <c r="CJP96"/>
      <c r="CJQ96"/>
      <c r="CJR96"/>
      <c r="CJS96"/>
      <c r="CJT96"/>
      <c r="CJU96"/>
      <c r="CJV96"/>
      <c r="CJW96"/>
      <c r="CJX96"/>
      <c r="CJY96"/>
      <c r="CJZ96"/>
      <c r="CKA96"/>
      <c r="CKB96"/>
      <c r="CKC96"/>
      <c r="CKD96"/>
      <c r="CKE96"/>
      <c r="CKF96"/>
      <c r="CKG96"/>
      <c r="CKH96"/>
      <c r="CKI96"/>
      <c r="CKJ96"/>
      <c r="CKK96"/>
      <c r="CKL96"/>
      <c r="CKM96"/>
      <c r="CKN96"/>
      <c r="CKO96"/>
      <c r="CKP96"/>
      <c r="CKQ96"/>
      <c r="CKR96"/>
      <c r="CKS96"/>
      <c r="CKT96"/>
      <c r="CKU96"/>
      <c r="CKV96"/>
      <c r="CKW96"/>
      <c r="CKX96"/>
      <c r="CKY96"/>
      <c r="CKZ96"/>
      <c r="CLA96"/>
      <c r="CLB96"/>
      <c r="CLC96"/>
      <c r="CLD96"/>
      <c r="CLE96"/>
      <c r="CLF96"/>
      <c r="CLG96"/>
      <c r="CLH96"/>
      <c r="CLI96"/>
      <c r="CLJ96"/>
      <c r="CLK96"/>
      <c r="CLL96"/>
      <c r="CLM96"/>
      <c r="CLN96"/>
      <c r="CLO96"/>
      <c r="CLP96"/>
      <c r="CLQ96"/>
      <c r="CLR96"/>
      <c r="CLS96"/>
      <c r="CLT96"/>
      <c r="CLU96"/>
      <c r="CLV96"/>
      <c r="CLW96"/>
      <c r="CLX96"/>
      <c r="CLY96"/>
      <c r="CLZ96"/>
      <c r="CMA96"/>
      <c r="CMB96"/>
      <c r="CMC96"/>
      <c r="CMD96"/>
      <c r="CME96"/>
      <c r="CMF96"/>
      <c r="CMG96"/>
      <c r="CMH96"/>
      <c r="CMI96"/>
      <c r="CMJ96"/>
      <c r="CMK96"/>
      <c r="CML96"/>
      <c r="CMM96"/>
      <c r="CMN96"/>
      <c r="CMO96"/>
      <c r="CMP96"/>
      <c r="CMQ96"/>
      <c r="CMR96"/>
      <c r="CMS96"/>
      <c r="CMT96"/>
      <c r="CMU96"/>
      <c r="CMV96"/>
      <c r="CMW96"/>
      <c r="CMX96"/>
      <c r="CMY96"/>
      <c r="CMZ96"/>
      <c r="CNA96"/>
      <c r="CNB96"/>
      <c r="CNC96"/>
      <c r="CND96"/>
      <c r="CNE96"/>
      <c r="CNF96"/>
      <c r="CNG96"/>
      <c r="CNH96"/>
      <c r="CNI96"/>
      <c r="CNJ96"/>
      <c r="CNK96"/>
      <c r="CNL96"/>
      <c r="CNM96"/>
      <c r="CNN96"/>
      <c r="CNO96"/>
      <c r="CNP96"/>
      <c r="CNQ96"/>
      <c r="CNR96"/>
      <c r="CNS96"/>
      <c r="CNT96"/>
      <c r="CNU96"/>
      <c r="CNV96"/>
      <c r="CNW96"/>
      <c r="CNX96"/>
      <c r="CNY96"/>
      <c r="CNZ96"/>
      <c r="COA96"/>
      <c r="COB96"/>
      <c r="COC96"/>
      <c r="COD96"/>
      <c r="COE96"/>
      <c r="COF96"/>
      <c r="COG96"/>
      <c r="COH96"/>
      <c r="COI96"/>
      <c r="COJ96"/>
      <c r="COK96"/>
      <c r="COL96"/>
      <c r="COM96"/>
      <c r="CON96"/>
      <c r="COO96"/>
      <c r="COP96"/>
      <c r="COQ96"/>
      <c r="COR96"/>
      <c r="COS96"/>
      <c r="COT96"/>
      <c r="COU96"/>
      <c r="COV96"/>
      <c r="COW96"/>
      <c r="COX96"/>
      <c r="COY96"/>
      <c r="COZ96"/>
      <c r="CPA96"/>
      <c r="CPB96"/>
      <c r="CPC96"/>
      <c r="CPD96"/>
      <c r="CPE96"/>
      <c r="CPF96"/>
      <c r="CPG96"/>
      <c r="CPH96"/>
      <c r="CPI96"/>
      <c r="CPJ96"/>
      <c r="CPK96"/>
      <c r="CPL96"/>
      <c r="CPM96"/>
      <c r="CPN96"/>
      <c r="CPO96"/>
      <c r="CPP96"/>
      <c r="CPQ96"/>
      <c r="CPR96"/>
      <c r="CPS96"/>
      <c r="CPT96"/>
      <c r="CPU96"/>
      <c r="CPV96"/>
      <c r="CPW96"/>
      <c r="CPX96"/>
      <c r="CPY96"/>
      <c r="CPZ96"/>
      <c r="CQA96"/>
      <c r="CQB96"/>
      <c r="CQC96"/>
      <c r="CQD96"/>
      <c r="CQE96"/>
      <c r="CQF96"/>
      <c r="CQG96"/>
      <c r="CQH96"/>
      <c r="CQI96"/>
      <c r="CQJ96"/>
      <c r="CQK96"/>
      <c r="CQL96"/>
      <c r="CQM96"/>
      <c r="CQN96"/>
      <c r="CQO96"/>
      <c r="CQP96"/>
      <c r="CQQ96"/>
      <c r="CQR96"/>
      <c r="CQS96"/>
      <c r="CQT96"/>
      <c r="CQU96"/>
      <c r="CQV96"/>
      <c r="CQW96"/>
      <c r="CQX96"/>
      <c r="CQY96"/>
      <c r="CQZ96"/>
      <c r="CRA96"/>
      <c r="CRB96"/>
      <c r="CRC96"/>
      <c r="CRD96"/>
    </row>
    <row r="97" spans="1:2500" s="11" customFormat="1" ht="18" hidden="1" customHeight="1" x14ac:dyDescent="0.25">
      <c r="A97" s="433"/>
      <c r="B97" s="21">
        <v>4</v>
      </c>
      <c r="C97" s="21" t="str">
        <f t="shared" si="16"/>
        <v>_4</v>
      </c>
      <c r="D97" s="21" t="str">
        <f t="shared" si="17"/>
        <v>_6_2</v>
      </c>
      <c r="E97" s="22" t="s">
        <v>18</v>
      </c>
      <c r="F97" s="21">
        <v>6</v>
      </c>
      <c r="G97" s="22" t="s">
        <v>18</v>
      </c>
      <c r="H97" s="21">
        <v>2</v>
      </c>
      <c r="I97" s="22" t="s">
        <v>9</v>
      </c>
      <c r="J97" s="287">
        <v>30153</v>
      </c>
      <c r="K97" s="23">
        <f t="shared" si="19"/>
        <v>0.02</v>
      </c>
      <c r="L97" s="23">
        <f t="shared" si="19"/>
        <v>0.02</v>
      </c>
      <c r="M97" s="289">
        <f t="shared" si="10"/>
        <v>30759</v>
      </c>
      <c r="N97" s="289">
        <f t="shared" si="11"/>
        <v>31377</v>
      </c>
      <c r="O97"/>
      <c r="P97" s="25">
        <f t="shared" si="12"/>
        <v>1.0200975027360462</v>
      </c>
      <c r="Q97" s="25">
        <f>+Q96</f>
        <v>1.0200390140095761</v>
      </c>
      <c r="R97" s="25">
        <f>+(M97-M96)/(J97-J96)</f>
        <v>1.0201722574796011</v>
      </c>
      <c r="S97" s="1">
        <f t="shared" si="18"/>
        <v>1.0200916804837608</v>
      </c>
      <c r="T97" s="1">
        <f>+T96</f>
        <v>1.0201668984700973</v>
      </c>
      <c r="U97" s="1">
        <f>+(N97-N96)/(M97-M96)</f>
        <v>1.0199955565429903</v>
      </c>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c r="AMH97"/>
      <c r="AMI97"/>
      <c r="AMJ97"/>
      <c r="AMK97"/>
      <c r="AML97"/>
      <c r="AMM97"/>
      <c r="AMN97"/>
      <c r="AMO97"/>
      <c r="AMP97"/>
      <c r="AMQ97"/>
      <c r="AMR97"/>
      <c r="AMS97"/>
      <c r="AMT97"/>
      <c r="AMU97"/>
      <c r="AMV97"/>
      <c r="AMW97"/>
      <c r="AMX97"/>
      <c r="AMY97"/>
      <c r="AMZ97"/>
      <c r="ANA97"/>
      <c r="ANB97"/>
      <c r="ANC97"/>
      <c r="AND97"/>
      <c r="ANE97"/>
      <c r="ANF97"/>
      <c r="ANG97"/>
      <c r="ANH97"/>
      <c r="ANI97"/>
      <c r="ANJ97"/>
      <c r="ANK97"/>
      <c r="ANL97"/>
      <c r="ANM97"/>
      <c r="ANN97"/>
      <c r="ANO97"/>
      <c r="ANP97"/>
      <c r="ANQ97"/>
      <c r="ANR97"/>
      <c r="ANS97"/>
      <c r="ANT97"/>
      <c r="ANU97"/>
      <c r="ANV97"/>
      <c r="ANW97"/>
      <c r="ANX97"/>
      <c r="ANY97"/>
      <c r="ANZ97"/>
      <c r="AOA97"/>
      <c r="AOB97"/>
      <c r="AOC97"/>
      <c r="AOD97"/>
      <c r="AOE97"/>
      <c r="AOF97"/>
      <c r="AOG97"/>
      <c r="AOH97"/>
      <c r="AOI97"/>
      <c r="AOJ97"/>
      <c r="AOK97"/>
      <c r="AOL97"/>
      <c r="AOM97"/>
      <c r="AON97"/>
      <c r="AOO97"/>
      <c r="AOP97"/>
      <c r="AOQ97"/>
      <c r="AOR97"/>
      <c r="AOS97"/>
      <c r="AOT97"/>
      <c r="AOU97"/>
      <c r="AOV97"/>
      <c r="AOW97"/>
      <c r="AOX97"/>
      <c r="AOY97"/>
      <c r="AOZ97"/>
      <c r="APA97"/>
      <c r="APB97"/>
      <c r="APC97"/>
      <c r="APD97"/>
      <c r="APE97"/>
      <c r="APF97"/>
      <c r="APG97"/>
      <c r="APH97"/>
      <c r="API97"/>
      <c r="APJ97"/>
      <c r="APK97"/>
      <c r="APL97"/>
      <c r="APM97"/>
      <c r="APN97"/>
      <c r="APO97"/>
      <c r="APP97"/>
      <c r="APQ97"/>
      <c r="APR97"/>
      <c r="APS97"/>
      <c r="APT97"/>
      <c r="APU97"/>
      <c r="APV97"/>
      <c r="APW97"/>
      <c r="APX97"/>
      <c r="APY97"/>
      <c r="APZ97"/>
      <c r="AQA97"/>
      <c r="AQB97"/>
      <c r="AQC97"/>
      <c r="AQD97"/>
      <c r="AQE97"/>
      <c r="AQF97"/>
      <c r="AQG97"/>
      <c r="AQH97"/>
      <c r="AQI97"/>
      <c r="AQJ97"/>
      <c r="AQK97"/>
      <c r="AQL97"/>
      <c r="AQM97"/>
      <c r="AQN97"/>
      <c r="AQO97"/>
      <c r="AQP97"/>
      <c r="AQQ97"/>
      <c r="AQR97"/>
      <c r="AQS97"/>
      <c r="AQT97"/>
      <c r="AQU97"/>
      <c r="AQV97"/>
      <c r="AQW97"/>
      <c r="AQX97"/>
      <c r="AQY97"/>
      <c r="AQZ97"/>
      <c r="ARA97"/>
      <c r="ARB97"/>
      <c r="ARC97"/>
      <c r="ARD97"/>
      <c r="ARE97"/>
      <c r="ARF97"/>
      <c r="ARG97"/>
      <c r="ARH97"/>
      <c r="ARI97"/>
      <c r="ARJ97"/>
      <c r="ARK97"/>
      <c r="ARL97"/>
      <c r="ARM97"/>
      <c r="ARN97"/>
      <c r="ARO97"/>
      <c r="ARP97"/>
      <c r="ARQ97"/>
      <c r="ARR97"/>
      <c r="ARS97"/>
      <c r="ART97"/>
      <c r="ARU97"/>
      <c r="ARV97"/>
      <c r="ARW97"/>
      <c r="ARX97"/>
      <c r="ARY97"/>
      <c r="ARZ97"/>
      <c r="ASA97"/>
      <c r="ASB97"/>
      <c r="ASC97"/>
      <c r="ASD97"/>
      <c r="ASE97"/>
      <c r="ASF97"/>
      <c r="ASG97"/>
      <c r="ASH97"/>
      <c r="ASI97"/>
      <c r="ASJ97"/>
      <c r="ASK97"/>
      <c r="ASL97"/>
      <c r="ASM97"/>
      <c r="ASN97"/>
      <c r="ASO97"/>
      <c r="ASP97"/>
      <c r="ASQ97"/>
      <c r="ASR97"/>
      <c r="ASS97"/>
      <c r="AST97"/>
      <c r="ASU97"/>
      <c r="ASV97"/>
      <c r="ASW97"/>
      <c r="ASX97"/>
      <c r="ASY97"/>
      <c r="ASZ97"/>
      <c r="ATA97"/>
      <c r="ATB97"/>
      <c r="ATC97"/>
      <c r="ATD97"/>
      <c r="ATE97"/>
      <c r="ATF97"/>
      <c r="ATG97"/>
      <c r="ATH97"/>
      <c r="ATI97"/>
      <c r="ATJ97"/>
      <c r="ATK97"/>
      <c r="ATL97"/>
      <c r="ATM97"/>
      <c r="ATN97"/>
      <c r="ATO97"/>
      <c r="ATP97"/>
      <c r="ATQ97"/>
      <c r="ATR97"/>
      <c r="ATS97"/>
      <c r="ATT97"/>
      <c r="ATU97"/>
      <c r="ATV97"/>
      <c r="ATW97"/>
      <c r="ATX97"/>
      <c r="ATY97"/>
      <c r="ATZ97"/>
      <c r="AUA97"/>
      <c r="AUB97"/>
      <c r="AUC97"/>
      <c r="AUD97"/>
      <c r="AUE97"/>
      <c r="AUF97"/>
      <c r="AUG97"/>
      <c r="AUH97"/>
      <c r="AUI97"/>
      <c r="AUJ97"/>
      <c r="AUK97"/>
      <c r="AUL97"/>
      <c r="AUM97"/>
      <c r="AUN97"/>
      <c r="AUO97"/>
      <c r="AUP97"/>
      <c r="AUQ97"/>
      <c r="AUR97"/>
      <c r="AUS97"/>
      <c r="AUT97"/>
      <c r="AUU97"/>
      <c r="AUV97"/>
      <c r="AUW97"/>
      <c r="AUX97"/>
      <c r="AUY97"/>
      <c r="AUZ97"/>
      <c r="AVA97"/>
      <c r="AVB97"/>
      <c r="AVC97"/>
      <c r="AVD97"/>
      <c r="AVE97"/>
      <c r="AVF97"/>
      <c r="AVG97"/>
      <c r="AVH97"/>
      <c r="AVI97"/>
      <c r="AVJ97"/>
      <c r="AVK97"/>
      <c r="AVL97"/>
      <c r="AVM97"/>
      <c r="AVN97"/>
      <c r="AVO97"/>
      <c r="AVP97"/>
      <c r="AVQ97"/>
      <c r="AVR97"/>
      <c r="AVS97"/>
      <c r="AVT97"/>
      <c r="AVU97"/>
      <c r="AVV97"/>
      <c r="AVW97"/>
      <c r="AVX97"/>
      <c r="AVY97"/>
      <c r="AVZ97"/>
      <c r="AWA97"/>
      <c r="AWB97"/>
      <c r="AWC97"/>
      <c r="AWD97"/>
      <c r="AWE97"/>
      <c r="AWF97"/>
      <c r="AWG97"/>
      <c r="AWH97"/>
      <c r="AWI97"/>
      <c r="AWJ97"/>
      <c r="AWK97"/>
      <c r="AWL97"/>
      <c r="AWM97"/>
      <c r="AWN97"/>
      <c r="AWO97"/>
      <c r="AWP97"/>
      <c r="AWQ97"/>
      <c r="AWR97"/>
      <c r="AWS97"/>
      <c r="AWT97"/>
      <c r="AWU97"/>
      <c r="AWV97"/>
      <c r="AWW97"/>
      <c r="AWX97"/>
      <c r="AWY97"/>
      <c r="AWZ97"/>
      <c r="AXA97"/>
      <c r="AXB97"/>
      <c r="AXC97"/>
      <c r="AXD97"/>
      <c r="AXE97"/>
      <c r="AXF97"/>
      <c r="AXG97"/>
      <c r="AXH97"/>
      <c r="AXI97"/>
      <c r="AXJ97"/>
      <c r="AXK97"/>
      <c r="AXL97"/>
      <c r="AXM97"/>
      <c r="AXN97"/>
      <c r="AXO97"/>
      <c r="AXP97"/>
      <c r="AXQ97"/>
      <c r="AXR97"/>
      <c r="AXS97"/>
      <c r="AXT97"/>
      <c r="AXU97"/>
      <c r="AXV97"/>
      <c r="AXW97"/>
      <c r="AXX97"/>
      <c r="AXY97"/>
      <c r="AXZ97"/>
      <c r="AYA97"/>
      <c r="AYB97"/>
      <c r="AYC97"/>
      <c r="AYD97"/>
      <c r="AYE97"/>
      <c r="AYF97"/>
      <c r="AYG97"/>
      <c r="AYH97"/>
      <c r="AYI97"/>
      <c r="AYJ97"/>
      <c r="AYK97"/>
      <c r="AYL97"/>
      <c r="AYM97"/>
      <c r="AYN97"/>
      <c r="AYO97"/>
      <c r="AYP97"/>
      <c r="AYQ97"/>
      <c r="AYR97"/>
      <c r="AYS97"/>
      <c r="AYT97"/>
      <c r="AYU97"/>
      <c r="AYV97"/>
      <c r="AYW97"/>
      <c r="AYX97"/>
      <c r="AYY97"/>
      <c r="AYZ97"/>
      <c r="AZA97"/>
      <c r="AZB97"/>
      <c r="AZC97"/>
      <c r="AZD97"/>
      <c r="AZE97"/>
      <c r="AZF97"/>
      <c r="AZG97"/>
      <c r="AZH97"/>
      <c r="AZI97"/>
      <c r="AZJ97"/>
      <c r="AZK97"/>
      <c r="AZL97"/>
      <c r="AZM97"/>
      <c r="AZN97"/>
      <c r="AZO97"/>
      <c r="AZP97"/>
      <c r="AZQ97"/>
      <c r="AZR97"/>
      <c r="AZS97"/>
      <c r="AZT97"/>
      <c r="AZU97"/>
      <c r="AZV97"/>
      <c r="AZW97"/>
      <c r="AZX97"/>
      <c r="AZY97"/>
      <c r="AZZ97"/>
      <c r="BAA97"/>
      <c r="BAB97"/>
      <c r="BAC97"/>
      <c r="BAD97"/>
      <c r="BAE97"/>
      <c r="BAF97"/>
      <c r="BAG97"/>
      <c r="BAH97"/>
      <c r="BAI97"/>
      <c r="BAJ97"/>
      <c r="BAK97"/>
      <c r="BAL97"/>
      <c r="BAM97"/>
      <c r="BAN97"/>
      <c r="BAO97"/>
      <c r="BAP97"/>
      <c r="BAQ97"/>
      <c r="BAR97"/>
      <c r="BAS97"/>
      <c r="BAT97"/>
      <c r="BAU97"/>
      <c r="BAV97"/>
      <c r="BAW97"/>
      <c r="BAX97"/>
      <c r="BAY97"/>
      <c r="BAZ97"/>
      <c r="BBA97"/>
      <c r="BBB97"/>
      <c r="BBC97"/>
      <c r="BBD97"/>
      <c r="BBE97"/>
      <c r="BBF97"/>
      <c r="BBG97"/>
      <c r="BBH97"/>
      <c r="BBI97"/>
      <c r="BBJ97"/>
      <c r="BBK97"/>
      <c r="BBL97"/>
      <c r="BBM97"/>
      <c r="BBN97"/>
      <c r="BBO97"/>
      <c r="BBP97"/>
      <c r="BBQ97"/>
      <c r="BBR97"/>
      <c r="BBS97"/>
      <c r="BBT97"/>
      <c r="BBU97"/>
      <c r="BBV97"/>
      <c r="BBW97"/>
      <c r="BBX97"/>
      <c r="BBY97"/>
      <c r="BBZ97"/>
      <c r="BCA97"/>
      <c r="BCB97"/>
      <c r="BCC97"/>
      <c r="BCD97"/>
      <c r="BCE97"/>
      <c r="BCF97"/>
      <c r="BCG97"/>
      <c r="BCH97"/>
      <c r="BCI97"/>
      <c r="BCJ97"/>
      <c r="BCK97"/>
      <c r="BCL97"/>
      <c r="BCM97"/>
      <c r="BCN97"/>
      <c r="BCO97"/>
      <c r="BCP97"/>
      <c r="BCQ97"/>
      <c r="BCR97"/>
      <c r="BCS97"/>
      <c r="BCT97"/>
      <c r="BCU97"/>
      <c r="BCV97"/>
      <c r="BCW97"/>
      <c r="BCX97"/>
      <c r="BCY97"/>
      <c r="BCZ97"/>
      <c r="BDA97"/>
      <c r="BDB97"/>
      <c r="BDC97"/>
      <c r="BDD97"/>
      <c r="BDE97"/>
      <c r="BDF97"/>
      <c r="BDG97"/>
      <c r="BDH97"/>
      <c r="BDI97"/>
      <c r="BDJ97"/>
      <c r="BDK97"/>
      <c r="BDL97"/>
      <c r="BDM97"/>
      <c r="BDN97"/>
      <c r="BDO97"/>
      <c r="BDP97"/>
      <c r="BDQ97"/>
      <c r="BDR97"/>
      <c r="BDS97"/>
      <c r="BDT97"/>
      <c r="BDU97"/>
      <c r="BDV97"/>
      <c r="BDW97"/>
      <c r="BDX97"/>
      <c r="BDY97"/>
      <c r="BDZ97"/>
      <c r="BEA97"/>
      <c r="BEB97"/>
      <c r="BEC97"/>
      <c r="BED97"/>
      <c r="BEE97"/>
      <c r="BEF97"/>
      <c r="BEG97"/>
      <c r="BEH97"/>
      <c r="BEI97"/>
      <c r="BEJ97"/>
      <c r="BEK97"/>
      <c r="BEL97"/>
      <c r="BEM97"/>
      <c r="BEN97"/>
      <c r="BEO97"/>
      <c r="BEP97"/>
      <c r="BEQ97"/>
      <c r="BER97"/>
      <c r="BES97"/>
      <c r="BET97"/>
      <c r="BEU97"/>
      <c r="BEV97"/>
      <c r="BEW97"/>
      <c r="BEX97"/>
      <c r="BEY97"/>
      <c r="BEZ97"/>
      <c r="BFA97"/>
      <c r="BFB97"/>
      <c r="BFC97"/>
      <c r="BFD97"/>
      <c r="BFE97"/>
      <c r="BFF97"/>
      <c r="BFG97"/>
      <c r="BFH97"/>
      <c r="BFI97"/>
      <c r="BFJ97"/>
      <c r="BFK97"/>
      <c r="BFL97"/>
      <c r="BFM97"/>
      <c r="BFN97"/>
      <c r="BFO97"/>
      <c r="BFP97"/>
      <c r="BFQ97"/>
      <c r="BFR97"/>
      <c r="BFS97"/>
      <c r="BFT97"/>
      <c r="BFU97"/>
      <c r="BFV97"/>
      <c r="BFW97"/>
      <c r="BFX97"/>
      <c r="BFY97"/>
      <c r="BFZ97"/>
      <c r="BGA97"/>
      <c r="BGB97"/>
      <c r="BGC97"/>
      <c r="BGD97"/>
      <c r="BGE97"/>
      <c r="BGF97"/>
      <c r="BGG97"/>
      <c r="BGH97"/>
      <c r="BGI97"/>
      <c r="BGJ97"/>
      <c r="BGK97"/>
      <c r="BGL97"/>
      <c r="BGM97"/>
      <c r="BGN97"/>
      <c r="BGO97"/>
      <c r="BGP97"/>
      <c r="BGQ97"/>
      <c r="BGR97"/>
      <c r="BGS97"/>
      <c r="BGT97"/>
      <c r="BGU97"/>
      <c r="BGV97"/>
      <c r="BGW97"/>
      <c r="BGX97"/>
      <c r="BGY97"/>
      <c r="BGZ97"/>
      <c r="BHA97"/>
      <c r="BHB97"/>
      <c r="BHC97"/>
      <c r="BHD97"/>
      <c r="BHE97"/>
      <c r="BHF97"/>
      <c r="BHG97"/>
      <c r="BHH97"/>
      <c r="BHI97"/>
      <c r="BHJ97"/>
      <c r="BHK97"/>
      <c r="BHL97"/>
      <c r="BHM97"/>
      <c r="BHN97"/>
      <c r="BHO97"/>
      <c r="BHP97"/>
      <c r="BHQ97"/>
      <c r="BHR97"/>
      <c r="BHS97"/>
      <c r="BHT97"/>
      <c r="BHU97"/>
      <c r="BHV97"/>
      <c r="BHW97"/>
      <c r="BHX97"/>
      <c r="BHY97"/>
      <c r="BHZ97"/>
      <c r="BIA97"/>
      <c r="BIB97"/>
      <c r="BIC97"/>
      <c r="BID97"/>
      <c r="BIE97"/>
      <c r="BIF97"/>
      <c r="BIG97"/>
      <c r="BIH97"/>
      <c r="BII97"/>
      <c r="BIJ97"/>
      <c r="BIK97"/>
      <c r="BIL97"/>
      <c r="BIM97"/>
      <c r="BIN97"/>
      <c r="BIO97"/>
      <c r="BIP97"/>
      <c r="BIQ97"/>
      <c r="BIR97"/>
      <c r="BIS97"/>
      <c r="BIT97"/>
      <c r="BIU97"/>
      <c r="BIV97"/>
      <c r="BIW97"/>
      <c r="BIX97"/>
      <c r="BIY97"/>
      <c r="BIZ97"/>
      <c r="BJA97"/>
      <c r="BJB97"/>
      <c r="BJC97"/>
      <c r="BJD97"/>
      <c r="BJE97"/>
      <c r="BJF97"/>
      <c r="BJG97"/>
      <c r="BJH97"/>
      <c r="BJI97"/>
      <c r="BJJ97"/>
      <c r="BJK97"/>
      <c r="BJL97"/>
      <c r="BJM97"/>
      <c r="BJN97"/>
      <c r="BJO97"/>
      <c r="BJP97"/>
      <c r="BJQ97"/>
      <c r="BJR97"/>
      <c r="BJS97"/>
      <c r="BJT97"/>
      <c r="BJU97"/>
      <c r="BJV97"/>
      <c r="BJW97"/>
      <c r="BJX97"/>
      <c r="BJY97"/>
      <c r="BJZ97"/>
      <c r="BKA97"/>
      <c r="BKB97"/>
      <c r="BKC97"/>
      <c r="BKD97"/>
      <c r="BKE97"/>
      <c r="BKF97"/>
      <c r="BKG97"/>
      <c r="BKH97"/>
      <c r="BKI97"/>
      <c r="BKJ97"/>
      <c r="BKK97"/>
      <c r="BKL97"/>
      <c r="BKM97"/>
      <c r="BKN97"/>
      <c r="BKO97"/>
      <c r="BKP97"/>
      <c r="BKQ97"/>
      <c r="BKR97"/>
      <c r="BKS97"/>
      <c r="BKT97"/>
      <c r="BKU97"/>
      <c r="BKV97"/>
      <c r="BKW97"/>
      <c r="BKX97"/>
      <c r="BKY97"/>
      <c r="BKZ97"/>
      <c r="BLA97"/>
      <c r="BLB97"/>
      <c r="BLC97"/>
      <c r="BLD97"/>
      <c r="BLE97"/>
      <c r="BLF97"/>
      <c r="BLG97"/>
      <c r="BLH97"/>
      <c r="BLI97"/>
      <c r="BLJ97"/>
      <c r="BLK97"/>
      <c r="BLL97"/>
      <c r="BLM97"/>
      <c r="BLN97"/>
      <c r="BLO97"/>
      <c r="BLP97"/>
      <c r="BLQ97"/>
      <c r="BLR97"/>
      <c r="BLS97"/>
      <c r="BLT97"/>
      <c r="BLU97"/>
      <c r="BLV97"/>
      <c r="BLW97"/>
      <c r="BLX97"/>
      <c r="BLY97"/>
      <c r="BLZ97"/>
      <c r="BMA97"/>
      <c r="BMB97"/>
      <c r="BMC97"/>
      <c r="BMD97"/>
      <c r="BME97"/>
      <c r="BMF97"/>
      <c r="BMG97"/>
      <c r="BMH97"/>
      <c r="BMI97"/>
      <c r="BMJ97"/>
      <c r="BMK97"/>
      <c r="BML97"/>
      <c r="BMM97"/>
      <c r="BMN97"/>
      <c r="BMO97"/>
      <c r="BMP97"/>
      <c r="BMQ97"/>
      <c r="BMR97"/>
      <c r="BMS97"/>
      <c r="BMT97"/>
      <c r="BMU97"/>
      <c r="BMV97"/>
      <c r="BMW97"/>
      <c r="BMX97"/>
      <c r="BMY97"/>
      <c r="BMZ97"/>
      <c r="BNA97"/>
      <c r="BNB97"/>
      <c r="BNC97"/>
      <c r="BND97"/>
      <c r="BNE97"/>
      <c r="BNF97"/>
      <c r="BNG97"/>
      <c r="BNH97"/>
      <c r="BNI97"/>
      <c r="BNJ97"/>
      <c r="BNK97"/>
      <c r="BNL97"/>
      <c r="BNM97"/>
      <c r="BNN97"/>
      <c r="BNO97"/>
      <c r="BNP97"/>
      <c r="BNQ97"/>
      <c r="BNR97"/>
      <c r="BNS97"/>
      <c r="BNT97"/>
      <c r="BNU97"/>
      <c r="BNV97"/>
      <c r="BNW97"/>
      <c r="BNX97"/>
      <c r="BNY97"/>
      <c r="BNZ97"/>
      <c r="BOA97"/>
      <c r="BOB97"/>
      <c r="BOC97"/>
      <c r="BOD97"/>
      <c r="BOE97"/>
      <c r="BOF97"/>
      <c r="BOG97"/>
      <c r="BOH97"/>
      <c r="BOI97"/>
      <c r="BOJ97"/>
      <c r="BOK97"/>
      <c r="BOL97"/>
      <c r="BOM97"/>
      <c r="BON97"/>
      <c r="BOO97"/>
      <c r="BOP97"/>
      <c r="BOQ97"/>
      <c r="BOR97"/>
      <c r="BOS97"/>
      <c r="BOT97"/>
      <c r="BOU97"/>
      <c r="BOV97"/>
      <c r="BOW97"/>
      <c r="BOX97"/>
      <c r="BOY97"/>
      <c r="BOZ97"/>
      <c r="BPA97"/>
      <c r="BPB97"/>
      <c r="BPC97"/>
      <c r="BPD97"/>
      <c r="BPE97"/>
      <c r="BPF97"/>
      <c r="BPG97"/>
      <c r="BPH97"/>
      <c r="BPI97"/>
      <c r="BPJ97"/>
      <c r="BPK97"/>
      <c r="BPL97"/>
      <c r="BPM97"/>
      <c r="BPN97"/>
      <c r="BPO97"/>
      <c r="BPP97"/>
      <c r="BPQ97"/>
      <c r="BPR97"/>
      <c r="BPS97"/>
      <c r="BPT97"/>
      <c r="BPU97"/>
      <c r="BPV97"/>
      <c r="BPW97"/>
      <c r="BPX97"/>
      <c r="BPY97"/>
      <c r="BPZ97"/>
      <c r="BQA97"/>
      <c r="BQB97"/>
      <c r="BQC97"/>
      <c r="BQD97"/>
      <c r="BQE97"/>
      <c r="BQF97"/>
      <c r="BQG97"/>
      <c r="BQH97"/>
      <c r="BQI97"/>
      <c r="BQJ97"/>
      <c r="BQK97"/>
      <c r="BQL97"/>
      <c r="BQM97"/>
      <c r="BQN97"/>
      <c r="BQO97"/>
      <c r="BQP97"/>
      <c r="BQQ97"/>
      <c r="BQR97"/>
      <c r="BQS97"/>
      <c r="BQT97"/>
      <c r="BQU97"/>
      <c r="BQV97"/>
      <c r="BQW97"/>
      <c r="BQX97"/>
      <c r="BQY97"/>
      <c r="BQZ97"/>
      <c r="BRA97"/>
      <c r="BRB97"/>
      <c r="BRC97"/>
      <c r="BRD97"/>
      <c r="BRE97"/>
      <c r="BRF97"/>
      <c r="BRG97"/>
      <c r="BRH97"/>
      <c r="BRI97"/>
      <c r="BRJ97"/>
      <c r="BRK97"/>
      <c r="BRL97"/>
      <c r="BRM97"/>
      <c r="BRN97"/>
      <c r="BRO97"/>
      <c r="BRP97"/>
      <c r="BRQ97"/>
      <c r="BRR97"/>
      <c r="BRS97"/>
      <c r="BRT97"/>
      <c r="BRU97"/>
      <c r="BRV97"/>
      <c r="BRW97"/>
      <c r="BRX97"/>
      <c r="BRY97"/>
      <c r="BRZ97"/>
      <c r="BSA97"/>
      <c r="BSB97"/>
      <c r="BSC97"/>
      <c r="BSD97"/>
      <c r="BSE97"/>
      <c r="BSF97"/>
      <c r="BSG97"/>
      <c r="BSH97"/>
      <c r="BSI97"/>
      <c r="BSJ97"/>
      <c r="BSK97"/>
      <c r="BSL97"/>
      <c r="BSM97"/>
      <c r="BSN97"/>
      <c r="BSO97"/>
      <c r="BSP97"/>
      <c r="BSQ97"/>
      <c r="BSR97"/>
      <c r="BSS97"/>
      <c r="BST97"/>
      <c r="BSU97"/>
      <c r="BSV97"/>
      <c r="BSW97"/>
      <c r="BSX97"/>
      <c r="BSY97"/>
      <c r="BSZ97"/>
      <c r="BTA97"/>
      <c r="BTB97"/>
      <c r="BTC97"/>
      <c r="BTD97"/>
      <c r="BTE97"/>
      <c r="BTF97"/>
      <c r="BTG97"/>
      <c r="BTH97"/>
      <c r="BTI97"/>
      <c r="BTJ97"/>
      <c r="BTK97"/>
      <c r="BTL97"/>
      <c r="BTM97"/>
      <c r="BTN97"/>
      <c r="BTO97"/>
      <c r="BTP97"/>
      <c r="BTQ97"/>
      <c r="BTR97"/>
      <c r="BTS97"/>
      <c r="BTT97"/>
      <c r="BTU97"/>
      <c r="BTV97"/>
      <c r="BTW97"/>
      <c r="BTX97"/>
      <c r="BTY97"/>
      <c r="BTZ97"/>
      <c r="BUA97"/>
      <c r="BUB97"/>
      <c r="BUC97"/>
      <c r="BUD97"/>
      <c r="BUE97"/>
      <c r="BUF97"/>
      <c r="BUG97"/>
      <c r="BUH97"/>
      <c r="BUI97"/>
      <c r="BUJ97"/>
      <c r="BUK97"/>
      <c r="BUL97"/>
      <c r="BUM97"/>
      <c r="BUN97"/>
      <c r="BUO97"/>
      <c r="BUP97"/>
      <c r="BUQ97"/>
      <c r="BUR97"/>
      <c r="BUS97"/>
      <c r="BUT97"/>
      <c r="BUU97"/>
      <c r="BUV97"/>
      <c r="BUW97"/>
      <c r="BUX97"/>
      <c r="BUY97"/>
      <c r="BUZ97"/>
      <c r="BVA97"/>
      <c r="BVB97"/>
      <c r="BVC97"/>
      <c r="BVD97"/>
      <c r="BVE97"/>
      <c r="BVF97"/>
      <c r="BVG97"/>
      <c r="BVH97"/>
      <c r="BVI97"/>
      <c r="BVJ97"/>
      <c r="BVK97"/>
      <c r="BVL97"/>
      <c r="BVM97"/>
      <c r="BVN97"/>
      <c r="BVO97"/>
      <c r="BVP97"/>
      <c r="BVQ97"/>
      <c r="BVR97"/>
      <c r="BVS97"/>
      <c r="BVT97"/>
      <c r="BVU97"/>
      <c r="BVV97"/>
      <c r="BVW97"/>
      <c r="BVX97"/>
      <c r="BVY97"/>
      <c r="BVZ97"/>
      <c r="BWA97"/>
      <c r="BWB97"/>
      <c r="BWC97"/>
      <c r="BWD97"/>
      <c r="BWE97"/>
      <c r="BWF97"/>
      <c r="BWG97"/>
      <c r="BWH97"/>
      <c r="BWI97"/>
      <c r="BWJ97"/>
      <c r="BWK97"/>
      <c r="BWL97"/>
      <c r="BWM97"/>
      <c r="BWN97"/>
      <c r="BWO97"/>
      <c r="BWP97"/>
      <c r="BWQ97"/>
      <c r="BWR97"/>
      <c r="BWS97"/>
      <c r="BWT97"/>
      <c r="BWU97"/>
      <c r="BWV97"/>
      <c r="BWW97"/>
      <c r="BWX97"/>
      <c r="BWY97"/>
      <c r="BWZ97"/>
      <c r="BXA97"/>
      <c r="BXB97"/>
      <c r="BXC97"/>
      <c r="BXD97"/>
      <c r="BXE97"/>
      <c r="BXF97"/>
      <c r="BXG97"/>
      <c r="BXH97"/>
      <c r="BXI97"/>
      <c r="BXJ97"/>
      <c r="BXK97"/>
      <c r="BXL97"/>
      <c r="BXM97"/>
      <c r="BXN97"/>
      <c r="BXO97"/>
      <c r="BXP97"/>
      <c r="BXQ97"/>
      <c r="BXR97"/>
      <c r="BXS97"/>
      <c r="BXT97"/>
      <c r="BXU97"/>
      <c r="BXV97"/>
      <c r="BXW97"/>
      <c r="BXX97"/>
      <c r="BXY97"/>
      <c r="BXZ97"/>
      <c r="BYA97"/>
      <c r="BYB97"/>
      <c r="BYC97"/>
      <c r="BYD97"/>
      <c r="BYE97"/>
      <c r="BYF97"/>
      <c r="BYG97"/>
      <c r="BYH97"/>
      <c r="BYI97"/>
      <c r="BYJ97"/>
      <c r="BYK97"/>
      <c r="BYL97"/>
      <c r="BYM97"/>
      <c r="BYN97"/>
      <c r="BYO97"/>
      <c r="BYP97"/>
      <c r="BYQ97"/>
      <c r="BYR97"/>
      <c r="BYS97"/>
      <c r="BYT97"/>
      <c r="BYU97"/>
      <c r="BYV97"/>
      <c r="BYW97"/>
      <c r="BYX97"/>
      <c r="BYY97"/>
      <c r="BYZ97"/>
      <c r="BZA97"/>
      <c r="BZB97"/>
      <c r="BZC97"/>
      <c r="BZD97"/>
      <c r="BZE97"/>
      <c r="BZF97"/>
      <c r="BZG97"/>
      <c r="BZH97"/>
      <c r="BZI97"/>
      <c r="BZJ97"/>
      <c r="BZK97"/>
      <c r="BZL97"/>
      <c r="BZM97"/>
      <c r="BZN97"/>
      <c r="BZO97"/>
      <c r="BZP97"/>
      <c r="BZQ97"/>
      <c r="BZR97"/>
      <c r="BZS97"/>
      <c r="BZT97"/>
      <c r="BZU97"/>
      <c r="BZV97"/>
      <c r="BZW97"/>
      <c r="BZX97"/>
      <c r="BZY97"/>
      <c r="BZZ97"/>
      <c r="CAA97"/>
      <c r="CAB97"/>
      <c r="CAC97"/>
      <c r="CAD97"/>
      <c r="CAE97"/>
      <c r="CAF97"/>
      <c r="CAG97"/>
      <c r="CAH97"/>
      <c r="CAI97"/>
      <c r="CAJ97"/>
      <c r="CAK97"/>
      <c r="CAL97"/>
      <c r="CAM97"/>
      <c r="CAN97"/>
      <c r="CAO97"/>
      <c r="CAP97"/>
      <c r="CAQ97"/>
      <c r="CAR97"/>
      <c r="CAS97"/>
      <c r="CAT97"/>
      <c r="CAU97"/>
      <c r="CAV97"/>
      <c r="CAW97"/>
      <c r="CAX97"/>
      <c r="CAY97"/>
      <c r="CAZ97"/>
      <c r="CBA97"/>
      <c r="CBB97"/>
      <c r="CBC97"/>
      <c r="CBD97"/>
      <c r="CBE97"/>
      <c r="CBF97"/>
      <c r="CBG97"/>
      <c r="CBH97"/>
      <c r="CBI97"/>
      <c r="CBJ97"/>
      <c r="CBK97"/>
      <c r="CBL97"/>
      <c r="CBM97"/>
      <c r="CBN97"/>
      <c r="CBO97"/>
      <c r="CBP97"/>
      <c r="CBQ97"/>
      <c r="CBR97"/>
      <c r="CBS97"/>
      <c r="CBT97"/>
      <c r="CBU97"/>
      <c r="CBV97"/>
      <c r="CBW97"/>
      <c r="CBX97"/>
      <c r="CBY97"/>
      <c r="CBZ97"/>
      <c r="CCA97"/>
      <c r="CCB97"/>
      <c r="CCC97"/>
      <c r="CCD97"/>
      <c r="CCE97"/>
      <c r="CCF97"/>
      <c r="CCG97"/>
      <c r="CCH97"/>
      <c r="CCI97"/>
      <c r="CCJ97"/>
      <c r="CCK97"/>
      <c r="CCL97"/>
      <c r="CCM97"/>
      <c r="CCN97"/>
      <c r="CCO97"/>
      <c r="CCP97"/>
      <c r="CCQ97"/>
      <c r="CCR97"/>
      <c r="CCS97"/>
      <c r="CCT97"/>
      <c r="CCU97"/>
      <c r="CCV97"/>
      <c r="CCW97"/>
      <c r="CCX97"/>
      <c r="CCY97"/>
      <c r="CCZ97"/>
      <c r="CDA97"/>
      <c r="CDB97"/>
      <c r="CDC97"/>
      <c r="CDD97"/>
      <c r="CDE97"/>
      <c r="CDF97"/>
      <c r="CDG97"/>
      <c r="CDH97"/>
      <c r="CDI97"/>
      <c r="CDJ97"/>
      <c r="CDK97"/>
      <c r="CDL97"/>
      <c r="CDM97"/>
      <c r="CDN97"/>
      <c r="CDO97"/>
      <c r="CDP97"/>
      <c r="CDQ97"/>
      <c r="CDR97"/>
      <c r="CDS97"/>
      <c r="CDT97"/>
      <c r="CDU97"/>
      <c r="CDV97"/>
      <c r="CDW97"/>
      <c r="CDX97"/>
      <c r="CDY97"/>
      <c r="CDZ97"/>
      <c r="CEA97"/>
      <c r="CEB97"/>
      <c r="CEC97"/>
      <c r="CED97"/>
      <c r="CEE97"/>
      <c r="CEF97"/>
      <c r="CEG97"/>
      <c r="CEH97"/>
      <c r="CEI97"/>
      <c r="CEJ97"/>
      <c r="CEK97"/>
      <c r="CEL97"/>
      <c r="CEM97"/>
      <c r="CEN97"/>
      <c r="CEO97"/>
      <c r="CEP97"/>
      <c r="CEQ97"/>
      <c r="CER97"/>
      <c r="CES97"/>
      <c r="CET97"/>
      <c r="CEU97"/>
      <c r="CEV97"/>
      <c r="CEW97"/>
      <c r="CEX97"/>
      <c r="CEY97"/>
      <c r="CEZ97"/>
      <c r="CFA97"/>
      <c r="CFB97"/>
      <c r="CFC97"/>
      <c r="CFD97"/>
      <c r="CFE97"/>
      <c r="CFF97"/>
      <c r="CFG97"/>
      <c r="CFH97"/>
      <c r="CFI97"/>
      <c r="CFJ97"/>
      <c r="CFK97"/>
      <c r="CFL97"/>
      <c r="CFM97"/>
      <c r="CFN97"/>
      <c r="CFO97"/>
      <c r="CFP97"/>
      <c r="CFQ97"/>
      <c r="CFR97"/>
      <c r="CFS97"/>
      <c r="CFT97"/>
      <c r="CFU97"/>
      <c r="CFV97"/>
      <c r="CFW97"/>
      <c r="CFX97"/>
      <c r="CFY97"/>
      <c r="CFZ97"/>
      <c r="CGA97"/>
      <c r="CGB97"/>
      <c r="CGC97"/>
      <c r="CGD97"/>
      <c r="CGE97"/>
      <c r="CGF97"/>
      <c r="CGG97"/>
      <c r="CGH97"/>
      <c r="CGI97"/>
      <c r="CGJ97"/>
      <c r="CGK97"/>
      <c r="CGL97"/>
      <c r="CGM97"/>
      <c r="CGN97"/>
      <c r="CGO97"/>
      <c r="CGP97"/>
      <c r="CGQ97"/>
      <c r="CGR97"/>
      <c r="CGS97"/>
      <c r="CGT97"/>
      <c r="CGU97"/>
      <c r="CGV97"/>
      <c r="CGW97"/>
      <c r="CGX97"/>
      <c r="CGY97"/>
      <c r="CGZ97"/>
      <c r="CHA97"/>
      <c r="CHB97"/>
      <c r="CHC97"/>
      <c r="CHD97"/>
      <c r="CHE97"/>
      <c r="CHF97"/>
      <c r="CHG97"/>
      <c r="CHH97"/>
      <c r="CHI97"/>
      <c r="CHJ97"/>
      <c r="CHK97"/>
      <c r="CHL97"/>
      <c r="CHM97"/>
      <c r="CHN97"/>
      <c r="CHO97"/>
      <c r="CHP97"/>
      <c r="CHQ97"/>
      <c r="CHR97"/>
      <c r="CHS97"/>
      <c r="CHT97"/>
      <c r="CHU97"/>
      <c r="CHV97"/>
      <c r="CHW97"/>
      <c r="CHX97"/>
      <c r="CHY97"/>
      <c r="CHZ97"/>
      <c r="CIA97"/>
      <c r="CIB97"/>
      <c r="CIC97"/>
      <c r="CID97"/>
      <c r="CIE97"/>
      <c r="CIF97"/>
      <c r="CIG97"/>
      <c r="CIH97"/>
      <c r="CII97"/>
      <c r="CIJ97"/>
      <c r="CIK97"/>
      <c r="CIL97"/>
      <c r="CIM97"/>
      <c r="CIN97"/>
      <c r="CIO97"/>
      <c r="CIP97"/>
      <c r="CIQ97"/>
      <c r="CIR97"/>
      <c r="CIS97"/>
      <c r="CIT97"/>
      <c r="CIU97"/>
      <c r="CIV97"/>
      <c r="CIW97"/>
      <c r="CIX97"/>
      <c r="CIY97"/>
      <c r="CIZ97"/>
      <c r="CJA97"/>
      <c r="CJB97"/>
      <c r="CJC97"/>
      <c r="CJD97"/>
      <c r="CJE97"/>
      <c r="CJF97"/>
      <c r="CJG97"/>
      <c r="CJH97"/>
      <c r="CJI97"/>
      <c r="CJJ97"/>
      <c r="CJK97"/>
      <c r="CJL97"/>
      <c r="CJM97"/>
      <c r="CJN97"/>
      <c r="CJO97"/>
      <c r="CJP97"/>
      <c r="CJQ97"/>
      <c r="CJR97"/>
      <c r="CJS97"/>
      <c r="CJT97"/>
      <c r="CJU97"/>
      <c r="CJV97"/>
      <c r="CJW97"/>
      <c r="CJX97"/>
      <c r="CJY97"/>
      <c r="CJZ97"/>
      <c r="CKA97"/>
      <c r="CKB97"/>
      <c r="CKC97"/>
      <c r="CKD97"/>
      <c r="CKE97"/>
      <c r="CKF97"/>
      <c r="CKG97"/>
      <c r="CKH97"/>
      <c r="CKI97"/>
      <c r="CKJ97"/>
      <c r="CKK97"/>
      <c r="CKL97"/>
      <c r="CKM97"/>
      <c r="CKN97"/>
      <c r="CKO97"/>
      <c r="CKP97"/>
      <c r="CKQ97"/>
      <c r="CKR97"/>
      <c r="CKS97"/>
      <c r="CKT97"/>
      <c r="CKU97"/>
      <c r="CKV97"/>
      <c r="CKW97"/>
      <c r="CKX97"/>
      <c r="CKY97"/>
      <c r="CKZ97"/>
      <c r="CLA97"/>
      <c r="CLB97"/>
      <c r="CLC97"/>
      <c r="CLD97"/>
      <c r="CLE97"/>
      <c r="CLF97"/>
      <c r="CLG97"/>
      <c r="CLH97"/>
      <c r="CLI97"/>
      <c r="CLJ97"/>
      <c r="CLK97"/>
      <c r="CLL97"/>
      <c r="CLM97"/>
      <c r="CLN97"/>
      <c r="CLO97"/>
      <c r="CLP97"/>
      <c r="CLQ97"/>
      <c r="CLR97"/>
      <c r="CLS97"/>
      <c r="CLT97"/>
      <c r="CLU97"/>
      <c r="CLV97"/>
      <c r="CLW97"/>
      <c r="CLX97"/>
      <c r="CLY97"/>
      <c r="CLZ97"/>
      <c r="CMA97"/>
      <c r="CMB97"/>
      <c r="CMC97"/>
      <c r="CMD97"/>
      <c r="CME97"/>
      <c r="CMF97"/>
      <c r="CMG97"/>
      <c r="CMH97"/>
      <c r="CMI97"/>
      <c r="CMJ97"/>
      <c r="CMK97"/>
      <c r="CML97"/>
      <c r="CMM97"/>
      <c r="CMN97"/>
      <c r="CMO97"/>
      <c r="CMP97"/>
      <c r="CMQ97"/>
      <c r="CMR97"/>
      <c r="CMS97"/>
      <c r="CMT97"/>
      <c r="CMU97"/>
      <c r="CMV97"/>
      <c r="CMW97"/>
      <c r="CMX97"/>
      <c r="CMY97"/>
      <c r="CMZ97"/>
      <c r="CNA97"/>
      <c r="CNB97"/>
      <c r="CNC97"/>
      <c r="CND97"/>
      <c r="CNE97"/>
      <c r="CNF97"/>
      <c r="CNG97"/>
      <c r="CNH97"/>
      <c r="CNI97"/>
      <c r="CNJ97"/>
      <c r="CNK97"/>
      <c r="CNL97"/>
      <c r="CNM97"/>
      <c r="CNN97"/>
      <c r="CNO97"/>
      <c r="CNP97"/>
      <c r="CNQ97"/>
      <c r="CNR97"/>
      <c r="CNS97"/>
      <c r="CNT97"/>
      <c r="CNU97"/>
      <c r="CNV97"/>
      <c r="CNW97"/>
      <c r="CNX97"/>
      <c r="CNY97"/>
      <c r="CNZ97"/>
      <c r="COA97"/>
      <c r="COB97"/>
      <c r="COC97"/>
      <c r="COD97"/>
      <c r="COE97"/>
      <c r="COF97"/>
      <c r="COG97"/>
      <c r="COH97"/>
      <c r="COI97"/>
      <c r="COJ97"/>
      <c r="COK97"/>
      <c r="COL97"/>
      <c r="COM97"/>
      <c r="CON97"/>
      <c r="COO97"/>
      <c r="COP97"/>
      <c r="COQ97"/>
      <c r="COR97"/>
      <c r="COS97"/>
      <c r="COT97"/>
      <c r="COU97"/>
      <c r="COV97"/>
      <c r="COW97"/>
      <c r="COX97"/>
      <c r="COY97"/>
      <c r="COZ97"/>
      <c r="CPA97"/>
      <c r="CPB97"/>
      <c r="CPC97"/>
      <c r="CPD97"/>
      <c r="CPE97"/>
      <c r="CPF97"/>
      <c r="CPG97"/>
      <c r="CPH97"/>
      <c r="CPI97"/>
      <c r="CPJ97"/>
      <c r="CPK97"/>
      <c r="CPL97"/>
      <c r="CPM97"/>
      <c r="CPN97"/>
      <c r="CPO97"/>
      <c r="CPP97"/>
      <c r="CPQ97"/>
      <c r="CPR97"/>
      <c r="CPS97"/>
      <c r="CPT97"/>
      <c r="CPU97"/>
      <c r="CPV97"/>
      <c r="CPW97"/>
      <c r="CPX97"/>
      <c r="CPY97"/>
      <c r="CPZ97"/>
      <c r="CQA97"/>
      <c r="CQB97"/>
      <c r="CQC97"/>
      <c r="CQD97"/>
      <c r="CQE97"/>
      <c r="CQF97"/>
      <c r="CQG97"/>
      <c r="CQH97"/>
      <c r="CQI97"/>
      <c r="CQJ97"/>
      <c r="CQK97"/>
      <c r="CQL97"/>
      <c r="CQM97"/>
      <c r="CQN97"/>
      <c r="CQO97"/>
      <c r="CQP97"/>
      <c r="CQQ97"/>
      <c r="CQR97"/>
      <c r="CQS97"/>
      <c r="CQT97"/>
      <c r="CQU97"/>
      <c r="CQV97"/>
      <c r="CQW97"/>
      <c r="CQX97"/>
      <c r="CQY97"/>
      <c r="CQZ97"/>
      <c r="CRA97"/>
      <c r="CRB97"/>
      <c r="CRC97"/>
      <c r="CRD97"/>
    </row>
    <row r="98" spans="1:2500" s="11" customFormat="1" ht="18" customHeight="1" x14ac:dyDescent="0.25">
      <c r="A98" s="433"/>
      <c r="B98" s="21">
        <v>5</v>
      </c>
      <c r="C98" s="21" t="str">
        <f t="shared" si="16"/>
        <v>_5</v>
      </c>
      <c r="D98" s="21" t="str">
        <f t="shared" si="17"/>
        <v>_11_1</v>
      </c>
      <c r="E98" s="22" t="s">
        <v>78</v>
      </c>
      <c r="F98" s="21">
        <v>11</v>
      </c>
      <c r="G98" s="22" t="s">
        <v>79</v>
      </c>
      <c r="H98" s="21">
        <v>1</v>
      </c>
      <c r="I98" s="22" t="s">
        <v>7</v>
      </c>
      <c r="J98" s="287">
        <v>15594</v>
      </c>
      <c r="K98" s="15">
        <v>0.02</v>
      </c>
      <c r="L98" s="15">
        <v>0.02</v>
      </c>
      <c r="M98" s="289">
        <f t="shared" si="10"/>
        <v>15906</v>
      </c>
      <c r="N98" s="289">
        <f t="shared" si="11"/>
        <v>16227</v>
      </c>
      <c r="O98"/>
      <c r="P98" s="25">
        <f t="shared" si="12"/>
        <v>1.0200076952674106</v>
      </c>
      <c r="Q98" s="25">
        <f>+P98</f>
        <v>1.0200076952674106</v>
      </c>
      <c r="R98" s="25">
        <v>0</v>
      </c>
      <c r="S98" s="1">
        <f t="shared" si="18"/>
        <v>1.0201810637495285</v>
      </c>
      <c r="T98" s="1">
        <f>+S98</f>
        <v>1.0201810637495285</v>
      </c>
      <c r="U98" s="1">
        <v>0</v>
      </c>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c r="AMG98"/>
      <c r="AMH98"/>
      <c r="AMI98"/>
      <c r="AMJ98"/>
      <c r="AMK98"/>
      <c r="AML98"/>
      <c r="AMM98"/>
      <c r="AMN98"/>
      <c r="AMO98"/>
      <c r="AMP98"/>
      <c r="AMQ98"/>
      <c r="AMR98"/>
      <c r="AMS98"/>
      <c r="AMT98"/>
      <c r="AMU98"/>
      <c r="AMV98"/>
      <c r="AMW98"/>
      <c r="AMX98"/>
      <c r="AMY98"/>
      <c r="AMZ98"/>
      <c r="ANA98"/>
      <c r="ANB98"/>
      <c r="ANC98"/>
      <c r="AND98"/>
      <c r="ANE98"/>
      <c r="ANF98"/>
      <c r="ANG98"/>
      <c r="ANH98"/>
      <c r="ANI98"/>
      <c r="ANJ98"/>
      <c r="ANK98"/>
      <c r="ANL98"/>
      <c r="ANM98"/>
      <c r="ANN98"/>
      <c r="ANO98"/>
      <c r="ANP98"/>
      <c r="ANQ98"/>
      <c r="ANR98"/>
      <c r="ANS98"/>
      <c r="ANT98"/>
      <c r="ANU98"/>
      <c r="ANV98"/>
      <c r="ANW98"/>
      <c r="ANX98"/>
      <c r="ANY98"/>
      <c r="ANZ98"/>
      <c r="AOA98"/>
      <c r="AOB98"/>
      <c r="AOC98"/>
      <c r="AOD98"/>
      <c r="AOE98"/>
      <c r="AOF98"/>
      <c r="AOG98"/>
      <c r="AOH98"/>
      <c r="AOI98"/>
      <c r="AOJ98"/>
      <c r="AOK98"/>
      <c r="AOL98"/>
      <c r="AOM98"/>
      <c r="AON98"/>
      <c r="AOO98"/>
      <c r="AOP98"/>
      <c r="AOQ98"/>
      <c r="AOR98"/>
      <c r="AOS98"/>
      <c r="AOT98"/>
      <c r="AOU98"/>
      <c r="AOV98"/>
      <c r="AOW98"/>
      <c r="AOX98"/>
      <c r="AOY98"/>
      <c r="AOZ98"/>
      <c r="APA98"/>
      <c r="APB98"/>
      <c r="APC98"/>
      <c r="APD98"/>
      <c r="APE98"/>
      <c r="APF98"/>
      <c r="APG98"/>
      <c r="APH98"/>
      <c r="API98"/>
      <c r="APJ98"/>
      <c r="APK98"/>
      <c r="APL98"/>
      <c r="APM98"/>
      <c r="APN98"/>
      <c r="APO98"/>
      <c r="APP98"/>
      <c r="APQ98"/>
      <c r="APR98"/>
      <c r="APS98"/>
      <c r="APT98"/>
      <c r="APU98"/>
      <c r="APV98"/>
      <c r="APW98"/>
      <c r="APX98"/>
      <c r="APY98"/>
      <c r="APZ98"/>
      <c r="AQA98"/>
      <c r="AQB98"/>
      <c r="AQC98"/>
      <c r="AQD98"/>
      <c r="AQE98"/>
      <c r="AQF98"/>
      <c r="AQG98"/>
      <c r="AQH98"/>
      <c r="AQI98"/>
      <c r="AQJ98"/>
      <c r="AQK98"/>
      <c r="AQL98"/>
      <c r="AQM98"/>
      <c r="AQN98"/>
      <c r="AQO98"/>
      <c r="AQP98"/>
      <c r="AQQ98"/>
      <c r="AQR98"/>
      <c r="AQS98"/>
      <c r="AQT98"/>
      <c r="AQU98"/>
      <c r="AQV98"/>
      <c r="AQW98"/>
      <c r="AQX98"/>
      <c r="AQY98"/>
      <c r="AQZ98"/>
      <c r="ARA98"/>
      <c r="ARB98"/>
      <c r="ARC98"/>
      <c r="ARD98"/>
      <c r="ARE98"/>
      <c r="ARF98"/>
      <c r="ARG98"/>
      <c r="ARH98"/>
      <c r="ARI98"/>
      <c r="ARJ98"/>
      <c r="ARK98"/>
      <c r="ARL98"/>
      <c r="ARM98"/>
      <c r="ARN98"/>
      <c r="ARO98"/>
      <c r="ARP98"/>
      <c r="ARQ98"/>
      <c r="ARR98"/>
      <c r="ARS98"/>
      <c r="ART98"/>
      <c r="ARU98"/>
      <c r="ARV98"/>
      <c r="ARW98"/>
      <c r="ARX98"/>
      <c r="ARY98"/>
      <c r="ARZ98"/>
      <c r="ASA98"/>
      <c r="ASB98"/>
      <c r="ASC98"/>
      <c r="ASD98"/>
      <c r="ASE98"/>
      <c r="ASF98"/>
      <c r="ASG98"/>
      <c r="ASH98"/>
      <c r="ASI98"/>
      <c r="ASJ98"/>
      <c r="ASK98"/>
      <c r="ASL98"/>
      <c r="ASM98"/>
      <c r="ASN98"/>
      <c r="ASO98"/>
      <c r="ASP98"/>
      <c r="ASQ98"/>
      <c r="ASR98"/>
      <c r="ASS98"/>
      <c r="AST98"/>
      <c r="ASU98"/>
      <c r="ASV98"/>
      <c r="ASW98"/>
      <c r="ASX98"/>
      <c r="ASY98"/>
      <c r="ASZ98"/>
      <c r="ATA98"/>
      <c r="ATB98"/>
      <c r="ATC98"/>
      <c r="ATD98"/>
      <c r="ATE98"/>
      <c r="ATF98"/>
      <c r="ATG98"/>
      <c r="ATH98"/>
      <c r="ATI98"/>
      <c r="ATJ98"/>
      <c r="ATK98"/>
      <c r="ATL98"/>
      <c r="ATM98"/>
      <c r="ATN98"/>
      <c r="ATO98"/>
      <c r="ATP98"/>
      <c r="ATQ98"/>
      <c r="ATR98"/>
      <c r="ATS98"/>
      <c r="ATT98"/>
      <c r="ATU98"/>
      <c r="ATV98"/>
      <c r="ATW98"/>
      <c r="ATX98"/>
      <c r="ATY98"/>
      <c r="ATZ98"/>
      <c r="AUA98"/>
      <c r="AUB98"/>
      <c r="AUC98"/>
      <c r="AUD98"/>
      <c r="AUE98"/>
      <c r="AUF98"/>
      <c r="AUG98"/>
      <c r="AUH98"/>
      <c r="AUI98"/>
      <c r="AUJ98"/>
      <c r="AUK98"/>
      <c r="AUL98"/>
      <c r="AUM98"/>
      <c r="AUN98"/>
      <c r="AUO98"/>
      <c r="AUP98"/>
      <c r="AUQ98"/>
      <c r="AUR98"/>
      <c r="AUS98"/>
      <c r="AUT98"/>
      <c r="AUU98"/>
      <c r="AUV98"/>
      <c r="AUW98"/>
      <c r="AUX98"/>
      <c r="AUY98"/>
      <c r="AUZ98"/>
      <c r="AVA98"/>
      <c r="AVB98"/>
      <c r="AVC98"/>
      <c r="AVD98"/>
      <c r="AVE98"/>
      <c r="AVF98"/>
      <c r="AVG98"/>
      <c r="AVH98"/>
      <c r="AVI98"/>
      <c r="AVJ98"/>
      <c r="AVK98"/>
      <c r="AVL98"/>
      <c r="AVM98"/>
      <c r="AVN98"/>
      <c r="AVO98"/>
      <c r="AVP98"/>
      <c r="AVQ98"/>
      <c r="AVR98"/>
      <c r="AVS98"/>
      <c r="AVT98"/>
      <c r="AVU98"/>
      <c r="AVV98"/>
      <c r="AVW98"/>
      <c r="AVX98"/>
      <c r="AVY98"/>
      <c r="AVZ98"/>
      <c r="AWA98"/>
      <c r="AWB98"/>
      <c r="AWC98"/>
      <c r="AWD98"/>
      <c r="AWE98"/>
      <c r="AWF98"/>
      <c r="AWG98"/>
      <c r="AWH98"/>
      <c r="AWI98"/>
      <c r="AWJ98"/>
      <c r="AWK98"/>
      <c r="AWL98"/>
      <c r="AWM98"/>
      <c r="AWN98"/>
      <c r="AWO98"/>
      <c r="AWP98"/>
      <c r="AWQ98"/>
      <c r="AWR98"/>
      <c r="AWS98"/>
      <c r="AWT98"/>
      <c r="AWU98"/>
      <c r="AWV98"/>
      <c r="AWW98"/>
      <c r="AWX98"/>
      <c r="AWY98"/>
      <c r="AWZ98"/>
      <c r="AXA98"/>
      <c r="AXB98"/>
      <c r="AXC98"/>
      <c r="AXD98"/>
      <c r="AXE98"/>
      <c r="AXF98"/>
      <c r="AXG98"/>
      <c r="AXH98"/>
      <c r="AXI98"/>
      <c r="AXJ98"/>
      <c r="AXK98"/>
      <c r="AXL98"/>
      <c r="AXM98"/>
      <c r="AXN98"/>
      <c r="AXO98"/>
      <c r="AXP98"/>
      <c r="AXQ98"/>
      <c r="AXR98"/>
      <c r="AXS98"/>
      <c r="AXT98"/>
      <c r="AXU98"/>
      <c r="AXV98"/>
      <c r="AXW98"/>
      <c r="AXX98"/>
      <c r="AXY98"/>
      <c r="AXZ98"/>
      <c r="AYA98"/>
      <c r="AYB98"/>
      <c r="AYC98"/>
      <c r="AYD98"/>
      <c r="AYE98"/>
      <c r="AYF98"/>
      <c r="AYG98"/>
      <c r="AYH98"/>
      <c r="AYI98"/>
      <c r="AYJ98"/>
      <c r="AYK98"/>
      <c r="AYL98"/>
      <c r="AYM98"/>
      <c r="AYN98"/>
      <c r="AYO98"/>
      <c r="AYP98"/>
      <c r="AYQ98"/>
      <c r="AYR98"/>
      <c r="AYS98"/>
      <c r="AYT98"/>
      <c r="AYU98"/>
      <c r="AYV98"/>
      <c r="AYW98"/>
      <c r="AYX98"/>
      <c r="AYY98"/>
      <c r="AYZ98"/>
      <c r="AZA98"/>
      <c r="AZB98"/>
      <c r="AZC98"/>
      <c r="AZD98"/>
      <c r="AZE98"/>
      <c r="AZF98"/>
      <c r="AZG98"/>
      <c r="AZH98"/>
      <c r="AZI98"/>
      <c r="AZJ98"/>
      <c r="AZK98"/>
      <c r="AZL98"/>
      <c r="AZM98"/>
      <c r="AZN98"/>
      <c r="AZO98"/>
      <c r="AZP98"/>
      <c r="AZQ98"/>
      <c r="AZR98"/>
      <c r="AZS98"/>
      <c r="AZT98"/>
      <c r="AZU98"/>
      <c r="AZV98"/>
      <c r="AZW98"/>
      <c r="AZX98"/>
      <c r="AZY98"/>
      <c r="AZZ98"/>
      <c r="BAA98"/>
      <c r="BAB98"/>
      <c r="BAC98"/>
      <c r="BAD98"/>
      <c r="BAE98"/>
      <c r="BAF98"/>
      <c r="BAG98"/>
      <c r="BAH98"/>
      <c r="BAI98"/>
      <c r="BAJ98"/>
      <c r="BAK98"/>
      <c r="BAL98"/>
      <c r="BAM98"/>
      <c r="BAN98"/>
      <c r="BAO98"/>
      <c r="BAP98"/>
      <c r="BAQ98"/>
      <c r="BAR98"/>
      <c r="BAS98"/>
      <c r="BAT98"/>
      <c r="BAU98"/>
      <c r="BAV98"/>
      <c r="BAW98"/>
      <c r="BAX98"/>
      <c r="BAY98"/>
      <c r="BAZ98"/>
      <c r="BBA98"/>
      <c r="BBB98"/>
      <c r="BBC98"/>
      <c r="BBD98"/>
      <c r="BBE98"/>
      <c r="BBF98"/>
      <c r="BBG98"/>
      <c r="BBH98"/>
      <c r="BBI98"/>
      <c r="BBJ98"/>
      <c r="BBK98"/>
      <c r="BBL98"/>
      <c r="BBM98"/>
      <c r="BBN98"/>
      <c r="BBO98"/>
      <c r="BBP98"/>
      <c r="BBQ98"/>
      <c r="BBR98"/>
      <c r="BBS98"/>
      <c r="BBT98"/>
      <c r="BBU98"/>
      <c r="BBV98"/>
      <c r="BBW98"/>
      <c r="BBX98"/>
      <c r="BBY98"/>
      <c r="BBZ98"/>
      <c r="BCA98"/>
      <c r="BCB98"/>
      <c r="BCC98"/>
      <c r="BCD98"/>
      <c r="BCE98"/>
      <c r="BCF98"/>
      <c r="BCG98"/>
      <c r="BCH98"/>
      <c r="BCI98"/>
      <c r="BCJ98"/>
      <c r="BCK98"/>
      <c r="BCL98"/>
      <c r="BCM98"/>
      <c r="BCN98"/>
      <c r="BCO98"/>
      <c r="BCP98"/>
      <c r="BCQ98"/>
      <c r="BCR98"/>
      <c r="BCS98"/>
      <c r="BCT98"/>
      <c r="BCU98"/>
      <c r="BCV98"/>
      <c r="BCW98"/>
      <c r="BCX98"/>
      <c r="BCY98"/>
      <c r="BCZ98"/>
      <c r="BDA98"/>
      <c r="BDB98"/>
      <c r="BDC98"/>
      <c r="BDD98"/>
      <c r="BDE98"/>
      <c r="BDF98"/>
      <c r="BDG98"/>
      <c r="BDH98"/>
      <c r="BDI98"/>
      <c r="BDJ98"/>
      <c r="BDK98"/>
      <c r="BDL98"/>
      <c r="BDM98"/>
      <c r="BDN98"/>
      <c r="BDO98"/>
      <c r="BDP98"/>
      <c r="BDQ98"/>
      <c r="BDR98"/>
      <c r="BDS98"/>
      <c r="BDT98"/>
      <c r="BDU98"/>
      <c r="BDV98"/>
      <c r="BDW98"/>
      <c r="BDX98"/>
      <c r="BDY98"/>
      <c r="BDZ98"/>
      <c r="BEA98"/>
      <c r="BEB98"/>
      <c r="BEC98"/>
      <c r="BED98"/>
      <c r="BEE98"/>
      <c r="BEF98"/>
      <c r="BEG98"/>
      <c r="BEH98"/>
      <c r="BEI98"/>
      <c r="BEJ98"/>
      <c r="BEK98"/>
      <c r="BEL98"/>
      <c r="BEM98"/>
      <c r="BEN98"/>
      <c r="BEO98"/>
      <c r="BEP98"/>
      <c r="BEQ98"/>
      <c r="BER98"/>
      <c r="BES98"/>
      <c r="BET98"/>
      <c r="BEU98"/>
      <c r="BEV98"/>
      <c r="BEW98"/>
      <c r="BEX98"/>
      <c r="BEY98"/>
      <c r="BEZ98"/>
      <c r="BFA98"/>
      <c r="BFB98"/>
      <c r="BFC98"/>
      <c r="BFD98"/>
      <c r="BFE98"/>
      <c r="BFF98"/>
      <c r="BFG98"/>
      <c r="BFH98"/>
      <c r="BFI98"/>
      <c r="BFJ98"/>
      <c r="BFK98"/>
      <c r="BFL98"/>
      <c r="BFM98"/>
      <c r="BFN98"/>
      <c r="BFO98"/>
      <c r="BFP98"/>
      <c r="BFQ98"/>
      <c r="BFR98"/>
      <c r="BFS98"/>
      <c r="BFT98"/>
      <c r="BFU98"/>
      <c r="BFV98"/>
      <c r="BFW98"/>
      <c r="BFX98"/>
      <c r="BFY98"/>
      <c r="BFZ98"/>
      <c r="BGA98"/>
      <c r="BGB98"/>
      <c r="BGC98"/>
      <c r="BGD98"/>
      <c r="BGE98"/>
      <c r="BGF98"/>
      <c r="BGG98"/>
      <c r="BGH98"/>
      <c r="BGI98"/>
      <c r="BGJ98"/>
      <c r="BGK98"/>
      <c r="BGL98"/>
      <c r="BGM98"/>
      <c r="BGN98"/>
      <c r="BGO98"/>
      <c r="BGP98"/>
      <c r="BGQ98"/>
      <c r="BGR98"/>
      <c r="BGS98"/>
      <c r="BGT98"/>
      <c r="BGU98"/>
      <c r="BGV98"/>
      <c r="BGW98"/>
      <c r="BGX98"/>
      <c r="BGY98"/>
      <c r="BGZ98"/>
      <c r="BHA98"/>
      <c r="BHB98"/>
      <c r="BHC98"/>
      <c r="BHD98"/>
      <c r="BHE98"/>
      <c r="BHF98"/>
      <c r="BHG98"/>
      <c r="BHH98"/>
      <c r="BHI98"/>
      <c r="BHJ98"/>
      <c r="BHK98"/>
      <c r="BHL98"/>
      <c r="BHM98"/>
      <c r="BHN98"/>
      <c r="BHO98"/>
      <c r="BHP98"/>
      <c r="BHQ98"/>
      <c r="BHR98"/>
      <c r="BHS98"/>
      <c r="BHT98"/>
      <c r="BHU98"/>
      <c r="BHV98"/>
      <c r="BHW98"/>
      <c r="BHX98"/>
      <c r="BHY98"/>
      <c r="BHZ98"/>
      <c r="BIA98"/>
      <c r="BIB98"/>
      <c r="BIC98"/>
      <c r="BID98"/>
      <c r="BIE98"/>
      <c r="BIF98"/>
      <c r="BIG98"/>
      <c r="BIH98"/>
      <c r="BII98"/>
      <c r="BIJ98"/>
      <c r="BIK98"/>
      <c r="BIL98"/>
      <c r="BIM98"/>
      <c r="BIN98"/>
      <c r="BIO98"/>
      <c r="BIP98"/>
      <c r="BIQ98"/>
      <c r="BIR98"/>
      <c r="BIS98"/>
      <c r="BIT98"/>
      <c r="BIU98"/>
      <c r="BIV98"/>
      <c r="BIW98"/>
      <c r="BIX98"/>
      <c r="BIY98"/>
      <c r="BIZ98"/>
      <c r="BJA98"/>
      <c r="BJB98"/>
      <c r="BJC98"/>
      <c r="BJD98"/>
      <c r="BJE98"/>
      <c r="BJF98"/>
      <c r="BJG98"/>
      <c r="BJH98"/>
      <c r="BJI98"/>
      <c r="BJJ98"/>
      <c r="BJK98"/>
      <c r="BJL98"/>
      <c r="BJM98"/>
      <c r="BJN98"/>
      <c r="BJO98"/>
      <c r="BJP98"/>
      <c r="BJQ98"/>
      <c r="BJR98"/>
      <c r="BJS98"/>
      <c r="BJT98"/>
      <c r="BJU98"/>
      <c r="BJV98"/>
      <c r="BJW98"/>
      <c r="BJX98"/>
      <c r="BJY98"/>
      <c r="BJZ98"/>
      <c r="BKA98"/>
      <c r="BKB98"/>
      <c r="BKC98"/>
      <c r="BKD98"/>
      <c r="BKE98"/>
      <c r="BKF98"/>
      <c r="BKG98"/>
      <c r="BKH98"/>
      <c r="BKI98"/>
      <c r="BKJ98"/>
      <c r="BKK98"/>
      <c r="BKL98"/>
      <c r="BKM98"/>
      <c r="BKN98"/>
      <c r="BKO98"/>
      <c r="BKP98"/>
      <c r="BKQ98"/>
      <c r="BKR98"/>
      <c r="BKS98"/>
      <c r="BKT98"/>
      <c r="BKU98"/>
      <c r="BKV98"/>
      <c r="BKW98"/>
      <c r="BKX98"/>
      <c r="BKY98"/>
      <c r="BKZ98"/>
      <c r="BLA98"/>
      <c r="BLB98"/>
      <c r="BLC98"/>
      <c r="BLD98"/>
      <c r="BLE98"/>
      <c r="BLF98"/>
      <c r="BLG98"/>
      <c r="BLH98"/>
      <c r="BLI98"/>
      <c r="BLJ98"/>
      <c r="BLK98"/>
      <c r="BLL98"/>
      <c r="BLM98"/>
      <c r="BLN98"/>
      <c r="BLO98"/>
      <c r="BLP98"/>
      <c r="BLQ98"/>
      <c r="BLR98"/>
      <c r="BLS98"/>
      <c r="BLT98"/>
      <c r="BLU98"/>
      <c r="BLV98"/>
      <c r="BLW98"/>
      <c r="BLX98"/>
      <c r="BLY98"/>
      <c r="BLZ98"/>
      <c r="BMA98"/>
      <c r="BMB98"/>
      <c r="BMC98"/>
      <c r="BMD98"/>
      <c r="BME98"/>
      <c r="BMF98"/>
      <c r="BMG98"/>
      <c r="BMH98"/>
      <c r="BMI98"/>
      <c r="BMJ98"/>
      <c r="BMK98"/>
      <c r="BML98"/>
      <c r="BMM98"/>
      <c r="BMN98"/>
      <c r="BMO98"/>
      <c r="BMP98"/>
      <c r="BMQ98"/>
      <c r="BMR98"/>
      <c r="BMS98"/>
      <c r="BMT98"/>
      <c r="BMU98"/>
      <c r="BMV98"/>
      <c r="BMW98"/>
      <c r="BMX98"/>
      <c r="BMY98"/>
      <c r="BMZ98"/>
      <c r="BNA98"/>
      <c r="BNB98"/>
      <c r="BNC98"/>
      <c r="BND98"/>
      <c r="BNE98"/>
      <c r="BNF98"/>
      <c r="BNG98"/>
      <c r="BNH98"/>
      <c r="BNI98"/>
      <c r="BNJ98"/>
      <c r="BNK98"/>
      <c r="BNL98"/>
      <c r="BNM98"/>
      <c r="BNN98"/>
      <c r="BNO98"/>
      <c r="BNP98"/>
      <c r="BNQ98"/>
      <c r="BNR98"/>
      <c r="BNS98"/>
      <c r="BNT98"/>
      <c r="BNU98"/>
      <c r="BNV98"/>
      <c r="BNW98"/>
      <c r="BNX98"/>
      <c r="BNY98"/>
      <c r="BNZ98"/>
      <c r="BOA98"/>
      <c r="BOB98"/>
      <c r="BOC98"/>
      <c r="BOD98"/>
      <c r="BOE98"/>
      <c r="BOF98"/>
      <c r="BOG98"/>
      <c r="BOH98"/>
      <c r="BOI98"/>
      <c r="BOJ98"/>
      <c r="BOK98"/>
      <c r="BOL98"/>
      <c r="BOM98"/>
      <c r="BON98"/>
      <c r="BOO98"/>
      <c r="BOP98"/>
      <c r="BOQ98"/>
      <c r="BOR98"/>
      <c r="BOS98"/>
      <c r="BOT98"/>
      <c r="BOU98"/>
      <c r="BOV98"/>
      <c r="BOW98"/>
      <c r="BOX98"/>
      <c r="BOY98"/>
      <c r="BOZ98"/>
      <c r="BPA98"/>
      <c r="BPB98"/>
      <c r="BPC98"/>
      <c r="BPD98"/>
      <c r="BPE98"/>
      <c r="BPF98"/>
      <c r="BPG98"/>
      <c r="BPH98"/>
      <c r="BPI98"/>
      <c r="BPJ98"/>
      <c r="BPK98"/>
      <c r="BPL98"/>
      <c r="BPM98"/>
      <c r="BPN98"/>
      <c r="BPO98"/>
      <c r="BPP98"/>
      <c r="BPQ98"/>
      <c r="BPR98"/>
      <c r="BPS98"/>
      <c r="BPT98"/>
      <c r="BPU98"/>
      <c r="BPV98"/>
      <c r="BPW98"/>
      <c r="BPX98"/>
      <c r="BPY98"/>
      <c r="BPZ98"/>
      <c r="BQA98"/>
      <c r="BQB98"/>
      <c r="BQC98"/>
      <c r="BQD98"/>
      <c r="BQE98"/>
      <c r="BQF98"/>
      <c r="BQG98"/>
      <c r="BQH98"/>
      <c r="BQI98"/>
      <c r="BQJ98"/>
      <c r="BQK98"/>
      <c r="BQL98"/>
      <c r="BQM98"/>
      <c r="BQN98"/>
      <c r="BQO98"/>
      <c r="BQP98"/>
      <c r="BQQ98"/>
      <c r="BQR98"/>
      <c r="BQS98"/>
      <c r="BQT98"/>
      <c r="BQU98"/>
      <c r="BQV98"/>
      <c r="BQW98"/>
      <c r="BQX98"/>
      <c r="BQY98"/>
      <c r="BQZ98"/>
      <c r="BRA98"/>
      <c r="BRB98"/>
      <c r="BRC98"/>
      <c r="BRD98"/>
      <c r="BRE98"/>
      <c r="BRF98"/>
      <c r="BRG98"/>
      <c r="BRH98"/>
      <c r="BRI98"/>
      <c r="BRJ98"/>
      <c r="BRK98"/>
      <c r="BRL98"/>
      <c r="BRM98"/>
      <c r="BRN98"/>
      <c r="BRO98"/>
      <c r="BRP98"/>
      <c r="BRQ98"/>
      <c r="BRR98"/>
      <c r="BRS98"/>
      <c r="BRT98"/>
      <c r="BRU98"/>
      <c r="BRV98"/>
      <c r="BRW98"/>
      <c r="BRX98"/>
      <c r="BRY98"/>
      <c r="BRZ98"/>
      <c r="BSA98"/>
      <c r="BSB98"/>
      <c r="BSC98"/>
      <c r="BSD98"/>
      <c r="BSE98"/>
      <c r="BSF98"/>
      <c r="BSG98"/>
      <c r="BSH98"/>
      <c r="BSI98"/>
      <c r="BSJ98"/>
      <c r="BSK98"/>
      <c r="BSL98"/>
      <c r="BSM98"/>
      <c r="BSN98"/>
      <c r="BSO98"/>
      <c r="BSP98"/>
      <c r="BSQ98"/>
      <c r="BSR98"/>
      <c r="BSS98"/>
      <c r="BST98"/>
      <c r="BSU98"/>
      <c r="BSV98"/>
      <c r="BSW98"/>
      <c r="BSX98"/>
      <c r="BSY98"/>
      <c r="BSZ98"/>
      <c r="BTA98"/>
      <c r="BTB98"/>
      <c r="BTC98"/>
      <c r="BTD98"/>
      <c r="BTE98"/>
      <c r="BTF98"/>
      <c r="BTG98"/>
      <c r="BTH98"/>
      <c r="BTI98"/>
      <c r="BTJ98"/>
      <c r="BTK98"/>
      <c r="BTL98"/>
      <c r="BTM98"/>
      <c r="BTN98"/>
      <c r="BTO98"/>
      <c r="BTP98"/>
      <c r="BTQ98"/>
      <c r="BTR98"/>
      <c r="BTS98"/>
      <c r="BTT98"/>
      <c r="BTU98"/>
      <c r="BTV98"/>
      <c r="BTW98"/>
      <c r="BTX98"/>
      <c r="BTY98"/>
      <c r="BTZ98"/>
      <c r="BUA98"/>
      <c r="BUB98"/>
      <c r="BUC98"/>
      <c r="BUD98"/>
      <c r="BUE98"/>
      <c r="BUF98"/>
      <c r="BUG98"/>
      <c r="BUH98"/>
      <c r="BUI98"/>
      <c r="BUJ98"/>
      <c r="BUK98"/>
      <c r="BUL98"/>
      <c r="BUM98"/>
      <c r="BUN98"/>
      <c r="BUO98"/>
      <c r="BUP98"/>
      <c r="BUQ98"/>
      <c r="BUR98"/>
      <c r="BUS98"/>
      <c r="BUT98"/>
      <c r="BUU98"/>
      <c r="BUV98"/>
      <c r="BUW98"/>
      <c r="BUX98"/>
      <c r="BUY98"/>
      <c r="BUZ98"/>
      <c r="BVA98"/>
      <c r="BVB98"/>
      <c r="BVC98"/>
      <c r="BVD98"/>
      <c r="BVE98"/>
      <c r="BVF98"/>
      <c r="BVG98"/>
      <c r="BVH98"/>
      <c r="BVI98"/>
      <c r="BVJ98"/>
      <c r="BVK98"/>
      <c r="BVL98"/>
      <c r="BVM98"/>
      <c r="BVN98"/>
      <c r="BVO98"/>
      <c r="BVP98"/>
      <c r="BVQ98"/>
      <c r="BVR98"/>
      <c r="BVS98"/>
      <c r="BVT98"/>
      <c r="BVU98"/>
      <c r="BVV98"/>
      <c r="BVW98"/>
      <c r="BVX98"/>
      <c r="BVY98"/>
      <c r="BVZ98"/>
      <c r="BWA98"/>
      <c r="BWB98"/>
      <c r="BWC98"/>
      <c r="BWD98"/>
      <c r="BWE98"/>
      <c r="BWF98"/>
      <c r="BWG98"/>
      <c r="BWH98"/>
      <c r="BWI98"/>
      <c r="BWJ98"/>
      <c r="BWK98"/>
      <c r="BWL98"/>
      <c r="BWM98"/>
      <c r="BWN98"/>
      <c r="BWO98"/>
      <c r="BWP98"/>
      <c r="BWQ98"/>
      <c r="BWR98"/>
      <c r="BWS98"/>
      <c r="BWT98"/>
      <c r="BWU98"/>
      <c r="BWV98"/>
      <c r="BWW98"/>
      <c r="BWX98"/>
      <c r="BWY98"/>
      <c r="BWZ98"/>
      <c r="BXA98"/>
      <c r="BXB98"/>
      <c r="BXC98"/>
      <c r="BXD98"/>
      <c r="BXE98"/>
      <c r="BXF98"/>
      <c r="BXG98"/>
      <c r="BXH98"/>
      <c r="BXI98"/>
      <c r="BXJ98"/>
      <c r="BXK98"/>
      <c r="BXL98"/>
      <c r="BXM98"/>
      <c r="BXN98"/>
      <c r="BXO98"/>
      <c r="BXP98"/>
      <c r="BXQ98"/>
      <c r="BXR98"/>
      <c r="BXS98"/>
      <c r="BXT98"/>
      <c r="BXU98"/>
      <c r="BXV98"/>
      <c r="BXW98"/>
      <c r="BXX98"/>
      <c r="BXY98"/>
      <c r="BXZ98"/>
      <c r="BYA98"/>
      <c r="BYB98"/>
      <c r="BYC98"/>
      <c r="BYD98"/>
      <c r="BYE98"/>
      <c r="BYF98"/>
      <c r="BYG98"/>
      <c r="BYH98"/>
      <c r="BYI98"/>
      <c r="BYJ98"/>
      <c r="BYK98"/>
      <c r="BYL98"/>
      <c r="BYM98"/>
      <c r="BYN98"/>
      <c r="BYO98"/>
      <c r="BYP98"/>
      <c r="BYQ98"/>
      <c r="BYR98"/>
      <c r="BYS98"/>
      <c r="BYT98"/>
      <c r="BYU98"/>
      <c r="BYV98"/>
      <c r="BYW98"/>
      <c r="BYX98"/>
      <c r="BYY98"/>
      <c r="BYZ98"/>
      <c r="BZA98"/>
      <c r="BZB98"/>
      <c r="BZC98"/>
      <c r="BZD98"/>
      <c r="BZE98"/>
      <c r="BZF98"/>
      <c r="BZG98"/>
      <c r="BZH98"/>
      <c r="BZI98"/>
      <c r="BZJ98"/>
      <c r="BZK98"/>
      <c r="BZL98"/>
      <c r="BZM98"/>
      <c r="BZN98"/>
      <c r="BZO98"/>
      <c r="BZP98"/>
      <c r="BZQ98"/>
      <c r="BZR98"/>
      <c r="BZS98"/>
      <c r="BZT98"/>
      <c r="BZU98"/>
      <c r="BZV98"/>
      <c r="BZW98"/>
      <c r="BZX98"/>
      <c r="BZY98"/>
      <c r="BZZ98"/>
      <c r="CAA98"/>
      <c r="CAB98"/>
      <c r="CAC98"/>
      <c r="CAD98"/>
      <c r="CAE98"/>
      <c r="CAF98"/>
      <c r="CAG98"/>
      <c r="CAH98"/>
      <c r="CAI98"/>
      <c r="CAJ98"/>
      <c r="CAK98"/>
      <c r="CAL98"/>
      <c r="CAM98"/>
      <c r="CAN98"/>
      <c r="CAO98"/>
      <c r="CAP98"/>
      <c r="CAQ98"/>
      <c r="CAR98"/>
      <c r="CAS98"/>
      <c r="CAT98"/>
      <c r="CAU98"/>
      <c r="CAV98"/>
      <c r="CAW98"/>
      <c r="CAX98"/>
      <c r="CAY98"/>
      <c r="CAZ98"/>
      <c r="CBA98"/>
      <c r="CBB98"/>
      <c r="CBC98"/>
      <c r="CBD98"/>
      <c r="CBE98"/>
      <c r="CBF98"/>
      <c r="CBG98"/>
      <c r="CBH98"/>
      <c r="CBI98"/>
      <c r="CBJ98"/>
      <c r="CBK98"/>
      <c r="CBL98"/>
      <c r="CBM98"/>
      <c r="CBN98"/>
      <c r="CBO98"/>
      <c r="CBP98"/>
      <c r="CBQ98"/>
      <c r="CBR98"/>
      <c r="CBS98"/>
      <c r="CBT98"/>
      <c r="CBU98"/>
      <c r="CBV98"/>
      <c r="CBW98"/>
      <c r="CBX98"/>
      <c r="CBY98"/>
      <c r="CBZ98"/>
      <c r="CCA98"/>
      <c r="CCB98"/>
      <c r="CCC98"/>
      <c r="CCD98"/>
      <c r="CCE98"/>
      <c r="CCF98"/>
      <c r="CCG98"/>
      <c r="CCH98"/>
      <c r="CCI98"/>
      <c r="CCJ98"/>
      <c r="CCK98"/>
      <c r="CCL98"/>
      <c r="CCM98"/>
      <c r="CCN98"/>
      <c r="CCO98"/>
      <c r="CCP98"/>
      <c r="CCQ98"/>
      <c r="CCR98"/>
      <c r="CCS98"/>
      <c r="CCT98"/>
      <c r="CCU98"/>
      <c r="CCV98"/>
      <c r="CCW98"/>
      <c r="CCX98"/>
      <c r="CCY98"/>
      <c r="CCZ98"/>
      <c r="CDA98"/>
      <c r="CDB98"/>
      <c r="CDC98"/>
      <c r="CDD98"/>
      <c r="CDE98"/>
      <c r="CDF98"/>
      <c r="CDG98"/>
      <c r="CDH98"/>
      <c r="CDI98"/>
      <c r="CDJ98"/>
      <c r="CDK98"/>
      <c r="CDL98"/>
      <c r="CDM98"/>
      <c r="CDN98"/>
      <c r="CDO98"/>
      <c r="CDP98"/>
      <c r="CDQ98"/>
      <c r="CDR98"/>
      <c r="CDS98"/>
      <c r="CDT98"/>
      <c r="CDU98"/>
      <c r="CDV98"/>
      <c r="CDW98"/>
      <c r="CDX98"/>
      <c r="CDY98"/>
      <c r="CDZ98"/>
      <c r="CEA98"/>
      <c r="CEB98"/>
      <c r="CEC98"/>
      <c r="CED98"/>
      <c r="CEE98"/>
      <c r="CEF98"/>
      <c r="CEG98"/>
      <c r="CEH98"/>
      <c r="CEI98"/>
      <c r="CEJ98"/>
      <c r="CEK98"/>
      <c r="CEL98"/>
      <c r="CEM98"/>
      <c r="CEN98"/>
      <c r="CEO98"/>
      <c r="CEP98"/>
      <c r="CEQ98"/>
      <c r="CER98"/>
      <c r="CES98"/>
      <c r="CET98"/>
      <c r="CEU98"/>
      <c r="CEV98"/>
      <c r="CEW98"/>
      <c r="CEX98"/>
      <c r="CEY98"/>
      <c r="CEZ98"/>
      <c r="CFA98"/>
      <c r="CFB98"/>
      <c r="CFC98"/>
      <c r="CFD98"/>
      <c r="CFE98"/>
      <c r="CFF98"/>
      <c r="CFG98"/>
      <c r="CFH98"/>
      <c r="CFI98"/>
      <c r="CFJ98"/>
      <c r="CFK98"/>
      <c r="CFL98"/>
      <c r="CFM98"/>
      <c r="CFN98"/>
      <c r="CFO98"/>
      <c r="CFP98"/>
      <c r="CFQ98"/>
      <c r="CFR98"/>
      <c r="CFS98"/>
      <c r="CFT98"/>
      <c r="CFU98"/>
      <c r="CFV98"/>
      <c r="CFW98"/>
      <c r="CFX98"/>
      <c r="CFY98"/>
      <c r="CFZ98"/>
      <c r="CGA98"/>
      <c r="CGB98"/>
      <c r="CGC98"/>
      <c r="CGD98"/>
      <c r="CGE98"/>
      <c r="CGF98"/>
      <c r="CGG98"/>
      <c r="CGH98"/>
      <c r="CGI98"/>
      <c r="CGJ98"/>
      <c r="CGK98"/>
      <c r="CGL98"/>
      <c r="CGM98"/>
      <c r="CGN98"/>
      <c r="CGO98"/>
      <c r="CGP98"/>
      <c r="CGQ98"/>
      <c r="CGR98"/>
      <c r="CGS98"/>
      <c r="CGT98"/>
      <c r="CGU98"/>
      <c r="CGV98"/>
      <c r="CGW98"/>
      <c r="CGX98"/>
      <c r="CGY98"/>
      <c r="CGZ98"/>
      <c r="CHA98"/>
      <c r="CHB98"/>
      <c r="CHC98"/>
      <c r="CHD98"/>
      <c r="CHE98"/>
      <c r="CHF98"/>
      <c r="CHG98"/>
      <c r="CHH98"/>
      <c r="CHI98"/>
      <c r="CHJ98"/>
      <c r="CHK98"/>
      <c r="CHL98"/>
      <c r="CHM98"/>
      <c r="CHN98"/>
      <c r="CHO98"/>
      <c r="CHP98"/>
      <c r="CHQ98"/>
      <c r="CHR98"/>
      <c r="CHS98"/>
      <c r="CHT98"/>
      <c r="CHU98"/>
      <c r="CHV98"/>
      <c r="CHW98"/>
      <c r="CHX98"/>
      <c r="CHY98"/>
      <c r="CHZ98"/>
      <c r="CIA98"/>
      <c r="CIB98"/>
      <c r="CIC98"/>
      <c r="CID98"/>
      <c r="CIE98"/>
      <c r="CIF98"/>
      <c r="CIG98"/>
      <c r="CIH98"/>
      <c r="CII98"/>
      <c r="CIJ98"/>
      <c r="CIK98"/>
      <c r="CIL98"/>
      <c r="CIM98"/>
      <c r="CIN98"/>
      <c r="CIO98"/>
      <c r="CIP98"/>
      <c r="CIQ98"/>
      <c r="CIR98"/>
      <c r="CIS98"/>
      <c r="CIT98"/>
      <c r="CIU98"/>
      <c r="CIV98"/>
      <c r="CIW98"/>
      <c r="CIX98"/>
      <c r="CIY98"/>
      <c r="CIZ98"/>
      <c r="CJA98"/>
      <c r="CJB98"/>
      <c r="CJC98"/>
      <c r="CJD98"/>
      <c r="CJE98"/>
      <c r="CJF98"/>
      <c r="CJG98"/>
      <c r="CJH98"/>
      <c r="CJI98"/>
      <c r="CJJ98"/>
      <c r="CJK98"/>
      <c r="CJL98"/>
      <c r="CJM98"/>
      <c r="CJN98"/>
      <c r="CJO98"/>
      <c r="CJP98"/>
      <c r="CJQ98"/>
      <c r="CJR98"/>
      <c r="CJS98"/>
      <c r="CJT98"/>
      <c r="CJU98"/>
      <c r="CJV98"/>
      <c r="CJW98"/>
      <c r="CJX98"/>
      <c r="CJY98"/>
      <c r="CJZ98"/>
      <c r="CKA98"/>
      <c r="CKB98"/>
      <c r="CKC98"/>
      <c r="CKD98"/>
      <c r="CKE98"/>
      <c r="CKF98"/>
      <c r="CKG98"/>
      <c r="CKH98"/>
      <c r="CKI98"/>
      <c r="CKJ98"/>
      <c r="CKK98"/>
      <c r="CKL98"/>
      <c r="CKM98"/>
      <c r="CKN98"/>
      <c r="CKO98"/>
      <c r="CKP98"/>
      <c r="CKQ98"/>
      <c r="CKR98"/>
      <c r="CKS98"/>
      <c r="CKT98"/>
      <c r="CKU98"/>
      <c r="CKV98"/>
      <c r="CKW98"/>
      <c r="CKX98"/>
      <c r="CKY98"/>
      <c r="CKZ98"/>
      <c r="CLA98"/>
      <c r="CLB98"/>
      <c r="CLC98"/>
      <c r="CLD98"/>
      <c r="CLE98"/>
      <c r="CLF98"/>
      <c r="CLG98"/>
      <c r="CLH98"/>
      <c r="CLI98"/>
      <c r="CLJ98"/>
      <c r="CLK98"/>
      <c r="CLL98"/>
      <c r="CLM98"/>
      <c r="CLN98"/>
      <c r="CLO98"/>
      <c r="CLP98"/>
      <c r="CLQ98"/>
      <c r="CLR98"/>
      <c r="CLS98"/>
      <c r="CLT98"/>
      <c r="CLU98"/>
      <c r="CLV98"/>
      <c r="CLW98"/>
      <c r="CLX98"/>
      <c r="CLY98"/>
      <c r="CLZ98"/>
      <c r="CMA98"/>
      <c r="CMB98"/>
      <c r="CMC98"/>
      <c r="CMD98"/>
      <c r="CME98"/>
      <c r="CMF98"/>
      <c r="CMG98"/>
      <c r="CMH98"/>
      <c r="CMI98"/>
      <c r="CMJ98"/>
      <c r="CMK98"/>
      <c r="CML98"/>
      <c r="CMM98"/>
      <c r="CMN98"/>
      <c r="CMO98"/>
      <c r="CMP98"/>
      <c r="CMQ98"/>
      <c r="CMR98"/>
      <c r="CMS98"/>
      <c r="CMT98"/>
      <c r="CMU98"/>
      <c r="CMV98"/>
      <c r="CMW98"/>
      <c r="CMX98"/>
      <c r="CMY98"/>
      <c r="CMZ98"/>
      <c r="CNA98"/>
      <c r="CNB98"/>
      <c r="CNC98"/>
      <c r="CND98"/>
      <c r="CNE98"/>
      <c r="CNF98"/>
      <c r="CNG98"/>
      <c r="CNH98"/>
      <c r="CNI98"/>
      <c r="CNJ98"/>
      <c r="CNK98"/>
      <c r="CNL98"/>
      <c r="CNM98"/>
      <c r="CNN98"/>
      <c r="CNO98"/>
      <c r="CNP98"/>
      <c r="CNQ98"/>
      <c r="CNR98"/>
      <c r="CNS98"/>
      <c r="CNT98"/>
      <c r="CNU98"/>
      <c r="CNV98"/>
      <c r="CNW98"/>
      <c r="CNX98"/>
      <c r="CNY98"/>
      <c r="CNZ98"/>
      <c r="COA98"/>
      <c r="COB98"/>
      <c r="COC98"/>
      <c r="COD98"/>
      <c r="COE98"/>
      <c r="COF98"/>
      <c r="COG98"/>
      <c r="COH98"/>
      <c r="COI98"/>
      <c r="COJ98"/>
      <c r="COK98"/>
      <c r="COL98"/>
      <c r="COM98"/>
      <c r="CON98"/>
      <c r="COO98"/>
      <c r="COP98"/>
      <c r="COQ98"/>
      <c r="COR98"/>
      <c r="COS98"/>
      <c r="COT98"/>
      <c r="COU98"/>
      <c r="COV98"/>
      <c r="COW98"/>
      <c r="COX98"/>
      <c r="COY98"/>
      <c r="COZ98"/>
      <c r="CPA98"/>
      <c r="CPB98"/>
      <c r="CPC98"/>
      <c r="CPD98"/>
      <c r="CPE98"/>
      <c r="CPF98"/>
      <c r="CPG98"/>
      <c r="CPH98"/>
      <c r="CPI98"/>
      <c r="CPJ98"/>
      <c r="CPK98"/>
      <c r="CPL98"/>
      <c r="CPM98"/>
      <c r="CPN98"/>
      <c r="CPO98"/>
      <c r="CPP98"/>
      <c r="CPQ98"/>
      <c r="CPR98"/>
      <c r="CPS98"/>
      <c r="CPT98"/>
      <c r="CPU98"/>
      <c r="CPV98"/>
      <c r="CPW98"/>
      <c r="CPX98"/>
      <c r="CPY98"/>
      <c r="CPZ98"/>
      <c r="CQA98"/>
      <c r="CQB98"/>
      <c r="CQC98"/>
      <c r="CQD98"/>
      <c r="CQE98"/>
      <c r="CQF98"/>
      <c r="CQG98"/>
      <c r="CQH98"/>
      <c r="CQI98"/>
      <c r="CQJ98"/>
      <c r="CQK98"/>
      <c r="CQL98"/>
      <c r="CQM98"/>
      <c r="CQN98"/>
      <c r="CQO98"/>
      <c r="CQP98"/>
      <c r="CQQ98"/>
      <c r="CQR98"/>
      <c r="CQS98"/>
      <c r="CQT98"/>
      <c r="CQU98"/>
      <c r="CQV98"/>
      <c r="CQW98"/>
      <c r="CQX98"/>
      <c r="CQY98"/>
      <c r="CQZ98"/>
      <c r="CRA98"/>
      <c r="CRB98"/>
      <c r="CRC98"/>
      <c r="CRD98"/>
    </row>
    <row r="99" spans="1:2500" s="11" customFormat="1" ht="18" customHeight="1" x14ac:dyDescent="0.25">
      <c r="A99" s="433"/>
      <c r="B99" s="21">
        <v>5</v>
      </c>
      <c r="C99" s="21" t="str">
        <f t="shared" si="16"/>
        <v>_5</v>
      </c>
      <c r="D99" s="21" t="str">
        <f t="shared" si="17"/>
        <v>_11_2</v>
      </c>
      <c r="E99" s="22" t="s">
        <v>78</v>
      </c>
      <c r="F99" s="21">
        <v>11</v>
      </c>
      <c r="G99" s="22" t="s">
        <v>79</v>
      </c>
      <c r="H99" s="21">
        <v>2</v>
      </c>
      <c r="I99" s="22" t="s">
        <v>9</v>
      </c>
      <c r="J99" s="287">
        <v>27837</v>
      </c>
      <c r="K99" s="15">
        <v>0.02</v>
      </c>
      <c r="L99" s="15">
        <v>0.02</v>
      </c>
      <c r="M99" s="289">
        <f t="shared" si="10"/>
        <v>28395</v>
      </c>
      <c r="N99" s="289">
        <f t="shared" si="11"/>
        <v>28965</v>
      </c>
      <c r="O99"/>
      <c r="P99" s="25">
        <f t="shared" si="12"/>
        <v>1.0200452634982218</v>
      </c>
      <c r="Q99" s="25">
        <f>+Q98</f>
        <v>1.0200076952674106</v>
      </c>
      <c r="R99" s="25">
        <f>+(M99-M98)/(J99-J98)</f>
        <v>1.020093114432737</v>
      </c>
      <c r="S99" s="1">
        <f t="shared" si="18"/>
        <v>1.0200739566825145</v>
      </c>
      <c r="T99" s="1">
        <f>+T98</f>
        <v>1.0201810637495285</v>
      </c>
      <c r="U99" s="1">
        <f>+(N99-N98)/(M99-M98)</f>
        <v>1.0199375450396349</v>
      </c>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c r="AMG99"/>
      <c r="AMH99"/>
      <c r="AMI99"/>
      <c r="AMJ99"/>
      <c r="AMK99"/>
      <c r="AML99"/>
      <c r="AMM99"/>
      <c r="AMN99"/>
      <c r="AMO99"/>
      <c r="AMP99"/>
      <c r="AMQ99"/>
      <c r="AMR99"/>
      <c r="AMS99"/>
      <c r="AMT99"/>
      <c r="AMU99"/>
      <c r="AMV99"/>
      <c r="AMW99"/>
      <c r="AMX99"/>
      <c r="AMY99"/>
      <c r="AMZ99"/>
      <c r="ANA99"/>
      <c r="ANB99"/>
      <c r="ANC99"/>
      <c r="AND99"/>
      <c r="ANE99"/>
      <c r="ANF99"/>
      <c r="ANG99"/>
      <c r="ANH99"/>
      <c r="ANI99"/>
      <c r="ANJ99"/>
      <c r="ANK99"/>
      <c r="ANL99"/>
      <c r="ANM99"/>
      <c r="ANN99"/>
      <c r="ANO99"/>
      <c r="ANP99"/>
      <c r="ANQ99"/>
      <c r="ANR99"/>
      <c r="ANS99"/>
      <c r="ANT99"/>
      <c r="ANU99"/>
      <c r="ANV99"/>
      <c r="ANW99"/>
      <c r="ANX99"/>
      <c r="ANY99"/>
      <c r="ANZ99"/>
      <c r="AOA99"/>
      <c r="AOB99"/>
      <c r="AOC99"/>
      <c r="AOD99"/>
      <c r="AOE99"/>
      <c r="AOF99"/>
      <c r="AOG99"/>
      <c r="AOH99"/>
      <c r="AOI99"/>
      <c r="AOJ99"/>
      <c r="AOK99"/>
      <c r="AOL99"/>
      <c r="AOM99"/>
      <c r="AON99"/>
      <c r="AOO99"/>
      <c r="AOP99"/>
      <c r="AOQ99"/>
      <c r="AOR99"/>
      <c r="AOS99"/>
      <c r="AOT99"/>
      <c r="AOU99"/>
      <c r="AOV99"/>
      <c r="AOW99"/>
      <c r="AOX99"/>
      <c r="AOY99"/>
      <c r="AOZ99"/>
      <c r="APA99"/>
      <c r="APB99"/>
      <c r="APC99"/>
      <c r="APD99"/>
      <c r="APE99"/>
      <c r="APF99"/>
      <c r="APG99"/>
      <c r="APH99"/>
      <c r="API99"/>
      <c r="APJ99"/>
      <c r="APK99"/>
      <c r="APL99"/>
      <c r="APM99"/>
      <c r="APN99"/>
      <c r="APO99"/>
      <c r="APP99"/>
      <c r="APQ99"/>
      <c r="APR99"/>
      <c r="APS99"/>
      <c r="APT99"/>
      <c r="APU99"/>
      <c r="APV99"/>
      <c r="APW99"/>
      <c r="APX99"/>
      <c r="APY99"/>
      <c r="APZ99"/>
      <c r="AQA99"/>
      <c r="AQB99"/>
      <c r="AQC99"/>
      <c r="AQD99"/>
      <c r="AQE99"/>
      <c r="AQF99"/>
      <c r="AQG99"/>
      <c r="AQH99"/>
      <c r="AQI99"/>
      <c r="AQJ99"/>
      <c r="AQK99"/>
      <c r="AQL99"/>
      <c r="AQM99"/>
      <c r="AQN99"/>
      <c r="AQO99"/>
      <c r="AQP99"/>
      <c r="AQQ99"/>
      <c r="AQR99"/>
      <c r="AQS99"/>
      <c r="AQT99"/>
      <c r="AQU99"/>
      <c r="AQV99"/>
      <c r="AQW99"/>
      <c r="AQX99"/>
      <c r="AQY99"/>
      <c r="AQZ99"/>
      <c r="ARA99"/>
      <c r="ARB99"/>
      <c r="ARC99"/>
      <c r="ARD99"/>
      <c r="ARE99"/>
      <c r="ARF99"/>
      <c r="ARG99"/>
      <c r="ARH99"/>
      <c r="ARI99"/>
      <c r="ARJ99"/>
      <c r="ARK99"/>
      <c r="ARL99"/>
      <c r="ARM99"/>
      <c r="ARN99"/>
      <c r="ARO99"/>
      <c r="ARP99"/>
      <c r="ARQ99"/>
      <c r="ARR99"/>
      <c r="ARS99"/>
      <c r="ART99"/>
      <c r="ARU99"/>
      <c r="ARV99"/>
      <c r="ARW99"/>
      <c r="ARX99"/>
      <c r="ARY99"/>
      <c r="ARZ99"/>
      <c r="ASA99"/>
      <c r="ASB99"/>
      <c r="ASC99"/>
      <c r="ASD99"/>
      <c r="ASE99"/>
      <c r="ASF99"/>
      <c r="ASG99"/>
      <c r="ASH99"/>
      <c r="ASI99"/>
      <c r="ASJ99"/>
      <c r="ASK99"/>
      <c r="ASL99"/>
      <c r="ASM99"/>
      <c r="ASN99"/>
      <c r="ASO99"/>
      <c r="ASP99"/>
      <c r="ASQ99"/>
      <c r="ASR99"/>
      <c r="ASS99"/>
      <c r="AST99"/>
      <c r="ASU99"/>
      <c r="ASV99"/>
      <c r="ASW99"/>
      <c r="ASX99"/>
      <c r="ASY99"/>
      <c r="ASZ99"/>
      <c r="ATA99"/>
      <c r="ATB99"/>
      <c r="ATC99"/>
      <c r="ATD99"/>
      <c r="ATE99"/>
      <c r="ATF99"/>
      <c r="ATG99"/>
      <c r="ATH99"/>
      <c r="ATI99"/>
      <c r="ATJ99"/>
      <c r="ATK99"/>
      <c r="ATL99"/>
      <c r="ATM99"/>
      <c r="ATN99"/>
      <c r="ATO99"/>
      <c r="ATP99"/>
      <c r="ATQ99"/>
      <c r="ATR99"/>
      <c r="ATS99"/>
      <c r="ATT99"/>
      <c r="ATU99"/>
      <c r="ATV99"/>
      <c r="ATW99"/>
      <c r="ATX99"/>
      <c r="ATY99"/>
      <c r="ATZ99"/>
      <c r="AUA99"/>
      <c r="AUB99"/>
      <c r="AUC99"/>
      <c r="AUD99"/>
      <c r="AUE99"/>
      <c r="AUF99"/>
      <c r="AUG99"/>
      <c r="AUH99"/>
      <c r="AUI99"/>
      <c r="AUJ99"/>
      <c r="AUK99"/>
      <c r="AUL99"/>
      <c r="AUM99"/>
      <c r="AUN99"/>
      <c r="AUO99"/>
      <c r="AUP99"/>
      <c r="AUQ99"/>
      <c r="AUR99"/>
      <c r="AUS99"/>
      <c r="AUT99"/>
      <c r="AUU99"/>
      <c r="AUV99"/>
      <c r="AUW99"/>
      <c r="AUX99"/>
      <c r="AUY99"/>
      <c r="AUZ99"/>
      <c r="AVA99"/>
      <c r="AVB99"/>
      <c r="AVC99"/>
      <c r="AVD99"/>
      <c r="AVE99"/>
      <c r="AVF99"/>
      <c r="AVG99"/>
      <c r="AVH99"/>
      <c r="AVI99"/>
      <c r="AVJ99"/>
      <c r="AVK99"/>
      <c r="AVL99"/>
      <c r="AVM99"/>
      <c r="AVN99"/>
      <c r="AVO99"/>
      <c r="AVP99"/>
      <c r="AVQ99"/>
      <c r="AVR99"/>
      <c r="AVS99"/>
      <c r="AVT99"/>
      <c r="AVU99"/>
      <c r="AVV99"/>
      <c r="AVW99"/>
      <c r="AVX99"/>
      <c r="AVY99"/>
      <c r="AVZ99"/>
      <c r="AWA99"/>
      <c r="AWB99"/>
      <c r="AWC99"/>
      <c r="AWD99"/>
      <c r="AWE99"/>
      <c r="AWF99"/>
      <c r="AWG99"/>
      <c r="AWH99"/>
      <c r="AWI99"/>
      <c r="AWJ99"/>
      <c r="AWK99"/>
      <c r="AWL99"/>
      <c r="AWM99"/>
      <c r="AWN99"/>
      <c r="AWO99"/>
      <c r="AWP99"/>
      <c r="AWQ99"/>
      <c r="AWR99"/>
      <c r="AWS99"/>
      <c r="AWT99"/>
      <c r="AWU99"/>
      <c r="AWV99"/>
      <c r="AWW99"/>
      <c r="AWX99"/>
      <c r="AWY99"/>
      <c r="AWZ99"/>
      <c r="AXA99"/>
      <c r="AXB99"/>
      <c r="AXC99"/>
      <c r="AXD99"/>
      <c r="AXE99"/>
      <c r="AXF99"/>
      <c r="AXG99"/>
      <c r="AXH99"/>
      <c r="AXI99"/>
      <c r="AXJ99"/>
      <c r="AXK99"/>
      <c r="AXL99"/>
      <c r="AXM99"/>
      <c r="AXN99"/>
      <c r="AXO99"/>
      <c r="AXP99"/>
      <c r="AXQ99"/>
      <c r="AXR99"/>
      <c r="AXS99"/>
      <c r="AXT99"/>
      <c r="AXU99"/>
      <c r="AXV99"/>
      <c r="AXW99"/>
      <c r="AXX99"/>
      <c r="AXY99"/>
      <c r="AXZ99"/>
      <c r="AYA99"/>
      <c r="AYB99"/>
      <c r="AYC99"/>
      <c r="AYD99"/>
      <c r="AYE99"/>
      <c r="AYF99"/>
      <c r="AYG99"/>
      <c r="AYH99"/>
      <c r="AYI99"/>
      <c r="AYJ99"/>
      <c r="AYK99"/>
      <c r="AYL99"/>
      <c r="AYM99"/>
      <c r="AYN99"/>
      <c r="AYO99"/>
      <c r="AYP99"/>
      <c r="AYQ99"/>
      <c r="AYR99"/>
      <c r="AYS99"/>
      <c r="AYT99"/>
      <c r="AYU99"/>
      <c r="AYV99"/>
      <c r="AYW99"/>
      <c r="AYX99"/>
      <c r="AYY99"/>
      <c r="AYZ99"/>
      <c r="AZA99"/>
      <c r="AZB99"/>
      <c r="AZC99"/>
      <c r="AZD99"/>
      <c r="AZE99"/>
      <c r="AZF99"/>
      <c r="AZG99"/>
      <c r="AZH99"/>
      <c r="AZI99"/>
      <c r="AZJ99"/>
      <c r="AZK99"/>
      <c r="AZL99"/>
      <c r="AZM99"/>
      <c r="AZN99"/>
      <c r="AZO99"/>
      <c r="AZP99"/>
      <c r="AZQ99"/>
      <c r="AZR99"/>
      <c r="AZS99"/>
      <c r="AZT99"/>
      <c r="AZU99"/>
      <c r="AZV99"/>
      <c r="AZW99"/>
      <c r="AZX99"/>
      <c r="AZY99"/>
      <c r="AZZ99"/>
      <c r="BAA99"/>
      <c r="BAB99"/>
      <c r="BAC99"/>
      <c r="BAD99"/>
      <c r="BAE99"/>
      <c r="BAF99"/>
      <c r="BAG99"/>
      <c r="BAH99"/>
      <c r="BAI99"/>
      <c r="BAJ99"/>
      <c r="BAK99"/>
      <c r="BAL99"/>
      <c r="BAM99"/>
      <c r="BAN99"/>
      <c r="BAO99"/>
      <c r="BAP99"/>
      <c r="BAQ99"/>
      <c r="BAR99"/>
      <c r="BAS99"/>
      <c r="BAT99"/>
      <c r="BAU99"/>
      <c r="BAV99"/>
      <c r="BAW99"/>
      <c r="BAX99"/>
      <c r="BAY99"/>
      <c r="BAZ99"/>
      <c r="BBA99"/>
      <c r="BBB99"/>
      <c r="BBC99"/>
      <c r="BBD99"/>
      <c r="BBE99"/>
      <c r="BBF99"/>
      <c r="BBG99"/>
      <c r="BBH99"/>
      <c r="BBI99"/>
      <c r="BBJ99"/>
      <c r="BBK99"/>
      <c r="BBL99"/>
      <c r="BBM99"/>
      <c r="BBN99"/>
      <c r="BBO99"/>
      <c r="BBP99"/>
      <c r="BBQ99"/>
      <c r="BBR99"/>
      <c r="BBS99"/>
      <c r="BBT99"/>
      <c r="BBU99"/>
      <c r="BBV99"/>
      <c r="BBW99"/>
      <c r="BBX99"/>
      <c r="BBY99"/>
      <c r="BBZ99"/>
      <c r="BCA99"/>
      <c r="BCB99"/>
      <c r="BCC99"/>
      <c r="BCD99"/>
      <c r="BCE99"/>
      <c r="BCF99"/>
      <c r="BCG99"/>
      <c r="BCH99"/>
      <c r="BCI99"/>
      <c r="BCJ99"/>
      <c r="BCK99"/>
      <c r="BCL99"/>
      <c r="BCM99"/>
      <c r="BCN99"/>
      <c r="BCO99"/>
      <c r="BCP99"/>
      <c r="BCQ99"/>
      <c r="BCR99"/>
      <c r="BCS99"/>
      <c r="BCT99"/>
      <c r="BCU99"/>
      <c r="BCV99"/>
      <c r="BCW99"/>
      <c r="BCX99"/>
      <c r="BCY99"/>
      <c r="BCZ99"/>
      <c r="BDA99"/>
      <c r="BDB99"/>
      <c r="BDC99"/>
      <c r="BDD99"/>
      <c r="BDE99"/>
      <c r="BDF99"/>
      <c r="BDG99"/>
      <c r="BDH99"/>
      <c r="BDI99"/>
      <c r="BDJ99"/>
      <c r="BDK99"/>
      <c r="BDL99"/>
      <c r="BDM99"/>
      <c r="BDN99"/>
      <c r="BDO99"/>
      <c r="BDP99"/>
      <c r="BDQ99"/>
      <c r="BDR99"/>
      <c r="BDS99"/>
      <c r="BDT99"/>
      <c r="BDU99"/>
      <c r="BDV99"/>
      <c r="BDW99"/>
      <c r="BDX99"/>
      <c r="BDY99"/>
      <c r="BDZ99"/>
      <c r="BEA99"/>
      <c r="BEB99"/>
      <c r="BEC99"/>
      <c r="BED99"/>
      <c r="BEE99"/>
      <c r="BEF99"/>
      <c r="BEG99"/>
      <c r="BEH99"/>
      <c r="BEI99"/>
      <c r="BEJ99"/>
      <c r="BEK99"/>
      <c r="BEL99"/>
      <c r="BEM99"/>
      <c r="BEN99"/>
      <c r="BEO99"/>
      <c r="BEP99"/>
      <c r="BEQ99"/>
      <c r="BER99"/>
      <c r="BES99"/>
      <c r="BET99"/>
      <c r="BEU99"/>
      <c r="BEV99"/>
      <c r="BEW99"/>
      <c r="BEX99"/>
      <c r="BEY99"/>
      <c r="BEZ99"/>
      <c r="BFA99"/>
      <c r="BFB99"/>
      <c r="BFC99"/>
      <c r="BFD99"/>
      <c r="BFE99"/>
      <c r="BFF99"/>
      <c r="BFG99"/>
      <c r="BFH99"/>
      <c r="BFI99"/>
      <c r="BFJ99"/>
      <c r="BFK99"/>
      <c r="BFL99"/>
      <c r="BFM99"/>
      <c r="BFN99"/>
      <c r="BFO99"/>
      <c r="BFP99"/>
      <c r="BFQ99"/>
      <c r="BFR99"/>
      <c r="BFS99"/>
      <c r="BFT99"/>
      <c r="BFU99"/>
      <c r="BFV99"/>
      <c r="BFW99"/>
      <c r="BFX99"/>
      <c r="BFY99"/>
      <c r="BFZ99"/>
      <c r="BGA99"/>
      <c r="BGB99"/>
      <c r="BGC99"/>
      <c r="BGD99"/>
      <c r="BGE99"/>
      <c r="BGF99"/>
      <c r="BGG99"/>
      <c r="BGH99"/>
      <c r="BGI99"/>
      <c r="BGJ99"/>
      <c r="BGK99"/>
      <c r="BGL99"/>
      <c r="BGM99"/>
      <c r="BGN99"/>
      <c r="BGO99"/>
      <c r="BGP99"/>
      <c r="BGQ99"/>
      <c r="BGR99"/>
      <c r="BGS99"/>
      <c r="BGT99"/>
      <c r="BGU99"/>
      <c r="BGV99"/>
      <c r="BGW99"/>
      <c r="BGX99"/>
      <c r="BGY99"/>
      <c r="BGZ99"/>
      <c r="BHA99"/>
      <c r="BHB99"/>
      <c r="BHC99"/>
      <c r="BHD99"/>
      <c r="BHE99"/>
      <c r="BHF99"/>
      <c r="BHG99"/>
      <c r="BHH99"/>
      <c r="BHI99"/>
      <c r="BHJ99"/>
      <c r="BHK99"/>
      <c r="BHL99"/>
      <c r="BHM99"/>
      <c r="BHN99"/>
      <c r="BHO99"/>
      <c r="BHP99"/>
      <c r="BHQ99"/>
      <c r="BHR99"/>
      <c r="BHS99"/>
      <c r="BHT99"/>
      <c r="BHU99"/>
      <c r="BHV99"/>
      <c r="BHW99"/>
      <c r="BHX99"/>
      <c r="BHY99"/>
      <c r="BHZ99"/>
      <c r="BIA99"/>
      <c r="BIB99"/>
      <c r="BIC99"/>
      <c r="BID99"/>
      <c r="BIE99"/>
      <c r="BIF99"/>
      <c r="BIG99"/>
      <c r="BIH99"/>
      <c r="BII99"/>
      <c r="BIJ99"/>
      <c r="BIK99"/>
      <c r="BIL99"/>
      <c r="BIM99"/>
      <c r="BIN99"/>
      <c r="BIO99"/>
      <c r="BIP99"/>
      <c r="BIQ99"/>
      <c r="BIR99"/>
      <c r="BIS99"/>
      <c r="BIT99"/>
      <c r="BIU99"/>
      <c r="BIV99"/>
      <c r="BIW99"/>
      <c r="BIX99"/>
      <c r="BIY99"/>
      <c r="BIZ99"/>
      <c r="BJA99"/>
      <c r="BJB99"/>
      <c r="BJC99"/>
      <c r="BJD99"/>
      <c r="BJE99"/>
      <c r="BJF99"/>
      <c r="BJG99"/>
      <c r="BJH99"/>
      <c r="BJI99"/>
      <c r="BJJ99"/>
      <c r="BJK99"/>
      <c r="BJL99"/>
      <c r="BJM99"/>
      <c r="BJN99"/>
      <c r="BJO99"/>
      <c r="BJP99"/>
      <c r="BJQ99"/>
      <c r="BJR99"/>
      <c r="BJS99"/>
      <c r="BJT99"/>
      <c r="BJU99"/>
      <c r="BJV99"/>
      <c r="BJW99"/>
      <c r="BJX99"/>
      <c r="BJY99"/>
      <c r="BJZ99"/>
      <c r="BKA99"/>
      <c r="BKB99"/>
      <c r="BKC99"/>
      <c r="BKD99"/>
      <c r="BKE99"/>
      <c r="BKF99"/>
      <c r="BKG99"/>
      <c r="BKH99"/>
      <c r="BKI99"/>
      <c r="BKJ99"/>
      <c r="BKK99"/>
      <c r="BKL99"/>
      <c r="BKM99"/>
      <c r="BKN99"/>
      <c r="BKO99"/>
      <c r="BKP99"/>
      <c r="BKQ99"/>
      <c r="BKR99"/>
      <c r="BKS99"/>
      <c r="BKT99"/>
      <c r="BKU99"/>
      <c r="BKV99"/>
      <c r="BKW99"/>
      <c r="BKX99"/>
      <c r="BKY99"/>
      <c r="BKZ99"/>
      <c r="BLA99"/>
      <c r="BLB99"/>
      <c r="BLC99"/>
      <c r="BLD99"/>
      <c r="BLE99"/>
      <c r="BLF99"/>
      <c r="BLG99"/>
      <c r="BLH99"/>
      <c r="BLI99"/>
      <c r="BLJ99"/>
      <c r="BLK99"/>
      <c r="BLL99"/>
      <c r="BLM99"/>
      <c r="BLN99"/>
      <c r="BLO99"/>
      <c r="BLP99"/>
      <c r="BLQ99"/>
      <c r="BLR99"/>
      <c r="BLS99"/>
      <c r="BLT99"/>
      <c r="BLU99"/>
      <c r="BLV99"/>
      <c r="BLW99"/>
      <c r="BLX99"/>
      <c r="BLY99"/>
      <c r="BLZ99"/>
      <c r="BMA99"/>
      <c r="BMB99"/>
      <c r="BMC99"/>
      <c r="BMD99"/>
      <c r="BME99"/>
      <c r="BMF99"/>
      <c r="BMG99"/>
      <c r="BMH99"/>
      <c r="BMI99"/>
      <c r="BMJ99"/>
      <c r="BMK99"/>
      <c r="BML99"/>
      <c r="BMM99"/>
      <c r="BMN99"/>
      <c r="BMO99"/>
      <c r="BMP99"/>
      <c r="BMQ99"/>
      <c r="BMR99"/>
      <c r="BMS99"/>
      <c r="BMT99"/>
      <c r="BMU99"/>
      <c r="BMV99"/>
      <c r="BMW99"/>
      <c r="BMX99"/>
      <c r="BMY99"/>
      <c r="BMZ99"/>
      <c r="BNA99"/>
      <c r="BNB99"/>
      <c r="BNC99"/>
      <c r="BND99"/>
      <c r="BNE99"/>
      <c r="BNF99"/>
      <c r="BNG99"/>
      <c r="BNH99"/>
      <c r="BNI99"/>
      <c r="BNJ99"/>
      <c r="BNK99"/>
      <c r="BNL99"/>
      <c r="BNM99"/>
      <c r="BNN99"/>
      <c r="BNO99"/>
      <c r="BNP99"/>
      <c r="BNQ99"/>
      <c r="BNR99"/>
      <c r="BNS99"/>
      <c r="BNT99"/>
      <c r="BNU99"/>
      <c r="BNV99"/>
      <c r="BNW99"/>
      <c r="BNX99"/>
      <c r="BNY99"/>
      <c r="BNZ99"/>
      <c r="BOA99"/>
      <c r="BOB99"/>
      <c r="BOC99"/>
      <c r="BOD99"/>
      <c r="BOE99"/>
      <c r="BOF99"/>
      <c r="BOG99"/>
      <c r="BOH99"/>
      <c r="BOI99"/>
      <c r="BOJ99"/>
      <c r="BOK99"/>
      <c r="BOL99"/>
      <c r="BOM99"/>
      <c r="BON99"/>
      <c r="BOO99"/>
      <c r="BOP99"/>
      <c r="BOQ99"/>
      <c r="BOR99"/>
      <c r="BOS99"/>
      <c r="BOT99"/>
      <c r="BOU99"/>
      <c r="BOV99"/>
      <c r="BOW99"/>
      <c r="BOX99"/>
      <c r="BOY99"/>
      <c r="BOZ99"/>
      <c r="BPA99"/>
      <c r="BPB99"/>
      <c r="BPC99"/>
      <c r="BPD99"/>
      <c r="BPE99"/>
      <c r="BPF99"/>
      <c r="BPG99"/>
      <c r="BPH99"/>
      <c r="BPI99"/>
      <c r="BPJ99"/>
      <c r="BPK99"/>
      <c r="BPL99"/>
      <c r="BPM99"/>
      <c r="BPN99"/>
      <c r="BPO99"/>
      <c r="BPP99"/>
      <c r="BPQ99"/>
      <c r="BPR99"/>
      <c r="BPS99"/>
      <c r="BPT99"/>
      <c r="BPU99"/>
      <c r="BPV99"/>
      <c r="BPW99"/>
      <c r="BPX99"/>
      <c r="BPY99"/>
      <c r="BPZ99"/>
      <c r="BQA99"/>
      <c r="BQB99"/>
      <c r="BQC99"/>
      <c r="BQD99"/>
      <c r="BQE99"/>
      <c r="BQF99"/>
      <c r="BQG99"/>
      <c r="BQH99"/>
      <c r="BQI99"/>
      <c r="BQJ99"/>
      <c r="BQK99"/>
      <c r="BQL99"/>
      <c r="BQM99"/>
      <c r="BQN99"/>
      <c r="BQO99"/>
      <c r="BQP99"/>
      <c r="BQQ99"/>
      <c r="BQR99"/>
      <c r="BQS99"/>
      <c r="BQT99"/>
      <c r="BQU99"/>
      <c r="BQV99"/>
      <c r="BQW99"/>
      <c r="BQX99"/>
      <c r="BQY99"/>
      <c r="BQZ99"/>
      <c r="BRA99"/>
      <c r="BRB99"/>
      <c r="BRC99"/>
      <c r="BRD99"/>
      <c r="BRE99"/>
      <c r="BRF99"/>
      <c r="BRG99"/>
      <c r="BRH99"/>
      <c r="BRI99"/>
      <c r="BRJ99"/>
      <c r="BRK99"/>
      <c r="BRL99"/>
      <c r="BRM99"/>
      <c r="BRN99"/>
      <c r="BRO99"/>
      <c r="BRP99"/>
      <c r="BRQ99"/>
      <c r="BRR99"/>
      <c r="BRS99"/>
      <c r="BRT99"/>
      <c r="BRU99"/>
      <c r="BRV99"/>
      <c r="BRW99"/>
      <c r="BRX99"/>
      <c r="BRY99"/>
      <c r="BRZ99"/>
      <c r="BSA99"/>
      <c r="BSB99"/>
      <c r="BSC99"/>
      <c r="BSD99"/>
      <c r="BSE99"/>
      <c r="BSF99"/>
      <c r="BSG99"/>
      <c r="BSH99"/>
      <c r="BSI99"/>
      <c r="BSJ99"/>
      <c r="BSK99"/>
      <c r="BSL99"/>
      <c r="BSM99"/>
      <c r="BSN99"/>
      <c r="BSO99"/>
      <c r="BSP99"/>
      <c r="BSQ99"/>
      <c r="BSR99"/>
      <c r="BSS99"/>
      <c r="BST99"/>
      <c r="BSU99"/>
      <c r="BSV99"/>
      <c r="BSW99"/>
      <c r="BSX99"/>
      <c r="BSY99"/>
      <c r="BSZ99"/>
      <c r="BTA99"/>
      <c r="BTB99"/>
      <c r="BTC99"/>
      <c r="BTD99"/>
      <c r="BTE99"/>
      <c r="BTF99"/>
      <c r="BTG99"/>
      <c r="BTH99"/>
      <c r="BTI99"/>
      <c r="BTJ99"/>
      <c r="BTK99"/>
      <c r="BTL99"/>
      <c r="BTM99"/>
      <c r="BTN99"/>
      <c r="BTO99"/>
      <c r="BTP99"/>
      <c r="BTQ99"/>
      <c r="BTR99"/>
      <c r="BTS99"/>
      <c r="BTT99"/>
      <c r="BTU99"/>
      <c r="BTV99"/>
      <c r="BTW99"/>
      <c r="BTX99"/>
      <c r="BTY99"/>
      <c r="BTZ99"/>
      <c r="BUA99"/>
      <c r="BUB99"/>
      <c r="BUC99"/>
      <c r="BUD99"/>
      <c r="BUE99"/>
      <c r="BUF99"/>
      <c r="BUG99"/>
      <c r="BUH99"/>
      <c r="BUI99"/>
      <c r="BUJ99"/>
      <c r="BUK99"/>
      <c r="BUL99"/>
      <c r="BUM99"/>
      <c r="BUN99"/>
      <c r="BUO99"/>
      <c r="BUP99"/>
      <c r="BUQ99"/>
      <c r="BUR99"/>
      <c r="BUS99"/>
      <c r="BUT99"/>
      <c r="BUU99"/>
      <c r="BUV99"/>
      <c r="BUW99"/>
      <c r="BUX99"/>
      <c r="BUY99"/>
      <c r="BUZ99"/>
      <c r="BVA99"/>
      <c r="BVB99"/>
      <c r="BVC99"/>
      <c r="BVD99"/>
      <c r="BVE99"/>
      <c r="BVF99"/>
      <c r="BVG99"/>
      <c r="BVH99"/>
      <c r="BVI99"/>
      <c r="BVJ99"/>
      <c r="BVK99"/>
      <c r="BVL99"/>
      <c r="BVM99"/>
      <c r="BVN99"/>
      <c r="BVO99"/>
      <c r="BVP99"/>
      <c r="BVQ99"/>
      <c r="BVR99"/>
      <c r="BVS99"/>
      <c r="BVT99"/>
      <c r="BVU99"/>
      <c r="BVV99"/>
      <c r="BVW99"/>
      <c r="BVX99"/>
      <c r="BVY99"/>
      <c r="BVZ99"/>
      <c r="BWA99"/>
      <c r="BWB99"/>
      <c r="BWC99"/>
      <c r="BWD99"/>
      <c r="BWE99"/>
      <c r="BWF99"/>
      <c r="BWG99"/>
      <c r="BWH99"/>
      <c r="BWI99"/>
      <c r="BWJ99"/>
      <c r="BWK99"/>
      <c r="BWL99"/>
      <c r="BWM99"/>
      <c r="BWN99"/>
      <c r="BWO99"/>
      <c r="BWP99"/>
      <c r="BWQ99"/>
      <c r="BWR99"/>
      <c r="BWS99"/>
      <c r="BWT99"/>
      <c r="BWU99"/>
      <c r="BWV99"/>
      <c r="BWW99"/>
      <c r="BWX99"/>
      <c r="BWY99"/>
      <c r="BWZ99"/>
      <c r="BXA99"/>
      <c r="BXB99"/>
      <c r="BXC99"/>
      <c r="BXD99"/>
      <c r="BXE99"/>
      <c r="BXF99"/>
      <c r="BXG99"/>
      <c r="BXH99"/>
      <c r="BXI99"/>
      <c r="BXJ99"/>
      <c r="BXK99"/>
      <c r="BXL99"/>
      <c r="BXM99"/>
      <c r="BXN99"/>
      <c r="BXO99"/>
      <c r="BXP99"/>
      <c r="BXQ99"/>
      <c r="BXR99"/>
      <c r="BXS99"/>
      <c r="BXT99"/>
      <c r="BXU99"/>
      <c r="BXV99"/>
      <c r="BXW99"/>
      <c r="BXX99"/>
      <c r="BXY99"/>
      <c r="BXZ99"/>
      <c r="BYA99"/>
      <c r="BYB99"/>
      <c r="BYC99"/>
      <c r="BYD99"/>
      <c r="BYE99"/>
      <c r="BYF99"/>
      <c r="BYG99"/>
      <c r="BYH99"/>
      <c r="BYI99"/>
      <c r="BYJ99"/>
      <c r="BYK99"/>
      <c r="BYL99"/>
      <c r="BYM99"/>
      <c r="BYN99"/>
      <c r="BYO99"/>
      <c r="BYP99"/>
      <c r="BYQ99"/>
      <c r="BYR99"/>
      <c r="BYS99"/>
      <c r="BYT99"/>
      <c r="BYU99"/>
      <c r="BYV99"/>
      <c r="BYW99"/>
      <c r="BYX99"/>
      <c r="BYY99"/>
      <c r="BYZ99"/>
      <c r="BZA99"/>
      <c r="BZB99"/>
      <c r="BZC99"/>
      <c r="BZD99"/>
      <c r="BZE99"/>
      <c r="BZF99"/>
      <c r="BZG99"/>
      <c r="BZH99"/>
      <c r="BZI99"/>
      <c r="BZJ99"/>
      <c r="BZK99"/>
      <c r="BZL99"/>
      <c r="BZM99"/>
      <c r="BZN99"/>
      <c r="BZO99"/>
      <c r="BZP99"/>
      <c r="BZQ99"/>
      <c r="BZR99"/>
      <c r="BZS99"/>
      <c r="BZT99"/>
      <c r="BZU99"/>
      <c r="BZV99"/>
      <c r="BZW99"/>
      <c r="BZX99"/>
      <c r="BZY99"/>
      <c r="BZZ99"/>
      <c r="CAA99"/>
      <c r="CAB99"/>
      <c r="CAC99"/>
      <c r="CAD99"/>
      <c r="CAE99"/>
      <c r="CAF99"/>
      <c r="CAG99"/>
      <c r="CAH99"/>
      <c r="CAI99"/>
      <c r="CAJ99"/>
      <c r="CAK99"/>
      <c r="CAL99"/>
      <c r="CAM99"/>
      <c r="CAN99"/>
      <c r="CAO99"/>
      <c r="CAP99"/>
      <c r="CAQ99"/>
      <c r="CAR99"/>
      <c r="CAS99"/>
      <c r="CAT99"/>
      <c r="CAU99"/>
      <c r="CAV99"/>
      <c r="CAW99"/>
      <c r="CAX99"/>
      <c r="CAY99"/>
      <c r="CAZ99"/>
      <c r="CBA99"/>
      <c r="CBB99"/>
      <c r="CBC99"/>
      <c r="CBD99"/>
      <c r="CBE99"/>
      <c r="CBF99"/>
      <c r="CBG99"/>
      <c r="CBH99"/>
      <c r="CBI99"/>
      <c r="CBJ99"/>
      <c r="CBK99"/>
      <c r="CBL99"/>
      <c r="CBM99"/>
      <c r="CBN99"/>
      <c r="CBO99"/>
      <c r="CBP99"/>
      <c r="CBQ99"/>
      <c r="CBR99"/>
      <c r="CBS99"/>
      <c r="CBT99"/>
      <c r="CBU99"/>
      <c r="CBV99"/>
      <c r="CBW99"/>
      <c r="CBX99"/>
      <c r="CBY99"/>
      <c r="CBZ99"/>
      <c r="CCA99"/>
      <c r="CCB99"/>
      <c r="CCC99"/>
      <c r="CCD99"/>
      <c r="CCE99"/>
      <c r="CCF99"/>
      <c r="CCG99"/>
      <c r="CCH99"/>
      <c r="CCI99"/>
      <c r="CCJ99"/>
      <c r="CCK99"/>
      <c r="CCL99"/>
      <c r="CCM99"/>
      <c r="CCN99"/>
      <c r="CCO99"/>
      <c r="CCP99"/>
      <c r="CCQ99"/>
      <c r="CCR99"/>
      <c r="CCS99"/>
      <c r="CCT99"/>
      <c r="CCU99"/>
      <c r="CCV99"/>
      <c r="CCW99"/>
      <c r="CCX99"/>
      <c r="CCY99"/>
      <c r="CCZ99"/>
      <c r="CDA99"/>
      <c r="CDB99"/>
      <c r="CDC99"/>
      <c r="CDD99"/>
      <c r="CDE99"/>
      <c r="CDF99"/>
      <c r="CDG99"/>
      <c r="CDH99"/>
      <c r="CDI99"/>
      <c r="CDJ99"/>
      <c r="CDK99"/>
      <c r="CDL99"/>
      <c r="CDM99"/>
      <c r="CDN99"/>
      <c r="CDO99"/>
      <c r="CDP99"/>
      <c r="CDQ99"/>
      <c r="CDR99"/>
      <c r="CDS99"/>
      <c r="CDT99"/>
      <c r="CDU99"/>
      <c r="CDV99"/>
      <c r="CDW99"/>
      <c r="CDX99"/>
      <c r="CDY99"/>
      <c r="CDZ99"/>
      <c r="CEA99"/>
      <c r="CEB99"/>
      <c r="CEC99"/>
      <c r="CED99"/>
      <c r="CEE99"/>
      <c r="CEF99"/>
      <c r="CEG99"/>
      <c r="CEH99"/>
      <c r="CEI99"/>
      <c r="CEJ99"/>
      <c r="CEK99"/>
      <c r="CEL99"/>
      <c r="CEM99"/>
      <c r="CEN99"/>
      <c r="CEO99"/>
      <c r="CEP99"/>
      <c r="CEQ99"/>
      <c r="CER99"/>
      <c r="CES99"/>
      <c r="CET99"/>
      <c r="CEU99"/>
      <c r="CEV99"/>
      <c r="CEW99"/>
      <c r="CEX99"/>
      <c r="CEY99"/>
      <c r="CEZ99"/>
      <c r="CFA99"/>
      <c r="CFB99"/>
      <c r="CFC99"/>
      <c r="CFD99"/>
      <c r="CFE99"/>
      <c r="CFF99"/>
      <c r="CFG99"/>
      <c r="CFH99"/>
      <c r="CFI99"/>
      <c r="CFJ99"/>
      <c r="CFK99"/>
      <c r="CFL99"/>
      <c r="CFM99"/>
      <c r="CFN99"/>
      <c r="CFO99"/>
      <c r="CFP99"/>
      <c r="CFQ99"/>
      <c r="CFR99"/>
      <c r="CFS99"/>
      <c r="CFT99"/>
      <c r="CFU99"/>
      <c r="CFV99"/>
      <c r="CFW99"/>
      <c r="CFX99"/>
      <c r="CFY99"/>
      <c r="CFZ99"/>
      <c r="CGA99"/>
      <c r="CGB99"/>
      <c r="CGC99"/>
      <c r="CGD99"/>
      <c r="CGE99"/>
      <c r="CGF99"/>
      <c r="CGG99"/>
      <c r="CGH99"/>
      <c r="CGI99"/>
      <c r="CGJ99"/>
      <c r="CGK99"/>
      <c r="CGL99"/>
      <c r="CGM99"/>
      <c r="CGN99"/>
      <c r="CGO99"/>
      <c r="CGP99"/>
      <c r="CGQ99"/>
      <c r="CGR99"/>
      <c r="CGS99"/>
      <c r="CGT99"/>
      <c r="CGU99"/>
      <c r="CGV99"/>
      <c r="CGW99"/>
      <c r="CGX99"/>
      <c r="CGY99"/>
      <c r="CGZ99"/>
      <c r="CHA99"/>
      <c r="CHB99"/>
      <c r="CHC99"/>
      <c r="CHD99"/>
      <c r="CHE99"/>
      <c r="CHF99"/>
      <c r="CHG99"/>
      <c r="CHH99"/>
      <c r="CHI99"/>
      <c r="CHJ99"/>
      <c r="CHK99"/>
      <c r="CHL99"/>
      <c r="CHM99"/>
      <c r="CHN99"/>
      <c r="CHO99"/>
      <c r="CHP99"/>
      <c r="CHQ99"/>
      <c r="CHR99"/>
      <c r="CHS99"/>
      <c r="CHT99"/>
      <c r="CHU99"/>
      <c r="CHV99"/>
      <c r="CHW99"/>
      <c r="CHX99"/>
      <c r="CHY99"/>
      <c r="CHZ99"/>
      <c r="CIA99"/>
      <c r="CIB99"/>
      <c r="CIC99"/>
      <c r="CID99"/>
      <c r="CIE99"/>
      <c r="CIF99"/>
      <c r="CIG99"/>
      <c r="CIH99"/>
      <c r="CII99"/>
      <c r="CIJ99"/>
      <c r="CIK99"/>
      <c r="CIL99"/>
      <c r="CIM99"/>
      <c r="CIN99"/>
      <c r="CIO99"/>
      <c r="CIP99"/>
      <c r="CIQ99"/>
      <c r="CIR99"/>
      <c r="CIS99"/>
      <c r="CIT99"/>
      <c r="CIU99"/>
      <c r="CIV99"/>
      <c r="CIW99"/>
      <c r="CIX99"/>
      <c r="CIY99"/>
      <c r="CIZ99"/>
      <c r="CJA99"/>
      <c r="CJB99"/>
      <c r="CJC99"/>
      <c r="CJD99"/>
      <c r="CJE99"/>
      <c r="CJF99"/>
      <c r="CJG99"/>
      <c r="CJH99"/>
      <c r="CJI99"/>
      <c r="CJJ99"/>
      <c r="CJK99"/>
      <c r="CJL99"/>
      <c r="CJM99"/>
      <c r="CJN99"/>
      <c r="CJO99"/>
      <c r="CJP99"/>
      <c r="CJQ99"/>
      <c r="CJR99"/>
      <c r="CJS99"/>
      <c r="CJT99"/>
      <c r="CJU99"/>
      <c r="CJV99"/>
      <c r="CJW99"/>
      <c r="CJX99"/>
      <c r="CJY99"/>
      <c r="CJZ99"/>
      <c r="CKA99"/>
      <c r="CKB99"/>
      <c r="CKC99"/>
      <c r="CKD99"/>
      <c r="CKE99"/>
      <c r="CKF99"/>
      <c r="CKG99"/>
      <c r="CKH99"/>
      <c r="CKI99"/>
      <c r="CKJ99"/>
      <c r="CKK99"/>
      <c r="CKL99"/>
      <c r="CKM99"/>
      <c r="CKN99"/>
      <c r="CKO99"/>
      <c r="CKP99"/>
      <c r="CKQ99"/>
      <c r="CKR99"/>
      <c r="CKS99"/>
      <c r="CKT99"/>
      <c r="CKU99"/>
      <c r="CKV99"/>
      <c r="CKW99"/>
      <c r="CKX99"/>
      <c r="CKY99"/>
      <c r="CKZ99"/>
      <c r="CLA99"/>
      <c r="CLB99"/>
      <c r="CLC99"/>
      <c r="CLD99"/>
      <c r="CLE99"/>
      <c r="CLF99"/>
      <c r="CLG99"/>
      <c r="CLH99"/>
      <c r="CLI99"/>
      <c r="CLJ99"/>
      <c r="CLK99"/>
      <c r="CLL99"/>
      <c r="CLM99"/>
      <c r="CLN99"/>
      <c r="CLO99"/>
      <c r="CLP99"/>
      <c r="CLQ99"/>
      <c r="CLR99"/>
      <c r="CLS99"/>
      <c r="CLT99"/>
      <c r="CLU99"/>
      <c r="CLV99"/>
      <c r="CLW99"/>
      <c r="CLX99"/>
      <c r="CLY99"/>
      <c r="CLZ99"/>
      <c r="CMA99"/>
      <c r="CMB99"/>
      <c r="CMC99"/>
      <c r="CMD99"/>
      <c r="CME99"/>
      <c r="CMF99"/>
      <c r="CMG99"/>
      <c r="CMH99"/>
      <c r="CMI99"/>
      <c r="CMJ99"/>
      <c r="CMK99"/>
      <c r="CML99"/>
      <c r="CMM99"/>
      <c r="CMN99"/>
      <c r="CMO99"/>
      <c r="CMP99"/>
      <c r="CMQ99"/>
      <c r="CMR99"/>
      <c r="CMS99"/>
      <c r="CMT99"/>
      <c r="CMU99"/>
      <c r="CMV99"/>
      <c r="CMW99"/>
      <c r="CMX99"/>
      <c r="CMY99"/>
      <c r="CMZ99"/>
      <c r="CNA99"/>
      <c r="CNB99"/>
      <c r="CNC99"/>
      <c r="CND99"/>
      <c r="CNE99"/>
      <c r="CNF99"/>
      <c r="CNG99"/>
      <c r="CNH99"/>
      <c r="CNI99"/>
      <c r="CNJ99"/>
      <c r="CNK99"/>
      <c r="CNL99"/>
      <c r="CNM99"/>
      <c r="CNN99"/>
      <c r="CNO99"/>
      <c r="CNP99"/>
      <c r="CNQ99"/>
      <c r="CNR99"/>
      <c r="CNS99"/>
      <c r="CNT99"/>
      <c r="CNU99"/>
      <c r="CNV99"/>
      <c r="CNW99"/>
      <c r="CNX99"/>
      <c r="CNY99"/>
      <c r="CNZ99"/>
      <c r="COA99"/>
      <c r="COB99"/>
      <c r="COC99"/>
      <c r="COD99"/>
      <c r="COE99"/>
      <c r="COF99"/>
      <c r="COG99"/>
      <c r="COH99"/>
      <c r="COI99"/>
      <c r="COJ99"/>
      <c r="COK99"/>
      <c r="COL99"/>
      <c r="COM99"/>
      <c r="CON99"/>
      <c r="COO99"/>
      <c r="COP99"/>
      <c r="COQ99"/>
      <c r="COR99"/>
      <c r="COS99"/>
      <c r="COT99"/>
      <c r="COU99"/>
      <c r="COV99"/>
      <c r="COW99"/>
      <c r="COX99"/>
      <c r="COY99"/>
      <c r="COZ99"/>
      <c r="CPA99"/>
      <c r="CPB99"/>
      <c r="CPC99"/>
      <c r="CPD99"/>
      <c r="CPE99"/>
      <c r="CPF99"/>
      <c r="CPG99"/>
      <c r="CPH99"/>
      <c r="CPI99"/>
      <c r="CPJ99"/>
      <c r="CPK99"/>
      <c r="CPL99"/>
      <c r="CPM99"/>
      <c r="CPN99"/>
      <c r="CPO99"/>
      <c r="CPP99"/>
      <c r="CPQ99"/>
      <c r="CPR99"/>
      <c r="CPS99"/>
      <c r="CPT99"/>
      <c r="CPU99"/>
      <c r="CPV99"/>
      <c r="CPW99"/>
      <c r="CPX99"/>
      <c r="CPY99"/>
      <c r="CPZ99"/>
      <c r="CQA99"/>
      <c r="CQB99"/>
      <c r="CQC99"/>
      <c r="CQD99"/>
      <c r="CQE99"/>
      <c r="CQF99"/>
      <c r="CQG99"/>
      <c r="CQH99"/>
      <c r="CQI99"/>
      <c r="CQJ99"/>
      <c r="CQK99"/>
      <c r="CQL99"/>
      <c r="CQM99"/>
      <c r="CQN99"/>
      <c r="CQO99"/>
      <c r="CQP99"/>
      <c r="CQQ99"/>
      <c r="CQR99"/>
      <c r="CQS99"/>
      <c r="CQT99"/>
      <c r="CQU99"/>
      <c r="CQV99"/>
      <c r="CQW99"/>
      <c r="CQX99"/>
      <c r="CQY99"/>
      <c r="CQZ99"/>
      <c r="CRA99"/>
      <c r="CRB99"/>
      <c r="CRC99"/>
      <c r="CRD99"/>
    </row>
    <row r="100" spans="1:2500" s="11" customFormat="1" ht="18" customHeight="1" x14ac:dyDescent="0.25">
      <c r="A100" s="433"/>
      <c r="B100" s="21">
        <v>6</v>
      </c>
      <c r="C100" s="21" t="str">
        <f t="shared" si="16"/>
        <v>_6</v>
      </c>
      <c r="D100" s="21" t="str">
        <f t="shared" si="17"/>
        <v>_9_1</v>
      </c>
      <c r="E100" s="22" t="s">
        <v>48</v>
      </c>
      <c r="F100" s="21">
        <v>9</v>
      </c>
      <c r="G100" s="22" t="s">
        <v>49</v>
      </c>
      <c r="H100" s="21">
        <v>1</v>
      </c>
      <c r="I100" s="22" t="s">
        <v>7</v>
      </c>
      <c r="J100" s="287">
        <v>22596</v>
      </c>
      <c r="K100" s="15">
        <v>0.02</v>
      </c>
      <c r="L100" s="15">
        <v>0.02</v>
      </c>
      <c r="M100" s="289">
        <f t="shared" ref="M100:M121" si="20">3*ROUNDUP((1+K100)*J100/3,0)</f>
        <v>23049</v>
      </c>
      <c r="N100" s="289">
        <f t="shared" ref="N100:N121" si="21">3*ROUNDUP(M100*(1+L100)/3,0)</f>
        <v>23511</v>
      </c>
      <c r="O100"/>
      <c r="P100" s="25">
        <f t="shared" ref="P100:P121" si="22">+M100/J100</f>
        <v>1.0200477960701009</v>
      </c>
      <c r="Q100" s="25">
        <f>+P100</f>
        <v>1.0200477960701009</v>
      </c>
      <c r="R100" s="25">
        <v>0</v>
      </c>
      <c r="S100" s="1">
        <f t="shared" si="18"/>
        <v>1.0200442535467915</v>
      </c>
      <c r="T100" s="1">
        <f>+S100</f>
        <v>1.0200442535467915</v>
      </c>
      <c r="U100" s="1">
        <v>0</v>
      </c>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c r="AMG100"/>
      <c r="AMH100"/>
      <c r="AMI100"/>
      <c r="AMJ100"/>
      <c r="AMK100"/>
      <c r="AML100"/>
      <c r="AMM100"/>
      <c r="AMN100"/>
      <c r="AMO100"/>
      <c r="AMP100"/>
      <c r="AMQ100"/>
      <c r="AMR100"/>
      <c r="AMS100"/>
      <c r="AMT100"/>
      <c r="AMU100"/>
      <c r="AMV100"/>
      <c r="AMW100"/>
      <c r="AMX100"/>
      <c r="AMY100"/>
      <c r="AMZ100"/>
      <c r="ANA100"/>
      <c r="ANB100"/>
      <c r="ANC100"/>
      <c r="AND100"/>
      <c r="ANE100"/>
      <c r="ANF100"/>
      <c r="ANG100"/>
      <c r="ANH100"/>
      <c r="ANI100"/>
      <c r="ANJ100"/>
      <c r="ANK100"/>
      <c r="ANL100"/>
      <c r="ANM100"/>
      <c r="ANN100"/>
      <c r="ANO100"/>
      <c r="ANP100"/>
      <c r="ANQ100"/>
      <c r="ANR100"/>
      <c r="ANS100"/>
      <c r="ANT100"/>
      <c r="ANU100"/>
      <c r="ANV100"/>
      <c r="ANW100"/>
      <c r="ANX100"/>
      <c r="ANY100"/>
      <c r="ANZ100"/>
      <c r="AOA100"/>
      <c r="AOB100"/>
      <c r="AOC100"/>
      <c r="AOD100"/>
      <c r="AOE100"/>
      <c r="AOF100"/>
      <c r="AOG100"/>
      <c r="AOH100"/>
      <c r="AOI100"/>
      <c r="AOJ100"/>
      <c r="AOK100"/>
      <c r="AOL100"/>
      <c r="AOM100"/>
      <c r="AON100"/>
      <c r="AOO100"/>
      <c r="AOP100"/>
      <c r="AOQ100"/>
      <c r="AOR100"/>
      <c r="AOS100"/>
      <c r="AOT100"/>
      <c r="AOU100"/>
      <c r="AOV100"/>
      <c r="AOW100"/>
      <c r="AOX100"/>
      <c r="AOY100"/>
      <c r="AOZ100"/>
      <c r="APA100"/>
      <c r="APB100"/>
      <c r="APC100"/>
      <c r="APD100"/>
      <c r="APE100"/>
      <c r="APF100"/>
      <c r="APG100"/>
      <c r="APH100"/>
      <c r="API100"/>
      <c r="APJ100"/>
      <c r="APK100"/>
      <c r="APL100"/>
      <c r="APM100"/>
      <c r="APN100"/>
      <c r="APO100"/>
      <c r="APP100"/>
      <c r="APQ100"/>
      <c r="APR100"/>
      <c r="APS100"/>
      <c r="APT100"/>
      <c r="APU100"/>
      <c r="APV100"/>
      <c r="APW100"/>
      <c r="APX100"/>
      <c r="APY100"/>
      <c r="APZ100"/>
      <c r="AQA100"/>
      <c r="AQB100"/>
      <c r="AQC100"/>
      <c r="AQD100"/>
      <c r="AQE100"/>
      <c r="AQF100"/>
      <c r="AQG100"/>
      <c r="AQH100"/>
      <c r="AQI100"/>
      <c r="AQJ100"/>
      <c r="AQK100"/>
      <c r="AQL100"/>
      <c r="AQM100"/>
      <c r="AQN100"/>
      <c r="AQO100"/>
      <c r="AQP100"/>
      <c r="AQQ100"/>
      <c r="AQR100"/>
      <c r="AQS100"/>
      <c r="AQT100"/>
      <c r="AQU100"/>
      <c r="AQV100"/>
      <c r="AQW100"/>
      <c r="AQX100"/>
      <c r="AQY100"/>
      <c r="AQZ100"/>
      <c r="ARA100"/>
      <c r="ARB100"/>
      <c r="ARC100"/>
      <c r="ARD100"/>
      <c r="ARE100"/>
      <c r="ARF100"/>
      <c r="ARG100"/>
      <c r="ARH100"/>
      <c r="ARI100"/>
      <c r="ARJ100"/>
      <c r="ARK100"/>
      <c r="ARL100"/>
      <c r="ARM100"/>
      <c r="ARN100"/>
      <c r="ARO100"/>
      <c r="ARP100"/>
      <c r="ARQ100"/>
      <c r="ARR100"/>
      <c r="ARS100"/>
      <c r="ART100"/>
      <c r="ARU100"/>
      <c r="ARV100"/>
      <c r="ARW100"/>
      <c r="ARX100"/>
      <c r="ARY100"/>
      <c r="ARZ100"/>
      <c r="ASA100"/>
      <c r="ASB100"/>
      <c r="ASC100"/>
      <c r="ASD100"/>
      <c r="ASE100"/>
      <c r="ASF100"/>
      <c r="ASG100"/>
      <c r="ASH100"/>
      <c r="ASI100"/>
      <c r="ASJ100"/>
      <c r="ASK100"/>
      <c r="ASL100"/>
      <c r="ASM100"/>
      <c r="ASN100"/>
      <c r="ASO100"/>
      <c r="ASP100"/>
      <c r="ASQ100"/>
      <c r="ASR100"/>
      <c r="ASS100"/>
      <c r="AST100"/>
      <c r="ASU100"/>
      <c r="ASV100"/>
      <c r="ASW100"/>
      <c r="ASX100"/>
      <c r="ASY100"/>
      <c r="ASZ100"/>
      <c r="ATA100"/>
      <c r="ATB100"/>
      <c r="ATC100"/>
      <c r="ATD100"/>
      <c r="ATE100"/>
      <c r="ATF100"/>
      <c r="ATG100"/>
      <c r="ATH100"/>
      <c r="ATI100"/>
      <c r="ATJ100"/>
      <c r="ATK100"/>
      <c r="ATL100"/>
      <c r="ATM100"/>
      <c r="ATN100"/>
      <c r="ATO100"/>
      <c r="ATP100"/>
      <c r="ATQ100"/>
      <c r="ATR100"/>
      <c r="ATS100"/>
      <c r="ATT100"/>
      <c r="ATU100"/>
      <c r="ATV100"/>
      <c r="ATW100"/>
      <c r="ATX100"/>
      <c r="ATY100"/>
      <c r="ATZ100"/>
      <c r="AUA100"/>
      <c r="AUB100"/>
      <c r="AUC100"/>
      <c r="AUD100"/>
      <c r="AUE100"/>
      <c r="AUF100"/>
      <c r="AUG100"/>
      <c r="AUH100"/>
      <c r="AUI100"/>
      <c r="AUJ100"/>
      <c r="AUK100"/>
      <c r="AUL100"/>
      <c r="AUM100"/>
      <c r="AUN100"/>
      <c r="AUO100"/>
      <c r="AUP100"/>
      <c r="AUQ100"/>
      <c r="AUR100"/>
      <c r="AUS100"/>
      <c r="AUT100"/>
      <c r="AUU100"/>
      <c r="AUV100"/>
      <c r="AUW100"/>
      <c r="AUX100"/>
      <c r="AUY100"/>
      <c r="AUZ100"/>
      <c r="AVA100"/>
      <c r="AVB100"/>
      <c r="AVC100"/>
      <c r="AVD100"/>
      <c r="AVE100"/>
      <c r="AVF100"/>
      <c r="AVG100"/>
      <c r="AVH100"/>
      <c r="AVI100"/>
      <c r="AVJ100"/>
      <c r="AVK100"/>
      <c r="AVL100"/>
      <c r="AVM100"/>
      <c r="AVN100"/>
      <c r="AVO100"/>
      <c r="AVP100"/>
      <c r="AVQ100"/>
      <c r="AVR100"/>
      <c r="AVS100"/>
      <c r="AVT100"/>
      <c r="AVU100"/>
      <c r="AVV100"/>
      <c r="AVW100"/>
      <c r="AVX100"/>
      <c r="AVY100"/>
      <c r="AVZ100"/>
      <c r="AWA100"/>
      <c r="AWB100"/>
      <c r="AWC100"/>
      <c r="AWD100"/>
      <c r="AWE100"/>
      <c r="AWF100"/>
      <c r="AWG100"/>
      <c r="AWH100"/>
      <c r="AWI100"/>
      <c r="AWJ100"/>
      <c r="AWK100"/>
      <c r="AWL100"/>
      <c r="AWM100"/>
      <c r="AWN100"/>
      <c r="AWO100"/>
      <c r="AWP100"/>
      <c r="AWQ100"/>
      <c r="AWR100"/>
      <c r="AWS100"/>
      <c r="AWT100"/>
      <c r="AWU100"/>
      <c r="AWV100"/>
      <c r="AWW100"/>
      <c r="AWX100"/>
      <c r="AWY100"/>
      <c r="AWZ100"/>
      <c r="AXA100"/>
      <c r="AXB100"/>
      <c r="AXC100"/>
      <c r="AXD100"/>
      <c r="AXE100"/>
      <c r="AXF100"/>
      <c r="AXG100"/>
      <c r="AXH100"/>
      <c r="AXI100"/>
      <c r="AXJ100"/>
      <c r="AXK100"/>
      <c r="AXL100"/>
      <c r="AXM100"/>
      <c r="AXN100"/>
      <c r="AXO100"/>
      <c r="AXP100"/>
      <c r="AXQ100"/>
      <c r="AXR100"/>
      <c r="AXS100"/>
      <c r="AXT100"/>
      <c r="AXU100"/>
      <c r="AXV100"/>
      <c r="AXW100"/>
      <c r="AXX100"/>
      <c r="AXY100"/>
      <c r="AXZ100"/>
      <c r="AYA100"/>
      <c r="AYB100"/>
      <c r="AYC100"/>
      <c r="AYD100"/>
      <c r="AYE100"/>
      <c r="AYF100"/>
      <c r="AYG100"/>
      <c r="AYH100"/>
      <c r="AYI100"/>
      <c r="AYJ100"/>
      <c r="AYK100"/>
      <c r="AYL100"/>
      <c r="AYM100"/>
      <c r="AYN100"/>
      <c r="AYO100"/>
      <c r="AYP100"/>
      <c r="AYQ100"/>
      <c r="AYR100"/>
      <c r="AYS100"/>
      <c r="AYT100"/>
      <c r="AYU100"/>
      <c r="AYV100"/>
      <c r="AYW100"/>
      <c r="AYX100"/>
      <c r="AYY100"/>
      <c r="AYZ100"/>
      <c r="AZA100"/>
      <c r="AZB100"/>
      <c r="AZC100"/>
      <c r="AZD100"/>
      <c r="AZE100"/>
      <c r="AZF100"/>
      <c r="AZG100"/>
      <c r="AZH100"/>
      <c r="AZI100"/>
      <c r="AZJ100"/>
      <c r="AZK100"/>
      <c r="AZL100"/>
      <c r="AZM100"/>
      <c r="AZN100"/>
      <c r="AZO100"/>
      <c r="AZP100"/>
      <c r="AZQ100"/>
      <c r="AZR100"/>
      <c r="AZS100"/>
      <c r="AZT100"/>
      <c r="AZU100"/>
      <c r="AZV100"/>
      <c r="AZW100"/>
      <c r="AZX100"/>
      <c r="AZY100"/>
      <c r="AZZ100"/>
      <c r="BAA100"/>
      <c r="BAB100"/>
      <c r="BAC100"/>
      <c r="BAD100"/>
      <c r="BAE100"/>
      <c r="BAF100"/>
      <c r="BAG100"/>
      <c r="BAH100"/>
      <c r="BAI100"/>
      <c r="BAJ100"/>
      <c r="BAK100"/>
      <c r="BAL100"/>
      <c r="BAM100"/>
      <c r="BAN100"/>
      <c r="BAO100"/>
      <c r="BAP100"/>
      <c r="BAQ100"/>
      <c r="BAR100"/>
      <c r="BAS100"/>
      <c r="BAT100"/>
      <c r="BAU100"/>
      <c r="BAV100"/>
      <c r="BAW100"/>
      <c r="BAX100"/>
      <c r="BAY100"/>
      <c r="BAZ100"/>
      <c r="BBA100"/>
      <c r="BBB100"/>
      <c r="BBC100"/>
      <c r="BBD100"/>
      <c r="BBE100"/>
      <c r="BBF100"/>
      <c r="BBG100"/>
      <c r="BBH100"/>
      <c r="BBI100"/>
      <c r="BBJ100"/>
      <c r="BBK100"/>
      <c r="BBL100"/>
      <c r="BBM100"/>
      <c r="BBN100"/>
      <c r="BBO100"/>
      <c r="BBP100"/>
      <c r="BBQ100"/>
      <c r="BBR100"/>
      <c r="BBS100"/>
      <c r="BBT100"/>
      <c r="BBU100"/>
      <c r="BBV100"/>
      <c r="BBW100"/>
      <c r="BBX100"/>
      <c r="BBY100"/>
      <c r="BBZ100"/>
      <c r="BCA100"/>
      <c r="BCB100"/>
      <c r="BCC100"/>
      <c r="BCD100"/>
      <c r="BCE100"/>
      <c r="BCF100"/>
      <c r="BCG100"/>
      <c r="BCH100"/>
      <c r="BCI100"/>
      <c r="BCJ100"/>
      <c r="BCK100"/>
      <c r="BCL100"/>
      <c r="BCM100"/>
      <c r="BCN100"/>
      <c r="BCO100"/>
      <c r="BCP100"/>
      <c r="BCQ100"/>
      <c r="BCR100"/>
      <c r="BCS100"/>
      <c r="BCT100"/>
      <c r="BCU100"/>
      <c r="BCV100"/>
      <c r="BCW100"/>
      <c r="BCX100"/>
      <c r="BCY100"/>
      <c r="BCZ100"/>
      <c r="BDA100"/>
      <c r="BDB100"/>
      <c r="BDC100"/>
      <c r="BDD100"/>
      <c r="BDE100"/>
      <c r="BDF100"/>
      <c r="BDG100"/>
      <c r="BDH100"/>
      <c r="BDI100"/>
      <c r="BDJ100"/>
      <c r="BDK100"/>
      <c r="BDL100"/>
      <c r="BDM100"/>
      <c r="BDN100"/>
      <c r="BDO100"/>
      <c r="BDP100"/>
      <c r="BDQ100"/>
      <c r="BDR100"/>
      <c r="BDS100"/>
      <c r="BDT100"/>
      <c r="BDU100"/>
      <c r="BDV100"/>
      <c r="BDW100"/>
      <c r="BDX100"/>
      <c r="BDY100"/>
      <c r="BDZ100"/>
      <c r="BEA100"/>
      <c r="BEB100"/>
      <c r="BEC100"/>
      <c r="BED100"/>
      <c r="BEE100"/>
      <c r="BEF100"/>
      <c r="BEG100"/>
      <c r="BEH100"/>
      <c r="BEI100"/>
      <c r="BEJ100"/>
      <c r="BEK100"/>
      <c r="BEL100"/>
      <c r="BEM100"/>
      <c r="BEN100"/>
      <c r="BEO100"/>
      <c r="BEP100"/>
      <c r="BEQ100"/>
      <c r="BER100"/>
      <c r="BES100"/>
      <c r="BET100"/>
      <c r="BEU100"/>
      <c r="BEV100"/>
      <c r="BEW100"/>
      <c r="BEX100"/>
      <c r="BEY100"/>
      <c r="BEZ100"/>
      <c r="BFA100"/>
      <c r="BFB100"/>
      <c r="BFC100"/>
      <c r="BFD100"/>
      <c r="BFE100"/>
      <c r="BFF100"/>
      <c r="BFG100"/>
      <c r="BFH100"/>
      <c r="BFI100"/>
      <c r="BFJ100"/>
      <c r="BFK100"/>
      <c r="BFL100"/>
      <c r="BFM100"/>
      <c r="BFN100"/>
      <c r="BFO100"/>
      <c r="BFP100"/>
      <c r="BFQ100"/>
      <c r="BFR100"/>
      <c r="BFS100"/>
      <c r="BFT100"/>
      <c r="BFU100"/>
      <c r="BFV100"/>
      <c r="BFW100"/>
      <c r="BFX100"/>
      <c r="BFY100"/>
      <c r="BFZ100"/>
      <c r="BGA100"/>
      <c r="BGB100"/>
      <c r="BGC100"/>
      <c r="BGD100"/>
      <c r="BGE100"/>
      <c r="BGF100"/>
      <c r="BGG100"/>
      <c r="BGH100"/>
      <c r="BGI100"/>
      <c r="BGJ100"/>
      <c r="BGK100"/>
      <c r="BGL100"/>
      <c r="BGM100"/>
      <c r="BGN100"/>
      <c r="BGO100"/>
      <c r="BGP100"/>
      <c r="BGQ100"/>
      <c r="BGR100"/>
      <c r="BGS100"/>
      <c r="BGT100"/>
      <c r="BGU100"/>
      <c r="BGV100"/>
      <c r="BGW100"/>
      <c r="BGX100"/>
      <c r="BGY100"/>
      <c r="BGZ100"/>
      <c r="BHA100"/>
      <c r="BHB100"/>
      <c r="BHC100"/>
      <c r="BHD100"/>
      <c r="BHE100"/>
      <c r="BHF100"/>
      <c r="BHG100"/>
      <c r="BHH100"/>
      <c r="BHI100"/>
      <c r="BHJ100"/>
      <c r="BHK100"/>
      <c r="BHL100"/>
      <c r="BHM100"/>
      <c r="BHN100"/>
      <c r="BHO100"/>
      <c r="BHP100"/>
      <c r="BHQ100"/>
      <c r="BHR100"/>
      <c r="BHS100"/>
      <c r="BHT100"/>
      <c r="BHU100"/>
      <c r="BHV100"/>
      <c r="BHW100"/>
      <c r="BHX100"/>
      <c r="BHY100"/>
      <c r="BHZ100"/>
      <c r="BIA100"/>
      <c r="BIB100"/>
      <c r="BIC100"/>
      <c r="BID100"/>
      <c r="BIE100"/>
      <c r="BIF100"/>
      <c r="BIG100"/>
      <c r="BIH100"/>
      <c r="BII100"/>
      <c r="BIJ100"/>
      <c r="BIK100"/>
      <c r="BIL100"/>
      <c r="BIM100"/>
      <c r="BIN100"/>
      <c r="BIO100"/>
      <c r="BIP100"/>
      <c r="BIQ100"/>
      <c r="BIR100"/>
      <c r="BIS100"/>
      <c r="BIT100"/>
      <c r="BIU100"/>
      <c r="BIV100"/>
      <c r="BIW100"/>
      <c r="BIX100"/>
      <c r="BIY100"/>
      <c r="BIZ100"/>
      <c r="BJA100"/>
      <c r="BJB100"/>
      <c r="BJC100"/>
      <c r="BJD100"/>
      <c r="BJE100"/>
      <c r="BJF100"/>
      <c r="BJG100"/>
      <c r="BJH100"/>
      <c r="BJI100"/>
      <c r="BJJ100"/>
      <c r="BJK100"/>
      <c r="BJL100"/>
      <c r="BJM100"/>
      <c r="BJN100"/>
      <c r="BJO100"/>
      <c r="BJP100"/>
      <c r="BJQ100"/>
      <c r="BJR100"/>
      <c r="BJS100"/>
      <c r="BJT100"/>
      <c r="BJU100"/>
      <c r="BJV100"/>
      <c r="BJW100"/>
      <c r="BJX100"/>
      <c r="BJY100"/>
      <c r="BJZ100"/>
      <c r="BKA100"/>
      <c r="BKB100"/>
      <c r="BKC100"/>
      <c r="BKD100"/>
      <c r="BKE100"/>
      <c r="BKF100"/>
      <c r="BKG100"/>
      <c r="BKH100"/>
      <c r="BKI100"/>
      <c r="BKJ100"/>
      <c r="BKK100"/>
      <c r="BKL100"/>
      <c r="BKM100"/>
      <c r="BKN100"/>
      <c r="BKO100"/>
      <c r="BKP100"/>
      <c r="BKQ100"/>
      <c r="BKR100"/>
      <c r="BKS100"/>
      <c r="BKT100"/>
      <c r="BKU100"/>
      <c r="BKV100"/>
      <c r="BKW100"/>
      <c r="BKX100"/>
      <c r="BKY100"/>
      <c r="BKZ100"/>
      <c r="BLA100"/>
      <c r="BLB100"/>
      <c r="BLC100"/>
      <c r="BLD100"/>
      <c r="BLE100"/>
      <c r="BLF100"/>
      <c r="BLG100"/>
      <c r="BLH100"/>
      <c r="BLI100"/>
      <c r="BLJ100"/>
      <c r="BLK100"/>
      <c r="BLL100"/>
      <c r="BLM100"/>
      <c r="BLN100"/>
      <c r="BLO100"/>
      <c r="BLP100"/>
      <c r="BLQ100"/>
      <c r="BLR100"/>
      <c r="BLS100"/>
      <c r="BLT100"/>
      <c r="BLU100"/>
      <c r="BLV100"/>
      <c r="BLW100"/>
      <c r="BLX100"/>
      <c r="BLY100"/>
      <c r="BLZ100"/>
      <c r="BMA100"/>
      <c r="BMB100"/>
      <c r="BMC100"/>
      <c r="BMD100"/>
      <c r="BME100"/>
      <c r="BMF100"/>
      <c r="BMG100"/>
      <c r="BMH100"/>
      <c r="BMI100"/>
      <c r="BMJ100"/>
      <c r="BMK100"/>
      <c r="BML100"/>
      <c r="BMM100"/>
      <c r="BMN100"/>
      <c r="BMO100"/>
      <c r="BMP100"/>
      <c r="BMQ100"/>
      <c r="BMR100"/>
      <c r="BMS100"/>
      <c r="BMT100"/>
      <c r="BMU100"/>
      <c r="BMV100"/>
      <c r="BMW100"/>
      <c r="BMX100"/>
      <c r="BMY100"/>
      <c r="BMZ100"/>
      <c r="BNA100"/>
      <c r="BNB100"/>
      <c r="BNC100"/>
      <c r="BND100"/>
      <c r="BNE100"/>
      <c r="BNF100"/>
      <c r="BNG100"/>
      <c r="BNH100"/>
      <c r="BNI100"/>
      <c r="BNJ100"/>
      <c r="BNK100"/>
      <c r="BNL100"/>
      <c r="BNM100"/>
      <c r="BNN100"/>
      <c r="BNO100"/>
      <c r="BNP100"/>
      <c r="BNQ100"/>
      <c r="BNR100"/>
      <c r="BNS100"/>
      <c r="BNT100"/>
      <c r="BNU100"/>
      <c r="BNV100"/>
      <c r="BNW100"/>
      <c r="BNX100"/>
      <c r="BNY100"/>
      <c r="BNZ100"/>
      <c r="BOA100"/>
      <c r="BOB100"/>
      <c r="BOC100"/>
      <c r="BOD100"/>
      <c r="BOE100"/>
      <c r="BOF100"/>
      <c r="BOG100"/>
      <c r="BOH100"/>
      <c r="BOI100"/>
      <c r="BOJ100"/>
      <c r="BOK100"/>
      <c r="BOL100"/>
      <c r="BOM100"/>
      <c r="BON100"/>
      <c r="BOO100"/>
      <c r="BOP100"/>
      <c r="BOQ100"/>
      <c r="BOR100"/>
      <c r="BOS100"/>
      <c r="BOT100"/>
      <c r="BOU100"/>
      <c r="BOV100"/>
      <c r="BOW100"/>
      <c r="BOX100"/>
      <c r="BOY100"/>
      <c r="BOZ100"/>
      <c r="BPA100"/>
      <c r="BPB100"/>
      <c r="BPC100"/>
      <c r="BPD100"/>
      <c r="BPE100"/>
      <c r="BPF100"/>
      <c r="BPG100"/>
      <c r="BPH100"/>
      <c r="BPI100"/>
      <c r="BPJ100"/>
      <c r="BPK100"/>
      <c r="BPL100"/>
      <c r="BPM100"/>
      <c r="BPN100"/>
      <c r="BPO100"/>
      <c r="BPP100"/>
      <c r="BPQ100"/>
      <c r="BPR100"/>
      <c r="BPS100"/>
      <c r="BPT100"/>
      <c r="BPU100"/>
      <c r="BPV100"/>
      <c r="BPW100"/>
      <c r="BPX100"/>
      <c r="BPY100"/>
      <c r="BPZ100"/>
      <c r="BQA100"/>
      <c r="BQB100"/>
      <c r="BQC100"/>
      <c r="BQD100"/>
      <c r="BQE100"/>
      <c r="BQF100"/>
      <c r="BQG100"/>
      <c r="BQH100"/>
      <c r="BQI100"/>
      <c r="BQJ100"/>
      <c r="BQK100"/>
      <c r="BQL100"/>
      <c r="BQM100"/>
      <c r="BQN100"/>
      <c r="BQO100"/>
      <c r="BQP100"/>
      <c r="BQQ100"/>
      <c r="BQR100"/>
      <c r="BQS100"/>
      <c r="BQT100"/>
      <c r="BQU100"/>
      <c r="BQV100"/>
      <c r="BQW100"/>
      <c r="BQX100"/>
      <c r="BQY100"/>
      <c r="BQZ100"/>
      <c r="BRA100"/>
      <c r="BRB100"/>
      <c r="BRC100"/>
      <c r="BRD100"/>
      <c r="BRE100"/>
      <c r="BRF100"/>
      <c r="BRG100"/>
      <c r="BRH100"/>
      <c r="BRI100"/>
      <c r="BRJ100"/>
      <c r="BRK100"/>
      <c r="BRL100"/>
      <c r="BRM100"/>
      <c r="BRN100"/>
      <c r="BRO100"/>
      <c r="BRP100"/>
      <c r="BRQ100"/>
      <c r="BRR100"/>
      <c r="BRS100"/>
      <c r="BRT100"/>
      <c r="BRU100"/>
      <c r="BRV100"/>
      <c r="BRW100"/>
      <c r="BRX100"/>
      <c r="BRY100"/>
      <c r="BRZ100"/>
      <c r="BSA100"/>
      <c r="BSB100"/>
      <c r="BSC100"/>
      <c r="BSD100"/>
      <c r="BSE100"/>
      <c r="BSF100"/>
      <c r="BSG100"/>
      <c r="BSH100"/>
      <c r="BSI100"/>
      <c r="BSJ100"/>
      <c r="BSK100"/>
      <c r="BSL100"/>
      <c r="BSM100"/>
      <c r="BSN100"/>
      <c r="BSO100"/>
      <c r="BSP100"/>
      <c r="BSQ100"/>
      <c r="BSR100"/>
      <c r="BSS100"/>
      <c r="BST100"/>
      <c r="BSU100"/>
      <c r="BSV100"/>
      <c r="BSW100"/>
      <c r="BSX100"/>
      <c r="BSY100"/>
      <c r="BSZ100"/>
      <c r="BTA100"/>
      <c r="BTB100"/>
      <c r="BTC100"/>
      <c r="BTD100"/>
      <c r="BTE100"/>
      <c r="BTF100"/>
      <c r="BTG100"/>
      <c r="BTH100"/>
      <c r="BTI100"/>
      <c r="BTJ100"/>
      <c r="BTK100"/>
      <c r="BTL100"/>
      <c r="BTM100"/>
      <c r="BTN100"/>
      <c r="BTO100"/>
      <c r="BTP100"/>
      <c r="BTQ100"/>
      <c r="BTR100"/>
      <c r="BTS100"/>
      <c r="BTT100"/>
      <c r="BTU100"/>
      <c r="BTV100"/>
      <c r="BTW100"/>
      <c r="BTX100"/>
      <c r="BTY100"/>
      <c r="BTZ100"/>
      <c r="BUA100"/>
      <c r="BUB100"/>
      <c r="BUC100"/>
      <c r="BUD100"/>
      <c r="BUE100"/>
      <c r="BUF100"/>
      <c r="BUG100"/>
      <c r="BUH100"/>
      <c r="BUI100"/>
      <c r="BUJ100"/>
      <c r="BUK100"/>
      <c r="BUL100"/>
      <c r="BUM100"/>
      <c r="BUN100"/>
      <c r="BUO100"/>
      <c r="BUP100"/>
      <c r="BUQ100"/>
      <c r="BUR100"/>
      <c r="BUS100"/>
      <c r="BUT100"/>
      <c r="BUU100"/>
      <c r="BUV100"/>
      <c r="BUW100"/>
      <c r="BUX100"/>
      <c r="BUY100"/>
      <c r="BUZ100"/>
      <c r="BVA100"/>
      <c r="BVB100"/>
      <c r="BVC100"/>
      <c r="BVD100"/>
      <c r="BVE100"/>
      <c r="BVF100"/>
      <c r="BVG100"/>
      <c r="BVH100"/>
      <c r="BVI100"/>
      <c r="BVJ100"/>
      <c r="BVK100"/>
      <c r="BVL100"/>
      <c r="BVM100"/>
      <c r="BVN100"/>
      <c r="BVO100"/>
      <c r="BVP100"/>
      <c r="BVQ100"/>
      <c r="BVR100"/>
      <c r="BVS100"/>
      <c r="BVT100"/>
      <c r="BVU100"/>
      <c r="BVV100"/>
      <c r="BVW100"/>
      <c r="BVX100"/>
      <c r="BVY100"/>
      <c r="BVZ100"/>
      <c r="BWA100"/>
      <c r="BWB100"/>
      <c r="BWC100"/>
      <c r="BWD100"/>
      <c r="BWE100"/>
      <c r="BWF100"/>
      <c r="BWG100"/>
      <c r="BWH100"/>
      <c r="BWI100"/>
      <c r="BWJ100"/>
      <c r="BWK100"/>
      <c r="BWL100"/>
      <c r="BWM100"/>
      <c r="BWN100"/>
      <c r="BWO100"/>
      <c r="BWP100"/>
      <c r="BWQ100"/>
      <c r="BWR100"/>
      <c r="BWS100"/>
      <c r="BWT100"/>
      <c r="BWU100"/>
      <c r="BWV100"/>
      <c r="BWW100"/>
      <c r="BWX100"/>
      <c r="BWY100"/>
      <c r="BWZ100"/>
      <c r="BXA100"/>
      <c r="BXB100"/>
      <c r="BXC100"/>
      <c r="BXD100"/>
      <c r="BXE100"/>
      <c r="BXF100"/>
      <c r="BXG100"/>
      <c r="BXH100"/>
      <c r="BXI100"/>
      <c r="BXJ100"/>
      <c r="BXK100"/>
      <c r="BXL100"/>
      <c r="BXM100"/>
      <c r="BXN100"/>
      <c r="BXO100"/>
      <c r="BXP100"/>
      <c r="BXQ100"/>
      <c r="BXR100"/>
      <c r="BXS100"/>
      <c r="BXT100"/>
      <c r="BXU100"/>
      <c r="BXV100"/>
      <c r="BXW100"/>
      <c r="BXX100"/>
      <c r="BXY100"/>
      <c r="BXZ100"/>
      <c r="BYA100"/>
      <c r="BYB100"/>
      <c r="BYC100"/>
      <c r="BYD100"/>
      <c r="BYE100"/>
      <c r="BYF100"/>
      <c r="BYG100"/>
      <c r="BYH100"/>
      <c r="BYI100"/>
      <c r="BYJ100"/>
      <c r="BYK100"/>
      <c r="BYL100"/>
      <c r="BYM100"/>
      <c r="BYN100"/>
      <c r="BYO100"/>
      <c r="BYP100"/>
      <c r="BYQ100"/>
      <c r="BYR100"/>
      <c r="BYS100"/>
      <c r="BYT100"/>
      <c r="BYU100"/>
      <c r="BYV100"/>
      <c r="BYW100"/>
      <c r="BYX100"/>
      <c r="BYY100"/>
      <c r="BYZ100"/>
      <c r="BZA100"/>
      <c r="BZB100"/>
      <c r="BZC100"/>
      <c r="BZD100"/>
      <c r="BZE100"/>
      <c r="BZF100"/>
      <c r="BZG100"/>
      <c r="BZH100"/>
      <c r="BZI100"/>
      <c r="BZJ100"/>
      <c r="BZK100"/>
      <c r="BZL100"/>
      <c r="BZM100"/>
      <c r="BZN100"/>
      <c r="BZO100"/>
      <c r="BZP100"/>
      <c r="BZQ100"/>
      <c r="BZR100"/>
      <c r="BZS100"/>
      <c r="BZT100"/>
      <c r="BZU100"/>
      <c r="BZV100"/>
      <c r="BZW100"/>
      <c r="BZX100"/>
      <c r="BZY100"/>
      <c r="BZZ100"/>
      <c r="CAA100"/>
      <c r="CAB100"/>
      <c r="CAC100"/>
      <c r="CAD100"/>
      <c r="CAE100"/>
      <c r="CAF100"/>
      <c r="CAG100"/>
      <c r="CAH100"/>
      <c r="CAI100"/>
      <c r="CAJ100"/>
      <c r="CAK100"/>
      <c r="CAL100"/>
      <c r="CAM100"/>
      <c r="CAN100"/>
      <c r="CAO100"/>
      <c r="CAP100"/>
      <c r="CAQ100"/>
      <c r="CAR100"/>
      <c r="CAS100"/>
      <c r="CAT100"/>
      <c r="CAU100"/>
      <c r="CAV100"/>
      <c r="CAW100"/>
      <c r="CAX100"/>
      <c r="CAY100"/>
      <c r="CAZ100"/>
      <c r="CBA100"/>
      <c r="CBB100"/>
      <c r="CBC100"/>
      <c r="CBD100"/>
      <c r="CBE100"/>
      <c r="CBF100"/>
      <c r="CBG100"/>
      <c r="CBH100"/>
      <c r="CBI100"/>
      <c r="CBJ100"/>
      <c r="CBK100"/>
      <c r="CBL100"/>
      <c r="CBM100"/>
      <c r="CBN100"/>
      <c r="CBO100"/>
      <c r="CBP100"/>
      <c r="CBQ100"/>
      <c r="CBR100"/>
      <c r="CBS100"/>
      <c r="CBT100"/>
      <c r="CBU100"/>
      <c r="CBV100"/>
      <c r="CBW100"/>
      <c r="CBX100"/>
      <c r="CBY100"/>
      <c r="CBZ100"/>
      <c r="CCA100"/>
      <c r="CCB100"/>
      <c r="CCC100"/>
      <c r="CCD100"/>
      <c r="CCE100"/>
      <c r="CCF100"/>
      <c r="CCG100"/>
      <c r="CCH100"/>
      <c r="CCI100"/>
      <c r="CCJ100"/>
      <c r="CCK100"/>
      <c r="CCL100"/>
      <c r="CCM100"/>
      <c r="CCN100"/>
      <c r="CCO100"/>
      <c r="CCP100"/>
      <c r="CCQ100"/>
      <c r="CCR100"/>
      <c r="CCS100"/>
      <c r="CCT100"/>
      <c r="CCU100"/>
      <c r="CCV100"/>
      <c r="CCW100"/>
      <c r="CCX100"/>
      <c r="CCY100"/>
      <c r="CCZ100"/>
      <c r="CDA100"/>
      <c r="CDB100"/>
      <c r="CDC100"/>
      <c r="CDD100"/>
      <c r="CDE100"/>
      <c r="CDF100"/>
      <c r="CDG100"/>
      <c r="CDH100"/>
      <c r="CDI100"/>
      <c r="CDJ100"/>
      <c r="CDK100"/>
      <c r="CDL100"/>
      <c r="CDM100"/>
      <c r="CDN100"/>
      <c r="CDO100"/>
      <c r="CDP100"/>
      <c r="CDQ100"/>
      <c r="CDR100"/>
      <c r="CDS100"/>
      <c r="CDT100"/>
      <c r="CDU100"/>
      <c r="CDV100"/>
      <c r="CDW100"/>
      <c r="CDX100"/>
      <c r="CDY100"/>
      <c r="CDZ100"/>
      <c r="CEA100"/>
      <c r="CEB100"/>
      <c r="CEC100"/>
      <c r="CED100"/>
      <c r="CEE100"/>
      <c r="CEF100"/>
      <c r="CEG100"/>
      <c r="CEH100"/>
      <c r="CEI100"/>
      <c r="CEJ100"/>
      <c r="CEK100"/>
      <c r="CEL100"/>
      <c r="CEM100"/>
      <c r="CEN100"/>
      <c r="CEO100"/>
      <c r="CEP100"/>
      <c r="CEQ100"/>
      <c r="CER100"/>
      <c r="CES100"/>
      <c r="CET100"/>
      <c r="CEU100"/>
      <c r="CEV100"/>
      <c r="CEW100"/>
      <c r="CEX100"/>
      <c r="CEY100"/>
      <c r="CEZ100"/>
      <c r="CFA100"/>
      <c r="CFB100"/>
      <c r="CFC100"/>
      <c r="CFD100"/>
      <c r="CFE100"/>
      <c r="CFF100"/>
      <c r="CFG100"/>
      <c r="CFH100"/>
      <c r="CFI100"/>
      <c r="CFJ100"/>
      <c r="CFK100"/>
      <c r="CFL100"/>
      <c r="CFM100"/>
      <c r="CFN100"/>
      <c r="CFO100"/>
      <c r="CFP100"/>
      <c r="CFQ100"/>
      <c r="CFR100"/>
      <c r="CFS100"/>
      <c r="CFT100"/>
      <c r="CFU100"/>
      <c r="CFV100"/>
      <c r="CFW100"/>
      <c r="CFX100"/>
      <c r="CFY100"/>
      <c r="CFZ100"/>
      <c r="CGA100"/>
      <c r="CGB100"/>
      <c r="CGC100"/>
      <c r="CGD100"/>
      <c r="CGE100"/>
      <c r="CGF100"/>
      <c r="CGG100"/>
      <c r="CGH100"/>
      <c r="CGI100"/>
      <c r="CGJ100"/>
      <c r="CGK100"/>
      <c r="CGL100"/>
      <c r="CGM100"/>
      <c r="CGN100"/>
      <c r="CGO100"/>
      <c r="CGP100"/>
      <c r="CGQ100"/>
      <c r="CGR100"/>
      <c r="CGS100"/>
      <c r="CGT100"/>
      <c r="CGU100"/>
      <c r="CGV100"/>
      <c r="CGW100"/>
      <c r="CGX100"/>
      <c r="CGY100"/>
      <c r="CGZ100"/>
      <c r="CHA100"/>
      <c r="CHB100"/>
      <c r="CHC100"/>
      <c r="CHD100"/>
      <c r="CHE100"/>
      <c r="CHF100"/>
      <c r="CHG100"/>
      <c r="CHH100"/>
      <c r="CHI100"/>
      <c r="CHJ100"/>
      <c r="CHK100"/>
      <c r="CHL100"/>
      <c r="CHM100"/>
      <c r="CHN100"/>
      <c r="CHO100"/>
      <c r="CHP100"/>
      <c r="CHQ100"/>
      <c r="CHR100"/>
      <c r="CHS100"/>
      <c r="CHT100"/>
      <c r="CHU100"/>
      <c r="CHV100"/>
      <c r="CHW100"/>
      <c r="CHX100"/>
      <c r="CHY100"/>
      <c r="CHZ100"/>
      <c r="CIA100"/>
      <c r="CIB100"/>
      <c r="CIC100"/>
      <c r="CID100"/>
      <c r="CIE100"/>
      <c r="CIF100"/>
      <c r="CIG100"/>
      <c r="CIH100"/>
      <c r="CII100"/>
      <c r="CIJ100"/>
      <c r="CIK100"/>
      <c r="CIL100"/>
      <c r="CIM100"/>
      <c r="CIN100"/>
      <c r="CIO100"/>
      <c r="CIP100"/>
      <c r="CIQ100"/>
      <c r="CIR100"/>
      <c r="CIS100"/>
      <c r="CIT100"/>
      <c r="CIU100"/>
      <c r="CIV100"/>
      <c r="CIW100"/>
      <c r="CIX100"/>
      <c r="CIY100"/>
      <c r="CIZ100"/>
      <c r="CJA100"/>
      <c r="CJB100"/>
      <c r="CJC100"/>
      <c r="CJD100"/>
      <c r="CJE100"/>
      <c r="CJF100"/>
      <c r="CJG100"/>
      <c r="CJH100"/>
      <c r="CJI100"/>
      <c r="CJJ100"/>
      <c r="CJK100"/>
      <c r="CJL100"/>
      <c r="CJM100"/>
      <c r="CJN100"/>
      <c r="CJO100"/>
      <c r="CJP100"/>
      <c r="CJQ100"/>
      <c r="CJR100"/>
      <c r="CJS100"/>
      <c r="CJT100"/>
      <c r="CJU100"/>
      <c r="CJV100"/>
      <c r="CJW100"/>
      <c r="CJX100"/>
      <c r="CJY100"/>
      <c r="CJZ100"/>
      <c r="CKA100"/>
      <c r="CKB100"/>
      <c r="CKC100"/>
      <c r="CKD100"/>
      <c r="CKE100"/>
      <c r="CKF100"/>
      <c r="CKG100"/>
      <c r="CKH100"/>
      <c r="CKI100"/>
      <c r="CKJ100"/>
      <c r="CKK100"/>
      <c r="CKL100"/>
      <c r="CKM100"/>
      <c r="CKN100"/>
      <c r="CKO100"/>
      <c r="CKP100"/>
      <c r="CKQ100"/>
      <c r="CKR100"/>
      <c r="CKS100"/>
      <c r="CKT100"/>
      <c r="CKU100"/>
      <c r="CKV100"/>
      <c r="CKW100"/>
      <c r="CKX100"/>
      <c r="CKY100"/>
      <c r="CKZ100"/>
      <c r="CLA100"/>
      <c r="CLB100"/>
      <c r="CLC100"/>
      <c r="CLD100"/>
      <c r="CLE100"/>
      <c r="CLF100"/>
      <c r="CLG100"/>
      <c r="CLH100"/>
      <c r="CLI100"/>
      <c r="CLJ100"/>
      <c r="CLK100"/>
      <c r="CLL100"/>
      <c r="CLM100"/>
      <c r="CLN100"/>
      <c r="CLO100"/>
      <c r="CLP100"/>
      <c r="CLQ100"/>
      <c r="CLR100"/>
      <c r="CLS100"/>
      <c r="CLT100"/>
      <c r="CLU100"/>
      <c r="CLV100"/>
      <c r="CLW100"/>
      <c r="CLX100"/>
      <c r="CLY100"/>
      <c r="CLZ100"/>
      <c r="CMA100"/>
      <c r="CMB100"/>
      <c r="CMC100"/>
      <c r="CMD100"/>
      <c r="CME100"/>
      <c r="CMF100"/>
      <c r="CMG100"/>
      <c r="CMH100"/>
      <c r="CMI100"/>
      <c r="CMJ100"/>
      <c r="CMK100"/>
      <c r="CML100"/>
      <c r="CMM100"/>
      <c r="CMN100"/>
      <c r="CMO100"/>
      <c r="CMP100"/>
      <c r="CMQ100"/>
      <c r="CMR100"/>
      <c r="CMS100"/>
      <c r="CMT100"/>
      <c r="CMU100"/>
      <c r="CMV100"/>
      <c r="CMW100"/>
      <c r="CMX100"/>
      <c r="CMY100"/>
      <c r="CMZ100"/>
      <c r="CNA100"/>
      <c r="CNB100"/>
      <c r="CNC100"/>
      <c r="CND100"/>
      <c r="CNE100"/>
      <c r="CNF100"/>
      <c r="CNG100"/>
      <c r="CNH100"/>
      <c r="CNI100"/>
      <c r="CNJ100"/>
      <c r="CNK100"/>
      <c r="CNL100"/>
      <c r="CNM100"/>
      <c r="CNN100"/>
      <c r="CNO100"/>
      <c r="CNP100"/>
      <c r="CNQ100"/>
      <c r="CNR100"/>
      <c r="CNS100"/>
      <c r="CNT100"/>
      <c r="CNU100"/>
      <c r="CNV100"/>
      <c r="CNW100"/>
      <c r="CNX100"/>
      <c r="CNY100"/>
      <c r="CNZ100"/>
      <c r="COA100"/>
      <c r="COB100"/>
      <c r="COC100"/>
      <c r="COD100"/>
      <c r="COE100"/>
      <c r="COF100"/>
      <c r="COG100"/>
      <c r="COH100"/>
      <c r="COI100"/>
      <c r="COJ100"/>
      <c r="COK100"/>
      <c r="COL100"/>
      <c r="COM100"/>
      <c r="CON100"/>
      <c r="COO100"/>
      <c r="COP100"/>
      <c r="COQ100"/>
      <c r="COR100"/>
      <c r="COS100"/>
      <c r="COT100"/>
      <c r="COU100"/>
      <c r="COV100"/>
      <c r="COW100"/>
      <c r="COX100"/>
      <c r="COY100"/>
      <c r="COZ100"/>
      <c r="CPA100"/>
      <c r="CPB100"/>
      <c r="CPC100"/>
      <c r="CPD100"/>
      <c r="CPE100"/>
      <c r="CPF100"/>
      <c r="CPG100"/>
      <c r="CPH100"/>
      <c r="CPI100"/>
      <c r="CPJ100"/>
      <c r="CPK100"/>
      <c r="CPL100"/>
      <c r="CPM100"/>
      <c r="CPN100"/>
      <c r="CPO100"/>
      <c r="CPP100"/>
      <c r="CPQ100"/>
      <c r="CPR100"/>
      <c r="CPS100"/>
      <c r="CPT100"/>
      <c r="CPU100"/>
      <c r="CPV100"/>
      <c r="CPW100"/>
      <c r="CPX100"/>
      <c r="CPY100"/>
      <c r="CPZ100"/>
      <c r="CQA100"/>
      <c r="CQB100"/>
      <c r="CQC100"/>
      <c r="CQD100"/>
      <c r="CQE100"/>
      <c r="CQF100"/>
      <c r="CQG100"/>
      <c r="CQH100"/>
      <c r="CQI100"/>
      <c r="CQJ100"/>
      <c r="CQK100"/>
      <c r="CQL100"/>
      <c r="CQM100"/>
      <c r="CQN100"/>
      <c r="CQO100"/>
      <c r="CQP100"/>
      <c r="CQQ100"/>
      <c r="CQR100"/>
      <c r="CQS100"/>
      <c r="CQT100"/>
      <c r="CQU100"/>
      <c r="CQV100"/>
      <c r="CQW100"/>
      <c r="CQX100"/>
      <c r="CQY100"/>
      <c r="CQZ100"/>
      <c r="CRA100"/>
      <c r="CRB100"/>
      <c r="CRC100"/>
      <c r="CRD100"/>
    </row>
    <row r="101" spans="1:2500" s="11" customFormat="1" ht="18" customHeight="1" x14ac:dyDescent="0.25">
      <c r="A101" s="433"/>
      <c r="B101" s="21">
        <v>6</v>
      </c>
      <c r="C101" s="21" t="str">
        <f t="shared" si="16"/>
        <v>_6</v>
      </c>
      <c r="D101" s="21" t="str">
        <f t="shared" si="17"/>
        <v>_9_2</v>
      </c>
      <c r="E101" s="22" t="s">
        <v>48</v>
      </c>
      <c r="F101" s="21">
        <v>9</v>
      </c>
      <c r="G101" s="22" t="s">
        <v>49</v>
      </c>
      <c r="H101" s="21">
        <v>2</v>
      </c>
      <c r="I101" s="22" t="s">
        <v>9</v>
      </c>
      <c r="J101" s="287">
        <v>28329</v>
      </c>
      <c r="K101" s="15">
        <v>0.02</v>
      </c>
      <c r="L101" s="15">
        <v>0.02</v>
      </c>
      <c r="M101" s="289">
        <f t="shared" si="20"/>
        <v>28896</v>
      </c>
      <c r="N101" s="289">
        <f t="shared" si="21"/>
        <v>29475</v>
      </c>
      <c r="O101"/>
      <c r="P101" s="25">
        <f t="shared" si="22"/>
        <v>1.0200148257968866</v>
      </c>
      <c r="Q101" s="25">
        <f>+Q100</f>
        <v>1.0200477960701009</v>
      </c>
      <c r="R101" s="25">
        <f>+(M101-M100)/(J101-J100)</f>
        <v>1.0198848770277342</v>
      </c>
      <c r="S101" s="1">
        <f t="shared" si="18"/>
        <v>1.0200373754152825</v>
      </c>
      <c r="T101" s="1">
        <f>+T100</f>
        <v>1.0200442535467915</v>
      </c>
      <c r="U101" s="1">
        <f>+(N101-N100)/(M101-M100)</f>
        <v>1.0200102616726527</v>
      </c>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c r="AMK101"/>
      <c r="AML101"/>
      <c r="AMM101"/>
      <c r="AMN101"/>
      <c r="AMO101"/>
      <c r="AMP101"/>
      <c r="AMQ101"/>
      <c r="AMR101"/>
      <c r="AMS101"/>
      <c r="AMT101"/>
      <c r="AMU101"/>
      <c r="AMV101"/>
      <c r="AMW101"/>
      <c r="AMX101"/>
      <c r="AMY101"/>
      <c r="AMZ101"/>
      <c r="ANA101"/>
      <c r="ANB101"/>
      <c r="ANC101"/>
      <c r="AND101"/>
      <c r="ANE101"/>
      <c r="ANF101"/>
      <c r="ANG101"/>
      <c r="ANH101"/>
      <c r="ANI101"/>
      <c r="ANJ101"/>
      <c r="ANK101"/>
      <c r="ANL101"/>
      <c r="ANM101"/>
      <c r="ANN101"/>
      <c r="ANO101"/>
      <c r="ANP101"/>
      <c r="ANQ101"/>
      <c r="ANR101"/>
      <c r="ANS101"/>
      <c r="ANT101"/>
      <c r="ANU101"/>
      <c r="ANV101"/>
      <c r="ANW101"/>
      <c r="ANX101"/>
      <c r="ANY101"/>
      <c r="ANZ101"/>
      <c r="AOA101"/>
      <c r="AOB101"/>
      <c r="AOC101"/>
      <c r="AOD101"/>
      <c r="AOE101"/>
      <c r="AOF101"/>
      <c r="AOG101"/>
      <c r="AOH101"/>
      <c r="AOI101"/>
      <c r="AOJ101"/>
      <c r="AOK101"/>
      <c r="AOL101"/>
      <c r="AOM101"/>
      <c r="AON101"/>
      <c r="AOO101"/>
      <c r="AOP101"/>
      <c r="AOQ101"/>
      <c r="AOR101"/>
      <c r="AOS101"/>
      <c r="AOT101"/>
      <c r="AOU101"/>
      <c r="AOV101"/>
      <c r="AOW101"/>
      <c r="AOX101"/>
      <c r="AOY101"/>
      <c r="AOZ101"/>
      <c r="APA101"/>
      <c r="APB101"/>
      <c r="APC101"/>
      <c r="APD101"/>
      <c r="APE101"/>
      <c r="APF101"/>
      <c r="APG101"/>
      <c r="APH101"/>
      <c r="API101"/>
      <c r="APJ101"/>
      <c r="APK101"/>
      <c r="APL101"/>
      <c r="APM101"/>
      <c r="APN101"/>
      <c r="APO101"/>
      <c r="APP101"/>
      <c r="APQ101"/>
      <c r="APR101"/>
      <c r="APS101"/>
      <c r="APT101"/>
      <c r="APU101"/>
      <c r="APV101"/>
      <c r="APW101"/>
      <c r="APX101"/>
      <c r="APY101"/>
      <c r="APZ101"/>
      <c r="AQA101"/>
      <c r="AQB101"/>
      <c r="AQC101"/>
      <c r="AQD101"/>
      <c r="AQE101"/>
      <c r="AQF101"/>
      <c r="AQG101"/>
      <c r="AQH101"/>
      <c r="AQI101"/>
      <c r="AQJ101"/>
      <c r="AQK101"/>
      <c r="AQL101"/>
      <c r="AQM101"/>
      <c r="AQN101"/>
      <c r="AQO101"/>
      <c r="AQP101"/>
      <c r="AQQ101"/>
      <c r="AQR101"/>
      <c r="AQS101"/>
      <c r="AQT101"/>
      <c r="AQU101"/>
      <c r="AQV101"/>
      <c r="AQW101"/>
      <c r="AQX101"/>
      <c r="AQY101"/>
      <c r="AQZ101"/>
      <c r="ARA101"/>
      <c r="ARB101"/>
      <c r="ARC101"/>
      <c r="ARD101"/>
      <c r="ARE101"/>
      <c r="ARF101"/>
      <c r="ARG101"/>
      <c r="ARH101"/>
      <c r="ARI101"/>
      <c r="ARJ101"/>
      <c r="ARK101"/>
      <c r="ARL101"/>
      <c r="ARM101"/>
      <c r="ARN101"/>
      <c r="ARO101"/>
      <c r="ARP101"/>
      <c r="ARQ101"/>
      <c r="ARR101"/>
      <c r="ARS101"/>
      <c r="ART101"/>
      <c r="ARU101"/>
      <c r="ARV101"/>
      <c r="ARW101"/>
      <c r="ARX101"/>
      <c r="ARY101"/>
      <c r="ARZ101"/>
      <c r="ASA101"/>
      <c r="ASB101"/>
      <c r="ASC101"/>
      <c r="ASD101"/>
      <c r="ASE101"/>
      <c r="ASF101"/>
      <c r="ASG101"/>
      <c r="ASH101"/>
      <c r="ASI101"/>
      <c r="ASJ101"/>
      <c r="ASK101"/>
      <c r="ASL101"/>
      <c r="ASM101"/>
      <c r="ASN101"/>
      <c r="ASO101"/>
      <c r="ASP101"/>
      <c r="ASQ101"/>
      <c r="ASR101"/>
      <c r="ASS101"/>
      <c r="AST101"/>
      <c r="ASU101"/>
      <c r="ASV101"/>
      <c r="ASW101"/>
      <c r="ASX101"/>
      <c r="ASY101"/>
      <c r="ASZ101"/>
      <c r="ATA101"/>
      <c r="ATB101"/>
      <c r="ATC101"/>
      <c r="ATD101"/>
      <c r="ATE101"/>
      <c r="ATF101"/>
      <c r="ATG101"/>
      <c r="ATH101"/>
      <c r="ATI101"/>
      <c r="ATJ101"/>
      <c r="ATK101"/>
      <c r="ATL101"/>
      <c r="ATM101"/>
      <c r="ATN101"/>
      <c r="ATO101"/>
      <c r="ATP101"/>
      <c r="ATQ101"/>
      <c r="ATR101"/>
      <c r="ATS101"/>
      <c r="ATT101"/>
      <c r="ATU101"/>
      <c r="ATV101"/>
      <c r="ATW101"/>
      <c r="ATX101"/>
      <c r="ATY101"/>
      <c r="ATZ101"/>
      <c r="AUA101"/>
      <c r="AUB101"/>
      <c r="AUC101"/>
      <c r="AUD101"/>
      <c r="AUE101"/>
      <c r="AUF101"/>
      <c r="AUG101"/>
      <c r="AUH101"/>
      <c r="AUI101"/>
      <c r="AUJ101"/>
      <c r="AUK101"/>
      <c r="AUL101"/>
      <c r="AUM101"/>
      <c r="AUN101"/>
      <c r="AUO101"/>
      <c r="AUP101"/>
      <c r="AUQ101"/>
      <c r="AUR101"/>
      <c r="AUS101"/>
      <c r="AUT101"/>
      <c r="AUU101"/>
      <c r="AUV101"/>
      <c r="AUW101"/>
      <c r="AUX101"/>
      <c r="AUY101"/>
      <c r="AUZ101"/>
      <c r="AVA101"/>
      <c r="AVB101"/>
      <c r="AVC101"/>
      <c r="AVD101"/>
      <c r="AVE101"/>
      <c r="AVF101"/>
      <c r="AVG101"/>
      <c r="AVH101"/>
      <c r="AVI101"/>
      <c r="AVJ101"/>
      <c r="AVK101"/>
      <c r="AVL101"/>
      <c r="AVM101"/>
      <c r="AVN101"/>
      <c r="AVO101"/>
      <c r="AVP101"/>
      <c r="AVQ101"/>
      <c r="AVR101"/>
      <c r="AVS101"/>
      <c r="AVT101"/>
      <c r="AVU101"/>
      <c r="AVV101"/>
      <c r="AVW101"/>
      <c r="AVX101"/>
      <c r="AVY101"/>
      <c r="AVZ101"/>
      <c r="AWA101"/>
      <c r="AWB101"/>
      <c r="AWC101"/>
      <c r="AWD101"/>
      <c r="AWE101"/>
      <c r="AWF101"/>
      <c r="AWG101"/>
      <c r="AWH101"/>
      <c r="AWI101"/>
      <c r="AWJ101"/>
      <c r="AWK101"/>
      <c r="AWL101"/>
      <c r="AWM101"/>
      <c r="AWN101"/>
      <c r="AWO101"/>
      <c r="AWP101"/>
      <c r="AWQ101"/>
      <c r="AWR101"/>
      <c r="AWS101"/>
      <c r="AWT101"/>
      <c r="AWU101"/>
      <c r="AWV101"/>
      <c r="AWW101"/>
      <c r="AWX101"/>
      <c r="AWY101"/>
      <c r="AWZ101"/>
      <c r="AXA101"/>
      <c r="AXB101"/>
      <c r="AXC101"/>
      <c r="AXD101"/>
      <c r="AXE101"/>
      <c r="AXF101"/>
      <c r="AXG101"/>
      <c r="AXH101"/>
      <c r="AXI101"/>
      <c r="AXJ101"/>
      <c r="AXK101"/>
      <c r="AXL101"/>
      <c r="AXM101"/>
      <c r="AXN101"/>
      <c r="AXO101"/>
      <c r="AXP101"/>
      <c r="AXQ101"/>
      <c r="AXR101"/>
      <c r="AXS101"/>
      <c r="AXT101"/>
      <c r="AXU101"/>
      <c r="AXV101"/>
      <c r="AXW101"/>
      <c r="AXX101"/>
      <c r="AXY101"/>
      <c r="AXZ101"/>
      <c r="AYA101"/>
      <c r="AYB101"/>
      <c r="AYC101"/>
      <c r="AYD101"/>
      <c r="AYE101"/>
      <c r="AYF101"/>
      <c r="AYG101"/>
      <c r="AYH101"/>
      <c r="AYI101"/>
      <c r="AYJ101"/>
      <c r="AYK101"/>
      <c r="AYL101"/>
      <c r="AYM101"/>
      <c r="AYN101"/>
      <c r="AYO101"/>
      <c r="AYP101"/>
      <c r="AYQ101"/>
      <c r="AYR101"/>
      <c r="AYS101"/>
      <c r="AYT101"/>
      <c r="AYU101"/>
      <c r="AYV101"/>
      <c r="AYW101"/>
      <c r="AYX101"/>
      <c r="AYY101"/>
      <c r="AYZ101"/>
      <c r="AZA101"/>
      <c r="AZB101"/>
      <c r="AZC101"/>
      <c r="AZD101"/>
      <c r="AZE101"/>
      <c r="AZF101"/>
      <c r="AZG101"/>
      <c r="AZH101"/>
      <c r="AZI101"/>
      <c r="AZJ101"/>
      <c r="AZK101"/>
      <c r="AZL101"/>
      <c r="AZM101"/>
      <c r="AZN101"/>
      <c r="AZO101"/>
      <c r="AZP101"/>
      <c r="AZQ101"/>
      <c r="AZR101"/>
      <c r="AZS101"/>
      <c r="AZT101"/>
      <c r="AZU101"/>
      <c r="AZV101"/>
      <c r="AZW101"/>
      <c r="AZX101"/>
      <c r="AZY101"/>
      <c r="AZZ101"/>
      <c r="BAA101"/>
      <c r="BAB101"/>
      <c r="BAC101"/>
      <c r="BAD101"/>
      <c r="BAE101"/>
      <c r="BAF101"/>
      <c r="BAG101"/>
      <c r="BAH101"/>
      <c r="BAI101"/>
      <c r="BAJ101"/>
      <c r="BAK101"/>
      <c r="BAL101"/>
      <c r="BAM101"/>
      <c r="BAN101"/>
      <c r="BAO101"/>
      <c r="BAP101"/>
      <c r="BAQ101"/>
      <c r="BAR101"/>
      <c r="BAS101"/>
      <c r="BAT101"/>
      <c r="BAU101"/>
      <c r="BAV101"/>
      <c r="BAW101"/>
      <c r="BAX101"/>
      <c r="BAY101"/>
      <c r="BAZ101"/>
      <c r="BBA101"/>
      <c r="BBB101"/>
      <c r="BBC101"/>
      <c r="BBD101"/>
      <c r="BBE101"/>
      <c r="BBF101"/>
      <c r="BBG101"/>
      <c r="BBH101"/>
      <c r="BBI101"/>
      <c r="BBJ101"/>
      <c r="BBK101"/>
      <c r="BBL101"/>
      <c r="BBM101"/>
      <c r="BBN101"/>
      <c r="BBO101"/>
      <c r="BBP101"/>
      <c r="BBQ101"/>
      <c r="BBR101"/>
      <c r="BBS101"/>
      <c r="BBT101"/>
      <c r="BBU101"/>
      <c r="BBV101"/>
      <c r="BBW101"/>
      <c r="BBX101"/>
      <c r="BBY101"/>
      <c r="BBZ101"/>
      <c r="BCA101"/>
      <c r="BCB101"/>
      <c r="BCC101"/>
      <c r="BCD101"/>
      <c r="BCE101"/>
      <c r="BCF101"/>
      <c r="BCG101"/>
      <c r="BCH101"/>
      <c r="BCI101"/>
      <c r="BCJ101"/>
      <c r="BCK101"/>
      <c r="BCL101"/>
      <c r="BCM101"/>
      <c r="BCN101"/>
      <c r="BCO101"/>
      <c r="BCP101"/>
      <c r="BCQ101"/>
      <c r="BCR101"/>
      <c r="BCS101"/>
      <c r="BCT101"/>
      <c r="BCU101"/>
      <c r="BCV101"/>
      <c r="BCW101"/>
      <c r="BCX101"/>
      <c r="BCY101"/>
      <c r="BCZ101"/>
      <c r="BDA101"/>
      <c r="BDB101"/>
      <c r="BDC101"/>
      <c r="BDD101"/>
      <c r="BDE101"/>
      <c r="BDF101"/>
      <c r="BDG101"/>
      <c r="BDH101"/>
      <c r="BDI101"/>
      <c r="BDJ101"/>
      <c r="BDK101"/>
      <c r="BDL101"/>
      <c r="BDM101"/>
      <c r="BDN101"/>
      <c r="BDO101"/>
      <c r="BDP101"/>
      <c r="BDQ101"/>
      <c r="BDR101"/>
      <c r="BDS101"/>
      <c r="BDT101"/>
      <c r="BDU101"/>
      <c r="BDV101"/>
      <c r="BDW101"/>
      <c r="BDX101"/>
      <c r="BDY101"/>
      <c r="BDZ101"/>
      <c r="BEA101"/>
      <c r="BEB101"/>
      <c r="BEC101"/>
      <c r="BED101"/>
      <c r="BEE101"/>
      <c r="BEF101"/>
      <c r="BEG101"/>
      <c r="BEH101"/>
      <c r="BEI101"/>
      <c r="BEJ101"/>
      <c r="BEK101"/>
      <c r="BEL101"/>
      <c r="BEM101"/>
      <c r="BEN101"/>
      <c r="BEO101"/>
      <c r="BEP101"/>
      <c r="BEQ101"/>
      <c r="BER101"/>
      <c r="BES101"/>
      <c r="BET101"/>
      <c r="BEU101"/>
      <c r="BEV101"/>
      <c r="BEW101"/>
      <c r="BEX101"/>
      <c r="BEY101"/>
      <c r="BEZ101"/>
      <c r="BFA101"/>
      <c r="BFB101"/>
      <c r="BFC101"/>
      <c r="BFD101"/>
      <c r="BFE101"/>
      <c r="BFF101"/>
      <c r="BFG101"/>
      <c r="BFH101"/>
      <c r="BFI101"/>
      <c r="BFJ101"/>
      <c r="BFK101"/>
      <c r="BFL101"/>
      <c r="BFM101"/>
      <c r="BFN101"/>
      <c r="BFO101"/>
      <c r="BFP101"/>
      <c r="BFQ101"/>
      <c r="BFR101"/>
      <c r="BFS101"/>
      <c r="BFT101"/>
      <c r="BFU101"/>
      <c r="BFV101"/>
      <c r="BFW101"/>
      <c r="BFX101"/>
      <c r="BFY101"/>
      <c r="BFZ101"/>
      <c r="BGA101"/>
      <c r="BGB101"/>
      <c r="BGC101"/>
      <c r="BGD101"/>
      <c r="BGE101"/>
      <c r="BGF101"/>
      <c r="BGG101"/>
      <c r="BGH101"/>
      <c r="BGI101"/>
      <c r="BGJ101"/>
      <c r="BGK101"/>
      <c r="BGL101"/>
      <c r="BGM101"/>
      <c r="BGN101"/>
      <c r="BGO101"/>
      <c r="BGP101"/>
      <c r="BGQ101"/>
      <c r="BGR101"/>
      <c r="BGS101"/>
      <c r="BGT101"/>
      <c r="BGU101"/>
      <c r="BGV101"/>
      <c r="BGW101"/>
      <c r="BGX101"/>
      <c r="BGY101"/>
      <c r="BGZ101"/>
      <c r="BHA101"/>
      <c r="BHB101"/>
      <c r="BHC101"/>
      <c r="BHD101"/>
      <c r="BHE101"/>
      <c r="BHF101"/>
      <c r="BHG101"/>
      <c r="BHH101"/>
      <c r="BHI101"/>
      <c r="BHJ101"/>
      <c r="BHK101"/>
      <c r="BHL101"/>
      <c r="BHM101"/>
      <c r="BHN101"/>
      <c r="BHO101"/>
      <c r="BHP101"/>
      <c r="BHQ101"/>
      <c r="BHR101"/>
      <c r="BHS101"/>
      <c r="BHT101"/>
      <c r="BHU101"/>
      <c r="BHV101"/>
      <c r="BHW101"/>
      <c r="BHX101"/>
      <c r="BHY101"/>
      <c r="BHZ101"/>
      <c r="BIA101"/>
      <c r="BIB101"/>
      <c r="BIC101"/>
      <c r="BID101"/>
      <c r="BIE101"/>
      <c r="BIF101"/>
      <c r="BIG101"/>
      <c r="BIH101"/>
      <c r="BII101"/>
      <c r="BIJ101"/>
      <c r="BIK101"/>
      <c r="BIL101"/>
      <c r="BIM101"/>
      <c r="BIN101"/>
      <c r="BIO101"/>
      <c r="BIP101"/>
      <c r="BIQ101"/>
      <c r="BIR101"/>
      <c r="BIS101"/>
      <c r="BIT101"/>
      <c r="BIU101"/>
      <c r="BIV101"/>
      <c r="BIW101"/>
      <c r="BIX101"/>
      <c r="BIY101"/>
      <c r="BIZ101"/>
      <c r="BJA101"/>
      <c r="BJB101"/>
      <c r="BJC101"/>
      <c r="BJD101"/>
      <c r="BJE101"/>
      <c r="BJF101"/>
      <c r="BJG101"/>
      <c r="BJH101"/>
      <c r="BJI101"/>
      <c r="BJJ101"/>
      <c r="BJK101"/>
      <c r="BJL101"/>
      <c r="BJM101"/>
      <c r="BJN101"/>
      <c r="BJO101"/>
      <c r="BJP101"/>
      <c r="BJQ101"/>
      <c r="BJR101"/>
      <c r="BJS101"/>
      <c r="BJT101"/>
      <c r="BJU101"/>
      <c r="BJV101"/>
      <c r="BJW101"/>
      <c r="BJX101"/>
      <c r="BJY101"/>
      <c r="BJZ101"/>
      <c r="BKA101"/>
      <c r="BKB101"/>
      <c r="BKC101"/>
      <c r="BKD101"/>
      <c r="BKE101"/>
      <c r="BKF101"/>
      <c r="BKG101"/>
      <c r="BKH101"/>
      <c r="BKI101"/>
      <c r="BKJ101"/>
      <c r="BKK101"/>
      <c r="BKL101"/>
      <c r="BKM101"/>
      <c r="BKN101"/>
      <c r="BKO101"/>
      <c r="BKP101"/>
      <c r="BKQ101"/>
      <c r="BKR101"/>
      <c r="BKS101"/>
      <c r="BKT101"/>
      <c r="BKU101"/>
      <c r="BKV101"/>
      <c r="BKW101"/>
      <c r="BKX101"/>
      <c r="BKY101"/>
      <c r="BKZ101"/>
      <c r="BLA101"/>
      <c r="BLB101"/>
      <c r="BLC101"/>
      <c r="BLD101"/>
      <c r="BLE101"/>
      <c r="BLF101"/>
      <c r="BLG101"/>
      <c r="BLH101"/>
      <c r="BLI101"/>
      <c r="BLJ101"/>
      <c r="BLK101"/>
      <c r="BLL101"/>
      <c r="BLM101"/>
      <c r="BLN101"/>
      <c r="BLO101"/>
      <c r="BLP101"/>
      <c r="BLQ101"/>
      <c r="BLR101"/>
      <c r="BLS101"/>
      <c r="BLT101"/>
      <c r="BLU101"/>
      <c r="BLV101"/>
      <c r="BLW101"/>
      <c r="BLX101"/>
      <c r="BLY101"/>
      <c r="BLZ101"/>
      <c r="BMA101"/>
      <c r="BMB101"/>
      <c r="BMC101"/>
      <c r="BMD101"/>
      <c r="BME101"/>
      <c r="BMF101"/>
      <c r="BMG101"/>
      <c r="BMH101"/>
      <c r="BMI101"/>
      <c r="BMJ101"/>
      <c r="BMK101"/>
      <c r="BML101"/>
      <c r="BMM101"/>
      <c r="BMN101"/>
      <c r="BMO101"/>
      <c r="BMP101"/>
      <c r="BMQ101"/>
      <c r="BMR101"/>
      <c r="BMS101"/>
      <c r="BMT101"/>
      <c r="BMU101"/>
      <c r="BMV101"/>
      <c r="BMW101"/>
      <c r="BMX101"/>
      <c r="BMY101"/>
      <c r="BMZ101"/>
      <c r="BNA101"/>
      <c r="BNB101"/>
      <c r="BNC101"/>
      <c r="BND101"/>
      <c r="BNE101"/>
      <c r="BNF101"/>
      <c r="BNG101"/>
      <c r="BNH101"/>
      <c r="BNI101"/>
      <c r="BNJ101"/>
      <c r="BNK101"/>
      <c r="BNL101"/>
      <c r="BNM101"/>
      <c r="BNN101"/>
      <c r="BNO101"/>
      <c r="BNP101"/>
      <c r="BNQ101"/>
      <c r="BNR101"/>
      <c r="BNS101"/>
      <c r="BNT101"/>
      <c r="BNU101"/>
      <c r="BNV101"/>
      <c r="BNW101"/>
      <c r="BNX101"/>
      <c r="BNY101"/>
      <c r="BNZ101"/>
      <c r="BOA101"/>
      <c r="BOB101"/>
      <c r="BOC101"/>
      <c r="BOD101"/>
      <c r="BOE101"/>
      <c r="BOF101"/>
      <c r="BOG101"/>
      <c r="BOH101"/>
      <c r="BOI101"/>
      <c r="BOJ101"/>
      <c r="BOK101"/>
      <c r="BOL101"/>
      <c r="BOM101"/>
      <c r="BON101"/>
      <c r="BOO101"/>
      <c r="BOP101"/>
      <c r="BOQ101"/>
      <c r="BOR101"/>
      <c r="BOS101"/>
      <c r="BOT101"/>
      <c r="BOU101"/>
      <c r="BOV101"/>
      <c r="BOW101"/>
      <c r="BOX101"/>
      <c r="BOY101"/>
      <c r="BOZ101"/>
      <c r="BPA101"/>
      <c r="BPB101"/>
      <c r="BPC101"/>
      <c r="BPD101"/>
      <c r="BPE101"/>
      <c r="BPF101"/>
      <c r="BPG101"/>
      <c r="BPH101"/>
      <c r="BPI101"/>
      <c r="BPJ101"/>
      <c r="BPK101"/>
      <c r="BPL101"/>
      <c r="BPM101"/>
      <c r="BPN101"/>
      <c r="BPO101"/>
      <c r="BPP101"/>
      <c r="BPQ101"/>
      <c r="BPR101"/>
      <c r="BPS101"/>
      <c r="BPT101"/>
      <c r="BPU101"/>
      <c r="BPV101"/>
      <c r="BPW101"/>
      <c r="BPX101"/>
      <c r="BPY101"/>
      <c r="BPZ101"/>
      <c r="BQA101"/>
      <c r="BQB101"/>
      <c r="BQC101"/>
      <c r="BQD101"/>
      <c r="BQE101"/>
      <c r="BQF101"/>
      <c r="BQG101"/>
      <c r="BQH101"/>
      <c r="BQI101"/>
      <c r="BQJ101"/>
      <c r="BQK101"/>
      <c r="BQL101"/>
      <c r="BQM101"/>
      <c r="BQN101"/>
      <c r="BQO101"/>
      <c r="BQP101"/>
      <c r="BQQ101"/>
      <c r="BQR101"/>
      <c r="BQS101"/>
      <c r="BQT101"/>
      <c r="BQU101"/>
      <c r="BQV101"/>
      <c r="BQW101"/>
      <c r="BQX101"/>
      <c r="BQY101"/>
      <c r="BQZ101"/>
      <c r="BRA101"/>
      <c r="BRB101"/>
      <c r="BRC101"/>
      <c r="BRD101"/>
      <c r="BRE101"/>
      <c r="BRF101"/>
      <c r="BRG101"/>
      <c r="BRH101"/>
      <c r="BRI101"/>
      <c r="BRJ101"/>
      <c r="BRK101"/>
      <c r="BRL101"/>
      <c r="BRM101"/>
      <c r="BRN101"/>
      <c r="BRO101"/>
      <c r="BRP101"/>
      <c r="BRQ101"/>
      <c r="BRR101"/>
      <c r="BRS101"/>
      <c r="BRT101"/>
      <c r="BRU101"/>
      <c r="BRV101"/>
      <c r="BRW101"/>
      <c r="BRX101"/>
      <c r="BRY101"/>
      <c r="BRZ101"/>
      <c r="BSA101"/>
      <c r="BSB101"/>
      <c r="BSC101"/>
      <c r="BSD101"/>
      <c r="BSE101"/>
      <c r="BSF101"/>
      <c r="BSG101"/>
      <c r="BSH101"/>
      <c r="BSI101"/>
      <c r="BSJ101"/>
      <c r="BSK101"/>
      <c r="BSL101"/>
      <c r="BSM101"/>
      <c r="BSN101"/>
      <c r="BSO101"/>
      <c r="BSP101"/>
      <c r="BSQ101"/>
      <c r="BSR101"/>
      <c r="BSS101"/>
      <c r="BST101"/>
      <c r="BSU101"/>
      <c r="BSV101"/>
      <c r="BSW101"/>
      <c r="BSX101"/>
      <c r="BSY101"/>
      <c r="BSZ101"/>
      <c r="BTA101"/>
      <c r="BTB101"/>
      <c r="BTC101"/>
      <c r="BTD101"/>
      <c r="BTE101"/>
      <c r="BTF101"/>
      <c r="BTG101"/>
      <c r="BTH101"/>
      <c r="BTI101"/>
      <c r="BTJ101"/>
      <c r="BTK101"/>
      <c r="BTL101"/>
      <c r="BTM101"/>
      <c r="BTN101"/>
      <c r="BTO101"/>
      <c r="BTP101"/>
      <c r="BTQ101"/>
      <c r="BTR101"/>
      <c r="BTS101"/>
      <c r="BTT101"/>
      <c r="BTU101"/>
      <c r="BTV101"/>
      <c r="BTW101"/>
      <c r="BTX101"/>
      <c r="BTY101"/>
      <c r="BTZ101"/>
      <c r="BUA101"/>
      <c r="BUB101"/>
      <c r="BUC101"/>
      <c r="BUD101"/>
      <c r="BUE101"/>
      <c r="BUF101"/>
      <c r="BUG101"/>
      <c r="BUH101"/>
      <c r="BUI101"/>
      <c r="BUJ101"/>
      <c r="BUK101"/>
      <c r="BUL101"/>
      <c r="BUM101"/>
      <c r="BUN101"/>
      <c r="BUO101"/>
      <c r="BUP101"/>
      <c r="BUQ101"/>
      <c r="BUR101"/>
      <c r="BUS101"/>
      <c r="BUT101"/>
      <c r="BUU101"/>
      <c r="BUV101"/>
      <c r="BUW101"/>
      <c r="BUX101"/>
      <c r="BUY101"/>
      <c r="BUZ101"/>
      <c r="BVA101"/>
      <c r="BVB101"/>
      <c r="BVC101"/>
      <c r="BVD101"/>
      <c r="BVE101"/>
      <c r="BVF101"/>
      <c r="BVG101"/>
      <c r="BVH101"/>
      <c r="BVI101"/>
      <c r="BVJ101"/>
      <c r="BVK101"/>
      <c r="BVL101"/>
      <c r="BVM101"/>
      <c r="BVN101"/>
      <c r="BVO101"/>
      <c r="BVP101"/>
      <c r="BVQ101"/>
      <c r="BVR101"/>
      <c r="BVS101"/>
      <c r="BVT101"/>
      <c r="BVU101"/>
      <c r="BVV101"/>
      <c r="BVW101"/>
      <c r="BVX101"/>
      <c r="BVY101"/>
      <c r="BVZ101"/>
      <c r="BWA101"/>
      <c r="BWB101"/>
      <c r="BWC101"/>
      <c r="BWD101"/>
      <c r="BWE101"/>
      <c r="BWF101"/>
      <c r="BWG101"/>
      <c r="BWH101"/>
      <c r="BWI101"/>
      <c r="BWJ101"/>
      <c r="BWK101"/>
      <c r="BWL101"/>
      <c r="BWM101"/>
      <c r="BWN101"/>
      <c r="BWO101"/>
      <c r="BWP101"/>
      <c r="BWQ101"/>
      <c r="BWR101"/>
      <c r="BWS101"/>
      <c r="BWT101"/>
      <c r="BWU101"/>
      <c r="BWV101"/>
      <c r="BWW101"/>
      <c r="BWX101"/>
      <c r="BWY101"/>
      <c r="BWZ101"/>
      <c r="BXA101"/>
      <c r="BXB101"/>
      <c r="BXC101"/>
      <c r="BXD101"/>
      <c r="BXE101"/>
      <c r="BXF101"/>
      <c r="BXG101"/>
      <c r="BXH101"/>
      <c r="BXI101"/>
      <c r="BXJ101"/>
      <c r="BXK101"/>
      <c r="BXL101"/>
      <c r="BXM101"/>
      <c r="BXN101"/>
      <c r="BXO101"/>
      <c r="BXP101"/>
      <c r="BXQ101"/>
      <c r="BXR101"/>
      <c r="BXS101"/>
      <c r="BXT101"/>
      <c r="BXU101"/>
      <c r="BXV101"/>
      <c r="BXW101"/>
      <c r="BXX101"/>
      <c r="BXY101"/>
      <c r="BXZ101"/>
      <c r="BYA101"/>
      <c r="BYB101"/>
      <c r="BYC101"/>
      <c r="BYD101"/>
      <c r="BYE101"/>
      <c r="BYF101"/>
      <c r="BYG101"/>
      <c r="BYH101"/>
      <c r="BYI101"/>
      <c r="BYJ101"/>
      <c r="BYK101"/>
      <c r="BYL101"/>
      <c r="BYM101"/>
      <c r="BYN101"/>
      <c r="BYO101"/>
      <c r="BYP101"/>
      <c r="BYQ101"/>
      <c r="BYR101"/>
      <c r="BYS101"/>
      <c r="BYT101"/>
      <c r="BYU101"/>
      <c r="BYV101"/>
      <c r="BYW101"/>
      <c r="BYX101"/>
      <c r="BYY101"/>
      <c r="BYZ101"/>
      <c r="BZA101"/>
      <c r="BZB101"/>
      <c r="BZC101"/>
      <c r="BZD101"/>
      <c r="BZE101"/>
      <c r="BZF101"/>
      <c r="BZG101"/>
      <c r="BZH101"/>
      <c r="BZI101"/>
      <c r="BZJ101"/>
      <c r="BZK101"/>
      <c r="BZL101"/>
      <c r="BZM101"/>
      <c r="BZN101"/>
      <c r="BZO101"/>
      <c r="BZP101"/>
      <c r="BZQ101"/>
      <c r="BZR101"/>
      <c r="BZS101"/>
      <c r="BZT101"/>
      <c r="BZU101"/>
      <c r="BZV101"/>
      <c r="BZW101"/>
      <c r="BZX101"/>
      <c r="BZY101"/>
      <c r="BZZ101"/>
      <c r="CAA101"/>
      <c r="CAB101"/>
      <c r="CAC101"/>
      <c r="CAD101"/>
      <c r="CAE101"/>
      <c r="CAF101"/>
      <c r="CAG101"/>
      <c r="CAH101"/>
      <c r="CAI101"/>
      <c r="CAJ101"/>
      <c r="CAK101"/>
      <c r="CAL101"/>
      <c r="CAM101"/>
      <c r="CAN101"/>
      <c r="CAO101"/>
      <c r="CAP101"/>
      <c r="CAQ101"/>
      <c r="CAR101"/>
      <c r="CAS101"/>
      <c r="CAT101"/>
      <c r="CAU101"/>
      <c r="CAV101"/>
      <c r="CAW101"/>
      <c r="CAX101"/>
      <c r="CAY101"/>
      <c r="CAZ101"/>
      <c r="CBA101"/>
      <c r="CBB101"/>
      <c r="CBC101"/>
      <c r="CBD101"/>
      <c r="CBE101"/>
      <c r="CBF101"/>
      <c r="CBG101"/>
      <c r="CBH101"/>
      <c r="CBI101"/>
      <c r="CBJ101"/>
      <c r="CBK101"/>
      <c r="CBL101"/>
      <c r="CBM101"/>
      <c r="CBN101"/>
      <c r="CBO101"/>
      <c r="CBP101"/>
      <c r="CBQ101"/>
      <c r="CBR101"/>
      <c r="CBS101"/>
      <c r="CBT101"/>
      <c r="CBU101"/>
      <c r="CBV101"/>
      <c r="CBW101"/>
      <c r="CBX101"/>
      <c r="CBY101"/>
      <c r="CBZ101"/>
      <c r="CCA101"/>
      <c r="CCB101"/>
      <c r="CCC101"/>
      <c r="CCD101"/>
      <c r="CCE101"/>
      <c r="CCF101"/>
      <c r="CCG101"/>
      <c r="CCH101"/>
      <c r="CCI101"/>
      <c r="CCJ101"/>
      <c r="CCK101"/>
      <c r="CCL101"/>
      <c r="CCM101"/>
      <c r="CCN101"/>
      <c r="CCO101"/>
      <c r="CCP101"/>
      <c r="CCQ101"/>
      <c r="CCR101"/>
      <c r="CCS101"/>
      <c r="CCT101"/>
      <c r="CCU101"/>
      <c r="CCV101"/>
      <c r="CCW101"/>
      <c r="CCX101"/>
      <c r="CCY101"/>
      <c r="CCZ101"/>
      <c r="CDA101"/>
      <c r="CDB101"/>
      <c r="CDC101"/>
      <c r="CDD101"/>
      <c r="CDE101"/>
      <c r="CDF101"/>
      <c r="CDG101"/>
      <c r="CDH101"/>
      <c r="CDI101"/>
      <c r="CDJ101"/>
      <c r="CDK101"/>
      <c r="CDL101"/>
      <c r="CDM101"/>
      <c r="CDN101"/>
      <c r="CDO101"/>
      <c r="CDP101"/>
      <c r="CDQ101"/>
      <c r="CDR101"/>
      <c r="CDS101"/>
      <c r="CDT101"/>
      <c r="CDU101"/>
      <c r="CDV101"/>
      <c r="CDW101"/>
      <c r="CDX101"/>
      <c r="CDY101"/>
      <c r="CDZ101"/>
      <c r="CEA101"/>
      <c r="CEB101"/>
      <c r="CEC101"/>
      <c r="CED101"/>
      <c r="CEE101"/>
      <c r="CEF101"/>
      <c r="CEG101"/>
      <c r="CEH101"/>
      <c r="CEI101"/>
      <c r="CEJ101"/>
      <c r="CEK101"/>
      <c r="CEL101"/>
      <c r="CEM101"/>
      <c r="CEN101"/>
      <c r="CEO101"/>
      <c r="CEP101"/>
      <c r="CEQ101"/>
      <c r="CER101"/>
      <c r="CES101"/>
      <c r="CET101"/>
      <c r="CEU101"/>
      <c r="CEV101"/>
      <c r="CEW101"/>
      <c r="CEX101"/>
      <c r="CEY101"/>
      <c r="CEZ101"/>
      <c r="CFA101"/>
      <c r="CFB101"/>
      <c r="CFC101"/>
      <c r="CFD101"/>
      <c r="CFE101"/>
      <c r="CFF101"/>
      <c r="CFG101"/>
      <c r="CFH101"/>
      <c r="CFI101"/>
      <c r="CFJ101"/>
      <c r="CFK101"/>
      <c r="CFL101"/>
      <c r="CFM101"/>
      <c r="CFN101"/>
      <c r="CFO101"/>
      <c r="CFP101"/>
      <c r="CFQ101"/>
      <c r="CFR101"/>
      <c r="CFS101"/>
      <c r="CFT101"/>
      <c r="CFU101"/>
      <c r="CFV101"/>
      <c r="CFW101"/>
      <c r="CFX101"/>
      <c r="CFY101"/>
      <c r="CFZ101"/>
      <c r="CGA101"/>
      <c r="CGB101"/>
      <c r="CGC101"/>
      <c r="CGD101"/>
      <c r="CGE101"/>
      <c r="CGF101"/>
      <c r="CGG101"/>
      <c r="CGH101"/>
      <c r="CGI101"/>
      <c r="CGJ101"/>
      <c r="CGK101"/>
      <c r="CGL101"/>
      <c r="CGM101"/>
      <c r="CGN101"/>
      <c r="CGO101"/>
      <c r="CGP101"/>
      <c r="CGQ101"/>
      <c r="CGR101"/>
      <c r="CGS101"/>
      <c r="CGT101"/>
      <c r="CGU101"/>
      <c r="CGV101"/>
      <c r="CGW101"/>
      <c r="CGX101"/>
      <c r="CGY101"/>
      <c r="CGZ101"/>
      <c r="CHA101"/>
      <c r="CHB101"/>
      <c r="CHC101"/>
      <c r="CHD101"/>
      <c r="CHE101"/>
      <c r="CHF101"/>
      <c r="CHG101"/>
      <c r="CHH101"/>
      <c r="CHI101"/>
      <c r="CHJ101"/>
      <c r="CHK101"/>
      <c r="CHL101"/>
      <c r="CHM101"/>
      <c r="CHN101"/>
      <c r="CHO101"/>
      <c r="CHP101"/>
      <c r="CHQ101"/>
      <c r="CHR101"/>
      <c r="CHS101"/>
      <c r="CHT101"/>
      <c r="CHU101"/>
      <c r="CHV101"/>
      <c r="CHW101"/>
      <c r="CHX101"/>
      <c r="CHY101"/>
      <c r="CHZ101"/>
      <c r="CIA101"/>
      <c r="CIB101"/>
      <c r="CIC101"/>
      <c r="CID101"/>
      <c r="CIE101"/>
      <c r="CIF101"/>
      <c r="CIG101"/>
      <c r="CIH101"/>
      <c r="CII101"/>
      <c r="CIJ101"/>
      <c r="CIK101"/>
      <c r="CIL101"/>
      <c r="CIM101"/>
      <c r="CIN101"/>
      <c r="CIO101"/>
      <c r="CIP101"/>
      <c r="CIQ101"/>
      <c r="CIR101"/>
      <c r="CIS101"/>
      <c r="CIT101"/>
      <c r="CIU101"/>
      <c r="CIV101"/>
      <c r="CIW101"/>
      <c r="CIX101"/>
      <c r="CIY101"/>
      <c r="CIZ101"/>
      <c r="CJA101"/>
      <c r="CJB101"/>
      <c r="CJC101"/>
      <c r="CJD101"/>
      <c r="CJE101"/>
      <c r="CJF101"/>
      <c r="CJG101"/>
      <c r="CJH101"/>
      <c r="CJI101"/>
      <c r="CJJ101"/>
      <c r="CJK101"/>
      <c r="CJL101"/>
      <c r="CJM101"/>
      <c r="CJN101"/>
      <c r="CJO101"/>
      <c r="CJP101"/>
      <c r="CJQ101"/>
      <c r="CJR101"/>
      <c r="CJS101"/>
      <c r="CJT101"/>
      <c r="CJU101"/>
      <c r="CJV101"/>
      <c r="CJW101"/>
      <c r="CJX101"/>
      <c r="CJY101"/>
      <c r="CJZ101"/>
      <c r="CKA101"/>
      <c r="CKB101"/>
      <c r="CKC101"/>
      <c r="CKD101"/>
      <c r="CKE101"/>
      <c r="CKF101"/>
      <c r="CKG101"/>
      <c r="CKH101"/>
      <c r="CKI101"/>
      <c r="CKJ101"/>
      <c r="CKK101"/>
      <c r="CKL101"/>
      <c r="CKM101"/>
      <c r="CKN101"/>
      <c r="CKO101"/>
      <c r="CKP101"/>
      <c r="CKQ101"/>
      <c r="CKR101"/>
      <c r="CKS101"/>
      <c r="CKT101"/>
      <c r="CKU101"/>
      <c r="CKV101"/>
      <c r="CKW101"/>
      <c r="CKX101"/>
      <c r="CKY101"/>
      <c r="CKZ101"/>
      <c r="CLA101"/>
      <c r="CLB101"/>
      <c r="CLC101"/>
      <c r="CLD101"/>
      <c r="CLE101"/>
      <c r="CLF101"/>
      <c r="CLG101"/>
      <c r="CLH101"/>
      <c r="CLI101"/>
      <c r="CLJ101"/>
      <c r="CLK101"/>
      <c r="CLL101"/>
      <c r="CLM101"/>
      <c r="CLN101"/>
      <c r="CLO101"/>
      <c r="CLP101"/>
      <c r="CLQ101"/>
      <c r="CLR101"/>
      <c r="CLS101"/>
      <c r="CLT101"/>
      <c r="CLU101"/>
      <c r="CLV101"/>
      <c r="CLW101"/>
      <c r="CLX101"/>
      <c r="CLY101"/>
      <c r="CLZ101"/>
      <c r="CMA101"/>
      <c r="CMB101"/>
      <c r="CMC101"/>
      <c r="CMD101"/>
      <c r="CME101"/>
      <c r="CMF101"/>
      <c r="CMG101"/>
      <c r="CMH101"/>
      <c r="CMI101"/>
      <c r="CMJ101"/>
      <c r="CMK101"/>
      <c r="CML101"/>
      <c r="CMM101"/>
      <c r="CMN101"/>
      <c r="CMO101"/>
      <c r="CMP101"/>
      <c r="CMQ101"/>
      <c r="CMR101"/>
      <c r="CMS101"/>
      <c r="CMT101"/>
      <c r="CMU101"/>
      <c r="CMV101"/>
      <c r="CMW101"/>
      <c r="CMX101"/>
      <c r="CMY101"/>
      <c r="CMZ101"/>
      <c r="CNA101"/>
      <c r="CNB101"/>
      <c r="CNC101"/>
      <c r="CND101"/>
      <c r="CNE101"/>
      <c r="CNF101"/>
      <c r="CNG101"/>
      <c r="CNH101"/>
      <c r="CNI101"/>
      <c r="CNJ101"/>
      <c r="CNK101"/>
      <c r="CNL101"/>
      <c r="CNM101"/>
      <c r="CNN101"/>
      <c r="CNO101"/>
      <c r="CNP101"/>
      <c r="CNQ101"/>
      <c r="CNR101"/>
      <c r="CNS101"/>
      <c r="CNT101"/>
      <c r="CNU101"/>
      <c r="CNV101"/>
      <c r="CNW101"/>
      <c r="CNX101"/>
      <c r="CNY101"/>
      <c r="CNZ101"/>
      <c r="COA101"/>
      <c r="COB101"/>
      <c r="COC101"/>
      <c r="COD101"/>
      <c r="COE101"/>
      <c r="COF101"/>
      <c r="COG101"/>
      <c r="COH101"/>
      <c r="COI101"/>
      <c r="COJ101"/>
      <c r="COK101"/>
      <c r="COL101"/>
      <c r="COM101"/>
      <c r="CON101"/>
      <c r="COO101"/>
      <c r="COP101"/>
      <c r="COQ101"/>
      <c r="COR101"/>
      <c r="COS101"/>
      <c r="COT101"/>
      <c r="COU101"/>
      <c r="COV101"/>
      <c r="COW101"/>
      <c r="COX101"/>
      <c r="COY101"/>
      <c r="COZ101"/>
      <c r="CPA101"/>
      <c r="CPB101"/>
      <c r="CPC101"/>
      <c r="CPD101"/>
      <c r="CPE101"/>
      <c r="CPF101"/>
      <c r="CPG101"/>
      <c r="CPH101"/>
      <c r="CPI101"/>
      <c r="CPJ101"/>
      <c r="CPK101"/>
      <c r="CPL101"/>
      <c r="CPM101"/>
      <c r="CPN101"/>
      <c r="CPO101"/>
      <c r="CPP101"/>
      <c r="CPQ101"/>
      <c r="CPR101"/>
      <c r="CPS101"/>
      <c r="CPT101"/>
      <c r="CPU101"/>
      <c r="CPV101"/>
      <c r="CPW101"/>
      <c r="CPX101"/>
      <c r="CPY101"/>
      <c r="CPZ101"/>
      <c r="CQA101"/>
      <c r="CQB101"/>
      <c r="CQC101"/>
      <c r="CQD101"/>
      <c r="CQE101"/>
      <c r="CQF101"/>
      <c r="CQG101"/>
      <c r="CQH101"/>
      <c r="CQI101"/>
      <c r="CQJ101"/>
      <c r="CQK101"/>
      <c r="CQL101"/>
      <c r="CQM101"/>
      <c r="CQN101"/>
      <c r="CQO101"/>
      <c r="CQP101"/>
      <c r="CQQ101"/>
      <c r="CQR101"/>
      <c r="CQS101"/>
      <c r="CQT101"/>
      <c r="CQU101"/>
      <c r="CQV101"/>
      <c r="CQW101"/>
      <c r="CQX101"/>
      <c r="CQY101"/>
      <c r="CQZ101"/>
      <c r="CRA101"/>
      <c r="CRB101"/>
      <c r="CRC101"/>
      <c r="CRD101"/>
    </row>
    <row r="102" spans="1:2500" s="11" customFormat="1" ht="18" customHeight="1" x14ac:dyDescent="0.25">
      <c r="A102" s="433"/>
      <c r="B102" s="21">
        <v>6</v>
      </c>
      <c r="C102" s="21" t="str">
        <f t="shared" si="16"/>
        <v>_6</v>
      </c>
      <c r="D102" s="21" t="str">
        <f t="shared" si="17"/>
        <v>_10_1</v>
      </c>
      <c r="E102" s="22" t="s">
        <v>48</v>
      </c>
      <c r="F102" s="21">
        <v>10</v>
      </c>
      <c r="G102" s="22" t="s">
        <v>50</v>
      </c>
      <c r="H102" s="21">
        <v>1</v>
      </c>
      <c r="I102" s="22" t="s">
        <v>7</v>
      </c>
      <c r="J102" s="287">
        <v>22371</v>
      </c>
      <c r="K102" s="15">
        <v>0.02</v>
      </c>
      <c r="L102" s="15">
        <v>0.02</v>
      </c>
      <c r="M102" s="289">
        <f t="shared" si="20"/>
        <v>22821</v>
      </c>
      <c r="N102" s="289">
        <f t="shared" si="21"/>
        <v>23280</v>
      </c>
      <c r="O102"/>
      <c r="P102" s="25">
        <f t="shared" si="22"/>
        <v>1.0201153278798445</v>
      </c>
      <c r="Q102" s="25">
        <f>+P102</f>
        <v>1.0201153278798445</v>
      </c>
      <c r="R102" s="25">
        <v>0</v>
      </c>
      <c r="S102" s="1">
        <f t="shared" si="18"/>
        <v>1.0201130537662679</v>
      </c>
      <c r="T102" s="1">
        <f>+S102</f>
        <v>1.0201130537662679</v>
      </c>
      <c r="U102" s="1">
        <v>0</v>
      </c>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c r="AMA102"/>
      <c r="AMB102"/>
      <c r="AMC102"/>
      <c r="AMD102"/>
      <c r="AME102"/>
      <c r="AMF102"/>
      <c r="AMG102"/>
      <c r="AMH102"/>
      <c r="AMI102"/>
      <c r="AMJ102"/>
      <c r="AMK102"/>
      <c r="AML102"/>
      <c r="AMM102"/>
      <c r="AMN102"/>
      <c r="AMO102"/>
      <c r="AMP102"/>
      <c r="AMQ102"/>
      <c r="AMR102"/>
      <c r="AMS102"/>
      <c r="AMT102"/>
      <c r="AMU102"/>
      <c r="AMV102"/>
      <c r="AMW102"/>
      <c r="AMX102"/>
      <c r="AMY102"/>
      <c r="AMZ102"/>
      <c r="ANA102"/>
      <c r="ANB102"/>
      <c r="ANC102"/>
      <c r="AND102"/>
      <c r="ANE102"/>
      <c r="ANF102"/>
      <c r="ANG102"/>
      <c r="ANH102"/>
      <c r="ANI102"/>
      <c r="ANJ102"/>
      <c r="ANK102"/>
      <c r="ANL102"/>
      <c r="ANM102"/>
      <c r="ANN102"/>
      <c r="ANO102"/>
      <c r="ANP102"/>
      <c r="ANQ102"/>
      <c r="ANR102"/>
      <c r="ANS102"/>
      <c r="ANT102"/>
      <c r="ANU102"/>
      <c r="ANV102"/>
      <c r="ANW102"/>
      <c r="ANX102"/>
      <c r="ANY102"/>
      <c r="ANZ102"/>
      <c r="AOA102"/>
      <c r="AOB102"/>
      <c r="AOC102"/>
      <c r="AOD102"/>
      <c r="AOE102"/>
      <c r="AOF102"/>
      <c r="AOG102"/>
      <c r="AOH102"/>
      <c r="AOI102"/>
      <c r="AOJ102"/>
      <c r="AOK102"/>
      <c r="AOL102"/>
      <c r="AOM102"/>
      <c r="AON102"/>
      <c r="AOO102"/>
      <c r="AOP102"/>
      <c r="AOQ102"/>
      <c r="AOR102"/>
      <c r="AOS102"/>
      <c r="AOT102"/>
      <c r="AOU102"/>
      <c r="AOV102"/>
      <c r="AOW102"/>
      <c r="AOX102"/>
      <c r="AOY102"/>
      <c r="AOZ102"/>
      <c r="APA102"/>
      <c r="APB102"/>
      <c r="APC102"/>
      <c r="APD102"/>
      <c r="APE102"/>
      <c r="APF102"/>
      <c r="APG102"/>
      <c r="APH102"/>
      <c r="API102"/>
      <c r="APJ102"/>
      <c r="APK102"/>
      <c r="APL102"/>
      <c r="APM102"/>
      <c r="APN102"/>
      <c r="APO102"/>
      <c r="APP102"/>
      <c r="APQ102"/>
      <c r="APR102"/>
      <c r="APS102"/>
      <c r="APT102"/>
      <c r="APU102"/>
      <c r="APV102"/>
      <c r="APW102"/>
      <c r="APX102"/>
      <c r="APY102"/>
      <c r="APZ102"/>
      <c r="AQA102"/>
      <c r="AQB102"/>
      <c r="AQC102"/>
      <c r="AQD102"/>
      <c r="AQE102"/>
      <c r="AQF102"/>
      <c r="AQG102"/>
      <c r="AQH102"/>
      <c r="AQI102"/>
      <c r="AQJ102"/>
      <c r="AQK102"/>
      <c r="AQL102"/>
      <c r="AQM102"/>
      <c r="AQN102"/>
      <c r="AQO102"/>
      <c r="AQP102"/>
      <c r="AQQ102"/>
      <c r="AQR102"/>
      <c r="AQS102"/>
      <c r="AQT102"/>
      <c r="AQU102"/>
      <c r="AQV102"/>
      <c r="AQW102"/>
      <c r="AQX102"/>
      <c r="AQY102"/>
      <c r="AQZ102"/>
      <c r="ARA102"/>
      <c r="ARB102"/>
      <c r="ARC102"/>
      <c r="ARD102"/>
      <c r="ARE102"/>
      <c r="ARF102"/>
      <c r="ARG102"/>
      <c r="ARH102"/>
      <c r="ARI102"/>
      <c r="ARJ102"/>
      <c r="ARK102"/>
      <c r="ARL102"/>
      <c r="ARM102"/>
      <c r="ARN102"/>
      <c r="ARO102"/>
      <c r="ARP102"/>
      <c r="ARQ102"/>
      <c r="ARR102"/>
      <c r="ARS102"/>
      <c r="ART102"/>
      <c r="ARU102"/>
      <c r="ARV102"/>
      <c r="ARW102"/>
      <c r="ARX102"/>
      <c r="ARY102"/>
      <c r="ARZ102"/>
      <c r="ASA102"/>
      <c r="ASB102"/>
      <c r="ASC102"/>
      <c r="ASD102"/>
      <c r="ASE102"/>
      <c r="ASF102"/>
      <c r="ASG102"/>
      <c r="ASH102"/>
      <c r="ASI102"/>
      <c r="ASJ102"/>
      <c r="ASK102"/>
      <c r="ASL102"/>
      <c r="ASM102"/>
      <c r="ASN102"/>
      <c r="ASO102"/>
      <c r="ASP102"/>
      <c r="ASQ102"/>
      <c r="ASR102"/>
      <c r="ASS102"/>
      <c r="AST102"/>
      <c r="ASU102"/>
      <c r="ASV102"/>
      <c r="ASW102"/>
      <c r="ASX102"/>
      <c r="ASY102"/>
      <c r="ASZ102"/>
      <c r="ATA102"/>
      <c r="ATB102"/>
      <c r="ATC102"/>
      <c r="ATD102"/>
      <c r="ATE102"/>
      <c r="ATF102"/>
      <c r="ATG102"/>
      <c r="ATH102"/>
      <c r="ATI102"/>
      <c r="ATJ102"/>
      <c r="ATK102"/>
      <c r="ATL102"/>
      <c r="ATM102"/>
      <c r="ATN102"/>
      <c r="ATO102"/>
      <c r="ATP102"/>
      <c r="ATQ102"/>
      <c r="ATR102"/>
      <c r="ATS102"/>
      <c r="ATT102"/>
      <c r="ATU102"/>
      <c r="ATV102"/>
      <c r="ATW102"/>
      <c r="ATX102"/>
      <c r="ATY102"/>
      <c r="ATZ102"/>
      <c r="AUA102"/>
      <c r="AUB102"/>
      <c r="AUC102"/>
      <c r="AUD102"/>
      <c r="AUE102"/>
      <c r="AUF102"/>
      <c r="AUG102"/>
      <c r="AUH102"/>
      <c r="AUI102"/>
      <c r="AUJ102"/>
      <c r="AUK102"/>
      <c r="AUL102"/>
      <c r="AUM102"/>
      <c r="AUN102"/>
      <c r="AUO102"/>
      <c r="AUP102"/>
      <c r="AUQ102"/>
      <c r="AUR102"/>
      <c r="AUS102"/>
      <c r="AUT102"/>
      <c r="AUU102"/>
      <c r="AUV102"/>
      <c r="AUW102"/>
      <c r="AUX102"/>
      <c r="AUY102"/>
      <c r="AUZ102"/>
      <c r="AVA102"/>
      <c r="AVB102"/>
      <c r="AVC102"/>
      <c r="AVD102"/>
      <c r="AVE102"/>
      <c r="AVF102"/>
      <c r="AVG102"/>
      <c r="AVH102"/>
      <c r="AVI102"/>
      <c r="AVJ102"/>
      <c r="AVK102"/>
      <c r="AVL102"/>
      <c r="AVM102"/>
      <c r="AVN102"/>
      <c r="AVO102"/>
      <c r="AVP102"/>
      <c r="AVQ102"/>
      <c r="AVR102"/>
      <c r="AVS102"/>
      <c r="AVT102"/>
      <c r="AVU102"/>
      <c r="AVV102"/>
      <c r="AVW102"/>
      <c r="AVX102"/>
      <c r="AVY102"/>
      <c r="AVZ102"/>
      <c r="AWA102"/>
      <c r="AWB102"/>
      <c r="AWC102"/>
      <c r="AWD102"/>
      <c r="AWE102"/>
      <c r="AWF102"/>
      <c r="AWG102"/>
      <c r="AWH102"/>
      <c r="AWI102"/>
      <c r="AWJ102"/>
      <c r="AWK102"/>
      <c r="AWL102"/>
      <c r="AWM102"/>
      <c r="AWN102"/>
      <c r="AWO102"/>
      <c r="AWP102"/>
      <c r="AWQ102"/>
      <c r="AWR102"/>
      <c r="AWS102"/>
      <c r="AWT102"/>
      <c r="AWU102"/>
      <c r="AWV102"/>
      <c r="AWW102"/>
      <c r="AWX102"/>
      <c r="AWY102"/>
      <c r="AWZ102"/>
      <c r="AXA102"/>
      <c r="AXB102"/>
      <c r="AXC102"/>
      <c r="AXD102"/>
      <c r="AXE102"/>
      <c r="AXF102"/>
      <c r="AXG102"/>
      <c r="AXH102"/>
      <c r="AXI102"/>
      <c r="AXJ102"/>
      <c r="AXK102"/>
      <c r="AXL102"/>
      <c r="AXM102"/>
      <c r="AXN102"/>
      <c r="AXO102"/>
      <c r="AXP102"/>
      <c r="AXQ102"/>
      <c r="AXR102"/>
      <c r="AXS102"/>
      <c r="AXT102"/>
      <c r="AXU102"/>
      <c r="AXV102"/>
      <c r="AXW102"/>
      <c r="AXX102"/>
      <c r="AXY102"/>
      <c r="AXZ102"/>
      <c r="AYA102"/>
      <c r="AYB102"/>
      <c r="AYC102"/>
      <c r="AYD102"/>
      <c r="AYE102"/>
      <c r="AYF102"/>
      <c r="AYG102"/>
      <c r="AYH102"/>
      <c r="AYI102"/>
      <c r="AYJ102"/>
      <c r="AYK102"/>
      <c r="AYL102"/>
      <c r="AYM102"/>
      <c r="AYN102"/>
      <c r="AYO102"/>
      <c r="AYP102"/>
      <c r="AYQ102"/>
      <c r="AYR102"/>
      <c r="AYS102"/>
      <c r="AYT102"/>
      <c r="AYU102"/>
      <c r="AYV102"/>
      <c r="AYW102"/>
      <c r="AYX102"/>
      <c r="AYY102"/>
      <c r="AYZ102"/>
      <c r="AZA102"/>
      <c r="AZB102"/>
      <c r="AZC102"/>
      <c r="AZD102"/>
      <c r="AZE102"/>
      <c r="AZF102"/>
      <c r="AZG102"/>
      <c r="AZH102"/>
      <c r="AZI102"/>
      <c r="AZJ102"/>
      <c r="AZK102"/>
      <c r="AZL102"/>
      <c r="AZM102"/>
      <c r="AZN102"/>
      <c r="AZO102"/>
      <c r="AZP102"/>
      <c r="AZQ102"/>
      <c r="AZR102"/>
      <c r="AZS102"/>
      <c r="AZT102"/>
      <c r="AZU102"/>
      <c r="AZV102"/>
      <c r="AZW102"/>
      <c r="AZX102"/>
      <c r="AZY102"/>
      <c r="AZZ102"/>
      <c r="BAA102"/>
      <c r="BAB102"/>
      <c r="BAC102"/>
      <c r="BAD102"/>
      <c r="BAE102"/>
      <c r="BAF102"/>
      <c r="BAG102"/>
      <c r="BAH102"/>
      <c r="BAI102"/>
      <c r="BAJ102"/>
      <c r="BAK102"/>
      <c r="BAL102"/>
      <c r="BAM102"/>
      <c r="BAN102"/>
      <c r="BAO102"/>
      <c r="BAP102"/>
      <c r="BAQ102"/>
      <c r="BAR102"/>
      <c r="BAS102"/>
      <c r="BAT102"/>
      <c r="BAU102"/>
      <c r="BAV102"/>
      <c r="BAW102"/>
      <c r="BAX102"/>
      <c r="BAY102"/>
      <c r="BAZ102"/>
      <c r="BBA102"/>
      <c r="BBB102"/>
      <c r="BBC102"/>
      <c r="BBD102"/>
      <c r="BBE102"/>
      <c r="BBF102"/>
      <c r="BBG102"/>
      <c r="BBH102"/>
      <c r="BBI102"/>
      <c r="BBJ102"/>
      <c r="BBK102"/>
      <c r="BBL102"/>
      <c r="BBM102"/>
      <c r="BBN102"/>
      <c r="BBO102"/>
      <c r="BBP102"/>
      <c r="BBQ102"/>
      <c r="BBR102"/>
      <c r="BBS102"/>
      <c r="BBT102"/>
      <c r="BBU102"/>
      <c r="BBV102"/>
      <c r="BBW102"/>
      <c r="BBX102"/>
      <c r="BBY102"/>
      <c r="BBZ102"/>
      <c r="BCA102"/>
      <c r="BCB102"/>
      <c r="BCC102"/>
      <c r="BCD102"/>
      <c r="BCE102"/>
      <c r="BCF102"/>
      <c r="BCG102"/>
      <c r="BCH102"/>
      <c r="BCI102"/>
      <c r="BCJ102"/>
      <c r="BCK102"/>
      <c r="BCL102"/>
      <c r="BCM102"/>
      <c r="BCN102"/>
      <c r="BCO102"/>
      <c r="BCP102"/>
      <c r="BCQ102"/>
      <c r="BCR102"/>
      <c r="BCS102"/>
      <c r="BCT102"/>
      <c r="BCU102"/>
      <c r="BCV102"/>
      <c r="BCW102"/>
      <c r="BCX102"/>
      <c r="BCY102"/>
      <c r="BCZ102"/>
      <c r="BDA102"/>
      <c r="BDB102"/>
      <c r="BDC102"/>
      <c r="BDD102"/>
      <c r="BDE102"/>
      <c r="BDF102"/>
      <c r="BDG102"/>
      <c r="BDH102"/>
      <c r="BDI102"/>
      <c r="BDJ102"/>
      <c r="BDK102"/>
      <c r="BDL102"/>
      <c r="BDM102"/>
      <c r="BDN102"/>
      <c r="BDO102"/>
      <c r="BDP102"/>
      <c r="BDQ102"/>
      <c r="BDR102"/>
      <c r="BDS102"/>
      <c r="BDT102"/>
      <c r="BDU102"/>
      <c r="BDV102"/>
      <c r="BDW102"/>
      <c r="BDX102"/>
      <c r="BDY102"/>
      <c r="BDZ102"/>
      <c r="BEA102"/>
      <c r="BEB102"/>
      <c r="BEC102"/>
      <c r="BED102"/>
      <c r="BEE102"/>
      <c r="BEF102"/>
      <c r="BEG102"/>
      <c r="BEH102"/>
      <c r="BEI102"/>
      <c r="BEJ102"/>
      <c r="BEK102"/>
      <c r="BEL102"/>
      <c r="BEM102"/>
      <c r="BEN102"/>
      <c r="BEO102"/>
      <c r="BEP102"/>
      <c r="BEQ102"/>
      <c r="BER102"/>
      <c r="BES102"/>
      <c r="BET102"/>
      <c r="BEU102"/>
      <c r="BEV102"/>
      <c r="BEW102"/>
      <c r="BEX102"/>
      <c r="BEY102"/>
      <c r="BEZ102"/>
      <c r="BFA102"/>
      <c r="BFB102"/>
      <c r="BFC102"/>
      <c r="BFD102"/>
      <c r="BFE102"/>
      <c r="BFF102"/>
      <c r="BFG102"/>
      <c r="BFH102"/>
      <c r="BFI102"/>
      <c r="BFJ102"/>
      <c r="BFK102"/>
      <c r="BFL102"/>
      <c r="BFM102"/>
      <c r="BFN102"/>
      <c r="BFO102"/>
      <c r="BFP102"/>
      <c r="BFQ102"/>
      <c r="BFR102"/>
      <c r="BFS102"/>
      <c r="BFT102"/>
      <c r="BFU102"/>
      <c r="BFV102"/>
      <c r="BFW102"/>
      <c r="BFX102"/>
      <c r="BFY102"/>
      <c r="BFZ102"/>
      <c r="BGA102"/>
      <c r="BGB102"/>
      <c r="BGC102"/>
      <c r="BGD102"/>
      <c r="BGE102"/>
      <c r="BGF102"/>
      <c r="BGG102"/>
      <c r="BGH102"/>
      <c r="BGI102"/>
      <c r="BGJ102"/>
      <c r="BGK102"/>
      <c r="BGL102"/>
      <c r="BGM102"/>
      <c r="BGN102"/>
      <c r="BGO102"/>
      <c r="BGP102"/>
      <c r="BGQ102"/>
      <c r="BGR102"/>
      <c r="BGS102"/>
      <c r="BGT102"/>
      <c r="BGU102"/>
      <c r="BGV102"/>
      <c r="BGW102"/>
      <c r="BGX102"/>
      <c r="BGY102"/>
      <c r="BGZ102"/>
      <c r="BHA102"/>
      <c r="BHB102"/>
      <c r="BHC102"/>
      <c r="BHD102"/>
      <c r="BHE102"/>
      <c r="BHF102"/>
      <c r="BHG102"/>
      <c r="BHH102"/>
      <c r="BHI102"/>
      <c r="BHJ102"/>
      <c r="BHK102"/>
      <c r="BHL102"/>
      <c r="BHM102"/>
      <c r="BHN102"/>
      <c r="BHO102"/>
      <c r="BHP102"/>
      <c r="BHQ102"/>
      <c r="BHR102"/>
      <c r="BHS102"/>
      <c r="BHT102"/>
      <c r="BHU102"/>
      <c r="BHV102"/>
      <c r="BHW102"/>
      <c r="BHX102"/>
      <c r="BHY102"/>
      <c r="BHZ102"/>
      <c r="BIA102"/>
      <c r="BIB102"/>
      <c r="BIC102"/>
      <c r="BID102"/>
      <c r="BIE102"/>
      <c r="BIF102"/>
      <c r="BIG102"/>
      <c r="BIH102"/>
      <c r="BII102"/>
      <c r="BIJ102"/>
      <c r="BIK102"/>
      <c r="BIL102"/>
      <c r="BIM102"/>
      <c r="BIN102"/>
      <c r="BIO102"/>
      <c r="BIP102"/>
      <c r="BIQ102"/>
      <c r="BIR102"/>
      <c r="BIS102"/>
      <c r="BIT102"/>
      <c r="BIU102"/>
      <c r="BIV102"/>
      <c r="BIW102"/>
      <c r="BIX102"/>
      <c r="BIY102"/>
      <c r="BIZ102"/>
      <c r="BJA102"/>
      <c r="BJB102"/>
      <c r="BJC102"/>
      <c r="BJD102"/>
      <c r="BJE102"/>
      <c r="BJF102"/>
      <c r="BJG102"/>
      <c r="BJH102"/>
      <c r="BJI102"/>
      <c r="BJJ102"/>
      <c r="BJK102"/>
      <c r="BJL102"/>
      <c r="BJM102"/>
      <c r="BJN102"/>
      <c r="BJO102"/>
      <c r="BJP102"/>
      <c r="BJQ102"/>
      <c r="BJR102"/>
      <c r="BJS102"/>
      <c r="BJT102"/>
      <c r="BJU102"/>
      <c r="BJV102"/>
      <c r="BJW102"/>
      <c r="BJX102"/>
      <c r="BJY102"/>
      <c r="BJZ102"/>
      <c r="BKA102"/>
      <c r="BKB102"/>
      <c r="BKC102"/>
      <c r="BKD102"/>
      <c r="BKE102"/>
      <c r="BKF102"/>
      <c r="BKG102"/>
      <c r="BKH102"/>
      <c r="BKI102"/>
      <c r="BKJ102"/>
      <c r="BKK102"/>
      <c r="BKL102"/>
      <c r="BKM102"/>
      <c r="BKN102"/>
      <c r="BKO102"/>
      <c r="BKP102"/>
      <c r="BKQ102"/>
      <c r="BKR102"/>
      <c r="BKS102"/>
      <c r="BKT102"/>
      <c r="BKU102"/>
      <c r="BKV102"/>
      <c r="BKW102"/>
      <c r="BKX102"/>
      <c r="BKY102"/>
      <c r="BKZ102"/>
      <c r="BLA102"/>
      <c r="BLB102"/>
      <c r="BLC102"/>
      <c r="BLD102"/>
      <c r="BLE102"/>
      <c r="BLF102"/>
      <c r="BLG102"/>
      <c r="BLH102"/>
      <c r="BLI102"/>
      <c r="BLJ102"/>
      <c r="BLK102"/>
      <c r="BLL102"/>
      <c r="BLM102"/>
      <c r="BLN102"/>
      <c r="BLO102"/>
      <c r="BLP102"/>
      <c r="BLQ102"/>
      <c r="BLR102"/>
      <c r="BLS102"/>
      <c r="BLT102"/>
      <c r="BLU102"/>
      <c r="BLV102"/>
      <c r="BLW102"/>
      <c r="BLX102"/>
      <c r="BLY102"/>
      <c r="BLZ102"/>
      <c r="BMA102"/>
      <c r="BMB102"/>
      <c r="BMC102"/>
      <c r="BMD102"/>
      <c r="BME102"/>
      <c r="BMF102"/>
      <c r="BMG102"/>
      <c r="BMH102"/>
      <c r="BMI102"/>
      <c r="BMJ102"/>
      <c r="BMK102"/>
      <c r="BML102"/>
      <c r="BMM102"/>
      <c r="BMN102"/>
      <c r="BMO102"/>
      <c r="BMP102"/>
      <c r="BMQ102"/>
      <c r="BMR102"/>
      <c r="BMS102"/>
      <c r="BMT102"/>
      <c r="BMU102"/>
      <c r="BMV102"/>
      <c r="BMW102"/>
      <c r="BMX102"/>
      <c r="BMY102"/>
      <c r="BMZ102"/>
      <c r="BNA102"/>
      <c r="BNB102"/>
      <c r="BNC102"/>
      <c r="BND102"/>
      <c r="BNE102"/>
      <c r="BNF102"/>
      <c r="BNG102"/>
      <c r="BNH102"/>
      <c r="BNI102"/>
      <c r="BNJ102"/>
      <c r="BNK102"/>
      <c r="BNL102"/>
      <c r="BNM102"/>
      <c r="BNN102"/>
      <c r="BNO102"/>
      <c r="BNP102"/>
      <c r="BNQ102"/>
      <c r="BNR102"/>
      <c r="BNS102"/>
      <c r="BNT102"/>
      <c r="BNU102"/>
      <c r="BNV102"/>
      <c r="BNW102"/>
      <c r="BNX102"/>
      <c r="BNY102"/>
      <c r="BNZ102"/>
      <c r="BOA102"/>
      <c r="BOB102"/>
      <c r="BOC102"/>
      <c r="BOD102"/>
      <c r="BOE102"/>
      <c r="BOF102"/>
      <c r="BOG102"/>
      <c r="BOH102"/>
      <c r="BOI102"/>
      <c r="BOJ102"/>
      <c r="BOK102"/>
      <c r="BOL102"/>
      <c r="BOM102"/>
      <c r="BON102"/>
      <c r="BOO102"/>
      <c r="BOP102"/>
      <c r="BOQ102"/>
      <c r="BOR102"/>
      <c r="BOS102"/>
      <c r="BOT102"/>
      <c r="BOU102"/>
      <c r="BOV102"/>
      <c r="BOW102"/>
      <c r="BOX102"/>
      <c r="BOY102"/>
      <c r="BOZ102"/>
      <c r="BPA102"/>
      <c r="BPB102"/>
      <c r="BPC102"/>
      <c r="BPD102"/>
      <c r="BPE102"/>
      <c r="BPF102"/>
      <c r="BPG102"/>
      <c r="BPH102"/>
      <c r="BPI102"/>
      <c r="BPJ102"/>
      <c r="BPK102"/>
      <c r="BPL102"/>
      <c r="BPM102"/>
      <c r="BPN102"/>
      <c r="BPO102"/>
      <c r="BPP102"/>
      <c r="BPQ102"/>
      <c r="BPR102"/>
      <c r="BPS102"/>
      <c r="BPT102"/>
      <c r="BPU102"/>
      <c r="BPV102"/>
      <c r="BPW102"/>
      <c r="BPX102"/>
      <c r="BPY102"/>
      <c r="BPZ102"/>
      <c r="BQA102"/>
      <c r="BQB102"/>
      <c r="BQC102"/>
      <c r="BQD102"/>
      <c r="BQE102"/>
      <c r="BQF102"/>
      <c r="BQG102"/>
      <c r="BQH102"/>
      <c r="BQI102"/>
      <c r="BQJ102"/>
      <c r="BQK102"/>
      <c r="BQL102"/>
      <c r="BQM102"/>
      <c r="BQN102"/>
      <c r="BQO102"/>
      <c r="BQP102"/>
      <c r="BQQ102"/>
      <c r="BQR102"/>
      <c r="BQS102"/>
      <c r="BQT102"/>
      <c r="BQU102"/>
      <c r="BQV102"/>
      <c r="BQW102"/>
      <c r="BQX102"/>
      <c r="BQY102"/>
      <c r="BQZ102"/>
      <c r="BRA102"/>
      <c r="BRB102"/>
      <c r="BRC102"/>
      <c r="BRD102"/>
      <c r="BRE102"/>
      <c r="BRF102"/>
      <c r="BRG102"/>
      <c r="BRH102"/>
      <c r="BRI102"/>
      <c r="BRJ102"/>
      <c r="BRK102"/>
      <c r="BRL102"/>
      <c r="BRM102"/>
      <c r="BRN102"/>
      <c r="BRO102"/>
      <c r="BRP102"/>
      <c r="BRQ102"/>
      <c r="BRR102"/>
      <c r="BRS102"/>
      <c r="BRT102"/>
      <c r="BRU102"/>
      <c r="BRV102"/>
      <c r="BRW102"/>
      <c r="BRX102"/>
      <c r="BRY102"/>
      <c r="BRZ102"/>
      <c r="BSA102"/>
      <c r="BSB102"/>
      <c r="BSC102"/>
      <c r="BSD102"/>
      <c r="BSE102"/>
      <c r="BSF102"/>
      <c r="BSG102"/>
      <c r="BSH102"/>
      <c r="BSI102"/>
      <c r="BSJ102"/>
      <c r="BSK102"/>
      <c r="BSL102"/>
      <c r="BSM102"/>
      <c r="BSN102"/>
      <c r="BSO102"/>
      <c r="BSP102"/>
      <c r="BSQ102"/>
      <c r="BSR102"/>
      <c r="BSS102"/>
      <c r="BST102"/>
      <c r="BSU102"/>
      <c r="BSV102"/>
      <c r="BSW102"/>
      <c r="BSX102"/>
      <c r="BSY102"/>
      <c r="BSZ102"/>
      <c r="BTA102"/>
      <c r="BTB102"/>
      <c r="BTC102"/>
      <c r="BTD102"/>
      <c r="BTE102"/>
      <c r="BTF102"/>
      <c r="BTG102"/>
      <c r="BTH102"/>
      <c r="BTI102"/>
      <c r="BTJ102"/>
      <c r="BTK102"/>
      <c r="BTL102"/>
      <c r="BTM102"/>
      <c r="BTN102"/>
      <c r="BTO102"/>
      <c r="BTP102"/>
      <c r="BTQ102"/>
      <c r="BTR102"/>
      <c r="BTS102"/>
      <c r="BTT102"/>
      <c r="BTU102"/>
      <c r="BTV102"/>
      <c r="BTW102"/>
      <c r="BTX102"/>
      <c r="BTY102"/>
      <c r="BTZ102"/>
      <c r="BUA102"/>
      <c r="BUB102"/>
      <c r="BUC102"/>
      <c r="BUD102"/>
      <c r="BUE102"/>
      <c r="BUF102"/>
      <c r="BUG102"/>
      <c r="BUH102"/>
      <c r="BUI102"/>
      <c r="BUJ102"/>
      <c r="BUK102"/>
      <c r="BUL102"/>
      <c r="BUM102"/>
      <c r="BUN102"/>
      <c r="BUO102"/>
      <c r="BUP102"/>
      <c r="BUQ102"/>
      <c r="BUR102"/>
      <c r="BUS102"/>
      <c r="BUT102"/>
      <c r="BUU102"/>
      <c r="BUV102"/>
      <c r="BUW102"/>
      <c r="BUX102"/>
      <c r="BUY102"/>
      <c r="BUZ102"/>
      <c r="BVA102"/>
      <c r="BVB102"/>
      <c r="BVC102"/>
      <c r="BVD102"/>
      <c r="BVE102"/>
      <c r="BVF102"/>
      <c r="BVG102"/>
      <c r="BVH102"/>
      <c r="BVI102"/>
      <c r="BVJ102"/>
      <c r="BVK102"/>
      <c r="BVL102"/>
      <c r="BVM102"/>
      <c r="BVN102"/>
      <c r="BVO102"/>
      <c r="BVP102"/>
      <c r="BVQ102"/>
      <c r="BVR102"/>
      <c r="BVS102"/>
      <c r="BVT102"/>
      <c r="BVU102"/>
      <c r="BVV102"/>
      <c r="BVW102"/>
      <c r="BVX102"/>
      <c r="BVY102"/>
      <c r="BVZ102"/>
      <c r="BWA102"/>
      <c r="BWB102"/>
      <c r="BWC102"/>
      <c r="BWD102"/>
      <c r="BWE102"/>
      <c r="BWF102"/>
      <c r="BWG102"/>
      <c r="BWH102"/>
      <c r="BWI102"/>
      <c r="BWJ102"/>
      <c r="BWK102"/>
      <c r="BWL102"/>
      <c r="BWM102"/>
      <c r="BWN102"/>
      <c r="BWO102"/>
      <c r="BWP102"/>
      <c r="BWQ102"/>
      <c r="BWR102"/>
      <c r="BWS102"/>
      <c r="BWT102"/>
      <c r="BWU102"/>
      <c r="BWV102"/>
      <c r="BWW102"/>
      <c r="BWX102"/>
      <c r="BWY102"/>
      <c r="BWZ102"/>
      <c r="BXA102"/>
      <c r="BXB102"/>
      <c r="BXC102"/>
      <c r="BXD102"/>
      <c r="BXE102"/>
      <c r="BXF102"/>
      <c r="BXG102"/>
      <c r="BXH102"/>
      <c r="BXI102"/>
      <c r="BXJ102"/>
      <c r="BXK102"/>
      <c r="BXL102"/>
      <c r="BXM102"/>
      <c r="BXN102"/>
      <c r="BXO102"/>
      <c r="BXP102"/>
      <c r="BXQ102"/>
      <c r="BXR102"/>
      <c r="BXS102"/>
      <c r="BXT102"/>
      <c r="BXU102"/>
      <c r="BXV102"/>
      <c r="BXW102"/>
      <c r="BXX102"/>
      <c r="BXY102"/>
      <c r="BXZ102"/>
      <c r="BYA102"/>
      <c r="BYB102"/>
      <c r="BYC102"/>
      <c r="BYD102"/>
      <c r="BYE102"/>
      <c r="BYF102"/>
      <c r="BYG102"/>
      <c r="BYH102"/>
      <c r="BYI102"/>
      <c r="BYJ102"/>
      <c r="BYK102"/>
      <c r="BYL102"/>
      <c r="BYM102"/>
      <c r="BYN102"/>
      <c r="BYO102"/>
      <c r="BYP102"/>
      <c r="BYQ102"/>
      <c r="BYR102"/>
      <c r="BYS102"/>
      <c r="BYT102"/>
      <c r="BYU102"/>
      <c r="BYV102"/>
      <c r="BYW102"/>
      <c r="BYX102"/>
      <c r="BYY102"/>
      <c r="BYZ102"/>
      <c r="BZA102"/>
      <c r="BZB102"/>
      <c r="BZC102"/>
      <c r="BZD102"/>
      <c r="BZE102"/>
      <c r="BZF102"/>
      <c r="BZG102"/>
      <c r="BZH102"/>
      <c r="BZI102"/>
      <c r="BZJ102"/>
      <c r="BZK102"/>
      <c r="BZL102"/>
      <c r="BZM102"/>
      <c r="BZN102"/>
      <c r="BZO102"/>
      <c r="BZP102"/>
      <c r="BZQ102"/>
      <c r="BZR102"/>
      <c r="BZS102"/>
      <c r="BZT102"/>
      <c r="BZU102"/>
      <c r="BZV102"/>
      <c r="BZW102"/>
      <c r="BZX102"/>
      <c r="BZY102"/>
      <c r="BZZ102"/>
      <c r="CAA102"/>
      <c r="CAB102"/>
      <c r="CAC102"/>
      <c r="CAD102"/>
      <c r="CAE102"/>
      <c r="CAF102"/>
      <c r="CAG102"/>
      <c r="CAH102"/>
      <c r="CAI102"/>
      <c r="CAJ102"/>
      <c r="CAK102"/>
      <c r="CAL102"/>
      <c r="CAM102"/>
      <c r="CAN102"/>
      <c r="CAO102"/>
      <c r="CAP102"/>
      <c r="CAQ102"/>
      <c r="CAR102"/>
      <c r="CAS102"/>
      <c r="CAT102"/>
      <c r="CAU102"/>
      <c r="CAV102"/>
      <c r="CAW102"/>
      <c r="CAX102"/>
      <c r="CAY102"/>
      <c r="CAZ102"/>
      <c r="CBA102"/>
      <c r="CBB102"/>
      <c r="CBC102"/>
      <c r="CBD102"/>
      <c r="CBE102"/>
      <c r="CBF102"/>
      <c r="CBG102"/>
      <c r="CBH102"/>
      <c r="CBI102"/>
      <c r="CBJ102"/>
      <c r="CBK102"/>
      <c r="CBL102"/>
      <c r="CBM102"/>
      <c r="CBN102"/>
      <c r="CBO102"/>
      <c r="CBP102"/>
      <c r="CBQ102"/>
      <c r="CBR102"/>
      <c r="CBS102"/>
      <c r="CBT102"/>
      <c r="CBU102"/>
      <c r="CBV102"/>
      <c r="CBW102"/>
      <c r="CBX102"/>
      <c r="CBY102"/>
      <c r="CBZ102"/>
      <c r="CCA102"/>
      <c r="CCB102"/>
      <c r="CCC102"/>
      <c r="CCD102"/>
      <c r="CCE102"/>
      <c r="CCF102"/>
      <c r="CCG102"/>
      <c r="CCH102"/>
      <c r="CCI102"/>
      <c r="CCJ102"/>
      <c r="CCK102"/>
      <c r="CCL102"/>
      <c r="CCM102"/>
      <c r="CCN102"/>
      <c r="CCO102"/>
      <c r="CCP102"/>
      <c r="CCQ102"/>
      <c r="CCR102"/>
      <c r="CCS102"/>
      <c r="CCT102"/>
      <c r="CCU102"/>
      <c r="CCV102"/>
      <c r="CCW102"/>
      <c r="CCX102"/>
      <c r="CCY102"/>
      <c r="CCZ102"/>
      <c r="CDA102"/>
      <c r="CDB102"/>
      <c r="CDC102"/>
      <c r="CDD102"/>
      <c r="CDE102"/>
      <c r="CDF102"/>
      <c r="CDG102"/>
      <c r="CDH102"/>
      <c r="CDI102"/>
      <c r="CDJ102"/>
      <c r="CDK102"/>
      <c r="CDL102"/>
      <c r="CDM102"/>
      <c r="CDN102"/>
      <c r="CDO102"/>
      <c r="CDP102"/>
      <c r="CDQ102"/>
      <c r="CDR102"/>
      <c r="CDS102"/>
      <c r="CDT102"/>
      <c r="CDU102"/>
      <c r="CDV102"/>
      <c r="CDW102"/>
      <c r="CDX102"/>
      <c r="CDY102"/>
      <c r="CDZ102"/>
      <c r="CEA102"/>
      <c r="CEB102"/>
      <c r="CEC102"/>
      <c r="CED102"/>
      <c r="CEE102"/>
      <c r="CEF102"/>
      <c r="CEG102"/>
      <c r="CEH102"/>
      <c r="CEI102"/>
      <c r="CEJ102"/>
      <c r="CEK102"/>
      <c r="CEL102"/>
      <c r="CEM102"/>
      <c r="CEN102"/>
      <c r="CEO102"/>
      <c r="CEP102"/>
      <c r="CEQ102"/>
      <c r="CER102"/>
      <c r="CES102"/>
      <c r="CET102"/>
      <c r="CEU102"/>
      <c r="CEV102"/>
      <c r="CEW102"/>
      <c r="CEX102"/>
      <c r="CEY102"/>
      <c r="CEZ102"/>
      <c r="CFA102"/>
      <c r="CFB102"/>
      <c r="CFC102"/>
      <c r="CFD102"/>
      <c r="CFE102"/>
      <c r="CFF102"/>
      <c r="CFG102"/>
      <c r="CFH102"/>
      <c r="CFI102"/>
      <c r="CFJ102"/>
      <c r="CFK102"/>
      <c r="CFL102"/>
      <c r="CFM102"/>
      <c r="CFN102"/>
      <c r="CFO102"/>
      <c r="CFP102"/>
      <c r="CFQ102"/>
      <c r="CFR102"/>
      <c r="CFS102"/>
      <c r="CFT102"/>
      <c r="CFU102"/>
      <c r="CFV102"/>
      <c r="CFW102"/>
      <c r="CFX102"/>
      <c r="CFY102"/>
      <c r="CFZ102"/>
      <c r="CGA102"/>
      <c r="CGB102"/>
      <c r="CGC102"/>
      <c r="CGD102"/>
      <c r="CGE102"/>
      <c r="CGF102"/>
      <c r="CGG102"/>
      <c r="CGH102"/>
      <c r="CGI102"/>
      <c r="CGJ102"/>
      <c r="CGK102"/>
      <c r="CGL102"/>
      <c r="CGM102"/>
      <c r="CGN102"/>
      <c r="CGO102"/>
      <c r="CGP102"/>
      <c r="CGQ102"/>
      <c r="CGR102"/>
      <c r="CGS102"/>
      <c r="CGT102"/>
      <c r="CGU102"/>
      <c r="CGV102"/>
      <c r="CGW102"/>
      <c r="CGX102"/>
      <c r="CGY102"/>
      <c r="CGZ102"/>
      <c r="CHA102"/>
      <c r="CHB102"/>
      <c r="CHC102"/>
      <c r="CHD102"/>
      <c r="CHE102"/>
      <c r="CHF102"/>
      <c r="CHG102"/>
      <c r="CHH102"/>
      <c r="CHI102"/>
      <c r="CHJ102"/>
      <c r="CHK102"/>
      <c r="CHL102"/>
      <c r="CHM102"/>
      <c r="CHN102"/>
      <c r="CHO102"/>
      <c r="CHP102"/>
      <c r="CHQ102"/>
      <c r="CHR102"/>
      <c r="CHS102"/>
      <c r="CHT102"/>
      <c r="CHU102"/>
      <c r="CHV102"/>
      <c r="CHW102"/>
      <c r="CHX102"/>
      <c r="CHY102"/>
      <c r="CHZ102"/>
      <c r="CIA102"/>
      <c r="CIB102"/>
      <c r="CIC102"/>
      <c r="CID102"/>
      <c r="CIE102"/>
      <c r="CIF102"/>
      <c r="CIG102"/>
      <c r="CIH102"/>
      <c r="CII102"/>
      <c r="CIJ102"/>
      <c r="CIK102"/>
      <c r="CIL102"/>
      <c r="CIM102"/>
      <c r="CIN102"/>
      <c r="CIO102"/>
      <c r="CIP102"/>
      <c r="CIQ102"/>
      <c r="CIR102"/>
      <c r="CIS102"/>
      <c r="CIT102"/>
      <c r="CIU102"/>
      <c r="CIV102"/>
      <c r="CIW102"/>
      <c r="CIX102"/>
      <c r="CIY102"/>
      <c r="CIZ102"/>
      <c r="CJA102"/>
      <c r="CJB102"/>
      <c r="CJC102"/>
      <c r="CJD102"/>
      <c r="CJE102"/>
      <c r="CJF102"/>
      <c r="CJG102"/>
      <c r="CJH102"/>
      <c r="CJI102"/>
      <c r="CJJ102"/>
      <c r="CJK102"/>
      <c r="CJL102"/>
      <c r="CJM102"/>
      <c r="CJN102"/>
      <c r="CJO102"/>
      <c r="CJP102"/>
      <c r="CJQ102"/>
      <c r="CJR102"/>
      <c r="CJS102"/>
      <c r="CJT102"/>
      <c r="CJU102"/>
      <c r="CJV102"/>
      <c r="CJW102"/>
      <c r="CJX102"/>
      <c r="CJY102"/>
      <c r="CJZ102"/>
      <c r="CKA102"/>
      <c r="CKB102"/>
      <c r="CKC102"/>
      <c r="CKD102"/>
      <c r="CKE102"/>
      <c r="CKF102"/>
      <c r="CKG102"/>
      <c r="CKH102"/>
      <c r="CKI102"/>
      <c r="CKJ102"/>
      <c r="CKK102"/>
      <c r="CKL102"/>
      <c r="CKM102"/>
      <c r="CKN102"/>
      <c r="CKO102"/>
      <c r="CKP102"/>
      <c r="CKQ102"/>
      <c r="CKR102"/>
      <c r="CKS102"/>
      <c r="CKT102"/>
      <c r="CKU102"/>
      <c r="CKV102"/>
      <c r="CKW102"/>
      <c r="CKX102"/>
      <c r="CKY102"/>
      <c r="CKZ102"/>
      <c r="CLA102"/>
      <c r="CLB102"/>
      <c r="CLC102"/>
      <c r="CLD102"/>
      <c r="CLE102"/>
      <c r="CLF102"/>
      <c r="CLG102"/>
      <c r="CLH102"/>
      <c r="CLI102"/>
      <c r="CLJ102"/>
      <c r="CLK102"/>
      <c r="CLL102"/>
      <c r="CLM102"/>
      <c r="CLN102"/>
      <c r="CLO102"/>
      <c r="CLP102"/>
      <c r="CLQ102"/>
      <c r="CLR102"/>
      <c r="CLS102"/>
      <c r="CLT102"/>
      <c r="CLU102"/>
      <c r="CLV102"/>
      <c r="CLW102"/>
      <c r="CLX102"/>
      <c r="CLY102"/>
      <c r="CLZ102"/>
      <c r="CMA102"/>
      <c r="CMB102"/>
      <c r="CMC102"/>
      <c r="CMD102"/>
      <c r="CME102"/>
      <c r="CMF102"/>
      <c r="CMG102"/>
      <c r="CMH102"/>
      <c r="CMI102"/>
      <c r="CMJ102"/>
      <c r="CMK102"/>
      <c r="CML102"/>
      <c r="CMM102"/>
      <c r="CMN102"/>
      <c r="CMO102"/>
      <c r="CMP102"/>
      <c r="CMQ102"/>
      <c r="CMR102"/>
      <c r="CMS102"/>
      <c r="CMT102"/>
      <c r="CMU102"/>
      <c r="CMV102"/>
      <c r="CMW102"/>
      <c r="CMX102"/>
      <c r="CMY102"/>
      <c r="CMZ102"/>
      <c r="CNA102"/>
      <c r="CNB102"/>
      <c r="CNC102"/>
      <c r="CND102"/>
      <c r="CNE102"/>
      <c r="CNF102"/>
      <c r="CNG102"/>
      <c r="CNH102"/>
      <c r="CNI102"/>
      <c r="CNJ102"/>
      <c r="CNK102"/>
      <c r="CNL102"/>
      <c r="CNM102"/>
      <c r="CNN102"/>
      <c r="CNO102"/>
      <c r="CNP102"/>
      <c r="CNQ102"/>
      <c r="CNR102"/>
      <c r="CNS102"/>
      <c r="CNT102"/>
      <c r="CNU102"/>
      <c r="CNV102"/>
      <c r="CNW102"/>
      <c r="CNX102"/>
      <c r="CNY102"/>
      <c r="CNZ102"/>
      <c r="COA102"/>
      <c r="COB102"/>
      <c r="COC102"/>
      <c r="COD102"/>
      <c r="COE102"/>
      <c r="COF102"/>
      <c r="COG102"/>
      <c r="COH102"/>
      <c r="COI102"/>
      <c r="COJ102"/>
      <c r="COK102"/>
      <c r="COL102"/>
      <c r="COM102"/>
      <c r="CON102"/>
      <c r="COO102"/>
      <c r="COP102"/>
      <c r="COQ102"/>
      <c r="COR102"/>
      <c r="COS102"/>
      <c r="COT102"/>
      <c r="COU102"/>
      <c r="COV102"/>
      <c r="COW102"/>
      <c r="COX102"/>
      <c r="COY102"/>
      <c r="COZ102"/>
      <c r="CPA102"/>
      <c r="CPB102"/>
      <c r="CPC102"/>
      <c r="CPD102"/>
      <c r="CPE102"/>
      <c r="CPF102"/>
      <c r="CPG102"/>
      <c r="CPH102"/>
      <c r="CPI102"/>
      <c r="CPJ102"/>
      <c r="CPK102"/>
      <c r="CPL102"/>
      <c r="CPM102"/>
      <c r="CPN102"/>
      <c r="CPO102"/>
      <c r="CPP102"/>
      <c r="CPQ102"/>
      <c r="CPR102"/>
      <c r="CPS102"/>
      <c r="CPT102"/>
      <c r="CPU102"/>
      <c r="CPV102"/>
      <c r="CPW102"/>
      <c r="CPX102"/>
      <c r="CPY102"/>
      <c r="CPZ102"/>
      <c r="CQA102"/>
      <c r="CQB102"/>
      <c r="CQC102"/>
      <c r="CQD102"/>
      <c r="CQE102"/>
      <c r="CQF102"/>
      <c r="CQG102"/>
      <c r="CQH102"/>
      <c r="CQI102"/>
      <c r="CQJ102"/>
      <c r="CQK102"/>
      <c r="CQL102"/>
      <c r="CQM102"/>
      <c r="CQN102"/>
      <c r="CQO102"/>
      <c r="CQP102"/>
      <c r="CQQ102"/>
      <c r="CQR102"/>
      <c r="CQS102"/>
      <c r="CQT102"/>
      <c r="CQU102"/>
      <c r="CQV102"/>
      <c r="CQW102"/>
      <c r="CQX102"/>
      <c r="CQY102"/>
      <c r="CQZ102"/>
      <c r="CRA102"/>
      <c r="CRB102"/>
      <c r="CRC102"/>
      <c r="CRD102"/>
    </row>
    <row r="103" spans="1:2500" s="11" customFormat="1" ht="18" customHeight="1" x14ac:dyDescent="0.25">
      <c r="A103" s="434"/>
      <c r="B103" s="21">
        <v>6</v>
      </c>
      <c r="C103" s="21" t="str">
        <f t="shared" si="16"/>
        <v>_6</v>
      </c>
      <c r="D103" s="21" t="str">
        <f t="shared" si="17"/>
        <v>_10_2</v>
      </c>
      <c r="E103" s="22" t="s">
        <v>48</v>
      </c>
      <c r="F103" s="21">
        <v>10</v>
      </c>
      <c r="G103" s="22" t="s">
        <v>50</v>
      </c>
      <c r="H103" s="21">
        <v>2</v>
      </c>
      <c r="I103" s="22" t="s">
        <v>9</v>
      </c>
      <c r="J103" s="287">
        <v>28329</v>
      </c>
      <c r="K103" s="15">
        <v>0.02</v>
      </c>
      <c r="L103" s="15">
        <v>0.02</v>
      </c>
      <c r="M103" s="289">
        <f t="shared" si="20"/>
        <v>28896</v>
      </c>
      <c r="N103" s="289">
        <f t="shared" si="21"/>
        <v>29475</v>
      </c>
      <c r="O103"/>
      <c r="P103" s="25">
        <f t="shared" si="22"/>
        <v>1.0200148257968866</v>
      </c>
      <c r="Q103" s="25">
        <f>+Q102</f>
        <v>1.0201153278798445</v>
      </c>
      <c r="R103" s="25">
        <f>+(M103-M102)/(J103-J102)</f>
        <v>1.0196374622356494</v>
      </c>
      <c r="S103" s="1">
        <f t="shared" si="18"/>
        <v>1.0200373754152825</v>
      </c>
      <c r="T103" s="1">
        <f>+T102</f>
        <v>1.0201130537662679</v>
      </c>
      <c r="U103" s="1">
        <f>+(N103-N102)/(M103-M102)</f>
        <v>1.019753086419753</v>
      </c>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c r="AMA103"/>
      <c r="AMB103"/>
      <c r="AMC103"/>
      <c r="AMD103"/>
      <c r="AME103"/>
      <c r="AMF103"/>
      <c r="AMG103"/>
      <c r="AMH103"/>
      <c r="AMI103"/>
      <c r="AMJ103"/>
      <c r="AMK103"/>
      <c r="AML103"/>
      <c r="AMM103"/>
      <c r="AMN103"/>
      <c r="AMO103"/>
      <c r="AMP103"/>
      <c r="AMQ103"/>
      <c r="AMR103"/>
      <c r="AMS103"/>
      <c r="AMT103"/>
      <c r="AMU103"/>
      <c r="AMV103"/>
      <c r="AMW103"/>
      <c r="AMX103"/>
      <c r="AMY103"/>
      <c r="AMZ103"/>
      <c r="ANA103"/>
      <c r="ANB103"/>
      <c r="ANC103"/>
      <c r="AND103"/>
      <c r="ANE103"/>
      <c r="ANF103"/>
      <c r="ANG103"/>
      <c r="ANH103"/>
      <c r="ANI103"/>
      <c r="ANJ103"/>
      <c r="ANK103"/>
      <c r="ANL103"/>
      <c r="ANM103"/>
      <c r="ANN103"/>
      <c r="ANO103"/>
      <c r="ANP103"/>
      <c r="ANQ103"/>
      <c r="ANR103"/>
      <c r="ANS103"/>
      <c r="ANT103"/>
      <c r="ANU103"/>
      <c r="ANV103"/>
      <c r="ANW103"/>
      <c r="ANX103"/>
      <c r="ANY103"/>
      <c r="ANZ103"/>
      <c r="AOA103"/>
      <c r="AOB103"/>
      <c r="AOC103"/>
      <c r="AOD103"/>
      <c r="AOE103"/>
      <c r="AOF103"/>
      <c r="AOG103"/>
      <c r="AOH103"/>
      <c r="AOI103"/>
      <c r="AOJ103"/>
      <c r="AOK103"/>
      <c r="AOL103"/>
      <c r="AOM103"/>
      <c r="AON103"/>
      <c r="AOO103"/>
      <c r="AOP103"/>
      <c r="AOQ103"/>
      <c r="AOR103"/>
      <c r="AOS103"/>
      <c r="AOT103"/>
      <c r="AOU103"/>
      <c r="AOV103"/>
      <c r="AOW103"/>
      <c r="AOX103"/>
      <c r="AOY103"/>
      <c r="AOZ103"/>
      <c r="APA103"/>
      <c r="APB103"/>
      <c r="APC103"/>
      <c r="APD103"/>
      <c r="APE103"/>
      <c r="APF103"/>
      <c r="APG103"/>
      <c r="APH103"/>
      <c r="API103"/>
      <c r="APJ103"/>
      <c r="APK103"/>
      <c r="APL103"/>
      <c r="APM103"/>
      <c r="APN103"/>
      <c r="APO103"/>
      <c r="APP103"/>
      <c r="APQ103"/>
      <c r="APR103"/>
      <c r="APS103"/>
      <c r="APT103"/>
      <c r="APU103"/>
      <c r="APV103"/>
      <c r="APW103"/>
      <c r="APX103"/>
      <c r="APY103"/>
      <c r="APZ103"/>
      <c r="AQA103"/>
      <c r="AQB103"/>
      <c r="AQC103"/>
      <c r="AQD103"/>
      <c r="AQE103"/>
      <c r="AQF103"/>
      <c r="AQG103"/>
      <c r="AQH103"/>
      <c r="AQI103"/>
      <c r="AQJ103"/>
      <c r="AQK103"/>
      <c r="AQL103"/>
      <c r="AQM103"/>
      <c r="AQN103"/>
      <c r="AQO103"/>
      <c r="AQP103"/>
      <c r="AQQ103"/>
      <c r="AQR103"/>
      <c r="AQS103"/>
      <c r="AQT103"/>
      <c r="AQU103"/>
      <c r="AQV103"/>
      <c r="AQW103"/>
      <c r="AQX103"/>
      <c r="AQY103"/>
      <c r="AQZ103"/>
      <c r="ARA103"/>
      <c r="ARB103"/>
      <c r="ARC103"/>
      <c r="ARD103"/>
      <c r="ARE103"/>
      <c r="ARF103"/>
      <c r="ARG103"/>
      <c r="ARH103"/>
      <c r="ARI103"/>
      <c r="ARJ103"/>
      <c r="ARK103"/>
      <c r="ARL103"/>
      <c r="ARM103"/>
      <c r="ARN103"/>
      <c r="ARO103"/>
      <c r="ARP103"/>
      <c r="ARQ103"/>
      <c r="ARR103"/>
      <c r="ARS103"/>
      <c r="ART103"/>
      <c r="ARU103"/>
      <c r="ARV103"/>
      <c r="ARW103"/>
      <c r="ARX103"/>
      <c r="ARY103"/>
      <c r="ARZ103"/>
      <c r="ASA103"/>
      <c r="ASB103"/>
      <c r="ASC103"/>
      <c r="ASD103"/>
      <c r="ASE103"/>
      <c r="ASF103"/>
      <c r="ASG103"/>
      <c r="ASH103"/>
      <c r="ASI103"/>
      <c r="ASJ103"/>
      <c r="ASK103"/>
      <c r="ASL103"/>
      <c r="ASM103"/>
      <c r="ASN103"/>
      <c r="ASO103"/>
      <c r="ASP103"/>
      <c r="ASQ103"/>
      <c r="ASR103"/>
      <c r="ASS103"/>
      <c r="AST103"/>
      <c r="ASU103"/>
      <c r="ASV103"/>
      <c r="ASW103"/>
      <c r="ASX103"/>
      <c r="ASY103"/>
      <c r="ASZ103"/>
      <c r="ATA103"/>
      <c r="ATB103"/>
      <c r="ATC103"/>
      <c r="ATD103"/>
      <c r="ATE103"/>
      <c r="ATF103"/>
      <c r="ATG103"/>
      <c r="ATH103"/>
      <c r="ATI103"/>
      <c r="ATJ103"/>
      <c r="ATK103"/>
      <c r="ATL103"/>
      <c r="ATM103"/>
      <c r="ATN103"/>
      <c r="ATO103"/>
      <c r="ATP103"/>
      <c r="ATQ103"/>
      <c r="ATR103"/>
      <c r="ATS103"/>
      <c r="ATT103"/>
      <c r="ATU103"/>
      <c r="ATV103"/>
      <c r="ATW103"/>
      <c r="ATX103"/>
      <c r="ATY103"/>
      <c r="ATZ103"/>
      <c r="AUA103"/>
      <c r="AUB103"/>
      <c r="AUC103"/>
      <c r="AUD103"/>
      <c r="AUE103"/>
      <c r="AUF103"/>
      <c r="AUG103"/>
      <c r="AUH103"/>
      <c r="AUI103"/>
      <c r="AUJ103"/>
      <c r="AUK103"/>
      <c r="AUL103"/>
      <c r="AUM103"/>
      <c r="AUN103"/>
      <c r="AUO103"/>
      <c r="AUP103"/>
      <c r="AUQ103"/>
      <c r="AUR103"/>
      <c r="AUS103"/>
      <c r="AUT103"/>
      <c r="AUU103"/>
      <c r="AUV103"/>
      <c r="AUW103"/>
      <c r="AUX103"/>
      <c r="AUY103"/>
      <c r="AUZ103"/>
      <c r="AVA103"/>
      <c r="AVB103"/>
      <c r="AVC103"/>
      <c r="AVD103"/>
      <c r="AVE103"/>
      <c r="AVF103"/>
      <c r="AVG103"/>
      <c r="AVH103"/>
      <c r="AVI103"/>
      <c r="AVJ103"/>
      <c r="AVK103"/>
      <c r="AVL103"/>
      <c r="AVM103"/>
      <c r="AVN103"/>
      <c r="AVO103"/>
      <c r="AVP103"/>
      <c r="AVQ103"/>
      <c r="AVR103"/>
      <c r="AVS103"/>
      <c r="AVT103"/>
      <c r="AVU103"/>
      <c r="AVV103"/>
      <c r="AVW103"/>
      <c r="AVX103"/>
      <c r="AVY103"/>
      <c r="AVZ103"/>
      <c r="AWA103"/>
      <c r="AWB103"/>
      <c r="AWC103"/>
      <c r="AWD103"/>
      <c r="AWE103"/>
      <c r="AWF103"/>
      <c r="AWG103"/>
      <c r="AWH103"/>
      <c r="AWI103"/>
      <c r="AWJ103"/>
      <c r="AWK103"/>
      <c r="AWL103"/>
      <c r="AWM103"/>
      <c r="AWN103"/>
      <c r="AWO103"/>
      <c r="AWP103"/>
      <c r="AWQ103"/>
      <c r="AWR103"/>
      <c r="AWS103"/>
      <c r="AWT103"/>
      <c r="AWU103"/>
      <c r="AWV103"/>
      <c r="AWW103"/>
      <c r="AWX103"/>
      <c r="AWY103"/>
      <c r="AWZ103"/>
      <c r="AXA103"/>
      <c r="AXB103"/>
      <c r="AXC103"/>
      <c r="AXD103"/>
      <c r="AXE103"/>
      <c r="AXF103"/>
      <c r="AXG103"/>
      <c r="AXH103"/>
      <c r="AXI103"/>
      <c r="AXJ103"/>
      <c r="AXK103"/>
      <c r="AXL103"/>
      <c r="AXM103"/>
      <c r="AXN103"/>
      <c r="AXO103"/>
      <c r="AXP103"/>
      <c r="AXQ103"/>
      <c r="AXR103"/>
      <c r="AXS103"/>
      <c r="AXT103"/>
      <c r="AXU103"/>
      <c r="AXV103"/>
      <c r="AXW103"/>
      <c r="AXX103"/>
      <c r="AXY103"/>
      <c r="AXZ103"/>
      <c r="AYA103"/>
      <c r="AYB103"/>
      <c r="AYC103"/>
      <c r="AYD103"/>
      <c r="AYE103"/>
      <c r="AYF103"/>
      <c r="AYG103"/>
      <c r="AYH103"/>
      <c r="AYI103"/>
      <c r="AYJ103"/>
      <c r="AYK103"/>
      <c r="AYL103"/>
      <c r="AYM103"/>
      <c r="AYN103"/>
      <c r="AYO103"/>
      <c r="AYP103"/>
      <c r="AYQ103"/>
      <c r="AYR103"/>
      <c r="AYS103"/>
      <c r="AYT103"/>
      <c r="AYU103"/>
      <c r="AYV103"/>
      <c r="AYW103"/>
      <c r="AYX103"/>
      <c r="AYY103"/>
      <c r="AYZ103"/>
      <c r="AZA103"/>
      <c r="AZB103"/>
      <c r="AZC103"/>
      <c r="AZD103"/>
      <c r="AZE103"/>
      <c r="AZF103"/>
      <c r="AZG103"/>
      <c r="AZH103"/>
      <c r="AZI103"/>
      <c r="AZJ103"/>
      <c r="AZK103"/>
      <c r="AZL103"/>
      <c r="AZM103"/>
      <c r="AZN103"/>
      <c r="AZO103"/>
      <c r="AZP103"/>
      <c r="AZQ103"/>
      <c r="AZR103"/>
      <c r="AZS103"/>
      <c r="AZT103"/>
      <c r="AZU103"/>
      <c r="AZV103"/>
      <c r="AZW103"/>
      <c r="AZX103"/>
      <c r="AZY103"/>
      <c r="AZZ103"/>
      <c r="BAA103"/>
      <c r="BAB103"/>
      <c r="BAC103"/>
      <c r="BAD103"/>
      <c r="BAE103"/>
      <c r="BAF103"/>
      <c r="BAG103"/>
      <c r="BAH103"/>
      <c r="BAI103"/>
      <c r="BAJ103"/>
      <c r="BAK103"/>
      <c r="BAL103"/>
      <c r="BAM103"/>
      <c r="BAN103"/>
      <c r="BAO103"/>
      <c r="BAP103"/>
      <c r="BAQ103"/>
      <c r="BAR103"/>
      <c r="BAS103"/>
      <c r="BAT103"/>
      <c r="BAU103"/>
      <c r="BAV103"/>
      <c r="BAW103"/>
      <c r="BAX103"/>
      <c r="BAY103"/>
      <c r="BAZ103"/>
      <c r="BBA103"/>
      <c r="BBB103"/>
      <c r="BBC103"/>
      <c r="BBD103"/>
      <c r="BBE103"/>
      <c r="BBF103"/>
      <c r="BBG103"/>
      <c r="BBH103"/>
      <c r="BBI103"/>
      <c r="BBJ103"/>
      <c r="BBK103"/>
      <c r="BBL103"/>
      <c r="BBM103"/>
      <c r="BBN103"/>
      <c r="BBO103"/>
      <c r="BBP103"/>
      <c r="BBQ103"/>
      <c r="BBR103"/>
      <c r="BBS103"/>
      <c r="BBT103"/>
      <c r="BBU103"/>
      <c r="BBV103"/>
      <c r="BBW103"/>
      <c r="BBX103"/>
      <c r="BBY103"/>
      <c r="BBZ103"/>
      <c r="BCA103"/>
      <c r="BCB103"/>
      <c r="BCC103"/>
      <c r="BCD103"/>
      <c r="BCE103"/>
      <c r="BCF103"/>
      <c r="BCG103"/>
      <c r="BCH103"/>
      <c r="BCI103"/>
      <c r="BCJ103"/>
      <c r="BCK103"/>
      <c r="BCL103"/>
      <c r="BCM103"/>
      <c r="BCN103"/>
      <c r="BCO103"/>
      <c r="BCP103"/>
      <c r="BCQ103"/>
      <c r="BCR103"/>
      <c r="BCS103"/>
      <c r="BCT103"/>
      <c r="BCU103"/>
      <c r="BCV103"/>
      <c r="BCW103"/>
      <c r="BCX103"/>
      <c r="BCY103"/>
      <c r="BCZ103"/>
      <c r="BDA103"/>
      <c r="BDB103"/>
      <c r="BDC103"/>
      <c r="BDD103"/>
      <c r="BDE103"/>
      <c r="BDF103"/>
      <c r="BDG103"/>
      <c r="BDH103"/>
      <c r="BDI103"/>
      <c r="BDJ103"/>
      <c r="BDK103"/>
      <c r="BDL103"/>
      <c r="BDM103"/>
      <c r="BDN103"/>
      <c r="BDO103"/>
      <c r="BDP103"/>
      <c r="BDQ103"/>
      <c r="BDR103"/>
      <c r="BDS103"/>
      <c r="BDT103"/>
      <c r="BDU103"/>
      <c r="BDV103"/>
      <c r="BDW103"/>
      <c r="BDX103"/>
      <c r="BDY103"/>
      <c r="BDZ103"/>
      <c r="BEA103"/>
      <c r="BEB103"/>
      <c r="BEC103"/>
      <c r="BED103"/>
      <c r="BEE103"/>
      <c r="BEF103"/>
      <c r="BEG103"/>
      <c r="BEH103"/>
      <c r="BEI103"/>
      <c r="BEJ103"/>
      <c r="BEK103"/>
      <c r="BEL103"/>
      <c r="BEM103"/>
      <c r="BEN103"/>
      <c r="BEO103"/>
      <c r="BEP103"/>
      <c r="BEQ103"/>
      <c r="BER103"/>
      <c r="BES103"/>
      <c r="BET103"/>
      <c r="BEU103"/>
      <c r="BEV103"/>
      <c r="BEW103"/>
      <c r="BEX103"/>
      <c r="BEY103"/>
      <c r="BEZ103"/>
      <c r="BFA103"/>
      <c r="BFB103"/>
      <c r="BFC103"/>
      <c r="BFD103"/>
      <c r="BFE103"/>
      <c r="BFF103"/>
      <c r="BFG103"/>
      <c r="BFH103"/>
      <c r="BFI103"/>
      <c r="BFJ103"/>
      <c r="BFK103"/>
      <c r="BFL103"/>
      <c r="BFM103"/>
      <c r="BFN103"/>
      <c r="BFO103"/>
      <c r="BFP103"/>
      <c r="BFQ103"/>
      <c r="BFR103"/>
      <c r="BFS103"/>
      <c r="BFT103"/>
      <c r="BFU103"/>
      <c r="BFV103"/>
      <c r="BFW103"/>
      <c r="BFX103"/>
      <c r="BFY103"/>
      <c r="BFZ103"/>
      <c r="BGA103"/>
      <c r="BGB103"/>
      <c r="BGC103"/>
      <c r="BGD103"/>
      <c r="BGE103"/>
      <c r="BGF103"/>
      <c r="BGG103"/>
      <c r="BGH103"/>
      <c r="BGI103"/>
      <c r="BGJ103"/>
      <c r="BGK103"/>
      <c r="BGL103"/>
      <c r="BGM103"/>
      <c r="BGN103"/>
      <c r="BGO103"/>
      <c r="BGP103"/>
      <c r="BGQ103"/>
      <c r="BGR103"/>
      <c r="BGS103"/>
      <c r="BGT103"/>
      <c r="BGU103"/>
      <c r="BGV103"/>
      <c r="BGW103"/>
      <c r="BGX103"/>
      <c r="BGY103"/>
      <c r="BGZ103"/>
      <c r="BHA103"/>
      <c r="BHB103"/>
      <c r="BHC103"/>
      <c r="BHD103"/>
      <c r="BHE103"/>
      <c r="BHF103"/>
      <c r="BHG103"/>
      <c r="BHH103"/>
      <c r="BHI103"/>
      <c r="BHJ103"/>
      <c r="BHK103"/>
      <c r="BHL103"/>
      <c r="BHM103"/>
      <c r="BHN103"/>
      <c r="BHO103"/>
      <c r="BHP103"/>
      <c r="BHQ103"/>
      <c r="BHR103"/>
      <c r="BHS103"/>
      <c r="BHT103"/>
      <c r="BHU103"/>
      <c r="BHV103"/>
      <c r="BHW103"/>
      <c r="BHX103"/>
      <c r="BHY103"/>
      <c r="BHZ103"/>
      <c r="BIA103"/>
      <c r="BIB103"/>
      <c r="BIC103"/>
      <c r="BID103"/>
      <c r="BIE103"/>
      <c r="BIF103"/>
      <c r="BIG103"/>
      <c r="BIH103"/>
      <c r="BII103"/>
      <c r="BIJ103"/>
      <c r="BIK103"/>
      <c r="BIL103"/>
      <c r="BIM103"/>
      <c r="BIN103"/>
      <c r="BIO103"/>
      <c r="BIP103"/>
      <c r="BIQ103"/>
      <c r="BIR103"/>
      <c r="BIS103"/>
      <c r="BIT103"/>
      <c r="BIU103"/>
      <c r="BIV103"/>
      <c r="BIW103"/>
      <c r="BIX103"/>
      <c r="BIY103"/>
      <c r="BIZ103"/>
      <c r="BJA103"/>
      <c r="BJB103"/>
      <c r="BJC103"/>
      <c r="BJD103"/>
      <c r="BJE103"/>
      <c r="BJF103"/>
      <c r="BJG103"/>
      <c r="BJH103"/>
      <c r="BJI103"/>
      <c r="BJJ103"/>
      <c r="BJK103"/>
      <c r="BJL103"/>
      <c r="BJM103"/>
      <c r="BJN103"/>
      <c r="BJO103"/>
      <c r="BJP103"/>
      <c r="BJQ103"/>
      <c r="BJR103"/>
      <c r="BJS103"/>
      <c r="BJT103"/>
      <c r="BJU103"/>
      <c r="BJV103"/>
      <c r="BJW103"/>
      <c r="BJX103"/>
      <c r="BJY103"/>
      <c r="BJZ103"/>
      <c r="BKA103"/>
      <c r="BKB103"/>
      <c r="BKC103"/>
      <c r="BKD103"/>
      <c r="BKE103"/>
      <c r="BKF103"/>
      <c r="BKG103"/>
      <c r="BKH103"/>
      <c r="BKI103"/>
      <c r="BKJ103"/>
      <c r="BKK103"/>
      <c r="BKL103"/>
      <c r="BKM103"/>
      <c r="BKN103"/>
      <c r="BKO103"/>
      <c r="BKP103"/>
      <c r="BKQ103"/>
      <c r="BKR103"/>
      <c r="BKS103"/>
      <c r="BKT103"/>
      <c r="BKU103"/>
      <c r="BKV103"/>
      <c r="BKW103"/>
      <c r="BKX103"/>
      <c r="BKY103"/>
      <c r="BKZ103"/>
      <c r="BLA103"/>
      <c r="BLB103"/>
      <c r="BLC103"/>
      <c r="BLD103"/>
      <c r="BLE103"/>
      <c r="BLF103"/>
      <c r="BLG103"/>
      <c r="BLH103"/>
      <c r="BLI103"/>
      <c r="BLJ103"/>
      <c r="BLK103"/>
      <c r="BLL103"/>
      <c r="BLM103"/>
      <c r="BLN103"/>
      <c r="BLO103"/>
      <c r="BLP103"/>
      <c r="BLQ103"/>
      <c r="BLR103"/>
      <c r="BLS103"/>
      <c r="BLT103"/>
      <c r="BLU103"/>
      <c r="BLV103"/>
      <c r="BLW103"/>
      <c r="BLX103"/>
      <c r="BLY103"/>
      <c r="BLZ103"/>
      <c r="BMA103"/>
      <c r="BMB103"/>
      <c r="BMC103"/>
      <c r="BMD103"/>
      <c r="BME103"/>
      <c r="BMF103"/>
      <c r="BMG103"/>
      <c r="BMH103"/>
      <c r="BMI103"/>
      <c r="BMJ103"/>
      <c r="BMK103"/>
      <c r="BML103"/>
      <c r="BMM103"/>
      <c r="BMN103"/>
      <c r="BMO103"/>
      <c r="BMP103"/>
      <c r="BMQ103"/>
      <c r="BMR103"/>
      <c r="BMS103"/>
      <c r="BMT103"/>
      <c r="BMU103"/>
      <c r="BMV103"/>
      <c r="BMW103"/>
      <c r="BMX103"/>
      <c r="BMY103"/>
      <c r="BMZ103"/>
      <c r="BNA103"/>
      <c r="BNB103"/>
      <c r="BNC103"/>
      <c r="BND103"/>
      <c r="BNE103"/>
      <c r="BNF103"/>
      <c r="BNG103"/>
      <c r="BNH103"/>
      <c r="BNI103"/>
      <c r="BNJ103"/>
      <c r="BNK103"/>
      <c r="BNL103"/>
      <c r="BNM103"/>
      <c r="BNN103"/>
      <c r="BNO103"/>
      <c r="BNP103"/>
      <c r="BNQ103"/>
      <c r="BNR103"/>
      <c r="BNS103"/>
      <c r="BNT103"/>
      <c r="BNU103"/>
      <c r="BNV103"/>
      <c r="BNW103"/>
      <c r="BNX103"/>
      <c r="BNY103"/>
      <c r="BNZ103"/>
      <c r="BOA103"/>
      <c r="BOB103"/>
      <c r="BOC103"/>
      <c r="BOD103"/>
      <c r="BOE103"/>
      <c r="BOF103"/>
      <c r="BOG103"/>
      <c r="BOH103"/>
      <c r="BOI103"/>
      <c r="BOJ103"/>
      <c r="BOK103"/>
      <c r="BOL103"/>
      <c r="BOM103"/>
      <c r="BON103"/>
      <c r="BOO103"/>
      <c r="BOP103"/>
      <c r="BOQ103"/>
      <c r="BOR103"/>
      <c r="BOS103"/>
      <c r="BOT103"/>
      <c r="BOU103"/>
      <c r="BOV103"/>
      <c r="BOW103"/>
      <c r="BOX103"/>
      <c r="BOY103"/>
      <c r="BOZ103"/>
      <c r="BPA103"/>
      <c r="BPB103"/>
      <c r="BPC103"/>
      <c r="BPD103"/>
      <c r="BPE103"/>
      <c r="BPF103"/>
      <c r="BPG103"/>
      <c r="BPH103"/>
      <c r="BPI103"/>
      <c r="BPJ103"/>
      <c r="BPK103"/>
      <c r="BPL103"/>
      <c r="BPM103"/>
      <c r="BPN103"/>
      <c r="BPO103"/>
      <c r="BPP103"/>
      <c r="BPQ103"/>
      <c r="BPR103"/>
      <c r="BPS103"/>
      <c r="BPT103"/>
      <c r="BPU103"/>
      <c r="BPV103"/>
      <c r="BPW103"/>
      <c r="BPX103"/>
      <c r="BPY103"/>
      <c r="BPZ103"/>
      <c r="BQA103"/>
      <c r="BQB103"/>
      <c r="BQC103"/>
      <c r="BQD103"/>
      <c r="BQE103"/>
      <c r="BQF103"/>
      <c r="BQG103"/>
      <c r="BQH103"/>
      <c r="BQI103"/>
      <c r="BQJ103"/>
      <c r="BQK103"/>
      <c r="BQL103"/>
      <c r="BQM103"/>
      <c r="BQN103"/>
      <c r="BQO103"/>
      <c r="BQP103"/>
      <c r="BQQ103"/>
      <c r="BQR103"/>
      <c r="BQS103"/>
      <c r="BQT103"/>
      <c r="BQU103"/>
      <c r="BQV103"/>
      <c r="BQW103"/>
      <c r="BQX103"/>
      <c r="BQY103"/>
      <c r="BQZ103"/>
      <c r="BRA103"/>
      <c r="BRB103"/>
      <c r="BRC103"/>
      <c r="BRD103"/>
      <c r="BRE103"/>
      <c r="BRF103"/>
      <c r="BRG103"/>
      <c r="BRH103"/>
      <c r="BRI103"/>
      <c r="BRJ103"/>
      <c r="BRK103"/>
      <c r="BRL103"/>
      <c r="BRM103"/>
      <c r="BRN103"/>
      <c r="BRO103"/>
      <c r="BRP103"/>
      <c r="BRQ103"/>
      <c r="BRR103"/>
      <c r="BRS103"/>
      <c r="BRT103"/>
      <c r="BRU103"/>
      <c r="BRV103"/>
      <c r="BRW103"/>
      <c r="BRX103"/>
      <c r="BRY103"/>
      <c r="BRZ103"/>
      <c r="BSA103"/>
      <c r="BSB103"/>
      <c r="BSC103"/>
      <c r="BSD103"/>
      <c r="BSE103"/>
      <c r="BSF103"/>
      <c r="BSG103"/>
      <c r="BSH103"/>
      <c r="BSI103"/>
      <c r="BSJ103"/>
      <c r="BSK103"/>
      <c r="BSL103"/>
      <c r="BSM103"/>
      <c r="BSN103"/>
      <c r="BSO103"/>
      <c r="BSP103"/>
      <c r="BSQ103"/>
      <c r="BSR103"/>
      <c r="BSS103"/>
      <c r="BST103"/>
      <c r="BSU103"/>
      <c r="BSV103"/>
      <c r="BSW103"/>
      <c r="BSX103"/>
      <c r="BSY103"/>
      <c r="BSZ103"/>
      <c r="BTA103"/>
      <c r="BTB103"/>
      <c r="BTC103"/>
      <c r="BTD103"/>
      <c r="BTE103"/>
      <c r="BTF103"/>
      <c r="BTG103"/>
      <c r="BTH103"/>
      <c r="BTI103"/>
      <c r="BTJ103"/>
      <c r="BTK103"/>
      <c r="BTL103"/>
      <c r="BTM103"/>
      <c r="BTN103"/>
      <c r="BTO103"/>
      <c r="BTP103"/>
      <c r="BTQ103"/>
      <c r="BTR103"/>
      <c r="BTS103"/>
      <c r="BTT103"/>
      <c r="BTU103"/>
      <c r="BTV103"/>
      <c r="BTW103"/>
      <c r="BTX103"/>
      <c r="BTY103"/>
      <c r="BTZ103"/>
      <c r="BUA103"/>
      <c r="BUB103"/>
      <c r="BUC103"/>
      <c r="BUD103"/>
      <c r="BUE103"/>
      <c r="BUF103"/>
      <c r="BUG103"/>
      <c r="BUH103"/>
      <c r="BUI103"/>
      <c r="BUJ103"/>
      <c r="BUK103"/>
      <c r="BUL103"/>
      <c r="BUM103"/>
      <c r="BUN103"/>
      <c r="BUO103"/>
      <c r="BUP103"/>
      <c r="BUQ103"/>
      <c r="BUR103"/>
      <c r="BUS103"/>
      <c r="BUT103"/>
      <c r="BUU103"/>
      <c r="BUV103"/>
      <c r="BUW103"/>
      <c r="BUX103"/>
      <c r="BUY103"/>
      <c r="BUZ103"/>
      <c r="BVA103"/>
      <c r="BVB103"/>
      <c r="BVC103"/>
      <c r="BVD103"/>
      <c r="BVE103"/>
      <c r="BVF103"/>
      <c r="BVG103"/>
      <c r="BVH103"/>
      <c r="BVI103"/>
      <c r="BVJ103"/>
      <c r="BVK103"/>
      <c r="BVL103"/>
      <c r="BVM103"/>
      <c r="BVN103"/>
      <c r="BVO103"/>
      <c r="BVP103"/>
      <c r="BVQ103"/>
      <c r="BVR103"/>
      <c r="BVS103"/>
      <c r="BVT103"/>
      <c r="BVU103"/>
      <c r="BVV103"/>
      <c r="BVW103"/>
      <c r="BVX103"/>
      <c r="BVY103"/>
      <c r="BVZ103"/>
      <c r="BWA103"/>
      <c r="BWB103"/>
      <c r="BWC103"/>
      <c r="BWD103"/>
      <c r="BWE103"/>
      <c r="BWF103"/>
      <c r="BWG103"/>
      <c r="BWH103"/>
      <c r="BWI103"/>
      <c r="BWJ103"/>
      <c r="BWK103"/>
      <c r="BWL103"/>
      <c r="BWM103"/>
      <c r="BWN103"/>
      <c r="BWO103"/>
      <c r="BWP103"/>
      <c r="BWQ103"/>
      <c r="BWR103"/>
      <c r="BWS103"/>
      <c r="BWT103"/>
      <c r="BWU103"/>
      <c r="BWV103"/>
      <c r="BWW103"/>
      <c r="BWX103"/>
      <c r="BWY103"/>
      <c r="BWZ103"/>
      <c r="BXA103"/>
      <c r="BXB103"/>
      <c r="BXC103"/>
      <c r="BXD103"/>
      <c r="BXE103"/>
      <c r="BXF103"/>
      <c r="BXG103"/>
      <c r="BXH103"/>
      <c r="BXI103"/>
      <c r="BXJ103"/>
      <c r="BXK103"/>
      <c r="BXL103"/>
      <c r="BXM103"/>
      <c r="BXN103"/>
      <c r="BXO103"/>
      <c r="BXP103"/>
      <c r="BXQ103"/>
      <c r="BXR103"/>
      <c r="BXS103"/>
      <c r="BXT103"/>
      <c r="BXU103"/>
      <c r="BXV103"/>
      <c r="BXW103"/>
      <c r="BXX103"/>
      <c r="BXY103"/>
      <c r="BXZ103"/>
      <c r="BYA103"/>
      <c r="BYB103"/>
      <c r="BYC103"/>
      <c r="BYD103"/>
      <c r="BYE103"/>
      <c r="BYF103"/>
      <c r="BYG103"/>
      <c r="BYH103"/>
      <c r="BYI103"/>
      <c r="BYJ103"/>
      <c r="BYK103"/>
      <c r="BYL103"/>
      <c r="BYM103"/>
      <c r="BYN103"/>
      <c r="BYO103"/>
      <c r="BYP103"/>
      <c r="BYQ103"/>
      <c r="BYR103"/>
      <c r="BYS103"/>
      <c r="BYT103"/>
      <c r="BYU103"/>
      <c r="BYV103"/>
      <c r="BYW103"/>
      <c r="BYX103"/>
      <c r="BYY103"/>
      <c r="BYZ103"/>
      <c r="BZA103"/>
      <c r="BZB103"/>
      <c r="BZC103"/>
      <c r="BZD103"/>
      <c r="BZE103"/>
      <c r="BZF103"/>
      <c r="BZG103"/>
      <c r="BZH103"/>
      <c r="BZI103"/>
      <c r="BZJ103"/>
      <c r="BZK103"/>
      <c r="BZL103"/>
      <c r="BZM103"/>
      <c r="BZN103"/>
      <c r="BZO103"/>
      <c r="BZP103"/>
      <c r="BZQ103"/>
      <c r="BZR103"/>
      <c r="BZS103"/>
      <c r="BZT103"/>
      <c r="BZU103"/>
      <c r="BZV103"/>
      <c r="BZW103"/>
      <c r="BZX103"/>
      <c r="BZY103"/>
      <c r="BZZ103"/>
      <c r="CAA103"/>
      <c r="CAB103"/>
      <c r="CAC103"/>
      <c r="CAD103"/>
      <c r="CAE103"/>
      <c r="CAF103"/>
      <c r="CAG103"/>
      <c r="CAH103"/>
      <c r="CAI103"/>
      <c r="CAJ103"/>
      <c r="CAK103"/>
      <c r="CAL103"/>
      <c r="CAM103"/>
      <c r="CAN103"/>
      <c r="CAO103"/>
      <c r="CAP103"/>
      <c r="CAQ103"/>
      <c r="CAR103"/>
      <c r="CAS103"/>
      <c r="CAT103"/>
      <c r="CAU103"/>
      <c r="CAV103"/>
      <c r="CAW103"/>
      <c r="CAX103"/>
      <c r="CAY103"/>
      <c r="CAZ103"/>
      <c r="CBA103"/>
      <c r="CBB103"/>
      <c r="CBC103"/>
      <c r="CBD103"/>
      <c r="CBE103"/>
      <c r="CBF103"/>
      <c r="CBG103"/>
      <c r="CBH103"/>
      <c r="CBI103"/>
      <c r="CBJ103"/>
      <c r="CBK103"/>
      <c r="CBL103"/>
      <c r="CBM103"/>
      <c r="CBN103"/>
      <c r="CBO103"/>
      <c r="CBP103"/>
      <c r="CBQ103"/>
      <c r="CBR103"/>
      <c r="CBS103"/>
      <c r="CBT103"/>
      <c r="CBU103"/>
      <c r="CBV103"/>
      <c r="CBW103"/>
      <c r="CBX103"/>
      <c r="CBY103"/>
      <c r="CBZ103"/>
      <c r="CCA103"/>
      <c r="CCB103"/>
      <c r="CCC103"/>
      <c r="CCD103"/>
      <c r="CCE103"/>
      <c r="CCF103"/>
      <c r="CCG103"/>
      <c r="CCH103"/>
      <c r="CCI103"/>
      <c r="CCJ103"/>
      <c r="CCK103"/>
      <c r="CCL103"/>
      <c r="CCM103"/>
      <c r="CCN103"/>
      <c r="CCO103"/>
      <c r="CCP103"/>
      <c r="CCQ103"/>
      <c r="CCR103"/>
      <c r="CCS103"/>
      <c r="CCT103"/>
      <c r="CCU103"/>
      <c r="CCV103"/>
      <c r="CCW103"/>
      <c r="CCX103"/>
      <c r="CCY103"/>
      <c r="CCZ103"/>
      <c r="CDA103"/>
      <c r="CDB103"/>
      <c r="CDC103"/>
      <c r="CDD103"/>
      <c r="CDE103"/>
      <c r="CDF103"/>
      <c r="CDG103"/>
      <c r="CDH103"/>
      <c r="CDI103"/>
      <c r="CDJ103"/>
      <c r="CDK103"/>
      <c r="CDL103"/>
      <c r="CDM103"/>
      <c r="CDN103"/>
      <c r="CDO103"/>
      <c r="CDP103"/>
      <c r="CDQ103"/>
      <c r="CDR103"/>
      <c r="CDS103"/>
      <c r="CDT103"/>
      <c r="CDU103"/>
      <c r="CDV103"/>
      <c r="CDW103"/>
      <c r="CDX103"/>
      <c r="CDY103"/>
      <c r="CDZ103"/>
      <c r="CEA103"/>
      <c r="CEB103"/>
      <c r="CEC103"/>
      <c r="CED103"/>
      <c r="CEE103"/>
      <c r="CEF103"/>
      <c r="CEG103"/>
      <c r="CEH103"/>
      <c r="CEI103"/>
      <c r="CEJ103"/>
      <c r="CEK103"/>
      <c r="CEL103"/>
      <c r="CEM103"/>
      <c r="CEN103"/>
      <c r="CEO103"/>
      <c r="CEP103"/>
      <c r="CEQ103"/>
      <c r="CER103"/>
      <c r="CES103"/>
      <c r="CET103"/>
      <c r="CEU103"/>
      <c r="CEV103"/>
      <c r="CEW103"/>
      <c r="CEX103"/>
      <c r="CEY103"/>
      <c r="CEZ103"/>
      <c r="CFA103"/>
      <c r="CFB103"/>
      <c r="CFC103"/>
      <c r="CFD103"/>
      <c r="CFE103"/>
      <c r="CFF103"/>
      <c r="CFG103"/>
      <c r="CFH103"/>
      <c r="CFI103"/>
      <c r="CFJ103"/>
      <c r="CFK103"/>
      <c r="CFL103"/>
      <c r="CFM103"/>
      <c r="CFN103"/>
      <c r="CFO103"/>
      <c r="CFP103"/>
      <c r="CFQ103"/>
      <c r="CFR103"/>
      <c r="CFS103"/>
      <c r="CFT103"/>
      <c r="CFU103"/>
      <c r="CFV103"/>
      <c r="CFW103"/>
      <c r="CFX103"/>
      <c r="CFY103"/>
      <c r="CFZ103"/>
      <c r="CGA103"/>
      <c r="CGB103"/>
      <c r="CGC103"/>
      <c r="CGD103"/>
      <c r="CGE103"/>
      <c r="CGF103"/>
      <c r="CGG103"/>
      <c r="CGH103"/>
      <c r="CGI103"/>
      <c r="CGJ103"/>
      <c r="CGK103"/>
      <c r="CGL103"/>
      <c r="CGM103"/>
      <c r="CGN103"/>
      <c r="CGO103"/>
      <c r="CGP103"/>
      <c r="CGQ103"/>
      <c r="CGR103"/>
      <c r="CGS103"/>
      <c r="CGT103"/>
      <c r="CGU103"/>
      <c r="CGV103"/>
      <c r="CGW103"/>
      <c r="CGX103"/>
      <c r="CGY103"/>
      <c r="CGZ103"/>
      <c r="CHA103"/>
      <c r="CHB103"/>
      <c r="CHC103"/>
      <c r="CHD103"/>
      <c r="CHE103"/>
      <c r="CHF103"/>
      <c r="CHG103"/>
      <c r="CHH103"/>
      <c r="CHI103"/>
      <c r="CHJ103"/>
      <c r="CHK103"/>
      <c r="CHL103"/>
      <c r="CHM103"/>
      <c r="CHN103"/>
      <c r="CHO103"/>
      <c r="CHP103"/>
      <c r="CHQ103"/>
      <c r="CHR103"/>
      <c r="CHS103"/>
      <c r="CHT103"/>
      <c r="CHU103"/>
      <c r="CHV103"/>
      <c r="CHW103"/>
      <c r="CHX103"/>
      <c r="CHY103"/>
      <c r="CHZ103"/>
      <c r="CIA103"/>
      <c r="CIB103"/>
      <c r="CIC103"/>
      <c r="CID103"/>
      <c r="CIE103"/>
      <c r="CIF103"/>
      <c r="CIG103"/>
      <c r="CIH103"/>
      <c r="CII103"/>
      <c r="CIJ103"/>
      <c r="CIK103"/>
      <c r="CIL103"/>
      <c r="CIM103"/>
      <c r="CIN103"/>
      <c r="CIO103"/>
      <c r="CIP103"/>
      <c r="CIQ103"/>
      <c r="CIR103"/>
      <c r="CIS103"/>
      <c r="CIT103"/>
      <c r="CIU103"/>
      <c r="CIV103"/>
      <c r="CIW103"/>
      <c r="CIX103"/>
      <c r="CIY103"/>
      <c r="CIZ103"/>
      <c r="CJA103"/>
      <c r="CJB103"/>
      <c r="CJC103"/>
      <c r="CJD103"/>
      <c r="CJE103"/>
      <c r="CJF103"/>
      <c r="CJG103"/>
      <c r="CJH103"/>
      <c r="CJI103"/>
      <c r="CJJ103"/>
      <c r="CJK103"/>
      <c r="CJL103"/>
      <c r="CJM103"/>
      <c r="CJN103"/>
      <c r="CJO103"/>
      <c r="CJP103"/>
      <c r="CJQ103"/>
      <c r="CJR103"/>
      <c r="CJS103"/>
      <c r="CJT103"/>
      <c r="CJU103"/>
      <c r="CJV103"/>
      <c r="CJW103"/>
      <c r="CJX103"/>
      <c r="CJY103"/>
      <c r="CJZ103"/>
      <c r="CKA103"/>
      <c r="CKB103"/>
      <c r="CKC103"/>
      <c r="CKD103"/>
      <c r="CKE103"/>
      <c r="CKF103"/>
      <c r="CKG103"/>
      <c r="CKH103"/>
      <c r="CKI103"/>
      <c r="CKJ103"/>
      <c r="CKK103"/>
      <c r="CKL103"/>
      <c r="CKM103"/>
      <c r="CKN103"/>
      <c r="CKO103"/>
      <c r="CKP103"/>
      <c r="CKQ103"/>
      <c r="CKR103"/>
      <c r="CKS103"/>
      <c r="CKT103"/>
      <c r="CKU103"/>
      <c r="CKV103"/>
      <c r="CKW103"/>
      <c r="CKX103"/>
      <c r="CKY103"/>
      <c r="CKZ103"/>
      <c r="CLA103"/>
      <c r="CLB103"/>
      <c r="CLC103"/>
      <c r="CLD103"/>
      <c r="CLE103"/>
      <c r="CLF103"/>
      <c r="CLG103"/>
      <c r="CLH103"/>
      <c r="CLI103"/>
      <c r="CLJ103"/>
      <c r="CLK103"/>
      <c r="CLL103"/>
      <c r="CLM103"/>
      <c r="CLN103"/>
      <c r="CLO103"/>
      <c r="CLP103"/>
      <c r="CLQ103"/>
      <c r="CLR103"/>
      <c r="CLS103"/>
      <c r="CLT103"/>
      <c r="CLU103"/>
      <c r="CLV103"/>
      <c r="CLW103"/>
      <c r="CLX103"/>
      <c r="CLY103"/>
      <c r="CLZ103"/>
      <c r="CMA103"/>
      <c r="CMB103"/>
      <c r="CMC103"/>
      <c r="CMD103"/>
      <c r="CME103"/>
      <c r="CMF103"/>
      <c r="CMG103"/>
      <c r="CMH103"/>
      <c r="CMI103"/>
      <c r="CMJ103"/>
      <c r="CMK103"/>
      <c r="CML103"/>
      <c r="CMM103"/>
      <c r="CMN103"/>
      <c r="CMO103"/>
      <c r="CMP103"/>
      <c r="CMQ103"/>
      <c r="CMR103"/>
      <c r="CMS103"/>
      <c r="CMT103"/>
      <c r="CMU103"/>
      <c r="CMV103"/>
      <c r="CMW103"/>
      <c r="CMX103"/>
      <c r="CMY103"/>
      <c r="CMZ103"/>
      <c r="CNA103"/>
      <c r="CNB103"/>
      <c r="CNC103"/>
      <c r="CND103"/>
      <c r="CNE103"/>
      <c r="CNF103"/>
      <c r="CNG103"/>
      <c r="CNH103"/>
      <c r="CNI103"/>
      <c r="CNJ103"/>
      <c r="CNK103"/>
      <c r="CNL103"/>
      <c r="CNM103"/>
      <c r="CNN103"/>
      <c r="CNO103"/>
      <c r="CNP103"/>
      <c r="CNQ103"/>
      <c r="CNR103"/>
      <c r="CNS103"/>
      <c r="CNT103"/>
      <c r="CNU103"/>
      <c r="CNV103"/>
      <c r="CNW103"/>
      <c r="CNX103"/>
      <c r="CNY103"/>
      <c r="CNZ103"/>
      <c r="COA103"/>
      <c r="COB103"/>
      <c r="COC103"/>
      <c r="COD103"/>
      <c r="COE103"/>
      <c r="COF103"/>
      <c r="COG103"/>
      <c r="COH103"/>
      <c r="COI103"/>
      <c r="COJ103"/>
      <c r="COK103"/>
      <c r="COL103"/>
      <c r="COM103"/>
      <c r="CON103"/>
      <c r="COO103"/>
      <c r="COP103"/>
      <c r="COQ103"/>
      <c r="COR103"/>
      <c r="COS103"/>
      <c r="COT103"/>
      <c r="COU103"/>
      <c r="COV103"/>
      <c r="COW103"/>
      <c r="COX103"/>
      <c r="COY103"/>
      <c r="COZ103"/>
      <c r="CPA103"/>
      <c r="CPB103"/>
      <c r="CPC103"/>
      <c r="CPD103"/>
      <c r="CPE103"/>
      <c r="CPF103"/>
      <c r="CPG103"/>
      <c r="CPH103"/>
      <c r="CPI103"/>
      <c r="CPJ103"/>
      <c r="CPK103"/>
      <c r="CPL103"/>
      <c r="CPM103"/>
      <c r="CPN103"/>
      <c r="CPO103"/>
      <c r="CPP103"/>
      <c r="CPQ103"/>
      <c r="CPR103"/>
      <c r="CPS103"/>
      <c r="CPT103"/>
      <c r="CPU103"/>
      <c r="CPV103"/>
      <c r="CPW103"/>
      <c r="CPX103"/>
      <c r="CPY103"/>
      <c r="CPZ103"/>
      <c r="CQA103"/>
      <c r="CQB103"/>
      <c r="CQC103"/>
      <c r="CQD103"/>
      <c r="CQE103"/>
      <c r="CQF103"/>
      <c r="CQG103"/>
      <c r="CQH103"/>
      <c r="CQI103"/>
      <c r="CQJ103"/>
      <c r="CQK103"/>
      <c r="CQL103"/>
      <c r="CQM103"/>
      <c r="CQN103"/>
      <c r="CQO103"/>
      <c r="CQP103"/>
      <c r="CQQ103"/>
      <c r="CQR103"/>
      <c r="CQS103"/>
      <c r="CQT103"/>
      <c r="CQU103"/>
      <c r="CQV103"/>
      <c r="CQW103"/>
      <c r="CQX103"/>
      <c r="CQY103"/>
      <c r="CQZ103"/>
      <c r="CRA103"/>
      <c r="CRB103"/>
      <c r="CRC103"/>
      <c r="CRD103"/>
    </row>
    <row r="104" spans="1:2500" s="11" customFormat="1" ht="18" hidden="1" customHeight="1" x14ac:dyDescent="0.25">
      <c r="A104" s="432" t="s">
        <v>103</v>
      </c>
      <c r="B104" s="21">
        <v>1</v>
      </c>
      <c r="C104" s="21" t="str">
        <f t="shared" si="16"/>
        <v>Tacoma_1</v>
      </c>
      <c r="D104" s="21" t="str">
        <f t="shared" si="17"/>
        <v>Tacoma_1_1</v>
      </c>
      <c r="E104" s="22" t="s">
        <v>5</v>
      </c>
      <c r="F104" s="21">
        <v>1</v>
      </c>
      <c r="G104" s="22" t="s">
        <v>5</v>
      </c>
      <c r="H104" s="21">
        <v>1</v>
      </c>
      <c r="I104" s="22" t="s">
        <v>7</v>
      </c>
      <c r="J104" s="287">
        <v>9694</v>
      </c>
      <c r="K104" s="23">
        <f>+K4</f>
        <v>2.1000000000000001E-2</v>
      </c>
      <c r="L104" s="23">
        <f t="shared" ref="L104:L115" si="23">+L4</f>
        <v>2.1000000000000001E-2</v>
      </c>
      <c r="M104" s="289">
        <f t="shared" si="20"/>
        <v>9900</v>
      </c>
      <c r="N104" s="289">
        <f t="shared" si="21"/>
        <v>10110</v>
      </c>
      <c r="O104"/>
      <c r="P104" s="25">
        <f t="shared" si="22"/>
        <v>1.0212502578914793</v>
      </c>
      <c r="Q104" s="25">
        <f>+P104</f>
        <v>1.0212502578914793</v>
      </c>
      <c r="R104" s="25">
        <v>0</v>
      </c>
      <c r="S104" s="1">
        <f t="shared" ref="S104:S121" si="24">+N104/M104</f>
        <v>1.0212121212121212</v>
      </c>
      <c r="T104" s="1">
        <f>+S104</f>
        <v>1.0212121212121212</v>
      </c>
      <c r="U104" s="1">
        <v>0</v>
      </c>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E104"/>
      <c r="ALF104"/>
      <c r="ALG104"/>
      <c r="ALH104"/>
      <c r="ALI104"/>
      <c r="ALJ104"/>
      <c r="ALK104"/>
      <c r="ALL104"/>
      <c r="ALM104"/>
      <c r="ALN104"/>
      <c r="ALO104"/>
      <c r="ALP104"/>
      <c r="ALQ104"/>
      <c r="ALR104"/>
      <c r="ALS104"/>
      <c r="ALT104"/>
      <c r="ALU104"/>
      <c r="ALV104"/>
      <c r="ALW104"/>
      <c r="ALX104"/>
      <c r="ALY104"/>
      <c r="ALZ104"/>
      <c r="AMA104"/>
      <c r="AMB104"/>
      <c r="AMC104"/>
      <c r="AMD104"/>
      <c r="AME104"/>
      <c r="AMF104"/>
      <c r="AMG104"/>
      <c r="AMH104"/>
      <c r="AMI104"/>
      <c r="AMJ104"/>
      <c r="AMK104"/>
      <c r="AML104"/>
      <c r="AMM104"/>
      <c r="AMN104"/>
      <c r="AMO104"/>
      <c r="AMP104"/>
      <c r="AMQ104"/>
      <c r="AMR104"/>
      <c r="AMS104"/>
      <c r="AMT104"/>
      <c r="AMU104"/>
      <c r="AMV104"/>
      <c r="AMW104"/>
      <c r="AMX104"/>
      <c r="AMY104"/>
      <c r="AMZ104"/>
      <c r="ANA104"/>
      <c r="ANB104"/>
      <c r="ANC104"/>
      <c r="AND104"/>
      <c r="ANE104"/>
      <c r="ANF104"/>
      <c r="ANG104"/>
      <c r="ANH104"/>
      <c r="ANI104"/>
      <c r="ANJ104"/>
      <c r="ANK104"/>
      <c r="ANL104"/>
      <c r="ANM104"/>
      <c r="ANN104"/>
      <c r="ANO104"/>
      <c r="ANP104"/>
      <c r="ANQ104"/>
      <c r="ANR104"/>
      <c r="ANS104"/>
      <c r="ANT104"/>
      <c r="ANU104"/>
      <c r="ANV104"/>
      <c r="ANW104"/>
      <c r="ANX104"/>
      <c r="ANY104"/>
      <c r="ANZ104"/>
      <c r="AOA104"/>
      <c r="AOB104"/>
      <c r="AOC104"/>
      <c r="AOD104"/>
      <c r="AOE104"/>
      <c r="AOF104"/>
      <c r="AOG104"/>
      <c r="AOH104"/>
      <c r="AOI104"/>
      <c r="AOJ104"/>
      <c r="AOK104"/>
      <c r="AOL104"/>
      <c r="AOM104"/>
      <c r="AON104"/>
      <c r="AOO104"/>
      <c r="AOP104"/>
      <c r="AOQ104"/>
      <c r="AOR104"/>
      <c r="AOS104"/>
      <c r="AOT104"/>
      <c r="AOU104"/>
      <c r="AOV104"/>
      <c r="AOW104"/>
      <c r="AOX104"/>
      <c r="AOY104"/>
      <c r="AOZ104"/>
      <c r="APA104"/>
      <c r="APB104"/>
      <c r="APC104"/>
      <c r="APD104"/>
      <c r="APE104"/>
      <c r="APF104"/>
      <c r="APG104"/>
      <c r="APH104"/>
      <c r="API104"/>
      <c r="APJ104"/>
      <c r="APK104"/>
      <c r="APL104"/>
      <c r="APM104"/>
      <c r="APN104"/>
      <c r="APO104"/>
      <c r="APP104"/>
      <c r="APQ104"/>
      <c r="APR104"/>
      <c r="APS104"/>
      <c r="APT104"/>
      <c r="APU104"/>
      <c r="APV104"/>
      <c r="APW104"/>
      <c r="APX104"/>
      <c r="APY104"/>
      <c r="APZ104"/>
      <c r="AQA104"/>
      <c r="AQB104"/>
      <c r="AQC104"/>
      <c r="AQD104"/>
      <c r="AQE104"/>
      <c r="AQF104"/>
      <c r="AQG104"/>
      <c r="AQH104"/>
      <c r="AQI104"/>
      <c r="AQJ104"/>
      <c r="AQK104"/>
      <c r="AQL104"/>
      <c r="AQM104"/>
      <c r="AQN104"/>
      <c r="AQO104"/>
      <c r="AQP104"/>
      <c r="AQQ104"/>
      <c r="AQR104"/>
      <c r="AQS104"/>
      <c r="AQT104"/>
      <c r="AQU104"/>
      <c r="AQV104"/>
      <c r="AQW104"/>
      <c r="AQX104"/>
      <c r="AQY104"/>
      <c r="AQZ104"/>
      <c r="ARA104"/>
      <c r="ARB104"/>
      <c r="ARC104"/>
      <c r="ARD104"/>
      <c r="ARE104"/>
      <c r="ARF104"/>
      <c r="ARG104"/>
      <c r="ARH104"/>
      <c r="ARI104"/>
      <c r="ARJ104"/>
      <c r="ARK104"/>
      <c r="ARL104"/>
      <c r="ARM104"/>
      <c r="ARN104"/>
      <c r="ARO104"/>
      <c r="ARP104"/>
      <c r="ARQ104"/>
      <c r="ARR104"/>
      <c r="ARS104"/>
      <c r="ART104"/>
      <c r="ARU104"/>
      <c r="ARV104"/>
      <c r="ARW104"/>
      <c r="ARX104"/>
      <c r="ARY104"/>
      <c r="ARZ104"/>
      <c r="ASA104"/>
      <c r="ASB104"/>
      <c r="ASC104"/>
      <c r="ASD104"/>
      <c r="ASE104"/>
      <c r="ASF104"/>
      <c r="ASG104"/>
      <c r="ASH104"/>
      <c r="ASI104"/>
      <c r="ASJ104"/>
      <c r="ASK104"/>
      <c r="ASL104"/>
      <c r="ASM104"/>
      <c r="ASN104"/>
      <c r="ASO104"/>
      <c r="ASP104"/>
      <c r="ASQ104"/>
      <c r="ASR104"/>
      <c r="ASS104"/>
      <c r="AST104"/>
      <c r="ASU104"/>
      <c r="ASV104"/>
      <c r="ASW104"/>
      <c r="ASX104"/>
      <c r="ASY104"/>
      <c r="ASZ104"/>
      <c r="ATA104"/>
      <c r="ATB104"/>
      <c r="ATC104"/>
      <c r="ATD104"/>
      <c r="ATE104"/>
      <c r="ATF104"/>
      <c r="ATG104"/>
      <c r="ATH104"/>
      <c r="ATI104"/>
      <c r="ATJ104"/>
      <c r="ATK104"/>
      <c r="ATL104"/>
      <c r="ATM104"/>
      <c r="ATN104"/>
      <c r="ATO104"/>
      <c r="ATP104"/>
      <c r="ATQ104"/>
      <c r="ATR104"/>
      <c r="ATS104"/>
      <c r="ATT104"/>
      <c r="ATU104"/>
      <c r="ATV104"/>
      <c r="ATW104"/>
      <c r="ATX104"/>
      <c r="ATY104"/>
      <c r="ATZ104"/>
      <c r="AUA104"/>
      <c r="AUB104"/>
      <c r="AUC104"/>
      <c r="AUD104"/>
      <c r="AUE104"/>
      <c r="AUF104"/>
      <c r="AUG104"/>
      <c r="AUH104"/>
      <c r="AUI104"/>
      <c r="AUJ104"/>
      <c r="AUK104"/>
      <c r="AUL104"/>
      <c r="AUM104"/>
      <c r="AUN104"/>
      <c r="AUO104"/>
      <c r="AUP104"/>
      <c r="AUQ104"/>
      <c r="AUR104"/>
      <c r="AUS104"/>
      <c r="AUT104"/>
      <c r="AUU104"/>
      <c r="AUV104"/>
      <c r="AUW104"/>
      <c r="AUX104"/>
      <c r="AUY104"/>
      <c r="AUZ104"/>
      <c r="AVA104"/>
      <c r="AVB104"/>
      <c r="AVC104"/>
      <c r="AVD104"/>
      <c r="AVE104"/>
      <c r="AVF104"/>
      <c r="AVG104"/>
      <c r="AVH104"/>
      <c r="AVI104"/>
      <c r="AVJ104"/>
      <c r="AVK104"/>
      <c r="AVL104"/>
      <c r="AVM104"/>
      <c r="AVN104"/>
      <c r="AVO104"/>
      <c r="AVP104"/>
      <c r="AVQ104"/>
      <c r="AVR104"/>
      <c r="AVS104"/>
      <c r="AVT104"/>
      <c r="AVU104"/>
      <c r="AVV104"/>
      <c r="AVW104"/>
      <c r="AVX104"/>
      <c r="AVY104"/>
      <c r="AVZ104"/>
      <c r="AWA104"/>
      <c r="AWB104"/>
      <c r="AWC104"/>
      <c r="AWD104"/>
      <c r="AWE104"/>
      <c r="AWF104"/>
      <c r="AWG104"/>
      <c r="AWH104"/>
      <c r="AWI104"/>
      <c r="AWJ104"/>
      <c r="AWK104"/>
      <c r="AWL104"/>
      <c r="AWM104"/>
      <c r="AWN104"/>
      <c r="AWO104"/>
      <c r="AWP104"/>
      <c r="AWQ104"/>
      <c r="AWR104"/>
      <c r="AWS104"/>
      <c r="AWT104"/>
      <c r="AWU104"/>
      <c r="AWV104"/>
      <c r="AWW104"/>
      <c r="AWX104"/>
      <c r="AWY104"/>
      <c r="AWZ104"/>
      <c r="AXA104"/>
      <c r="AXB104"/>
      <c r="AXC104"/>
      <c r="AXD104"/>
      <c r="AXE104"/>
      <c r="AXF104"/>
      <c r="AXG104"/>
      <c r="AXH104"/>
      <c r="AXI104"/>
      <c r="AXJ104"/>
      <c r="AXK104"/>
      <c r="AXL104"/>
      <c r="AXM104"/>
      <c r="AXN104"/>
      <c r="AXO104"/>
      <c r="AXP104"/>
      <c r="AXQ104"/>
      <c r="AXR104"/>
      <c r="AXS104"/>
      <c r="AXT104"/>
      <c r="AXU104"/>
      <c r="AXV104"/>
      <c r="AXW104"/>
      <c r="AXX104"/>
      <c r="AXY104"/>
      <c r="AXZ104"/>
      <c r="AYA104"/>
      <c r="AYB104"/>
      <c r="AYC104"/>
      <c r="AYD104"/>
      <c r="AYE104"/>
      <c r="AYF104"/>
      <c r="AYG104"/>
      <c r="AYH104"/>
      <c r="AYI104"/>
      <c r="AYJ104"/>
      <c r="AYK104"/>
      <c r="AYL104"/>
      <c r="AYM104"/>
      <c r="AYN104"/>
      <c r="AYO104"/>
      <c r="AYP104"/>
      <c r="AYQ104"/>
      <c r="AYR104"/>
      <c r="AYS104"/>
      <c r="AYT104"/>
      <c r="AYU104"/>
      <c r="AYV104"/>
      <c r="AYW104"/>
      <c r="AYX104"/>
      <c r="AYY104"/>
      <c r="AYZ104"/>
      <c r="AZA104"/>
      <c r="AZB104"/>
      <c r="AZC104"/>
      <c r="AZD104"/>
      <c r="AZE104"/>
      <c r="AZF104"/>
      <c r="AZG104"/>
      <c r="AZH104"/>
      <c r="AZI104"/>
      <c r="AZJ104"/>
      <c r="AZK104"/>
      <c r="AZL104"/>
      <c r="AZM104"/>
      <c r="AZN104"/>
      <c r="AZO104"/>
      <c r="AZP104"/>
      <c r="AZQ104"/>
      <c r="AZR104"/>
      <c r="AZS104"/>
      <c r="AZT104"/>
      <c r="AZU104"/>
      <c r="AZV104"/>
      <c r="AZW104"/>
      <c r="AZX104"/>
      <c r="AZY104"/>
      <c r="AZZ104"/>
      <c r="BAA104"/>
      <c r="BAB104"/>
      <c r="BAC104"/>
      <c r="BAD104"/>
      <c r="BAE104"/>
      <c r="BAF104"/>
      <c r="BAG104"/>
      <c r="BAH104"/>
      <c r="BAI104"/>
      <c r="BAJ104"/>
      <c r="BAK104"/>
      <c r="BAL104"/>
      <c r="BAM104"/>
      <c r="BAN104"/>
      <c r="BAO104"/>
      <c r="BAP104"/>
      <c r="BAQ104"/>
      <c r="BAR104"/>
      <c r="BAS104"/>
      <c r="BAT104"/>
      <c r="BAU104"/>
      <c r="BAV104"/>
      <c r="BAW104"/>
      <c r="BAX104"/>
      <c r="BAY104"/>
      <c r="BAZ104"/>
      <c r="BBA104"/>
      <c r="BBB104"/>
      <c r="BBC104"/>
      <c r="BBD104"/>
      <c r="BBE104"/>
      <c r="BBF104"/>
      <c r="BBG104"/>
      <c r="BBH104"/>
      <c r="BBI104"/>
      <c r="BBJ104"/>
      <c r="BBK104"/>
      <c r="BBL104"/>
      <c r="BBM104"/>
      <c r="BBN104"/>
      <c r="BBO104"/>
      <c r="BBP104"/>
      <c r="BBQ104"/>
      <c r="BBR104"/>
      <c r="BBS104"/>
      <c r="BBT104"/>
      <c r="BBU104"/>
      <c r="BBV104"/>
      <c r="BBW104"/>
      <c r="BBX104"/>
      <c r="BBY104"/>
      <c r="BBZ104"/>
      <c r="BCA104"/>
      <c r="BCB104"/>
      <c r="BCC104"/>
      <c r="BCD104"/>
      <c r="BCE104"/>
      <c r="BCF104"/>
      <c r="BCG104"/>
      <c r="BCH104"/>
      <c r="BCI104"/>
      <c r="BCJ104"/>
      <c r="BCK104"/>
      <c r="BCL104"/>
      <c r="BCM104"/>
      <c r="BCN104"/>
      <c r="BCO104"/>
      <c r="BCP104"/>
      <c r="BCQ104"/>
      <c r="BCR104"/>
      <c r="BCS104"/>
      <c r="BCT104"/>
      <c r="BCU104"/>
      <c r="BCV104"/>
      <c r="BCW104"/>
      <c r="BCX104"/>
      <c r="BCY104"/>
      <c r="BCZ104"/>
      <c r="BDA104"/>
      <c r="BDB104"/>
      <c r="BDC104"/>
      <c r="BDD104"/>
      <c r="BDE104"/>
      <c r="BDF104"/>
      <c r="BDG104"/>
      <c r="BDH104"/>
      <c r="BDI104"/>
      <c r="BDJ104"/>
      <c r="BDK104"/>
      <c r="BDL104"/>
      <c r="BDM104"/>
      <c r="BDN104"/>
      <c r="BDO104"/>
      <c r="BDP104"/>
      <c r="BDQ104"/>
      <c r="BDR104"/>
      <c r="BDS104"/>
      <c r="BDT104"/>
      <c r="BDU104"/>
      <c r="BDV104"/>
      <c r="BDW104"/>
      <c r="BDX104"/>
      <c r="BDY104"/>
      <c r="BDZ104"/>
      <c r="BEA104"/>
      <c r="BEB104"/>
      <c r="BEC104"/>
      <c r="BED104"/>
      <c r="BEE104"/>
      <c r="BEF104"/>
      <c r="BEG104"/>
      <c r="BEH104"/>
      <c r="BEI104"/>
      <c r="BEJ104"/>
      <c r="BEK104"/>
      <c r="BEL104"/>
      <c r="BEM104"/>
      <c r="BEN104"/>
      <c r="BEO104"/>
      <c r="BEP104"/>
      <c r="BEQ104"/>
      <c r="BER104"/>
      <c r="BES104"/>
      <c r="BET104"/>
      <c r="BEU104"/>
      <c r="BEV104"/>
      <c r="BEW104"/>
      <c r="BEX104"/>
      <c r="BEY104"/>
      <c r="BEZ104"/>
      <c r="BFA104"/>
      <c r="BFB104"/>
      <c r="BFC104"/>
      <c r="BFD104"/>
      <c r="BFE104"/>
      <c r="BFF104"/>
      <c r="BFG104"/>
      <c r="BFH104"/>
      <c r="BFI104"/>
      <c r="BFJ104"/>
      <c r="BFK104"/>
      <c r="BFL104"/>
      <c r="BFM104"/>
      <c r="BFN104"/>
      <c r="BFO104"/>
      <c r="BFP104"/>
      <c r="BFQ104"/>
      <c r="BFR104"/>
      <c r="BFS104"/>
      <c r="BFT104"/>
      <c r="BFU104"/>
      <c r="BFV104"/>
      <c r="BFW104"/>
      <c r="BFX104"/>
      <c r="BFY104"/>
      <c r="BFZ104"/>
      <c r="BGA104"/>
      <c r="BGB104"/>
      <c r="BGC104"/>
      <c r="BGD104"/>
      <c r="BGE104"/>
      <c r="BGF104"/>
      <c r="BGG104"/>
      <c r="BGH104"/>
      <c r="BGI104"/>
      <c r="BGJ104"/>
      <c r="BGK104"/>
      <c r="BGL104"/>
      <c r="BGM104"/>
      <c r="BGN104"/>
      <c r="BGO104"/>
      <c r="BGP104"/>
      <c r="BGQ104"/>
      <c r="BGR104"/>
      <c r="BGS104"/>
      <c r="BGT104"/>
      <c r="BGU104"/>
      <c r="BGV104"/>
      <c r="BGW104"/>
      <c r="BGX104"/>
      <c r="BGY104"/>
      <c r="BGZ104"/>
      <c r="BHA104"/>
      <c r="BHB104"/>
      <c r="BHC104"/>
      <c r="BHD104"/>
      <c r="BHE104"/>
      <c r="BHF104"/>
      <c r="BHG104"/>
      <c r="BHH104"/>
      <c r="BHI104"/>
      <c r="BHJ104"/>
      <c r="BHK104"/>
      <c r="BHL104"/>
      <c r="BHM104"/>
      <c r="BHN104"/>
      <c r="BHO104"/>
      <c r="BHP104"/>
      <c r="BHQ104"/>
      <c r="BHR104"/>
      <c r="BHS104"/>
      <c r="BHT104"/>
      <c r="BHU104"/>
      <c r="BHV104"/>
      <c r="BHW104"/>
      <c r="BHX104"/>
      <c r="BHY104"/>
      <c r="BHZ104"/>
      <c r="BIA104"/>
      <c r="BIB104"/>
      <c r="BIC104"/>
      <c r="BID104"/>
      <c r="BIE104"/>
      <c r="BIF104"/>
      <c r="BIG104"/>
      <c r="BIH104"/>
      <c r="BII104"/>
      <c r="BIJ104"/>
      <c r="BIK104"/>
      <c r="BIL104"/>
      <c r="BIM104"/>
      <c r="BIN104"/>
      <c r="BIO104"/>
      <c r="BIP104"/>
      <c r="BIQ104"/>
      <c r="BIR104"/>
      <c r="BIS104"/>
      <c r="BIT104"/>
      <c r="BIU104"/>
      <c r="BIV104"/>
      <c r="BIW104"/>
      <c r="BIX104"/>
      <c r="BIY104"/>
      <c r="BIZ104"/>
      <c r="BJA104"/>
      <c r="BJB104"/>
      <c r="BJC104"/>
      <c r="BJD104"/>
      <c r="BJE104"/>
      <c r="BJF104"/>
      <c r="BJG104"/>
      <c r="BJH104"/>
      <c r="BJI104"/>
      <c r="BJJ104"/>
      <c r="BJK104"/>
      <c r="BJL104"/>
      <c r="BJM104"/>
      <c r="BJN104"/>
      <c r="BJO104"/>
      <c r="BJP104"/>
      <c r="BJQ104"/>
      <c r="BJR104"/>
      <c r="BJS104"/>
      <c r="BJT104"/>
      <c r="BJU104"/>
      <c r="BJV104"/>
      <c r="BJW104"/>
      <c r="BJX104"/>
      <c r="BJY104"/>
      <c r="BJZ104"/>
      <c r="BKA104"/>
      <c r="BKB104"/>
      <c r="BKC104"/>
      <c r="BKD104"/>
      <c r="BKE104"/>
      <c r="BKF104"/>
      <c r="BKG104"/>
      <c r="BKH104"/>
      <c r="BKI104"/>
      <c r="BKJ104"/>
      <c r="BKK104"/>
      <c r="BKL104"/>
      <c r="BKM104"/>
      <c r="BKN104"/>
      <c r="BKO104"/>
      <c r="BKP104"/>
      <c r="BKQ104"/>
      <c r="BKR104"/>
      <c r="BKS104"/>
      <c r="BKT104"/>
      <c r="BKU104"/>
      <c r="BKV104"/>
      <c r="BKW104"/>
      <c r="BKX104"/>
      <c r="BKY104"/>
      <c r="BKZ104"/>
      <c r="BLA104"/>
      <c r="BLB104"/>
      <c r="BLC104"/>
      <c r="BLD104"/>
      <c r="BLE104"/>
      <c r="BLF104"/>
      <c r="BLG104"/>
      <c r="BLH104"/>
      <c r="BLI104"/>
      <c r="BLJ104"/>
      <c r="BLK104"/>
      <c r="BLL104"/>
      <c r="BLM104"/>
      <c r="BLN104"/>
      <c r="BLO104"/>
      <c r="BLP104"/>
      <c r="BLQ104"/>
      <c r="BLR104"/>
      <c r="BLS104"/>
      <c r="BLT104"/>
      <c r="BLU104"/>
      <c r="BLV104"/>
      <c r="BLW104"/>
      <c r="BLX104"/>
      <c r="BLY104"/>
      <c r="BLZ104"/>
      <c r="BMA104"/>
      <c r="BMB104"/>
      <c r="BMC104"/>
      <c r="BMD104"/>
      <c r="BME104"/>
      <c r="BMF104"/>
      <c r="BMG104"/>
      <c r="BMH104"/>
      <c r="BMI104"/>
      <c r="BMJ104"/>
      <c r="BMK104"/>
      <c r="BML104"/>
      <c r="BMM104"/>
      <c r="BMN104"/>
      <c r="BMO104"/>
      <c r="BMP104"/>
      <c r="BMQ104"/>
      <c r="BMR104"/>
      <c r="BMS104"/>
      <c r="BMT104"/>
      <c r="BMU104"/>
      <c r="BMV104"/>
      <c r="BMW104"/>
      <c r="BMX104"/>
      <c r="BMY104"/>
      <c r="BMZ104"/>
      <c r="BNA104"/>
      <c r="BNB104"/>
      <c r="BNC104"/>
      <c r="BND104"/>
      <c r="BNE104"/>
      <c r="BNF104"/>
      <c r="BNG104"/>
      <c r="BNH104"/>
      <c r="BNI104"/>
      <c r="BNJ104"/>
      <c r="BNK104"/>
      <c r="BNL104"/>
      <c r="BNM104"/>
      <c r="BNN104"/>
      <c r="BNO104"/>
      <c r="BNP104"/>
      <c r="BNQ104"/>
      <c r="BNR104"/>
      <c r="BNS104"/>
      <c r="BNT104"/>
      <c r="BNU104"/>
      <c r="BNV104"/>
      <c r="BNW104"/>
      <c r="BNX104"/>
      <c r="BNY104"/>
      <c r="BNZ104"/>
      <c r="BOA104"/>
      <c r="BOB104"/>
      <c r="BOC104"/>
      <c r="BOD104"/>
      <c r="BOE104"/>
      <c r="BOF104"/>
      <c r="BOG104"/>
      <c r="BOH104"/>
      <c r="BOI104"/>
      <c r="BOJ104"/>
      <c r="BOK104"/>
      <c r="BOL104"/>
      <c r="BOM104"/>
      <c r="BON104"/>
      <c r="BOO104"/>
      <c r="BOP104"/>
      <c r="BOQ104"/>
      <c r="BOR104"/>
      <c r="BOS104"/>
      <c r="BOT104"/>
      <c r="BOU104"/>
      <c r="BOV104"/>
      <c r="BOW104"/>
      <c r="BOX104"/>
      <c r="BOY104"/>
      <c r="BOZ104"/>
      <c r="BPA104"/>
      <c r="BPB104"/>
      <c r="BPC104"/>
      <c r="BPD104"/>
      <c r="BPE104"/>
      <c r="BPF104"/>
      <c r="BPG104"/>
      <c r="BPH104"/>
      <c r="BPI104"/>
      <c r="BPJ104"/>
      <c r="BPK104"/>
      <c r="BPL104"/>
      <c r="BPM104"/>
      <c r="BPN104"/>
      <c r="BPO104"/>
      <c r="BPP104"/>
      <c r="BPQ104"/>
      <c r="BPR104"/>
      <c r="BPS104"/>
      <c r="BPT104"/>
      <c r="BPU104"/>
      <c r="BPV104"/>
      <c r="BPW104"/>
      <c r="BPX104"/>
      <c r="BPY104"/>
      <c r="BPZ104"/>
      <c r="BQA104"/>
      <c r="BQB104"/>
      <c r="BQC104"/>
      <c r="BQD104"/>
      <c r="BQE104"/>
      <c r="BQF104"/>
      <c r="BQG104"/>
      <c r="BQH104"/>
      <c r="BQI104"/>
      <c r="BQJ104"/>
      <c r="BQK104"/>
      <c r="BQL104"/>
      <c r="BQM104"/>
      <c r="BQN104"/>
      <c r="BQO104"/>
      <c r="BQP104"/>
      <c r="BQQ104"/>
      <c r="BQR104"/>
      <c r="BQS104"/>
      <c r="BQT104"/>
      <c r="BQU104"/>
      <c r="BQV104"/>
      <c r="BQW104"/>
      <c r="BQX104"/>
      <c r="BQY104"/>
      <c r="BQZ104"/>
      <c r="BRA104"/>
      <c r="BRB104"/>
      <c r="BRC104"/>
      <c r="BRD104"/>
      <c r="BRE104"/>
      <c r="BRF104"/>
      <c r="BRG104"/>
      <c r="BRH104"/>
      <c r="BRI104"/>
      <c r="BRJ104"/>
      <c r="BRK104"/>
      <c r="BRL104"/>
      <c r="BRM104"/>
      <c r="BRN104"/>
      <c r="BRO104"/>
      <c r="BRP104"/>
      <c r="BRQ104"/>
      <c r="BRR104"/>
      <c r="BRS104"/>
      <c r="BRT104"/>
      <c r="BRU104"/>
      <c r="BRV104"/>
      <c r="BRW104"/>
      <c r="BRX104"/>
      <c r="BRY104"/>
      <c r="BRZ104"/>
      <c r="BSA104"/>
      <c r="BSB104"/>
      <c r="BSC104"/>
      <c r="BSD104"/>
      <c r="BSE104"/>
      <c r="BSF104"/>
      <c r="BSG104"/>
      <c r="BSH104"/>
      <c r="BSI104"/>
      <c r="BSJ104"/>
      <c r="BSK104"/>
      <c r="BSL104"/>
      <c r="BSM104"/>
      <c r="BSN104"/>
      <c r="BSO104"/>
      <c r="BSP104"/>
      <c r="BSQ104"/>
      <c r="BSR104"/>
      <c r="BSS104"/>
      <c r="BST104"/>
      <c r="BSU104"/>
      <c r="BSV104"/>
      <c r="BSW104"/>
      <c r="BSX104"/>
      <c r="BSY104"/>
      <c r="BSZ104"/>
      <c r="BTA104"/>
      <c r="BTB104"/>
      <c r="BTC104"/>
      <c r="BTD104"/>
      <c r="BTE104"/>
      <c r="BTF104"/>
      <c r="BTG104"/>
      <c r="BTH104"/>
      <c r="BTI104"/>
      <c r="BTJ104"/>
      <c r="BTK104"/>
      <c r="BTL104"/>
      <c r="BTM104"/>
      <c r="BTN104"/>
      <c r="BTO104"/>
      <c r="BTP104"/>
      <c r="BTQ104"/>
      <c r="BTR104"/>
      <c r="BTS104"/>
      <c r="BTT104"/>
      <c r="BTU104"/>
      <c r="BTV104"/>
      <c r="BTW104"/>
      <c r="BTX104"/>
      <c r="BTY104"/>
      <c r="BTZ104"/>
      <c r="BUA104"/>
      <c r="BUB104"/>
      <c r="BUC104"/>
      <c r="BUD104"/>
      <c r="BUE104"/>
      <c r="BUF104"/>
      <c r="BUG104"/>
      <c r="BUH104"/>
      <c r="BUI104"/>
      <c r="BUJ104"/>
      <c r="BUK104"/>
      <c r="BUL104"/>
      <c r="BUM104"/>
      <c r="BUN104"/>
      <c r="BUO104"/>
      <c r="BUP104"/>
      <c r="BUQ104"/>
      <c r="BUR104"/>
      <c r="BUS104"/>
      <c r="BUT104"/>
      <c r="BUU104"/>
      <c r="BUV104"/>
      <c r="BUW104"/>
      <c r="BUX104"/>
      <c r="BUY104"/>
      <c r="BUZ104"/>
      <c r="BVA104"/>
      <c r="BVB104"/>
      <c r="BVC104"/>
      <c r="BVD104"/>
      <c r="BVE104"/>
      <c r="BVF104"/>
      <c r="BVG104"/>
      <c r="BVH104"/>
      <c r="BVI104"/>
      <c r="BVJ104"/>
      <c r="BVK104"/>
      <c r="BVL104"/>
      <c r="BVM104"/>
      <c r="BVN104"/>
      <c r="BVO104"/>
      <c r="BVP104"/>
      <c r="BVQ104"/>
      <c r="BVR104"/>
      <c r="BVS104"/>
      <c r="BVT104"/>
      <c r="BVU104"/>
      <c r="BVV104"/>
      <c r="BVW104"/>
      <c r="BVX104"/>
      <c r="BVY104"/>
      <c r="BVZ104"/>
      <c r="BWA104"/>
      <c r="BWB104"/>
      <c r="BWC104"/>
      <c r="BWD104"/>
      <c r="BWE104"/>
      <c r="BWF104"/>
      <c r="BWG104"/>
      <c r="BWH104"/>
      <c r="BWI104"/>
      <c r="BWJ104"/>
      <c r="BWK104"/>
      <c r="BWL104"/>
      <c r="BWM104"/>
      <c r="BWN104"/>
      <c r="BWO104"/>
      <c r="BWP104"/>
      <c r="BWQ104"/>
      <c r="BWR104"/>
      <c r="BWS104"/>
      <c r="BWT104"/>
      <c r="BWU104"/>
      <c r="BWV104"/>
      <c r="BWW104"/>
      <c r="BWX104"/>
      <c r="BWY104"/>
      <c r="BWZ104"/>
      <c r="BXA104"/>
      <c r="BXB104"/>
      <c r="BXC104"/>
      <c r="BXD104"/>
      <c r="BXE104"/>
      <c r="BXF104"/>
      <c r="BXG104"/>
      <c r="BXH104"/>
      <c r="BXI104"/>
      <c r="BXJ104"/>
      <c r="BXK104"/>
      <c r="BXL104"/>
      <c r="BXM104"/>
      <c r="BXN104"/>
      <c r="BXO104"/>
      <c r="BXP104"/>
      <c r="BXQ104"/>
      <c r="BXR104"/>
      <c r="BXS104"/>
      <c r="BXT104"/>
      <c r="BXU104"/>
      <c r="BXV104"/>
      <c r="BXW104"/>
      <c r="BXX104"/>
      <c r="BXY104"/>
      <c r="BXZ104"/>
      <c r="BYA104"/>
      <c r="BYB104"/>
      <c r="BYC104"/>
      <c r="BYD104"/>
      <c r="BYE104"/>
      <c r="BYF104"/>
      <c r="BYG104"/>
      <c r="BYH104"/>
      <c r="BYI104"/>
      <c r="BYJ104"/>
      <c r="BYK104"/>
      <c r="BYL104"/>
      <c r="BYM104"/>
      <c r="BYN104"/>
      <c r="BYO104"/>
      <c r="BYP104"/>
      <c r="BYQ104"/>
      <c r="BYR104"/>
      <c r="BYS104"/>
      <c r="BYT104"/>
      <c r="BYU104"/>
      <c r="BYV104"/>
      <c r="BYW104"/>
      <c r="BYX104"/>
      <c r="BYY104"/>
      <c r="BYZ104"/>
      <c r="BZA104"/>
      <c r="BZB104"/>
      <c r="BZC104"/>
      <c r="BZD104"/>
      <c r="BZE104"/>
      <c r="BZF104"/>
      <c r="BZG104"/>
      <c r="BZH104"/>
      <c r="BZI104"/>
      <c r="BZJ104"/>
      <c r="BZK104"/>
      <c r="BZL104"/>
      <c r="BZM104"/>
      <c r="BZN104"/>
      <c r="BZO104"/>
      <c r="BZP104"/>
      <c r="BZQ104"/>
      <c r="BZR104"/>
      <c r="BZS104"/>
      <c r="BZT104"/>
      <c r="BZU104"/>
      <c r="BZV104"/>
      <c r="BZW104"/>
      <c r="BZX104"/>
      <c r="BZY104"/>
      <c r="BZZ104"/>
      <c r="CAA104"/>
      <c r="CAB104"/>
      <c r="CAC104"/>
      <c r="CAD104"/>
      <c r="CAE104"/>
      <c r="CAF104"/>
      <c r="CAG104"/>
      <c r="CAH104"/>
      <c r="CAI104"/>
      <c r="CAJ104"/>
      <c r="CAK104"/>
      <c r="CAL104"/>
      <c r="CAM104"/>
      <c r="CAN104"/>
      <c r="CAO104"/>
      <c r="CAP104"/>
      <c r="CAQ104"/>
      <c r="CAR104"/>
      <c r="CAS104"/>
      <c r="CAT104"/>
      <c r="CAU104"/>
      <c r="CAV104"/>
      <c r="CAW104"/>
      <c r="CAX104"/>
      <c r="CAY104"/>
      <c r="CAZ104"/>
      <c r="CBA104"/>
      <c r="CBB104"/>
      <c r="CBC104"/>
      <c r="CBD104"/>
      <c r="CBE104"/>
      <c r="CBF104"/>
      <c r="CBG104"/>
      <c r="CBH104"/>
      <c r="CBI104"/>
      <c r="CBJ104"/>
      <c r="CBK104"/>
      <c r="CBL104"/>
      <c r="CBM104"/>
      <c r="CBN104"/>
      <c r="CBO104"/>
      <c r="CBP104"/>
      <c r="CBQ104"/>
      <c r="CBR104"/>
      <c r="CBS104"/>
      <c r="CBT104"/>
      <c r="CBU104"/>
      <c r="CBV104"/>
      <c r="CBW104"/>
      <c r="CBX104"/>
      <c r="CBY104"/>
      <c r="CBZ104"/>
      <c r="CCA104"/>
      <c r="CCB104"/>
      <c r="CCC104"/>
      <c r="CCD104"/>
      <c r="CCE104"/>
      <c r="CCF104"/>
      <c r="CCG104"/>
      <c r="CCH104"/>
      <c r="CCI104"/>
      <c r="CCJ104"/>
      <c r="CCK104"/>
      <c r="CCL104"/>
      <c r="CCM104"/>
      <c r="CCN104"/>
      <c r="CCO104"/>
      <c r="CCP104"/>
      <c r="CCQ104"/>
      <c r="CCR104"/>
      <c r="CCS104"/>
      <c r="CCT104"/>
      <c r="CCU104"/>
      <c r="CCV104"/>
      <c r="CCW104"/>
      <c r="CCX104"/>
      <c r="CCY104"/>
      <c r="CCZ104"/>
      <c r="CDA104"/>
      <c r="CDB104"/>
      <c r="CDC104"/>
      <c r="CDD104"/>
      <c r="CDE104"/>
      <c r="CDF104"/>
      <c r="CDG104"/>
      <c r="CDH104"/>
      <c r="CDI104"/>
      <c r="CDJ104"/>
      <c r="CDK104"/>
      <c r="CDL104"/>
      <c r="CDM104"/>
      <c r="CDN104"/>
      <c r="CDO104"/>
      <c r="CDP104"/>
      <c r="CDQ104"/>
      <c r="CDR104"/>
      <c r="CDS104"/>
      <c r="CDT104"/>
      <c r="CDU104"/>
      <c r="CDV104"/>
      <c r="CDW104"/>
      <c r="CDX104"/>
      <c r="CDY104"/>
      <c r="CDZ104"/>
      <c r="CEA104"/>
      <c r="CEB104"/>
      <c r="CEC104"/>
      <c r="CED104"/>
      <c r="CEE104"/>
      <c r="CEF104"/>
      <c r="CEG104"/>
      <c r="CEH104"/>
      <c r="CEI104"/>
      <c r="CEJ104"/>
      <c r="CEK104"/>
      <c r="CEL104"/>
      <c r="CEM104"/>
      <c r="CEN104"/>
      <c r="CEO104"/>
      <c r="CEP104"/>
      <c r="CEQ104"/>
      <c r="CER104"/>
      <c r="CES104"/>
      <c r="CET104"/>
      <c r="CEU104"/>
      <c r="CEV104"/>
      <c r="CEW104"/>
      <c r="CEX104"/>
      <c r="CEY104"/>
      <c r="CEZ104"/>
      <c r="CFA104"/>
      <c r="CFB104"/>
      <c r="CFC104"/>
      <c r="CFD104"/>
      <c r="CFE104"/>
      <c r="CFF104"/>
      <c r="CFG104"/>
      <c r="CFH104"/>
      <c r="CFI104"/>
      <c r="CFJ104"/>
      <c r="CFK104"/>
      <c r="CFL104"/>
      <c r="CFM104"/>
      <c r="CFN104"/>
      <c r="CFO104"/>
      <c r="CFP104"/>
      <c r="CFQ104"/>
      <c r="CFR104"/>
      <c r="CFS104"/>
      <c r="CFT104"/>
      <c r="CFU104"/>
      <c r="CFV104"/>
      <c r="CFW104"/>
      <c r="CFX104"/>
      <c r="CFY104"/>
      <c r="CFZ104"/>
      <c r="CGA104"/>
      <c r="CGB104"/>
      <c r="CGC104"/>
      <c r="CGD104"/>
      <c r="CGE104"/>
      <c r="CGF104"/>
      <c r="CGG104"/>
      <c r="CGH104"/>
      <c r="CGI104"/>
      <c r="CGJ104"/>
      <c r="CGK104"/>
      <c r="CGL104"/>
      <c r="CGM104"/>
      <c r="CGN104"/>
      <c r="CGO104"/>
      <c r="CGP104"/>
      <c r="CGQ104"/>
      <c r="CGR104"/>
      <c r="CGS104"/>
      <c r="CGT104"/>
      <c r="CGU104"/>
      <c r="CGV104"/>
      <c r="CGW104"/>
      <c r="CGX104"/>
      <c r="CGY104"/>
      <c r="CGZ104"/>
      <c r="CHA104"/>
      <c r="CHB104"/>
      <c r="CHC104"/>
      <c r="CHD104"/>
      <c r="CHE104"/>
      <c r="CHF104"/>
      <c r="CHG104"/>
      <c r="CHH104"/>
      <c r="CHI104"/>
      <c r="CHJ104"/>
      <c r="CHK104"/>
      <c r="CHL104"/>
      <c r="CHM104"/>
      <c r="CHN104"/>
      <c r="CHO104"/>
      <c r="CHP104"/>
      <c r="CHQ104"/>
      <c r="CHR104"/>
      <c r="CHS104"/>
      <c r="CHT104"/>
      <c r="CHU104"/>
      <c r="CHV104"/>
      <c r="CHW104"/>
      <c r="CHX104"/>
      <c r="CHY104"/>
      <c r="CHZ104"/>
      <c r="CIA104"/>
      <c r="CIB104"/>
      <c r="CIC104"/>
      <c r="CID104"/>
      <c r="CIE104"/>
      <c r="CIF104"/>
      <c r="CIG104"/>
      <c r="CIH104"/>
      <c r="CII104"/>
      <c r="CIJ104"/>
      <c r="CIK104"/>
      <c r="CIL104"/>
      <c r="CIM104"/>
      <c r="CIN104"/>
      <c r="CIO104"/>
      <c r="CIP104"/>
      <c r="CIQ104"/>
      <c r="CIR104"/>
      <c r="CIS104"/>
      <c r="CIT104"/>
      <c r="CIU104"/>
      <c r="CIV104"/>
      <c r="CIW104"/>
      <c r="CIX104"/>
      <c r="CIY104"/>
      <c r="CIZ104"/>
      <c r="CJA104"/>
      <c r="CJB104"/>
      <c r="CJC104"/>
      <c r="CJD104"/>
      <c r="CJE104"/>
      <c r="CJF104"/>
      <c r="CJG104"/>
      <c r="CJH104"/>
      <c r="CJI104"/>
      <c r="CJJ104"/>
      <c r="CJK104"/>
      <c r="CJL104"/>
      <c r="CJM104"/>
      <c r="CJN104"/>
      <c r="CJO104"/>
      <c r="CJP104"/>
      <c r="CJQ104"/>
      <c r="CJR104"/>
      <c r="CJS104"/>
      <c r="CJT104"/>
      <c r="CJU104"/>
      <c r="CJV104"/>
      <c r="CJW104"/>
      <c r="CJX104"/>
      <c r="CJY104"/>
      <c r="CJZ104"/>
      <c r="CKA104"/>
      <c r="CKB104"/>
      <c r="CKC104"/>
      <c r="CKD104"/>
      <c r="CKE104"/>
      <c r="CKF104"/>
      <c r="CKG104"/>
      <c r="CKH104"/>
      <c r="CKI104"/>
      <c r="CKJ104"/>
      <c r="CKK104"/>
      <c r="CKL104"/>
      <c r="CKM104"/>
      <c r="CKN104"/>
      <c r="CKO104"/>
      <c r="CKP104"/>
      <c r="CKQ104"/>
      <c r="CKR104"/>
      <c r="CKS104"/>
      <c r="CKT104"/>
      <c r="CKU104"/>
      <c r="CKV104"/>
      <c r="CKW104"/>
      <c r="CKX104"/>
      <c r="CKY104"/>
      <c r="CKZ104"/>
      <c r="CLA104"/>
      <c r="CLB104"/>
      <c r="CLC104"/>
      <c r="CLD104"/>
      <c r="CLE104"/>
      <c r="CLF104"/>
      <c r="CLG104"/>
      <c r="CLH104"/>
      <c r="CLI104"/>
      <c r="CLJ104"/>
      <c r="CLK104"/>
      <c r="CLL104"/>
      <c r="CLM104"/>
      <c r="CLN104"/>
      <c r="CLO104"/>
      <c r="CLP104"/>
      <c r="CLQ104"/>
      <c r="CLR104"/>
      <c r="CLS104"/>
      <c r="CLT104"/>
      <c r="CLU104"/>
      <c r="CLV104"/>
      <c r="CLW104"/>
      <c r="CLX104"/>
      <c r="CLY104"/>
      <c r="CLZ104"/>
      <c r="CMA104"/>
      <c r="CMB104"/>
      <c r="CMC104"/>
      <c r="CMD104"/>
      <c r="CME104"/>
      <c r="CMF104"/>
      <c r="CMG104"/>
      <c r="CMH104"/>
      <c r="CMI104"/>
      <c r="CMJ104"/>
      <c r="CMK104"/>
      <c r="CML104"/>
      <c r="CMM104"/>
      <c r="CMN104"/>
      <c r="CMO104"/>
      <c r="CMP104"/>
      <c r="CMQ104"/>
      <c r="CMR104"/>
      <c r="CMS104"/>
      <c r="CMT104"/>
      <c r="CMU104"/>
      <c r="CMV104"/>
      <c r="CMW104"/>
      <c r="CMX104"/>
      <c r="CMY104"/>
      <c r="CMZ104"/>
      <c r="CNA104"/>
      <c r="CNB104"/>
      <c r="CNC104"/>
      <c r="CND104"/>
      <c r="CNE104"/>
      <c r="CNF104"/>
      <c r="CNG104"/>
      <c r="CNH104"/>
      <c r="CNI104"/>
      <c r="CNJ104"/>
      <c r="CNK104"/>
      <c r="CNL104"/>
      <c r="CNM104"/>
      <c r="CNN104"/>
      <c r="CNO104"/>
      <c r="CNP104"/>
      <c r="CNQ104"/>
      <c r="CNR104"/>
      <c r="CNS104"/>
      <c r="CNT104"/>
      <c r="CNU104"/>
      <c r="CNV104"/>
      <c r="CNW104"/>
      <c r="CNX104"/>
      <c r="CNY104"/>
      <c r="CNZ104"/>
      <c r="COA104"/>
      <c r="COB104"/>
      <c r="COC104"/>
      <c r="COD104"/>
      <c r="COE104"/>
      <c r="COF104"/>
      <c r="COG104"/>
      <c r="COH104"/>
      <c r="COI104"/>
      <c r="COJ104"/>
      <c r="COK104"/>
      <c r="COL104"/>
      <c r="COM104"/>
      <c r="CON104"/>
      <c r="COO104"/>
      <c r="COP104"/>
      <c r="COQ104"/>
      <c r="COR104"/>
      <c r="COS104"/>
      <c r="COT104"/>
      <c r="COU104"/>
      <c r="COV104"/>
      <c r="COW104"/>
      <c r="COX104"/>
      <c r="COY104"/>
      <c r="COZ104"/>
      <c r="CPA104"/>
      <c r="CPB104"/>
      <c r="CPC104"/>
      <c r="CPD104"/>
      <c r="CPE104"/>
      <c r="CPF104"/>
      <c r="CPG104"/>
      <c r="CPH104"/>
      <c r="CPI104"/>
      <c r="CPJ104"/>
      <c r="CPK104"/>
      <c r="CPL104"/>
      <c r="CPM104"/>
      <c r="CPN104"/>
      <c r="CPO104"/>
      <c r="CPP104"/>
      <c r="CPQ104"/>
      <c r="CPR104"/>
      <c r="CPS104"/>
      <c r="CPT104"/>
      <c r="CPU104"/>
      <c r="CPV104"/>
      <c r="CPW104"/>
      <c r="CPX104"/>
      <c r="CPY104"/>
      <c r="CPZ104"/>
      <c r="CQA104"/>
      <c r="CQB104"/>
      <c r="CQC104"/>
      <c r="CQD104"/>
      <c r="CQE104"/>
      <c r="CQF104"/>
      <c r="CQG104"/>
      <c r="CQH104"/>
      <c r="CQI104"/>
      <c r="CQJ104"/>
      <c r="CQK104"/>
      <c r="CQL104"/>
      <c r="CQM104"/>
      <c r="CQN104"/>
      <c r="CQO104"/>
      <c r="CQP104"/>
      <c r="CQQ104"/>
      <c r="CQR104"/>
      <c r="CQS104"/>
      <c r="CQT104"/>
      <c r="CQU104"/>
      <c r="CQV104"/>
      <c r="CQW104"/>
      <c r="CQX104"/>
      <c r="CQY104"/>
      <c r="CQZ104"/>
      <c r="CRA104"/>
      <c r="CRB104"/>
      <c r="CRC104"/>
      <c r="CRD104"/>
    </row>
    <row r="105" spans="1:2500" ht="18" hidden="1" customHeight="1" x14ac:dyDescent="0.25">
      <c r="A105" s="433"/>
      <c r="B105" s="21">
        <v>1</v>
      </c>
      <c r="C105" s="21" t="str">
        <f t="shared" si="16"/>
        <v>_1</v>
      </c>
      <c r="D105" s="21" t="str">
        <f t="shared" si="17"/>
        <v>_1_2</v>
      </c>
      <c r="E105" s="22" t="s">
        <v>5</v>
      </c>
      <c r="F105" s="21">
        <v>1</v>
      </c>
      <c r="G105" s="22" t="s">
        <v>5</v>
      </c>
      <c r="H105" s="21">
        <v>2</v>
      </c>
      <c r="I105" s="22" t="s">
        <v>9</v>
      </c>
      <c r="J105" s="287">
        <v>33732</v>
      </c>
      <c r="K105" s="23">
        <f t="shared" ref="K105" si="25">+K5</f>
        <v>0.02</v>
      </c>
      <c r="L105" s="23">
        <f t="shared" si="23"/>
        <v>0.02</v>
      </c>
      <c r="M105" s="289">
        <f t="shared" si="20"/>
        <v>34407</v>
      </c>
      <c r="N105" s="289">
        <f t="shared" si="21"/>
        <v>35097</v>
      </c>
      <c r="P105" s="25">
        <f t="shared" si="22"/>
        <v>1.0200106723585913</v>
      </c>
      <c r="Q105" s="25">
        <f>+Q104</f>
        <v>1.0212502578914793</v>
      </c>
      <c r="R105" s="25">
        <f>+(M105-M104)/(J105-J104)</f>
        <v>1.0195107746068726</v>
      </c>
      <c r="S105" s="1">
        <f t="shared" si="24"/>
        <v>1.0200540587671114</v>
      </c>
      <c r="T105" s="1">
        <f>+T104</f>
        <v>1.0212121212121212</v>
      </c>
      <c r="U105" s="1">
        <f>+(N105-N104)/(M105-M104)</f>
        <v>1.0195862406659322</v>
      </c>
    </row>
    <row r="106" spans="1:2500" ht="18" hidden="1" customHeight="1" x14ac:dyDescent="0.25">
      <c r="A106" s="433"/>
      <c r="B106" s="21">
        <v>1</v>
      </c>
      <c r="C106" s="21" t="str">
        <f t="shared" si="16"/>
        <v>_1</v>
      </c>
      <c r="D106" s="21" t="str">
        <f t="shared" si="17"/>
        <v>_2_1</v>
      </c>
      <c r="E106" s="22" t="s">
        <v>5</v>
      </c>
      <c r="F106" s="21">
        <v>2</v>
      </c>
      <c r="G106" s="22" t="s">
        <v>11</v>
      </c>
      <c r="H106" s="21">
        <v>1</v>
      </c>
      <c r="I106" s="22" t="s">
        <v>7</v>
      </c>
      <c r="J106" s="287">
        <v>9694</v>
      </c>
      <c r="K106" s="23">
        <f t="shared" ref="K106" si="26">+K6</f>
        <v>2.1000000000000001E-2</v>
      </c>
      <c r="L106" s="23">
        <f t="shared" si="23"/>
        <v>2.1000000000000001E-2</v>
      </c>
      <c r="M106" s="289">
        <f t="shared" si="20"/>
        <v>9900</v>
      </c>
      <c r="N106" s="289">
        <f t="shared" si="21"/>
        <v>10110</v>
      </c>
      <c r="P106" s="25">
        <f t="shared" si="22"/>
        <v>1.0212502578914793</v>
      </c>
      <c r="Q106" s="25">
        <f>+P106</f>
        <v>1.0212502578914793</v>
      </c>
      <c r="R106" s="25">
        <v>0</v>
      </c>
      <c r="S106" s="1">
        <f t="shared" si="24"/>
        <v>1.0212121212121212</v>
      </c>
      <c r="T106" s="1">
        <f>+S106</f>
        <v>1.0212121212121212</v>
      </c>
      <c r="U106" s="1">
        <v>0</v>
      </c>
    </row>
    <row r="107" spans="1:2500" s="12" customFormat="1" ht="18" hidden="1" customHeight="1" x14ac:dyDescent="0.25">
      <c r="A107" s="433"/>
      <c r="B107" s="21">
        <v>1</v>
      </c>
      <c r="C107" s="21" t="str">
        <f t="shared" si="16"/>
        <v>_1</v>
      </c>
      <c r="D107" s="21" t="str">
        <f t="shared" si="17"/>
        <v>_2_2</v>
      </c>
      <c r="E107" s="22" t="s">
        <v>5</v>
      </c>
      <c r="F107" s="21">
        <v>2</v>
      </c>
      <c r="G107" s="22" t="s">
        <v>11</v>
      </c>
      <c r="H107" s="21">
        <v>2</v>
      </c>
      <c r="I107" s="22" t="s">
        <v>9</v>
      </c>
      <c r="J107" s="287">
        <v>33732</v>
      </c>
      <c r="K107" s="23">
        <f t="shared" ref="K107" si="27">+K7</f>
        <v>0.02</v>
      </c>
      <c r="L107" s="23">
        <f t="shared" si="23"/>
        <v>0.02</v>
      </c>
      <c r="M107" s="289">
        <f t="shared" si="20"/>
        <v>34407</v>
      </c>
      <c r="N107" s="289">
        <f t="shared" si="21"/>
        <v>35097</v>
      </c>
      <c r="O107" s="18"/>
      <c r="P107" s="25">
        <f t="shared" si="22"/>
        <v>1.0200106723585913</v>
      </c>
      <c r="Q107" s="25">
        <f>+Q106</f>
        <v>1.0212502578914793</v>
      </c>
      <c r="R107" s="25">
        <f>+(M107-M106)/(J107-J106)</f>
        <v>1.0195107746068726</v>
      </c>
      <c r="S107" s="1">
        <f t="shared" si="24"/>
        <v>1.0200540587671114</v>
      </c>
      <c r="T107" s="1">
        <f>+T106</f>
        <v>1.0212121212121212</v>
      </c>
      <c r="U107" s="1">
        <f>+(N107-N106)/(M107-M106)</f>
        <v>1.0195862406659322</v>
      </c>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c r="GQ107" s="18"/>
      <c r="GR107" s="18"/>
      <c r="GS107" s="18"/>
      <c r="GT107" s="18"/>
      <c r="GU107" s="18"/>
      <c r="GV107" s="18"/>
      <c r="GW107" s="18"/>
      <c r="GX107" s="18"/>
      <c r="GY107" s="18"/>
      <c r="GZ107" s="18"/>
      <c r="HA107" s="18"/>
      <c r="HB107" s="18"/>
      <c r="HC107" s="18"/>
      <c r="HD107" s="18"/>
      <c r="HE107" s="18"/>
      <c r="HF107" s="18"/>
      <c r="HG107" s="18"/>
      <c r="HH107" s="18"/>
      <c r="HI107" s="18"/>
      <c r="HJ107" s="18"/>
      <c r="HK107" s="18"/>
      <c r="HL107" s="18"/>
      <c r="HM107" s="18"/>
      <c r="HN107" s="18"/>
      <c r="HO107" s="18"/>
      <c r="HP107" s="18"/>
      <c r="HQ107" s="18"/>
      <c r="HR107" s="18"/>
      <c r="HS107" s="18"/>
      <c r="HT107" s="18"/>
      <c r="HU107" s="18"/>
      <c r="HV107" s="18"/>
      <c r="HW107" s="18"/>
      <c r="HX107" s="18"/>
      <c r="HY107" s="18"/>
      <c r="HZ107" s="18"/>
      <c r="IA107" s="18"/>
      <c r="IB107" s="18"/>
      <c r="IC107" s="18"/>
      <c r="ID107" s="18"/>
      <c r="IE107" s="18"/>
      <c r="IF107" s="18"/>
      <c r="IG107" s="18"/>
      <c r="IH107" s="18"/>
      <c r="II107" s="18"/>
      <c r="IJ107" s="18"/>
      <c r="IK107" s="18"/>
      <c r="IL107" s="18"/>
      <c r="IM107" s="18"/>
      <c r="IN107" s="18"/>
      <c r="IO107" s="18"/>
      <c r="IP107" s="18"/>
      <c r="IQ107" s="18"/>
      <c r="IR107" s="18"/>
      <c r="IS107" s="18"/>
      <c r="IT107" s="18"/>
      <c r="IU107" s="18"/>
      <c r="IV107" s="18"/>
      <c r="IW107" s="18"/>
      <c r="IX107" s="18"/>
      <c r="IY107" s="18"/>
      <c r="IZ107" s="18"/>
      <c r="JA107" s="18"/>
      <c r="JB107" s="18"/>
      <c r="JC107" s="18"/>
      <c r="JD107" s="18"/>
      <c r="JE107" s="18"/>
      <c r="JF107" s="18"/>
      <c r="JG107" s="18"/>
      <c r="JH107" s="18"/>
      <c r="JI107" s="18"/>
      <c r="JJ107" s="18"/>
      <c r="JK107" s="18"/>
      <c r="JL107" s="18"/>
      <c r="JM107" s="18"/>
      <c r="JN107" s="18"/>
      <c r="JO107" s="18"/>
      <c r="JP107" s="18"/>
      <c r="JQ107" s="18"/>
      <c r="JR107" s="18"/>
      <c r="JS107" s="18"/>
      <c r="JT107" s="18"/>
      <c r="JU107" s="18"/>
      <c r="JV107" s="18"/>
      <c r="JW107" s="18"/>
      <c r="JX107" s="18"/>
      <c r="JY107" s="18"/>
      <c r="JZ107" s="18"/>
      <c r="KA107" s="18"/>
      <c r="KB107" s="18"/>
      <c r="KC107" s="18"/>
      <c r="KD107" s="18"/>
      <c r="KE107" s="18"/>
      <c r="KF107" s="18"/>
      <c r="KG107" s="18"/>
      <c r="KH107" s="18"/>
      <c r="KI107" s="18"/>
      <c r="KJ107" s="18"/>
      <c r="KK107" s="18"/>
      <c r="KL107" s="18"/>
      <c r="KM107" s="18"/>
      <c r="KN107" s="18"/>
      <c r="KO107" s="18"/>
      <c r="KP107" s="18"/>
      <c r="KQ107" s="18"/>
      <c r="KR107" s="18"/>
      <c r="KS107" s="18"/>
      <c r="KT107" s="18"/>
      <c r="KU107" s="18"/>
      <c r="KV107" s="18"/>
      <c r="KW107" s="18"/>
      <c r="KX107" s="18"/>
      <c r="KY107" s="18"/>
      <c r="KZ107" s="18"/>
      <c r="LA107" s="18"/>
      <c r="LB107" s="18"/>
      <c r="LC107" s="18"/>
      <c r="LD107" s="18"/>
      <c r="LE107" s="18"/>
      <c r="LF107" s="18"/>
      <c r="LG107" s="18"/>
      <c r="LH107" s="18"/>
      <c r="LI107" s="18"/>
      <c r="LJ107" s="18"/>
      <c r="LK107" s="18"/>
      <c r="LL107" s="18"/>
      <c r="LM107" s="18"/>
      <c r="LN107" s="18"/>
      <c r="LO107" s="18"/>
      <c r="LP107" s="18"/>
      <c r="LQ107" s="18"/>
      <c r="LR107" s="18"/>
      <c r="LS107" s="18"/>
      <c r="LT107" s="18"/>
      <c r="LU107" s="18"/>
      <c r="LV107" s="18"/>
      <c r="LW107" s="18"/>
      <c r="LX107" s="18"/>
      <c r="LY107" s="18"/>
      <c r="LZ107" s="18"/>
      <c r="MA107" s="18"/>
      <c r="MB107" s="18"/>
      <c r="MC107" s="18"/>
      <c r="MD107" s="18"/>
      <c r="ME107" s="18"/>
      <c r="MF107" s="18"/>
      <c r="MG107" s="18"/>
      <c r="MH107" s="18"/>
      <c r="MI107" s="18"/>
      <c r="MJ107" s="18"/>
      <c r="MK107" s="18"/>
      <c r="ML107" s="18"/>
      <c r="MM107" s="18"/>
      <c r="MN107" s="18"/>
      <c r="MO107" s="18"/>
      <c r="MP107" s="18"/>
      <c r="MQ107" s="18"/>
      <c r="MR107" s="18"/>
      <c r="MS107" s="18"/>
      <c r="MT107" s="18"/>
      <c r="MU107" s="18"/>
      <c r="MV107" s="18"/>
      <c r="MW107" s="18"/>
      <c r="MX107" s="18"/>
      <c r="MY107" s="18"/>
      <c r="MZ107" s="18"/>
      <c r="NA107" s="18"/>
      <c r="NB107" s="18"/>
      <c r="NC107" s="18"/>
      <c r="ND107" s="18"/>
      <c r="NE107" s="18"/>
      <c r="NF107" s="18"/>
      <c r="NG107" s="18"/>
      <c r="NH107" s="18"/>
      <c r="NI107" s="18"/>
      <c r="NJ107" s="18"/>
      <c r="NK107" s="18"/>
      <c r="NL107" s="18"/>
      <c r="NM107" s="18"/>
      <c r="NN107" s="18"/>
      <c r="NO107" s="18"/>
      <c r="NP107" s="18"/>
      <c r="NQ107" s="18"/>
      <c r="NR107" s="18"/>
      <c r="NS107" s="18"/>
      <c r="NT107" s="18"/>
      <c r="NU107" s="18"/>
      <c r="NV107" s="18"/>
      <c r="NW107" s="18"/>
      <c r="NX107" s="18"/>
      <c r="NY107" s="18"/>
      <c r="NZ107" s="18"/>
      <c r="OA107" s="18"/>
      <c r="OB107" s="18"/>
      <c r="OC107" s="18"/>
      <c r="OD107" s="18"/>
      <c r="OE107" s="18"/>
      <c r="OF107" s="18"/>
      <c r="OG107" s="18"/>
      <c r="OH107" s="18"/>
      <c r="OI107" s="18"/>
      <c r="OJ107" s="18"/>
      <c r="OK107" s="18"/>
      <c r="OL107" s="18"/>
      <c r="OM107" s="18"/>
      <c r="ON107" s="18"/>
      <c r="OO107" s="18"/>
      <c r="OP107" s="18"/>
      <c r="OQ107" s="18"/>
      <c r="OR107" s="18"/>
      <c r="OS107" s="18"/>
      <c r="OT107" s="18"/>
      <c r="OU107" s="18"/>
      <c r="OV107" s="18"/>
      <c r="OW107" s="18"/>
      <c r="OX107" s="18"/>
      <c r="OY107" s="18"/>
      <c r="OZ107" s="18"/>
      <c r="PA107" s="18"/>
      <c r="PB107" s="18"/>
      <c r="PC107" s="18"/>
      <c r="PD107" s="18"/>
      <c r="PE107" s="18"/>
      <c r="PF107" s="18"/>
      <c r="PG107" s="18"/>
      <c r="PH107" s="18"/>
      <c r="PI107" s="18"/>
      <c r="PJ107" s="18"/>
      <c r="PK107" s="18"/>
      <c r="PL107" s="18"/>
      <c r="PM107" s="18"/>
      <c r="PN107" s="18"/>
      <c r="PO107" s="18"/>
      <c r="PP107" s="18"/>
      <c r="PQ107" s="18"/>
      <c r="PR107" s="18"/>
      <c r="PS107" s="18"/>
      <c r="PT107" s="18"/>
      <c r="PU107" s="18"/>
      <c r="PV107" s="18"/>
      <c r="PW107" s="18"/>
      <c r="PX107" s="18"/>
      <c r="PY107" s="18"/>
      <c r="PZ107" s="18"/>
      <c r="QA107" s="18"/>
      <c r="QB107" s="18"/>
      <c r="QC107" s="18"/>
      <c r="QD107" s="18"/>
      <c r="QE107" s="18"/>
      <c r="QF107" s="18"/>
      <c r="QG107" s="18"/>
      <c r="QH107" s="18"/>
      <c r="QI107" s="18"/>
      <c r="QJ107" s="18"/>
      <c r="QK107" s="18"/>
      <c r="QL107" s="18"/>
      <c r="QM107" s="18"/>
      <c r="QN107" s="18"/>
      <c r="QO107" s="18"/>
      <c r="QP107" s="18"/>
      <c r="QQ107" s="18"/>
      <c r="QR107" s="18"/>
      <c r="QS107" s="18"/>
      <c r="QT107" s="18"/>
      <c r="QU107" s="18"/>
      <c r="QV107" s="18"/>
      <c r="QW107" s="18"/>
      <c r="QX107" s="18"/>
      <c r="QY107" s="18"/>
      <c r="QZ107" s="18"/>
      <c r="RA107" s="18"/>
      <c r="RB107" s="18"/>
      <c r="RC107" s="18"/>
      <c r="RD107" s="18"/>
      <c r="RE107" s="18"/>
      <c r="RF107" s="18"/>
      <c r="RG107" s="18"/>
      <c r="RH107" s="18"/>
      <c r="RI107" s="18"/>
      <c r="RJ107" s="18"/>
      <c r="RK107" s="18"/>
      <c r="RL107" s="18"/>
      <c r="RM107" s="18"/>
      <c r="RN107" s="18"/>
      <c r="RO107" s="18"/>
      <c r="RP107" s="18"/>
      <c r="RQ107" s="18"/>
      <c r="RR107" s="18"/>
      <c r="RS107" s="18"/>
      <c r="RT107" s="18"/>
      <c r="RU107" s="18"/>
      <c r="RV107" s="18"/>
      <c r="RW107" s="18"/>
      <c r="RX107" s="18"/>
      <c r="RY107" s="18"/>
      <c r="RZ107" s="18"/>
      <c r="SA107" s="18"/>
      <c r="SB107" s="18"/>
      <c r="SC107" s="18"/>
      <c r="SD107" s="18"/>
      <c r="SE107" s="18"/>
      <c r="SF107" s="18"/>
      <c r="SG107" s="18"/>
      <c r="SH107" s="18"/>
      <c r="SI107" s="18"/>
      <c r="SJ107" s="18"/>
      <c r="SK107" s="18"/>
      <c r="SL107" s="18"/>
      <c r="SM107" s="18"/>
      <c r="SN107" s="18"/>
      <c r="SO107" s="18"/>
      <c r="SP107" s="18"/>
      <c r="SQ107" s="18"/>
      <c r="SR107" s="18"/>
      <c r="SS107" s="18"/>
      <c r="ST107" s="18"/>
      <c r="SU107" s="18"/>
      <c r="SV107" s="18"/>
      <c r="SW107" s="18"/>
      <c r="SX107" s="18"/>
      <c r="SY107" s="18"/>
      <c r="SZ107" s="18"/>
      <c r="TA107" s="18"/>
      <c r="TB107" s="18"/>
      <c r="TC107" s="18"/>
      <c r="TD107" s="18"/>
      <c r="TE107" s="18"/>
      <c r="TF107" s="18"/>
      <c r="TG107" s="18"/>
      <c r="TH107" s="18"/>
      <c r="TI107" s="18"/>
      <c r="TJ107" s="18"/>
      <c r="TK107" s="18"/>
      <c r="TL107" s="18"/>
      <c r="TM107" s="18"/>
      <c r="TN107" s="18"/>
      <c r="TO107" s="18"/>
      <c r="TP107" s="18"/>
      <c r="TQ107" s="18"/>
      <c r="TR107" s="18"/>
      <c r="TS107" s="18"/>
      <c r="TT107" s="18"/>
      <c r="TU107" s="18"/>
      <c r="TV107" s="18"/>
      <c r="TW107" s="18"/>
      <c r="TX107" s="18"/>
      <c r="TY107" s="18"/>
      <c r="TZ107" s="18"/>
      <c r="UA107" s="18"/>
      <c r="UB107" s="18"/>
      <c r="UC107" s="18"/>
      <c r="UD107" s="18"/>
      <c r="UE107" s="18"/>
      <c r="UF107" s="18"/>
      <c r="UG107" s="18"/>
      <c r="UH107" s="18"/>
      <c r="UI107" s="18"/>
      <c r="UJ107" s="18"/>
      <c r="UK107" s="18"/>
      <c r="UL107" s="18"/>
      <c r="UM107" s="18"/>
      <c r="UN107" s="18"/>
      <c r="UO107" s="18"/>
      <c r="UP107" s="18"/>
      <c r="UQ107" s="18"/>
      <c r="UR107" s="18"/>
      <c r="US107" s="18"/>
      <c r="UT107" s="18"/>
      <c r="UU107" s="18"/>
      <c r="UV107" s="18"/>
      <c r="UW107" s="18"/>
      <c r="UX107" s="18"/>
      <c r="UY107" s="18"/>
      <c r="UZ107" s="18"/>
      <c r="VA107" s="18"/>
      <c r="VB107" s="18"/>
      <c r="VC107" s="18"/>
      <c r="VD107" s="18"/>
      <c r="VE107" s="18"/>
      <c r="VF107" s="18"/>
      <c r="VG107" s="18"/>
      <c r="VH107" s="18"/>
      <c r="VI107" s="18"/>
      <c r="VJ107" s="18"/>
      <c r="VK107" s="18"/>
      <c r="VL107" s="18"/>
      <c r="VM107" s="18"/>
      <c r="VN107" s="18"/>
      <c r="VO107" s="18"/>
      <c r="VP107" s="18"/>
      <c r="VQ107" s="18"/>
      <c r="VR107" s="18"/>
      <c r="VS107" s="18"/>
      <c r="VT107" s="18"/>
      <c r="VU107" s="18"/>
      <c r="VV107" s="18"/>
      <c r="VW107" s="18"/>
      <c r="VX107" s="18"/>
      <c r="VY107" s="18"/>
      <c r="VZ107" s="18"/>
      <c r="WA107" s="18"/>
      <c r="WB107" s="18"/>
      <c r="WC107" s="18"/>
      <c r="WD107" s="18"/>
      <c r="WE107" s="18"/>
      <c r="WF107" s="18"/>
      <c r="WG107" s="18"/>
      <c r="WH107" s="18"/>
      <c r="WI107" s="18"/>
      <c r="WJ107" s="18"/>
      <c r="WK107" s="18"/>
      <c r="WL107" s="18"/>
      <c r="WM107" s="18"/>
      <c r="WN107" s="18"/>
      <c r="WO107" s="18"/>
      <c r="WP107" s="18"/>
      <c r="WQ107" s="18"/>
      <c r="WR107" s="18"/>
      <c r="WS107" s="18"/>
      <c r="WT107" s="18"/>
      <c r="WU107" s="18"/>
      <c r="WV107" s="18"/>
      <c r="WW107" s="18"/>
      <c r="WX107" s="18"/>
      <c r="WY107" s="18"/>
      <c r="WZ107" s="18"/>
      <c r="XA107" s="18"/>
      <c r="XB107" s="18"/>
      <c r="XC107" s="18"/>
      <c r="XD107" s="18"/>
      <c r="XE107" s="18"/>
      <c r="XF107" s="18"/>
      <c r="XG107" s="18"/>
      <c r="XH107" s="18"/>
      <c r="XI107" s="18"/>
      <c r="XJ107" s="18"/>
      <c r="XK107" s="18"/>
      <c r="XL107" s="18"/>
      <c r="XM107" s="18"/>
      <c r="XN107" s="18"/>
      <c r="XO107" s="18"/>
      <c r="XP107" s="18"/>
      <c r="XQ107" s="18"/>
      <c r="XR107" s="18"/>
      <c r="XS107" s="18"/>
      <c r="XT107" s="18"/>
      <c r="XU107" s="18"/>
      <c r="XV107" s="18"/>
      <c r="XW107" s="18"/>
      <c r="XX107" s="18"/>
      <c r="XY107" s="18"/>
      <c r="XZ107" s="18"/>
      <c r="YA107" s="18"/>
      <c r="YB107" s="18"/>
      <c r="YC107" s="18"/>
      <c r="YD107" s="18"/>
      <c r="YE107" s="18"/>
      <c r="YF107" s="18"/>
      <c r="YG107" s="18"/>
      <c r="YH107" s="18"/>
      <c r="YI107" s="18"/>
      <c r="YJ107" s="18"/>
      <c r="YK107" s="18"/>
      <c r="YL107" s="18"/>
      <c r="YM107" s="18"/>
      <c r="YN107" s="18"/>
      <c r="YO107" s="18"/>
      <c r="YP107" s="18"/>
      <c r="YQ107" s="18"/>
      <c r="YR107" s="18"/>
      <c r="YS107" s="18"/>
      <c r="YT107" s="18"/>
      <c r="YU107" s="18"/>
      <c r="YV107" s="18"/>
      <c r="YW107" s="18"/>
      <c r="YX107" s="18"/>
      <c r="YY107" s="18"/>
      <c r="YZ107" s="18"/>
      <c r="ZA107" s="18"/>
      <c r="ZB107" s="18"/>
      <c r="ZC107" s="18"/>
      <c r="ZD107" s="18"/>
      <c r="ZE107" s="18"/>
      <c r="ZF107" s="18"/>
      <c r="ZG107" s="18"/>
      <c r="ZH107" s="18"/>
      <c r="ZI107" s="18"/>
      <c r="ZJ107" s="18"/>
      <c r="ZK107" s="18"/>
      <c r="ZL107" s="18"/>
      <c r="ZM107" s="18"/>
      <c r="ZN107" s="18"/>
      <c r="ZO107" s="18"/>
      <c r="ZP107" s="18"/>
      <c r="ZQ107" s="18"/>
      <c r="ZR107" s="18"/>
      <c r="ZS107" s="18"/>
      <c r="ZT107" s="18"/>
      <c r="ZU107" s="18"/>
      <c r="ZV107" s="18"/>
      <c r="ZW107" s="18"/>
      <c r="ZX107" s="18"/>
      <c r="ZY107" s="18"/>
      <c r="ZZ107" s="18"/>
      <c r="AAA107" s="18"/>
      <c r="AAB107" s="18"/>
      <c r="AAC107" s="18"/>
      <c r="AAD107" s="18"/>
      <c r="AAE107" s="18"/>
      <c r="AAF107" s="18"/>
      <c r="AAG107" s="18"/>
      <c r="AAH107" s="18"/>
      <c r="AAI107" s="18"/>
      <c r="AAJ107" s="18"/>
      <c r="AAK107" s="18"/>
      <c r="AAL107" s="18"/>
      <c r="AAM107" s="18"/>
      <c r="AAN107" s="18"/>
      <c r="AAO107" s="18"/>
      <c r="AAP107" s="18"/>
      <c r="AAQ107" s="18"/>
      <c r="AAR107" s="18"/>
      <c r="AAS107" s="18"/>
      <c r="AAT107" s="18"/>
      <c r="AAU107" s="18"/>
      <c r="AAV107" s="18"/>
      <c r="AAW107" s="18"/>
      <c r="AAX107" s="18"/>
      <c r="AAY107" s="18"/>
      <c r="AAZ107" s="18"/>
      <c r="ABA107" s="18"/>
      <c r="ABB107" s="18"/>
      <c r="ABC107" s="18"/>
      <c r="ABD107" s="18"/>
      <c r="ABE107" s="18"/>
      <c r="ABF107" s="18"/>
      <c r="ABG107" s="18"/>
      <c r="ABH107" s="18"/>
      <c r="ABI107" s="18"/>
      <c r="ABJ107" s="18"/>
      <c r="ABK107" s="18"/>
      <c r="ABL107" s="18"/>
      <c r="ABM107" s="18"/>
      <c r="ABN107" s="18"/>
      <c r="ABO107" s="18"/>
      <c r="ABP107" s="18"/>
      <c r="ABQ107" s="18"/>
      <c r="ABR107" s="18"/>
      <c r="ABS107" s="18"/>
      <c r="ABT107" s="18"/>
      <c r="ABU107" s="18"/>
      <c r="ABV107" s="18"/>
      <c r="ABW107" s="18"/>
      <c r="ABX107" s="18"/>
      <c r="ABY107" s="18"/>
      <c r="ABZ107" s="18"/>
      <c r="ACA107" s="18"/>
      <c r="ACB107" s="18"/>
      <c r="ACC107" s="18"/>
      <c r="ACD107" s="18"/>
      <c r="ACE107" s="18"/>
      <c r="ACF107" s="18"/>
      <c r="ACG107" s="18"/>
      <c r="ACH107" s="18"/>
      <c r="ACI107" s="18"/>
      <c r="ACJ107" s="18"/>
      <c r="ACK107" s="18"/>
      <c r="ACL107" s="18"/>
      <c r="ACM107" s="18"/>
      <c r="ACN107" s="18"/>
      <c r="ACO107" s="18"/>
      <c r="ACP107" s="18"/>
      <c r="ACQ107" s="18"/>
      <c r="ACR107" s="18"/>
      <c r="ACS107" s="18"/>
      <c r="ACT107" s="18"/>
      <c r="ACU107" s="18"/>
      <c r="ACV107" s="18"/>
      <c r="ACW107" s="18"/>
      <c r="ACX107" s="18"/>
      <c r="ACY107" s="18"/>
      <c r="ACZ107" s="18"/>
      <c r="ADA107" s="18"/>
      <c r="ADB107" s="18"/>
      <c r="ADC107" s="18"/>
      <c r="ADD107" s="18"/>
      <c r="ADE107" s="18"/>
      <c r="ADF107" s="18"/>
      <c r="ADG107" s="18"/>
      <c r="ADH107" s="18"/>
      <c r="ADI107" s="18"/>
      <c r="ADJ107" s="18"/>
      <c r="ADK107" s="18"/>
      <c r="ADL107" s="18"/>
      <c r="ADM107" s="18"/>
      <c r="ADN107" s="18"/>
      <c r="ADO107" s="18"/>
      <c r="ADP107" s="18"/>
      <c r="ADQ107" s="18"/>
      <c r="ADR107" s="18"/>
      <c r="ADS107" s="18"/>
      <c r="ADT107" s="18"/>
      <c r="ADU107" s="18"/>
      <c r="ADV107" s="18"/>
      <c r="ADW107" s="18"/>
      <c r="ADX107" s="18"/>
      <c r="ADY107" s="18"/>
      <c r="ADZ107" s="18"/>
      <c r="AEA107" s="18"/>
      <c r="AEB107" s="18"/>
      <c r="AEC107" s="18"/>
      <c r="AED107" s="18"/>
      <c r="AEE107" s="18"/>
      <c r="AEF107" s="18"/>
      <c r="AEG107" s="18"/>
      <c r="AEH107" s="18"/>
      <c r="AEI107" s="18"/>
      <c r="AEJ107" s="18"/>
      <c r="AEK107" s="18"/>
      <c r="AEL107" s="18"/>
      <c r="AEM107" s="18"/>
      <c r="AEN107" s="18"/>
      <c r="AEO107" s="18"/>
      <c r="AEP107" s="18"/>
      <c r="AEQ107" s="18"/>
      <c r="AER107" s="18"/>
      <c r="AES107" s="18"/>
      <c r="AET107" s="18"/>
      <c r="AEU107" s="18"/>
      <c r="AEV107" s="18"/>
      <c r="AEW107" s="18"/>
      <c r="AEX107" s="18"/>
      <c r="AEY107" s="18"/>
      <c r="AEZ107" s="18"/>
      <c r="AFA107" s="18"/>
      <c r="AFB107" s="18"/>
      <c r="AFC107" s="18"/>
      <c r="AFD107" s="18"/>
      <c r="AFE107" s="18"/>
      <c r="AFF107" s="18"/>
      <c r="AFG107" s="18"/>
      <c r="AFH107" s="18"/>
      <c r="AFI107" s="18"/>
      <c r="AFJ107" s="18"/>
      <c r="AFK107" s="18"/>
      <c r="AFL107" s="18"/>
      <c r="AFM107" s="18"/>
      <c r="AFN107" s="18"/>
      <c r="AFO107" s="18"/>
      <c r="AFP107" s="18"/>
      <c r="AFQ107" s="18"/>
      <c r="AFR107" s="18"/>
      <c r="AFS107" s="18"/>
      <c r="AFT107" s="18"/>
      <c r="AFU107" s="18"/>
      <c r="AFV107" s="18"/>
      <c r="AFW107" s="18"/>
      <c r="AFX107" s="18"/>
      <c r="AFY107" s="18"/>
      <c r="AFZ107" s="18"/>
      <c r="AGA107" s="18"/>
      <c r="AGB107" s="18"/>
      <c r="AGC107" s="18"/>
      <c r="AGD107" s="18"/>
      <c r="AGE107" s="18"/>
      <c r="AGF107" s="18"/>
      <c r="AGG107" s="18"/>
      <c r="AGH107" s="18"/>
      <c r="AGI107" s="18"/>
      <c r="AGJ107" s="18"/>
      <c r="AGK107" s="18"/>
      <c r="AGL107" s="18"/>
      <c r="AGM107" s="18"/>
      <c r="AGN107" s="18"/>
      <c r="AGO107" s="18"/>
      <c r="AGP107" s="18"/>
      <c r="AGQ107" s="18"/>
      <c r="AGR107" s="18"/>
      <c r="AGS107" s="18"/>
      <c r="AGT107" s="18"/>
      <c r="AGU107" s="18"/>
      <c r="AGV107" s="18"/>
      <c r="AGW107" s="18"/>
      <c r="AGX107" s="18"/>
      <c r="AGY107" s="18"/>
      <c r="AGZ107" s="18"/>
      <c r="AHA107" s="18"/>
      <c r="AHB107" s="18"/>
      <c r="AHC107" s="18"/>
      <c r="AHD107" s="18"/>
      <c r="AHE107" s="18"/>
      <c r="AHF107" s="18"/>
      <c r="AHG107" s="18"/>
      <c r="AHH107" s="18"/>
      <c r="AHI107" s="18"/>
      <c r="AHJ107" s="18"/>
      <c r="AHK107" s="18"/>
      <c r="AHL107" s="18"/>
      <c r="AHM107" s="18"/>
      <c r="AHN107" s="18"/>
      <c r="AHO107" s="18"/>
      <c r="AHP107" s="18"/>
      <c r="AHQ107" s="18"/>
      <c r="AHR107" s="18"/>
      <c r="AHS107" s="18"/>
      <c r="AHT107" s="18"/>
      <c r="AHU107" s="18"/>
      <c r="AHV107" s="18"/>
      <c r="AHW107" s="18"/>
      <c r="AHX107" s="18"/>
      <c r="AHY107" s="18"/>
      <c r="AHZ107" s="18"/>
      <c r="AIA107" s="18"/>
      <c r="AIB107" s="18"/>
      <c r="AIC107" s="18"/>
      <c r="AID107" s="18"/>
      <c r="AIE107" s="18"/>
      <c r="AIF107" s="18"/>
      <c r="AIG107" s="18"/>
      <c r="AIH107" s="18"/>
      <c r="AII107" s="18"/>
      <c r="AIJ107" s="18"/>
      <c r="AIK107" s="18"/>
      <c r="AIL107" s="18"/>
      <c r="AIM107" s="18"/>
      <c r="AIN107" s="18"/>
      <c r="AIO107" s="18"/>
      <c r="AIP107" s="18"/>
      <c r="AIQ107" s="18"/>
      <c r="AIR107" s="18"/>
      <c r="AIS107" s="18"/>
      <c r="AIT107" s="18"/>
      <c r="AIU107" s="18"/>
      <c r="AIV107" s="18"/>
      <c r="AIW107" s="18"/>
      <c r="AIX107" s="18"/>
      <c r="AIY107" s="18"/>
      <c r="AIZ107" s="18"/>
      <c r="AJA107" s="18"/>
      <c r="AJB107" s="18"/>
      <c r="AJC107" s="18"/>
      <c r="AJD107" s="18"/>
      <c r="AJE107" s="18"/>
      <c r="AJF107" s="18"/>
      <c r="AJG107" s="18"/>
      <c r="AJH107" s="18"/>
      <c r="AJI107" s="18"/>
      <c r="AJJ107" s="18"/>
      <c r="AJK107" s="18"/>
      <c r="AJL107" s="18"/>
      <c r="AJM107" s="18"/>
      <c r="AJN107" s="18"/>
      <c r="AJO107" s="18"/>
      <c r="AJP107" s="18"/>
      <c r="AJQ107" s="18"/>
      <c r="AJR107" s="18"/>
      <c r="AJS107" s="18"/>
      <c r="AJT107" s="18"/>
      <c r="AJU107" s="18"/>
      <c r="AJV107" s="18"/>
      <c r="AJW107" s="18"/>
      <c r="AJX107" s="18"/>
      <c r="AJY107" s="18"/>
      <c r="AJZ107" s="18"/>
      <c r="AKA107" s="18"/>
      <c r="AKB107" s="18"/>
      <c r="AKC107" s="18"/>
      <c r="AKD107" s="18"/>
      <c r="AKE107" s="18"/>
      <c r="AKF107" s="18"/>
      <c r="AKG107" s="18"/>
      <c r="AKH107" s="18"/>
      <c r="AKI107" s="18"/>
      <c r="AKJ107" s="18"/>
      <c r="AKK107" s="18"/>
      <c r="AKL107" s="18"/>
      <c r="AKM107" s="18"/>
      <c r="AKN107" s="18"/>
      <c r="AKO107" s="18"/>
      <c r="AKP107" s="18"/>
      <c r="AKQ107" s="18"/>
      <c r="AKR107" s="18"/>
      <c r="AKS107" s="18"/>
      <c r="AKT107" s="18"/>
      <c r="AKU107" s="18"/>
      <c r="AKV107" s="18"/>
      <c r="AKW107" s="18"/>
      <c r="AKX107" s="18"/>
      <c r="AKY107" s="18"/>
      <c r="AKZ107" s="18"/>
      <c r="ALA107" s="18"/>
      <c r="ALB107" s="18"/>
      <c r="ALC107" s="18"/>
      <c r="ALD107" s="18"/>
      <c r="ALE107" s="18"/>
      <c r="ALF107" s="18"/>
      <c r="ALG107" s="18"/>
      <c r="ALH107" s="18"/>
      <c r="ALI107" s="18"/>
      <c r="ALJ107" s="18"/>
      <c r="ALK107" s="18"/>
      <c r="ALL107" s="18"/>
      <c r="ALM107" s="18"/>
      <c r="ALN107" s="18"/>
      <c r="ALO107" s="18"/>
      <c r="ALP107" s="18"/>
      <c r="ALQ107" s="18"/>
      <c r="ALR107" s="18"/>
      <c r="ALS107" s="18"/>
      <c r="ALT107" s="18"/>
      <c r="ALU107" s="18"/>
      <c r="ALV107" s="18"/>
      <c r="ALW107" s="18"/>
      <c r="ALX107" s="18"/>
      <c r="ALY107" s="18"/>
      <c r="ALZ107" s="18"/>
      <c r="AMA107" s="18"/>
      <c r="AMB107" s="18"/>
      <c r="AMC107" s="18"/>
      <c r="AMD107" s="18"/>
      <c r="AME107" s="18"/>
      <c r="AMF107" s="18"/>
      <c r="AMG107" s="18"/>
      <c r="AMH107" s="18"/>
      <c r="AMI107" s="18"/>
      <c r="AMJ107" s="18"/>
      <c r="AMK107" s="18"/>
      <c r="AML107" s="18"/>
      <c r="AMM107" s="18"/>
      <c r="AMN107" s="18"/>
      <c r="AMO107" s="18"/>
      <c r="AMP107" s="18"/>
      <c r="AMQ107" s="18"/>
      <c r="AMR107" s="18"/>
      <c r="AMS107" s="18"/>
      <c r="AMT107" s="18"/>
      <c r="AMU107" s="18"/>
      <c r="AMV107" s="18"/>
      <c r="AMW107" s="18"/>
      <c r="AMX107" s="18"/>
      <c r="AMY107" s="18"/>
      <c r="AMZ107" s="18"/>
      <c r="ANA107" s="18"/>
      <c r="ANB107" s="18"/>
      <c r="ANC107" s="18"/>
      <c r="AND107" s="18"/>
      <c r="ANE107" s="18"/>
      <c r="ANF107" s="18"/>
      <c r="ANG107" s="18"/>
      <c r="ANH107" s="18"/>
      <c r="ANI107" s="18"/>
      <c r="ANJ107" s="18"/>
      <c r="ANK107" s="18"/>
      <c r="ANL107" s="18"/>
      <c r="ANM107" s="18"/>
      <c r="ANN107" s="18"/>
      <c r="ANO107" s="18"/>
      <c r="ANP107" s="18"/>
      <c r="ANQ107" s="18"/>
      <c r="ANR107" s="18"/>
      <c r="ANS107" s="18"/>
      <c r="ANT107" s="18"/>
      <c r="ANU107" s="18"/>
      <c r="ANV107" s="18"/>
      <c r="ANW107" s="18"/>
      <c r="ANX107" s="18"/>
      <c r="ANY107" s="18"/>
      <c r="ANZ107" s="18"/>
      <c r="AOA107" s="18"/>
      <c r="AOB107" s="18"/>
      <c r="AOC107" s="18"/>
      <c r="AOD107" s="18"/>
      <c r="AOE107" s="18"/>
      <c r="AOF107" s="18"/>
      <c r="AOG107" s="18"/>
      <c r="AOH107" s="18"/>
      <c r="AOI107" s="18"/>
      <c r="AOJ107" s="18"/>
      <c r="AOK107" s="18"/>
      <c r="AOL107" s="18"/>
      <c r="AOM107" s="18"/>
      <c r="AON107" s="18"/>
      <c r="AOO107" s="18"/>
      <c r="AOP107" s="18"/>
      <c r="AOQ107" s="18"/>
      <c r="AOR107" s="18"/>
      <c r="AOS107" s="18"/>
      <c r="AOT107" s="18"/>
      <c r="AOU107" s="18"/>
      <c r="AOV107" s="18"/>
      <c r="AOW107" s="18"/>
      <c r="AOX107" s="18"/>
      <c r="AOY107" s="18"/>
      <c r="AOZ107" s="18"/>
      <c r="APA107" s="18"/>
      <c r="APB107" s="18"/>
      <c r="APC107" s="18"/>
      <c r="APD107" s="18"/>
      <c r="APE107" s="18"/>
      <c r="APF107" s="18"/>
      <c r="APG107" s="18"/>
      <c r="APH107" s="18"/>
      <c r="API107" s="18"/>
      <c r="APJ107" s="18"/>
      <c r="APK107" s="18"/>
      <c r="APL107" s="18"/>
      <c r="APM107" s="18"/>
      <c r="APN107" s="18"/>
      <c r="APO107" s="18"/>
      <c r="APP107" s="18"/>
      <c r="APQ107" s="18"/>
      <c r="APR107" s="18"/>
      <c r="APS107" s="18"/>
      <c r="APT107" s="18"/>
      <c r="APU107" s="18"/>
      <c r="APV107" s="18"/>
      <c r="APW107" s="18"/>
      <c r="APX107" s="18"/>
      <c r="APY107" s="18"/>
      <c r="APZ107" s="18"/>
      <c r="AQA107" s="18"/>
      <c r="AQB107" s="18"/>
      <c r="AQC107" s="18"/>
      <c r="AQD107" s="18"/>
      <c r="AQE107" s="18"/>
      <c r="AQF107" s="18"/>
      <c r="AQG107" s="18"/>
      <c r="AQH107" s="18"/>
      <c r="AQI107" s="18"/>
      <c r="AQJ107" s="18"/>
      <c r="AQK107" s="18"/>
      <c r="AQL107" s="18"/>
      <c r="AQM107" s="18"/>
      <c r="AQN107" s="18"/>
      <c r="AQO107" s="18"/>
      <c r="AQP107" s="18"/>
      <c r="AQQ107" s="18"/>
      <c r="AQR107" s="18"/>
      <c r="AQS107" s="18"/>
      <c r="AQT107" s="18"/>
      <c r="AQU107" s="18"/>
      <c r="AQV107" s="18"/>
      <c r="AQW107" s="18"/>
      <c r="AQX107" s="18"/>
      <c r="AQY107" s="18"/>
      <c r="AQZ107" s="18"/>
      <c r="ARA107" s="18"/>
      <c r="ARB107" s="18"/>
      <c r="ARC107" s="18"/>
      <c r="ARD107" s="18"/>
      <c r="ARE107" s="18"/>
      <c r="ARF107" s="18"/>
      <c r="ARG107" s="18"/>
      <c r="ARH107" s="18"/>
      <c r="ARI107" s="18"/>
      <c r="ARJ107" s="18"/>
      <c r="ARK107" s="18"/>
      <c r="ARL107" s="18"/>
      <c r="ARM107" s="18"/>
      <c r="ARN107" s="18"/>
      <c r="ARO107" s="18"/>
      <c r="ARP107" s="18"/>
      <c r="ARQ107" s="18"/>
      <c r="ARR107" s="18"/>
      <c r="ARS107" s="18"/>
      <c r="ART107" s="18"/>
      <c r="ARU107" s="18"/>
      <c r="ARV107" s="18"/>
      <c r="ARW107" s="18"/>
      <c r="ARX107" s="18"/>
      <c r="ARY107" s="18"/>
      <c r="ARZ107" s="18"/>
      <c r="ASA107" s="18"/>
      <c r="ASB107" s="18"/>
      <c r="ASC107" s="18"/>
      <c r="ASD107" s="18"/>
      <c r="ASE107" s="18"/>
      <c r="ASF107" s="18"/>
      <c r="ASG107" s="18"/>
      <c r="ASH107" s="18"/>
      <c r="ASI107" s="18"/>
      <c r="ASJ107" s="18"/>
      <c r="ASK107" s="18"/>
      <c r="ASL107" s="18"/>
      <c r="ASM107" s="18"/>
      <c r="ASN107" s="18"/>
      <c r="ASO107" s="18"/>
      <c r="ASP107" s="18"/>
      <c r="ASQ107" s="18"/>
      <c r="ASR107" s="18"/>
      <c r="ASS107" s="18"/>
      <c r="AST107" s="18"/>
      <c r="ASU107" s="18"/>
      <c r="ASV107" s="18"/>
      <c r="ASW107" s="18"/>
      <c r="ASX107" s="18"/>
      <c r="ASY107" s="18"/>
      <c r="ASZ107" s="18"/>
      <c r="ATA107" s="18"/>
      <c r="ATB107" s="18"/>
      <c r="ATC107" s="18"/>
      <c r="ATD107" s="18"/>
      <c r="ATE107" s="18"/>
      <c r="ATF107" s="18"/>
      <c r="ATG107" s="18"/>
      <c r="ATH107" s="18"/>
      <c r="ATI107" s="18"/>
      <c r="ATJ107" s="18"/>
      <c r="ATK107" s="18"/>
      <c r="ATL107" s="18"/>
      <c r="ATM107" s="18"/>
      <c r="ATN107" s="18"/>
      <c r="ATO107" s="18"/>
      <c r="ATP107" s="18"/>
      <c r="ATQ107" s="18"/>
      <c r="ATR107" s="18"/>
      <c r="ATS107" s="18"/>
      <c r="ATT107" s="18"/>
      <c r="ATU107" s="18"/>
      <c r="ATV107" s="18"/>
      <c r="ATW107" s="18"/>
      <c r="ATX107" s="18"/>
      <c r="ATY107" s="18"/>
      <c r="ATZ107" s="18"/>
      <c r="AUA107" s="18"/>
      <c r="AUB107" s="18"/>
      <c r="AUC107" s="18"/>
      <c r="AUD107" s="18"/>
      <c r="AUE107" s="18"/>
      <c r="AUF107" s="18"/>
      <c r="AUG107" s="18"/>
      <c r="AUH107" s="18"/>
      <c r="AUI107" s="18"/>
      <c r="AUJ107" s="18"/>
      <c r="AUK107" s="18"/>
      <c r="AUL107" s="18"/>
      <c r="AUM107" s="18"/>
      <c r="AUN107" s="18"/>
      <c r="AUO107" s="18"/>
      <c r="AUP107" s="18"/>
      <c r="AUQ107" s="18"/>
      <c r="AUR107" s="18"/>
      <c r="AUS107" s="18"/>
      <c r="AUT107" s="18"/>
      <c r="AUU107" s="18"/>
      <c r="AUV107" s="18"/>
      <c r="AUW107" s="18"/>
      <c r="AUX107" s="18"/>
      <c r="AUY107" s="18"/>
      <c r="AUZ107" s="18"/>
      <c r="AVA107" s="18"/>
      <c r="AVB107" s="18"/>
      <c r="AVC107" s="18"/>
      <c r="AVD107" s="18"/>
      <c r="AVE107" s="18"/>
      <c r="AVF107" s="18"/>
      <c r="AVG107" s="18"/>
      <c r="AVH107" s="18"/>
      <c r="AVI107" s="18"/>
      <c r="AVJ107" s="18"/>
      <c r="AVK107" s="18"/>
      <c r="AVL107" s="18"/>
      <c r="AVM107" s="18"/>
      <c r="AVN107" s="18"/>
      <c r="AVO107" s="18"/>
      <c r="AVP107" s="18"/>
      <c r="AVQ107" s="18"/>
      <c r="AVR107" s="18"/>
      <c r="AVS107" s="18"/>
      <c r="AVT107" s="18"/>
      <c r="AVU107" s="18"/>
      <c r="AVV107" s="18"/>
      <c r="AVW107" s="18"/>
      <c r="AVX107" s="18"/>
      <c r="AVY107" s="18"/>
      <c r="AVZ107" s="18"/>
      <c r="AWA107" s="18"/>
      <c r="AWB107" s="18"/>
      <c r="AWC107" s="18"/>
      <c r="AWD107" s="18"/>
      <c r="AWE107" s="18"/>
      <c r="AWF107" s="18"/>
      <c r="AWG107" s="18"/>
      <c r="AWH107" s="18"/>
      <c r="AWI107" s="18"/>
      <c r="AWJ107" s="18"/>
      <c r="AWK107" s="18"/>
      <c r="AWL107" s="18"/>
      <c r="AWM107" s="18"/>
      <c r="AWN107" s="18"/>
      <c r="AWO107" s="18"/>
      <c r="AWP107" s="18"/>
      <c r="AWQ107" s="18"/>
      <c r="AWR107" s="18"/>
      <c r="AWS107" s="18"/>
      <c r="AWT107" s="18"/>
      <c r="AWU107" s="18"/>
      <c r="AWV107" s="18"/>
      <c r="AWW107" s="18"/>
      <c r="AWX107" s="18"/>
      <c r="AWY107" s="18"/>
      <c r="AWZ107" s="18"/>
      <c r="AXA107" s="18"/>
      <c r="AXB107" s="18"/>
      <c r="AXC107" s="18"/>
      <c r="AXD107" s="18"/>
      <c r="AXE107" s="18"/>
      <c r="AXF107" s="18"/>
      <c r="AXG107" s="18"/>
      <c r="AXH107" s="18"/>
      <c r="AXI107" s="18"/>
      <c r="AXJ107" s="18"/>
      <c r="AXK107" s="18"/>
      <c r="AXL107" s="18"/>
      <c r="AXM107" s="18"/>
      <c r="AXN107" s="18"/>
      <c r="AXO107" s="18"/>
      <c r="AXP107" s="18"/>
      <c r="AXQ107" s="18"/>
      <c r="AXR107" s="18"/>
      <c r="AXS107" s="18"/>
      <c r="AXT107" s="18"/>
      <c r="AXU107" s="18"/>
      <c r="AXV107" s="18"/>
      <c r="AXW107" s="18"/>
      <c r="AXX107" s="18"/>
      <c r="AXY107" s="18"/>
      <c r="AXZ107" s="18"/>
      <c r="AYA107" s="18"/>
      <c r="AYB107" s="18"/>
      <c r="AYC107" s="18"/>
      <c r="AYD107" s="18"/>
      <c r="AYE107" s="18"/>
      <c r="AYF107" s="18"/>
      <c r="AYG107" s="18"/>
      <c r="AYH107" s="18"/>
      <c r="AYI107" s="18"/>
      <c r="AYJ107" s="18"/>
      <c r="AYK107" s="18"/>
      <c r="AYL107" s="18"/>
      <c r="AYM107" s="18"/>
      <c r="AYN107" s="18"/>
      <c r="AYO107" s="18"/>
      <c r="AYP107" s="18"/>
      <c r="AYQ107" s="18"/>
      <c r="AYR107" s="18"/>
      <c r="AYS107" s="18"/>
      <c r="AYT107" s="18"/>
      <c r="AYU107" s="18"/>
      <c r="AYV107" s="18"/>
      <c r="AYW107" s="18"/>
      <c r="AYX107" s="18"/>
      <c r="AYY107" s="18"/>
      <c r="AYZ107" s="18"/>
      <c r="AZA107" s="18"/>
      <c r="AZB107" s="18"/>
      <c r="AZC107" s="18"/>
      <c r="AZD107" s="18"/>
      <c r="AZE107" s="18"/>
      <c r="AZF107" s="18"/>
      <c r="AZG107" s="18"/>
      <c r="AZH107" s="18"/>
      <c r="AZI107" s="18"/>
      <c r="AZJ107" s="18"/>
      <c r="AZK107" s="18"/>
      <c r="AZL107" s="18"/>
      <c r="AZM107" s="18"/>
      <c r="AZN107" s="18"/>
      <c r="AZO107" s="18"/>
      <c r="AZP107" s="18"/>
      <c r="AZQ107" s="18"/>
      <c r="AZR107" s="18"/>
      <c r="AZS107" s="18"/>
      <c r="AZT107" s="18"/>
      <c r="AZU107" s="18"/>
      <c r="AZV107" s="18"/>
      <c r="AZW107" s="18"/>
      <c r="AZX107" s="18"/>
      <c r="AZY107" s="18"/>
      <c r="AZZ107" s="18"/>
      <c r="BAA107" s="18"/>
      <c r="BAB107" s="18"/>
      <c r="BAC107" s="18"/>
      <c r="BAD107" s="18"/>
      <c r="BAE107" s="18"/>
      <c r="BAF107" s="18"/>
      <c r="BAG107" s="18"/>
      <c r="BAH107" s="18"/>
      <c r="BAI107" s="18"/>
      <c r="BAJ107" s="18"/>
      <c r="BAK107" s="18"/>
      <c r="BAL107" s="18"/>
      <c r="BAM107" s="18"/>
      <c r="BAN107" s="18"/>
      <c r="BAO107" s="18"/>
      <c r="BAP107" s="18"/>
      <c r="BAQ107" s="18"/>
      <c r="BAR107" s="18"/>
      <c r="BAS107" s="18"/>
      <c r="BAT107" s="18"/>
      <c r="BAU107" s="18"/>
      <c r="BAV107" s="18"/>
      <c r="BAW107" s="18"/>
      <c r="BAX107" s="18"/>
      <c r="BAY107" s="18"/>
      <c r="BAZ107" s="18"/>
      <c r="BBA107" s="18"/>
      <c r="BBB107" s="18"/>
      <c r="BBC107" s="18"/>
      <c r="BBD107" s="18"/>
      <c r="BBE107" s="18"/>
      <c r="BBF107" s="18"/>
      <c r="BBG107" s="18"/>
      <c r="BBH107" s="18"/>
      <c r="BBI107" s="18"/>
      <c r="BBJ107" s="18"/>
      <c r="BBK107" s="18"/>
      <c r="BBL107" s="18"/>
      <c r="BBM107" s="18"/>
      <c r="BBN107" s="18"/>
      <c r="BBO107" s="18"/>
      <c r="BBP107" s="18"/>
      <c r="BBQ107" s="18"/>
      <c r="BBR107" s="18"/>
      <c r="BBS107" s="18"/>
      <c r="BBT107" s="18"/>
      <c r="BBU107" s="18"/>
      <c r="BBV107" s="18"/>
      <c r="BBW107" s="18"/>
      <c r="BBX107" s="18"/>
      <c r="BBY107" s="18"/>
      <c r="BBZ107" s="18"/>
      <c r="BCA107" s="18"/>
      <c r="BCB107" s="18"/>
      <c r="BCC107" s="18"/>
      <c r="BCD107" s="18"/>
      <c r="BCE107" s="18"/>
      <c r="BCF107" s="18"/>
      <c r="BCG107" s="18"/>
      <c r="BCH107" s="18"/>
      <c r="BCI107" s="18"/>
      <c r="BCJ107" s="18"/>
      <c r="BCK107" s="18"/>
      <c r="BCL107" s="18"/>
      <c r="BCM107" s="18"/>
      <c r="BCN107" s="18"/>
      <c r="BCO107" s="18"/>
      <c r="BCP107" s="18"/>
      <c r="BCQ107" s="18"/>
      <c r="BCR107" s="18"/>
      <c r="BCS107" s="18"/>
      <c r="BCT107" s="18"/>
      <c r="BCU107" s="18"/>
      <c r="BCV107" s="18"/>
      <c r="BCW107" s="18"/>
      <c r="BCX107" s="18"/>
      <c r="BCY107" s="18"/>
      <c r="BCZ107" s="18"/>
      <c r="BDA107" s="18"/>
      <c r="BDB107" s="18"/>
      <c r="BDC107" s="18"/>
      <c r="BDD107" s="18"/>
      <c r="BDE107" s="18"/>
      <c r="BDF107" s="18"/>
      <c r="BDG107" s="18"/>
      <c r="BDH107" s="18"/>
      <c r="BDI107" s="18"/>
      <c r="BDJ107" s="18"/>
      <c r="BDK107" s="18"/>
      <c r="BDL107" s="18"/>
      <c r="BDM107" s="18"/>
      <c r="BDN107" s="18"/>
      <c r="BDO107" s="18"/>
      <c r="BDP107" s="18"/>
      <c r="BDQ107" s="18"/>
      <c r="BDR107" s="18"/>
      <c r="BDS107" s="18"/>
      <c r="BDT107" s="18"/>
      <c r="BDU107" s="18"/>
      <c r="BDV107" s="18"/>
      <c r="BDW107" s="18"/>
      <c r="BDX107" s="18"/>
      <c r="BDY107" s="18"/>
      <c r="BDZ107" s="18"/>
      <c r="BEA107" s="18"/>
      <c r="BEB107" s="18"/>
      <c r="BEC107" s="18"/>
      <c r="BED107" s="18"/>
      <c r="BEE107" s="18"/>
      <c r="BEF107" s="18"/>
      <c r="BEG107" s="18"/>
      <c r="BEH107" s="18"/>
      <c r="BEI107" s="18"/>
      <c r="BEJ107" s="18"/>
      <c r="BEK107" s="18"/>
      <c r="BEL107" s="18"/>
      <c r="BEM107" s="18"/>
      <c r="BEN107" s="18"/>
      <c r="BEO107" s="18"/>
      <c r="BEP107" s="18"/>
      <c r="BEQ107" s="18"/>
      <c r="BER107" s="18"/>
      <c r="BES107" s="18"/>
      <c r="BET107" s="18"/>
      <c r="BEU107" s="18"/>
      <c r="BEV107" s="18"/>
      <c r="BEW107" s="18"/>
      <c r="BEX107" s="18"/>
      <c r="BEY107" s="18"/>
      <c r="BEZ107" s="18"/>
      <c r="BFA107" s="18"/>
      <c r="BFB107" s="18"/>
      <c r="BFC107" s="18"/>
      <c r="BFD107" s="18"/>
      <c r="BFE107" s="18"/>
      <c r="BFF107" s="18"/>
      <c r="BFG107" s="18"/>
      <c r="BFH107" s="18"/>
      <c r="BFI107" s="18"/>
      <c r="BFJ107" s="18"/>
      <c r="BFK107" s="18"/>
      <c r="BFL107" s="18"/>
      <c r="BFM107" s="18"/>
      <c r="BFN107" s="18"/>
      <c r="BFO107" s="18"/>
      <c r="BFP107" s="18"/>
      <c r="BFQ107" s="18"/>
      <c r="BFR107" s="18"/>
      <c r="BFS107" s="18"/>
      <c r="BFT107" s="18"/>
      <c r="BFU107" s="18"/>
      <c r="BFV107" s="18"/>
      <c r="BFW107" s="18"/>
      <c r="BFX107" s="18"/>
      <c r="BFY107" s="18"/>
      <c r="BFZ107" s="18"/>
      <c r="BGA107" s="18"/>
      <c r="BGB107" s="18"/>
      <c r="BGC107" s="18"/>
      <c r="BGD107" s="18"/>
      <c r="BGE107" s="18"/>
      <c r="BGF107" s="18"/>
      <c r="BGG107" s="18"/>
      <c r="BGH107" s="18"/>
      <c r="BGI107" s="18"/>
      <c r="BGJ107" s="18"/>
      <c r="BGK107" s="18"/>
      <c r="BGL107" s="18"/>
      <c r="BGM107" s="18"/>
      <c r="BGN107" s="18"/>
      <c r="BGO107" s="18"/>
      <c r="BGP107" s="18"/>
      <c r="BGQ107" s="18"/>
      <c r="BGR107" s="18"/>
      <c r="BGS107" s="18"/>
      <c r="BGT107" s="18"/>
      <c r="BGU107" s="18"/>
      <c r="BGV107" s="18"/>
      <c r="BGW107" s="18"/>
      <c r="BGX107" s="18"/>
      <c r="BGY107" s="18"/>
      <c r="BGZ107" s="18"/>
      <c r="BHA107" s="18"/>
      <c r="BHB107" s="18"/>
      <c r="BHC107" s="18"/>
      <c r="BHD107" s="18"/>
      <c r="BHE107" s="18"/>
      <c r="BHF107" s="18"/>
      <c r="BHG107" s="18"/>
      <c r="BHH107" s="18"/>
      <c r="BHI107" s="18"/>
      <c r="BHJ107" s="18"/>
      <c r="BHK107" s="18"/>
      <c r="BHL107" s="18"/>
      <c r="BHM107" s="18"/>
      <c r="BHN107" s="18"/>
      <c r="BHO107" s="18"/>
      <c r="BHP107" s="18"/>
      <c r="BHQ107" s="18"/>
      <c r="BHR107" s="18"/>
      <c r="BHS107" s="18"/>
      <c r="BHT107" s="18"/>
      <c r="BHU107" s="18"/>
      <c r="BHV107" s="18"/>
      <c r="BHW107" s="18"/>
      <c r="BHX107" s="18"/>
      <c r="BHY107" s="18"/>
      <c r="BHZ107" s="18"/>
      <c r="BIA107" s="18"/>
      <c r="BIB107" s="18"/>
      <c r="BIC107" s="18"/>
      <c r="BID107" s="18"/>
      <c r="BIE107" s="18"/>
      <c r="BIF107" s="18"/>
      <c r="BIG107" s="18"/>
      <c r="BIH107" s="18"/>
      <c r="BII107" s="18"/>
      <c r="BIJ107" s="18"/>
      <c r="BIK107" s="18"/>
      <c r="BIL107" s="18"/>
      <c r="BIM107" s="18"/>
      <c r="BIN107" s="18"/>
      <c r="BIO107" s="18"/>
      <c r="BIP107" s="18"/>
      <c r="BIQ107" s="18"/>
      <c r="BIR107" s="18"/>
      <c r="BIS107" s="18"/>
      <c r="BIT107" s="18"/>
      <c r="BIU107" s="18"/>
      <c r="BIV107" s="18"/>
      <c r="BIW107" s="18"/>
      <c r="BIX107" s="18"/>
      <c r="BIY107" s="18"/>
      <c r="BIZ107" s="18"/>
      <c r="BJA107" s="18"/>
      <c r="BJB107" s="18"/>
      <c r="BJC107" s="18"/>
      <c r="BJD107" s="18"/>
      <c r="BJE107" s="18"/>
      <c r="BJF107" s="18"/>
      <c r="BJG107" s="18"/>
      <c r="BJH107" s="18"/>
      <c r="BJI107" s="18"/>
      <c r="BJJ107" s="18"/>
      <c r="BJK107" s="18"/>
      <c r="BJL107" s="18"/>
      <c r="BJM107" s="18"/>
      <c r="BJN107" s="18"/>
      <c r="BJO107" s="18"/>
      <c r="BJP107" s="18"/>
      <c r="BJQ107" s="18"/>
      <c r="BJR107" s="18"/>
      <c r="BJS107" s="18"/>
      <c r="BJT107" s="18"/>
      <c r="BJU107" s="18"/>
      <c r="BJV107" s="18"/>
      <c r="BJW107" s="18"/>
      <c r="BJX107" s="18"/>
      <c r="BJY107" s="18"/>
      <c r="BJZ107" s="18"/>
      <c r="BKA107" s="18"/>
      <c r="BKB107" s="18"/>
      <c r="BKC107" s="18"/>
      <c r="BKD107" s="18"/>
      <c r="BKE107" s="18"/>
      <c r="BKF107" s="18"/>
      <c r="BKG107" s="18"/>
      <c r="BKH107" s="18"/>
      <c r="BKI107" s="18"/>
      <c r="BKJ107" s="18"/>
      <c r="BKK107" s="18"/>
      <c r="BKL107" s="18"/>
      <c r="BKM107" s="18"/>
      <c r="BKN107" s="18"/>
      <c r="BKO107" s="18"/>
      <c r="BKP107" s="18"/>
      <c r="BKQ107" s="18"/>
      <c r="BKR107" s="18"/>
      <c r="BKS107" s="18"/>
      <c r="BKT107" s="18"/>
      <c r="BKU107" s="18"/>
      <c r="BKV107" s="18"/>
      <c r="BKW107" s="18"/>
      <c r="BKX107" s="18"/>
      <c r="BKY107" s="18"/>
      <c r="BKZ107" s="18"/>
      <c r="BLA107" s="18"/>
      <c r="BLB107" s="18"/>
      <c r="BLC107" s="18"/>
      <c r="BLD107" s="18"/>
      <c r="BLE107" s="18"/>
      <c r="BLF107" s="18"/>
      <c r="BLG107" s="18"/>
      <c r="BLH107" s="18"/>
      <c r="BLI107" s="18"/>
      <c r="BLJ107" s="18"/>
      <c r="BLK107" s="18"/>
      <c r="BLL107" s="18"/>
      <c r="BLM107" s="18"/>
      <c r="BLN107" s="18"/>
      <c r="BLO107" s="18"/>
      <c r="BLP107" s="18"/>
      <c r="BLQ107" s="18"/>
      <c r="BLR107" s="18"/>
      <c r="BLS107" s="18"/>
      <c r="BLT107" s="18"/>
      <c r="BLU107" s="18"/>
      <c r="BLV107" s="18"/>
      <c r="BLW107" s="18"/>
      <c r="BLX107" s="18"/>
      <c r="BLY107" s="18"/>
      <c r="BLZ107" s="18"/>
      <c r="BMA107" s="18"/>
      <c r="BMB107" s="18"/>
      <c r="BMC107" s="18"/>
      <c r="BMD107" s="18"/>
      <c r="BME107" s="18"/>
      <c r="BMF107" s="18"/>
      <c r="BMG107" s="18"/>
      <c r="BMH107" s="18"/>
      <c r="BMI107" s="18"/>
      <c r="BMJ107" s="18"/>
      <c r="BMK107" s="18"/>
      <c r="BML107" s="18"/>
      <c r="BMM107" s="18"/>
      <c r="BMN107" s="18"/>
      <c r="BMO107" s="18"/>
      <c r="BMP107" s="18"/>
      <c r="BMQ107" s="18"/>
      <c r="BMR107" s="18"/>
      <c r="BMS107" s="18"/>
      <c r="BMT107" s="18"/>
      <c r="BMU107" s="18"/>
      <c r="BMV107" s="18"/>
      <c r="BMW107" s="18"/>
      <c r="BMX107" s="18"/>
      <c r="BMY107" s="18"/>
      <c r="BMZ107" s="18"/>
      <c r="BNA107" s="18"/>
      <c r="BNB107" s="18"/>
      <c r="BNC107" s="18"/>
      <c r="BND107" s="18"/>
      <c r="BNE107" s="18"/>
      <c r="BNF107" s="18"/>
      <c r="BNG107" s="18"/>
      <c r="BNH107" s="18"/>
      <c r="BNI107" s="18"/>
      <c r="BNJ107" s="18"/>
      <c r="BNK107" s="18"/>
      <c r="BNL107" s="18"/>
      <c r="BNM107" s="18"/>
      <c r="BNN107" s="18"/>
      <c r="BNO107" s="18"/>
      <c r="BNP107" s="18"/>
      <c r="BNQ107" s="18"/>
      <c r="BNR107" s="18"/>
      <c r="BNS107" s="18"/>
      <c r="BNT107" s="18"/>
      <c r="BNU107" s="18"/>
      <c r="BNV107" s="18"/>
      <c r="BNW107" s="18"/>
      <c r="BNX107" s="18"/>
      <c r="BNY107" s="18"/>
      <c r="BNZ107" s="18"/>
      <c r="BOA107" s="18"/>
      <c r="BOB107" s="18"/>
      <c r="BOC107" s="18"/>
      <c r="BOD107" s="18"/>
      <c r="BOE107" s="18"/>
      <c r="BOF107" s="18"/>
      <c r="BOG107" s="18"/>
      <c r="BOH107" s="18"/>
      <c r="BOI107" s="18"/>
      <c r="BOJ107" s="18"/>
      <c r="BOK107" s="18"/>
      <c r="BOL107" s="18"/>
      <c r="BOM107" s="18"/>
      <c r="BON107" s="18"/>
      <c r="BOO107" s="18"/>
      <c r="BOP107" s="18"/>
      <c r="BOQ107" s="18"/>
      <c r="BOR107" s="18"/>
      <c r="BOS107" s="18"/>
      <c r="BOT107" s="18"/>
      <c r="BOU107" s="18"/>
      <c r="BOV107" s="18"/>
      <c r="BOW107" s="18"/>
      <c r="BOX107" s="18"/>
      <c r="BOY107" s="18"/>
      <c r="BOZ107" s="18"/>
      <c r="BPA107" s="18"/>
      <c r="BPB107" s="18"/>
      <c r="BPC107" s="18"/>
      <c r="BPD107" s="18"/>
      <c r="BPE107" s="18"/>
      <c r="BPF107" s="18"/>
      <c r="BPG107" s="18"/>
      <c r="BPH107" s="18"/>
      <c r="BPI107" s="18"/>
      <c r="BPJ107" s="18"/>
      <c r="BPK107" s="18"/>
      <c r="BPL107" s="18"/>
      <c r="BPM107" s="18"/>
      <c r="BPN107" s="18"/>
      <c r="BPO107" s="18"/>
      <c r="BPP107" s="18"/>
      <c r="BPQ107" s="18"/>
      <c r="BPR107" s="18"/>
      <c r="BPS107" s="18"/>
      <c r="BPT107" s="18"/>
      <c r="BPU107" s="18"/>
      <c r="BPV107" s="18"/>
      <c r="BPW107" s="18"/>
      <c r="BPX107" s="18"/>
      <c r="BPY107" s="18"/>
      <c r="BPZ107" s="18"/>
      <c r="BQA107" s="18"/>
      <c r="BQB107" s="18"/>
      <c r="BQC107" s="18"/>
      <c r="BQD107" s="18"/>
      <c r="BQE107" s="18"/>
      <c r="BQF107" s="18"/>
      <c r="BQG107" s="18"/>
      <c r="BQH107" s="18"/>
      <c r="BQI107" s="18"/>
      <c r="BQJ107" s="18"/>
      <c r="BQK107" s="18"/>
      <c r="BQL107" s="18"/>
      <c r="BQM107" s="18"/>
      <c r="BQN107" s="18"/>
      <c r="BQO107" s="18"/>
      <c r="BQP107" s="18"/>
      <c r="BQQ107" s="18"/>
      <c r="BQR107" s="18"/>
      <c r="BQS107" s="18"/>
      <c r="BQT107" s="18"/>
      <c r="BQU107" s="18"/>
      <c r="BQV107" s="18"/>
      <c r="BQW107" s="18"/>
      <c r="BQX107" s="18"/>
      <c r="BQY107" s="18"/>
      <c r="BQZ107" s="18"/>
      <c r="BRA107" s="18"/>
      <c r="BRB107" s="18"/>
      <c r="BRC107" s="18"/>
      <c r="BRD107" s="18"/>
      <c r="BRE107" s="18"/>
      <c r="BRF107" s="18"/>
      <c r="BRG107" s="18"/>
      <c r="BRH107" s="18"/>
      <c r="BRI107" s="18"/>
      <c r="BRJ107" s="18"/>
      <c r="BRK107" s="18"/>
      <c r="BRL107" s="18"/>
      <c r="BRM107" s="18"/>
      <c r="BRN107" s="18"/>
      <c r="BRO107" s="18"/>
      <c r="BRP107" s="18"/>
      <c r="BRQ107" s="18"/>
      <c r="BRR107" s="18"/>
      <c r="BRS107" s="18"/>
      <c r="BRT107" s="18"/>
      <c r="BRU107" s="18"/>
      <c r="BRV107" s="18"/>
      <c r="BRW107" s="18"/>
      <c r="BRX107" s="18"/>
      <c r="BRY107" s="18"/>
      <c r="BRZ107" s="18"/>
      <c r="BSA107" s="18"/>
      <c r="BSB107" s="18"/>
      <c r="BSC107" s="18"/>
      <c r="BSD107" s="18"/>
      <c r="BSE107" s="18"/>
      <c r="BSF107" s="18"/>
      <c r="BSG107" s="18"/>
      <c r="BSH107" s="18"/>
      <c r="BSI107" s="18"/>
      <c r="BSJ107" s="18"/>
      <c r="BSK107" s="18"/>
      <c r="BSL107" s="18"/>
      <c r="BSM107" s="18"/>
      <c r="BSN107" s="18"/>
      <c r="BSO107" s="18"/>
      <c r="BSP107" s="18"/>
      <c r="BSQ107" s="18"/>
      <c r="BSR107" s="18"/>
      <c r="BSS107" s="18"/>
      <c r="BST107" s="18"/>
      <c r="BSU107" s="18"/>
      <c r="BSV107" s="18"/>
      <c r="BSW107" s="18"/>
      <c r="BSX107" s="18"/>
      <c r="BSY107" s="18"/>
      <c r="BSZ107" s="18"/>
      <c r="BTA107" s="18"/>
      <c r="BTB107" s="18"/>
      <c r="BTC107" s="18"/>
      <c r="BTD107" s="18"/>
      <c r="BTE107" s="18"/>
      <c r="BTF107" s="18"/>
      <c r="BTG107" s="18"/>
      <c r="BTH107" s="18"/>
      <c r="BTI107" s="18"/>
      <c r="BTJ107" s="18"/>
      <c r="BTK107" s="18"/>
      <c r="BTL107" s="18"/>
      <c r="BTM107" s="18"/>
      <c r="BTN107" s="18"/>
      <c r="BTO107" s="18"/>
      <c r="BTP107" s="18"/>
      <c r="BTQ107" s="18"/>
      <c r="BTR107" s="18"/>
      <c r="BTS107" s="18"/>
      <c r="BTT107" s="18"/>
      <c r="BTU107" s="18"/>
      <c r="BTV107" s="18"/>
      <c r="BTW107" s="18"/>
      <c r="BTX107" s="18"/>
      <c r="BTY107" s="18"/>
      <c r="BTZ107" s="18"/>
      <c r="BUA107" s="18"/>
      <c r="BUB107" s="18"/>
      <c r="BUC107" s="18"/>
      <c r="BUD107" s="18"/>
      <c r="BUE107" s="18"/>
      <c r="BUF107" s="18"/>
      <c r="BUG107" s="18"/>
      <c r="BUH107" s="18"/>
      <c r="BUI107" s="18"/>
      <c r="BUJ107" s="18"/>
      <c r="BUK107" s="18"/>
      <c r="BUL107" s="18"/>
      <c r="BUM107" s="18"/>
      <c r="BUN107" s="18"/>
      <c r="BUO107" s="18"/>
      <c r="BUP107" s="18"/>
      <c r="BUQ107" s="18"/>
      <c r="BUR107" s="18"/>
      <c r="BUS107" s="18"/>
      <c r="BUT107" s="18"/>
      <c r="BUU107" s="18"/>
      <c r="BUV107" s="18"/>
      <c r="BUW107" s="18"/>
      <c r="BUX107" s="18"/>
      <c r="BUY107" s="18"/>
      <c r="BUZ107" s="18"/>
      <c r="BVA107" s="18"/>
      <c r="BVB107" s="18"/>
      <c r="BVC107" s="18"/>
      <c r="BVD107" s="18"/>
      <c r="BVE107" s="18"/>
      <c r="BVF107" s="18"/>
      <c r="BVG107" s="18"/>
      <c r="BVH107" s="18"/>
      <c r="BVI107" s="18"/>
      <c r="BVJ107" s="18"/>
      <c r="BVK107" s="18"/>
      <c r="BVL107" s="18"/>
      <c r="BVM107" s="18"/>
      <c r="BVN107" s="18"/>
      <c r="BVO107" s="18"/>
      <c r="BVP107" s="18"/>
      <c r="BVQ107" s="18"/>
      <c r="BVR107" s="18"/>
      <c r="BVS107" s="18"/>
      <c r="BVT107" s="18"/>
      <c r="BVU107" s="18"/>
      <c r="BVV107" s="18"/>
      <c r="BVW107" s="18"/>
      <c r="BVX107" s="18"/>
      <c r="BVY107" s="18"/>
      <c r="BVZ107" s="18"/>
      <c r="BWA107" s="18"/>
      <c r="BWB107" s="18"/>
      <c r="BWC107" s="18"/>
      <c r="BWD107" s="18"/>
      <c r="BWE107" s="18"/>
      <c r="BWF107" s="18"/>
      <c r="BWG107" s="18"/>
      <c r="BWH107" s="18"/>
      <c r="BWI107" s="18"/>
      <c r="BWJ107" s="18"/>
      <c r="BWK107" s="18"/>
      <c r="BWL107" s="18"/>
      <c r="BWM107" s="18"/>
      <c r="BWN107" s="18"/>
      <c r="BWO107" s="18"/>
      <c r="BWP107" s="18"/>
      <c r="BWQ107" s="18"/>
      <c r="BWR107" s="18"/>
      <c r="BWS107" s="18"/>
      <c r="BWT107" s="18"/>
      <c r="BWU107" s="18"/>
      <c r="BWV107" s="18"/>
      <c r="BWW107" s="18"/>
      <c r="BWX107" s="18"/>
      <c r="BWY107" s="18"/>
      <c r="BWZ107" s="18"/>
      <c r="BXA107" s="18"/>
      <c r="BXB107" s="18"/>
      <c r="BXC107" s="18"/>
      <c r="BXD107" s="18"/>
      <c r="BXE107" s="18"/>
      <c r="BXF107" s="18"/>
      <c r="BXG107" s="18"/>
      <c r="BXH107" s="18"/>
      <c r="BXI107" s="18"/>
      <c r="BXJ107" s="18"/>
      <c r="BXK107" s="18"/>
      <c r="BXL107" s="18"/>
      <c r="BXM107" s="18"/>
      <c r="BXN107" s="18"/>
      <c r="BXO107" s="18"/>
      <c r="BXP107" s="18"/>
      <c r="BXQ107" s="18"/>
      <c r="BXR107" s="18"/>
      <c r="BXS107" s="18"/>
      <c r="BXT107" s="18"/>
      <c r="BXU107" s="18"/>
      <c r="BXV107" s="18"/>
      <c r="BXW107" s="18"/>
      <c r="BXX107" s="18"/>
      <c r="BXY107" s="18"/>
      <c r="BXZ107" s="18"/>
      <c r="BYA107" s="18"/>
      <c r="BYB107" s="18"/>
      <c r="BYC107" s="18"/>
      <c r="BYD107" s="18"/>
      <c r="BYE107" s="18"/>
      <c r="BYF107" s="18"/>
      <c r="BYG107" s="18"/>
      <c r="BYH107" s="18"/>
      <c r="BYI107" s="18"/>
      <c r="BYJ107" s="18"/>
      <c r="BYK107" s="18"/>
      <c r="BYL107" s="18"/>
      <c r="BYM107" s="18"/>
      <c r="BYN107" s="18"/>
      <c r="BYO107" s="18"/>
      <c r="BYP107" s="18"/>
      <c r="BYQ107" s="18"/>
      <c r="BYR107" s="18"/>
      <c r="BYS107" s="18"/>
      <c r="BYT107" s="18"/>
      <c r="BYU107" s="18"/>
      <c r="BYV107" s="18"/>
      <c r="BYW107" s="18"/>
      <c r="BYX107" s="18"/>
      <c r="BYY107" s="18"/>
      <c r="BYZ107" s="18"/>
      <c r="BZA107" s="18"/>
      <c r="BZB107" s="18"/>
      <c r="BZC107" s="18"/>
      <c r="BZD107" s="18"/>
      <c r="BZE107" s="18"/>
      <c r="BZF107" s="18"/>
      <c r="BZG107" s="18"/>
      <c r="BZH107" s="18"/>
      <c r="BZI107" s="18"/>
      <c r="BZJ107" s="18"/>
      <c r="BZK107" s="18"/>
      <c r="BZL107" s="18"/>
      <c r="BZM107" s="18"/>
      <c r="BZN107" s="18"/>
      <c r="BZO107" s="18"/>
      <c r="BZP107" s="18"/>
      <c r="BZQ107" s="18"/>
      <c r="BZR107" s="18"/>
      <c r="BZS107" s="18"/>
      <c r="BZT107" s="18"/>
      <c r="BZU107" s="18"/>
      <c r="BZV107" s="18"/>
      <c r="BZW107" s="18"/>
      <c r="BZX107" s="18"/>
      <c r="BZY107" s="18"/>
      <c r="BZZ107" s="18"/>
      <c r="CAA107" s="18"/>
      <c r="CAB107" s="18"/>
      <c r="CAC107" s="18"/>
      <c r="CAD107" s="18"/>
      <c r="CAE107" s="18"/>
      <c r="CAF107" s="18"/>
      <c r="CAG107" s="18"/>
      <c r="CAH107" s="18"/>
      <c r="CAI107" s="18"/>
      <c r="CAJ107" s="18"/>
      <c r="CAK107" s="18"/>
      <c r="CAL107" s="18"/>
      <c r="CAM107" s="18"/>
      <c r="CAN107" s="18"/>
      <c r="CAO107" s="18"/>
      <c r="CAP107" s="18"/>
      <c r="CAQ107" s="18"/>
      <c r="CAR107" s="18"/>
      <c r="CAS107" s="18"/>
      <c r="CAT107" s="18"/>
      <c r="CAU107" s="18"/>
      <c r="CAV107" s="18"/>
      <c r="CAW107" s="18"/>
      <c r="CAX107" s="18"/>
      <c r="CAY107" s="18"/>
      <c r="CAZ107" s="18"/>
      <c r="CBA107" s="18"/>
      <c r="CBB107" s="18"/>
      <c r="CBC107" s="18"/>
      <c r="CBD107" s="18"/>
      <c r="CBE107" s="18"/>
      <c r="CBF107" s="18"/>
      <c r="CBG107" s="18"/>
      <c r="CBH107" s="18"/>
      <c r="CBI107" s="18"/>
      <c r="CBJ107" s="18"/>
      <c r="CBK107" s="18"/>
      <c r="CBL107" s="18"/>
      <c r="CBM107" s="18"/>
      <c r="CBN107" s="18"/>
      <c r="CBO107" s="18"/>
      <c r="CBP107" s="18"/>
      <c r="CBQ107" s="18"/>
      <c r="CBR107" s="18"/>
      <c r="CBS107" s="18"/>
      <c r="CBT107" s="18"/>
      <c r="CBU107" s="18"/>
      <c r="CBV107" s="18"/>
      <c r="CBW107" s="18"/>
      <c r="CBX107" s="18"/>
      <c r="CBY107" s="18"/>
      <c r="CBZ107" s="18"/>
      <c r="CCA107" s="18"/>
      <c r="CCB107" s="18"/>
      <c r="CCC107" s="18"/>
      <c r="CCD107" s="18"/>
      <c r="CCE107" s="18"/>
      <c r="CCF107" s="18"/>
      <c r="CCG107" s="18"/>
      <c r="CCH107" s="18"/>
      <c r="CCI107" s="18"/>
      <c r="CCJ107" s="18"/>
      <c r="CCK107" s="18"/>
      <c r="CCL107" s="18"/>
      <c r="CCM107" s="18"/>
      <c r="CCN107" s="18"/>
      <c r="CCO107" s="18"/>
      <c r="CCP107" s="18"/>
      <c r="CCQ107" s="18"/>
      <c r="CCR107" s="18"/>
      <c r="CCS107" s="18"/>
      <c r="CCT107" s="18"/>
      <c r="CCU107" s="18"/>
      <c r="CCV107" s="18"/>
      <c r="CCW107" s="18"/>
      <c r="CCX107" s="18"/>
      <c r="CCY107" s="18"/>
      <c r="CCZ107" s="18"/>
      <c r="CDA107" s="18"/>
      <c r="CDB107" s="18"/>
      <c r="CDC107" s="18"/>
      <c r="CDD107" s="18"/>
      <c r="CDE107" s="18"/>
      <c r="CDF107" s="18"/>
      <c r="CDG107" s="18"/>
      <c r="CDH107" s="18"/>
      <c r="CDI107" s="18"/>
      <c r="CDJ107" s="18"/>
      <c r="CDK107" s="18"/>
      <c r="CDL107" s="18"/>
      <c r="CDM107" s="18"/>
      <c r="CDN107" s="18"/>
      <c r="CDO107" s="18"/>
      <c r="CDP107" s="18"/>
      <c r="CDQ107" s="18"/>
      <c r="CDR107" s="18"/>
      <c r="CDS107" s="18"/>
      <c r="CDT107" s="18"/>
      <c r="CDU107" s="18"/>
      <c r="CDV107" s="18"/>
      <c r="CDW107" s="18"/>
      <c r="CDX107" s="18"/>
      <c r="CDY107" s="18"/>
      <c r="CDZ107" s="18"/>
      <c r="CEA107" s="18"/>
      <c r="CEB107" s="18"/>
      <c r="CEC107" s="18"/>
      <c r="CED107" s="18"/>
      <c r="CEE107" s="18"/>
      <c r="CEF107" s="18"/>
      <c r="CEG107" s="18"/>
      <c r="CEH107" s="18"/>
      <c r="CEI107" s="18"/>
      <c r="CEJ107" s="18"/>
      <c r="CEK107" s="18"/>
      <c r="CEL107" s="18"/>
      <c r="CEM107" s="18"/>
      <c r="CEN107" s="18"/>
      <c r="CEO107" s="18"/>
      <c r="CEP107" s="18"/>
      <c r="CEQ107" s="18"/>
      <c r="CER107" s="18"/>
      <c r="CES107" s="18"/>
      <c r="CET107" s="18"/>
      <c r="CEU107" s="18"/>
      <c r="CEV107" s="18"/>
      <c r="CEW107" s="18"/>
      <c r="CEX107" s="18"/>
      <c r="CEY107" s="18"/>
      <c r="CEZ107" s="18"/>
      <c r="CFA107" s="18"/>
      <c r="CFB107" s="18"/>
      <c r="CFC107" s="18"/>
      <c r="CFD107" s="18"/>
      <c r="CFE107" s="18"/>
      <c r="CFF107" s="18"/>
      <c r="CFG107" s="18"/>
      <c r="CFH107" s="18"/>
      <c r="CFI107" s="18"/>
      <c r="CFJ107" s="18"/>
      <c r="CFK107" s="18"/>
      <c r="CFL107" s="18"/>
      <c r="CFM107" s="18"/>
      <c r="CFN107" s="18"/>
      <c r="CFO107" s="18"/>
      <c r="CFP107" s="18"/>
      <c r="CFQ107" s="18"/>
      <c r="CFR107" s="18"/>
      <c r="CFS107" s="18"/>
      <c r="CFT107" s="18"/>
      <c r="CFU107" s="18"/>
      <c r="CFV107" s="18"/>
      <c r="CFW107" s="18"/>
      <c r="CFX107" s="18"/>
      <c r="CFY107" s="18"/>
      <c r="CFZ107" s="18"/>
      <c r="CGA107" s="18"/>
      <c r="CGB107" s="18"/>
      <c r="CGC107" s="18"/>
      <c r="CGD107" s="18"/>
      <c r="CGE107" s="18"/>
      <c r="CGF107" s="18"/>
      <c r="CGG107" s="18"/>
      <c r="CGH107" s="18"/>
      <c r="CGI107" s="18"/>
      <c r="CGJ107" s="18"/>
      <c r="CGK107" s="18"/>
      <c r="CGL107" s="18"/>
      <c r="CGM107" s="18"/>
      <c r="CGN107" s="18"/>
      <c r="CGO107" s="18"/>
      <c r="CGP107" s="18"/>
      <c r="CGQ107" s="18"/>
      <c r="CGR107" s="18"/>
      <c r="CGS107" s="18"/>
      <c r="CGT107" s="18"/>
      <c r="CGU107" s="18"/>
      <c r="CGV107" s="18"/>
      <c r="CGW107" s="18"/>
      <c r="CGX107" s="18"/>
      <c r="CGY107" s="18"/>
      <c r="CGZ107" s="18"/>
      <c r="CHA107" s="18"/>
      <c r="CHB107" s="18"/>
      <c r="CHC107" s="18"/>
      <c r="CHD107" s="18"/>
      <c r="CHE107" s="18"/>
      <c r="CHF107" s="18"/>
      <c r="CHG107" s="18"/>
      <c r="CHH107" s="18"/>
      <c r="CHI107" s="18"/>
      <c r="CHJ107" s="18"/>
      <c r="CHK107" s="18"/>
      <c r="CHL107" s="18"/>
      <c r="CHM107" s="18"/>
      <c r="CHN107" s="18"/>
      <c r="CHO107" s="18"/>
      <c r="CHP107" s="18"/>
      <c r="CHQ107" s="18"/>
      <c r="CHR107" s="18"/>
      <c r="CHS107" s="18"/>
      <c r="CHT107" s="18"/>
      <c r="CHU107" s="18"/>
      <c r="CHV107" s="18"/>
      <c r="CHW107" s="18"/>
      <c r="CHX107" s="18"/>
      <c r="CHY107" s="18"/>
      <c r="CHZ107" s="18"/>
      <c r="CIA107" s="18"/>
      <c r="CIB107" s="18"/>
      <c r="CIC107" s="18"/>
      <c r="CID107" s="18"/>
      <c r="CIE107" s="18"/>
      <c r="CIF107" s="18"/>
      <c r="CIG107" s="18"/>
      <c r="CIH107" s="18"/>
      <c r="CII107" s="18"/>
      <c r="CIJ107" s="18"/>
      <c r="CIK107" s="18"/>
      <c r="CIL107" s="18"/>
      <c r="CIM107" s="18"/>
      <c r="CIN107" s="18"/>
      <c r="CIO107" s="18"/>
      <c r="CIP107" s="18"/>
      <c r="CIQ107" s="18"/>
      <c r="CIR107" s="18"/>
      <c r="CIS107" s="18"/>
      <c r="CIT107" s="18"/>
      <c r="CIU107" s="18"/>
      <c r="CIV107" s="18"/>
      <c r="CIW107" s="18"/>
      <c r="CIX107" s="18"/>
      <c r="CIY107" s="18"/>
      <c r="CIZ107" s="18"/>
      <c r="CJA107" s="18"/>
      <c r="CJB107" s="18"/>
      <c r="CJC107" s="18"/>
      <c r="CJD107" s="18"/>
      <c r="CJE107" s="18"/>
      <c r="CJF107" s="18"/>
      <c r="CJG107" s="18"/>
      <c r="CJH107" s="18"/>
      <c r="CJI107" s="18"/>
      <c r="CJJ107" s="18"/>
      <c r="CJK107" s="18"/>
      <c r="CJL107" s="18"/>
      <c r="CJM107" s="18"/>
      <c r="CJN107" s="18"/>
      <c r="CJO107" s="18"/>
      <c r="CJP107" s="18"/>
      <c r="CJQ107" s="18"/>
      <c r="CJR107" s="18"/>
      <c r="CJS107" s="18"/>
      <c r="CJT107" s="18"/>
      <c r="CJU107" s="18"/>
      <c r="CJV107" s="18"/>
      <c r="CJW107" s="18"/>
      <c r="CJX107" s="18"/>
      <c r="CJY107" s="18"/>
      <c r="CJZ107" s="18"/>
      <c r="CKA107" s="18"/>
      <c r="CKB107" s="18"/>
      <c r="CKC107" s="18"/>
      <c r="CKD107" s="18"/>
      <c r="CKE107" s="18"/>
      <c r="CKF107" s="18"/>
      <c r="CKG107" s="18"/>
      <c r="CKH107" s="18"/>
      <c r="CKI107" s="18"/>
      <c r="CKJ107" s="18"/>
      <c r="CKK107" s="18"/>
      <c r="CKL107" s="18"/>
      <c r="CKM107" s="18"/>
      <c r="CKN107" s="18"/>
      <c r="CKO107" s="18"/>
      <c r="CKP107" s="18"/>
      <c r="CKQ107" s="18"/>
      <c r="CKR107" s="18"/>
      <c r="CKS107" s="18"/>
      <c r="CKT107" s="18"/>
      <c r="CKU107" s="18"/>
      <c r="CKV107" s="18"/>
      <c r="CKW107" s="18"/>
      <c r="CKX107" s="18"/>
      <c r="CKY107" s="18"/>
      <c r="CKZ107" s="18"/>
      <c r="CLA107" s="18"/>
      <c r="CLB107" s="18"/>
      <c r="CLC107" s="18"/>
      <c r="CLD107" s="18"/>
      <c r="CLE107" s="18"/>
      <c r="CLF107" s="18"/>
      <c r="CLG107" s="18"/>
      <c r="CLH107" s="18"/>
      <c r="CLI107" s="18"/>
      <c r="CLJ107" s="18"/>
      <c r="CLK107" s="18"/>
      <c r="CLL107" s="18"/>
      <c r="CLM107" s="18"/>
      <c r="CLN107" s="18"/>
      <c r="CLO107" s="18"/>
      <c r="CLP107" s="18"/>
      <c r="CLQ107" s="18"/>
      <c r="CLR107" s="18"/>
      <c r="CLS107" s="18"/>
      <c r="CLT107" s="18"/>
      <c r="CLU107" s="18"/>
      <c r="CLV107" s="18"/>
      <c r="CLW107" s="18"/>
      <c r="CLX107" s="18"/>
      <c r="CLY107" s="18"/>
      <c r="CLZ107" s="18"/>
      <c r="CMA107" s="18"/>
      <c r="CMB107" s="18"/>
      <c r="CMC107" s="18"/>
      <c r="CMD107" s="18"/>
      <c r="CME107" s="18"/>
      <c r="CMF107" s="18"/>
      <c r="CMG107" s="18"/>
      <c r="CMH107" s="18"/>
      <c r="CMI107" s="18"/>
      <c r="CMJ107" s="18"/>
      <c r="CMK107" s="18"/>
      <c r="CML107" s="18"/>
      <c r="CMM107" s="18"/>
      <c r="CMN107" s="18"/>
      <c r="CMO107" s="18"/>
      <c r="CMP107" s="18"/>
      <c r="CMQ107" s="18"/>
      <c r="CMR107" s="18"/>
      <c r="CMS107" s="18"/>
      <c r="CMT107" s="18"/>
      <c r="CMU107" s="18"/>
      <c r="CMV107" s="18"/>
      <c r="CMW107" s="18"/>
      <c r="CMX107" s="18"/>
      <c r="CMY107" s="18"/>
      <c r="CMZ107" s="18"/>
      <c r="CNA107" s="18"/>
      <c r="CNB107" s="18"/>
      <c r="CNC107" s="18"/>
      <c r="CND107" s="18"/>
      <c r="CNE107" s="18"/>
      <c r="CNF107" s="18"/>
      <c r="CNG107" s="18"/>
      <c r="CNH107" s="18"/>
      <c r="CNI107" s="18"/>
      <c r="CNJ107" s="18"/>
      <c r="CNK107" s="18"/>
      <c r="CNL107" s="18"/>
      <c r="CNM107" s="18"/>
      <c r="CNN107" s="18"/>
      <c r="CNO107" s="18"/>
      <c r="CNP107" s="18"/>
      <c r="CNQ107" s="18"/>
      <c r="CNR107" s="18"/>
      <c r="CNS107" s="18"/>
      <c r="CNT107" s="18"/>
      <c r="CNU107" s="18"/>
      <c r="CNV107" s="18"/>
      <c r="CNW107" s="18"/>
      <c r="CNX107" s="18"/>
      <c r="CNY107" s="18"/>
      <c r="CNZ107" s="18"/>
      <c r="COA107" s="18"/>
      <c r="COB107" s="18"/>
      <c r="COC107" s="18"/>
      <c r="COD107" s="18"/>
      <c r="COE107" s="18"/>
      <c r="COF107" s="18"/>
      <c r="COG107" s="18"/>
      <c r="COH107" s="18"/>
      <c r="COI107" s="18"/>
      <c r="COJ107" s="18"/>
      <c r="COK107" s="18"/>
      <c r="COL107" s="18"/>
      <c r="COM107" s="18"/>
      <c r="CON107" s="18"/>
      <c r="COO107" s="18"/>
      <c r="COP107" s="18"/>
      <c r="COQ107" s="18"/>
      <c r="COR107" s="18"/>
      <c r="COS107" s="18"/>
      <c r="COT107" s="18"/>
      <c r="COU107" s="18"/>
      <c r="COV107" s="18"/>
      <c r="COW107" s="18"/>
      <c r="COX107" s="18"/>
      <c r="COY107" s="18"/>
      <c r="COZ107" s="18"/>
      <c r="CPA107" s="18"/>
      <c r="CPB107" s="18"/>
      <c r="CPC107" s="18"/>
      <c r="CPD107" s="18"/>
      <c r="CPE107" s="18"/>
      <c r="CPF107" s="18"/>
      <c r="CPG107" s="18"/>
      <c r="CPH107" s="18"/>
      <c r="CPI107" s="18"/>
      <c r="CPJ107" s="18"/>
      <c r="CPK107" s="18"/>
      <c r="CPL107" s="18"/>
      <c r="CPM107" s="18"/>
      <c r="CPN107" s="18"/>
      <c r="CPO107" s="18"/>
      <c r="CPP107" s="18"/>
      <c r="CPQ107" s="18"/>
      <c r="CPR107" s="18"/>
      <c r="CPS107" s="18"/>
      <c r="CPT107" s="18"/>
      <c r="CPU107" s="18"/>
      <c r="CPV107" s="18"/>
      <c r="CPW107" s="18"/>
      <c r="CPX107" s="18"/>
      <c r="CPY107" s="18"/>
      <c r="CPZ107" s="18"/>
      <c r="CQA107" s="18"/>
      <c r="CQB107" s="18"/>
      <c r="CQC107" s="18"/>
      <c r="CQD107" s="18"/>
      <c r="CQE107" s="18"/>
      <c r="CQF107" s="18"/>
      <c r="CQG107" s="18"/>
      <c r="CQH107" s="18"/>
      <c r="CQI107" s="18"/>
      <c r="CQJ107" s="18"/>
      <c r="CQK107" s="18"/>
      <c r="CQL107" s="18"/>
      <c r="CQM107" s="18"/>
      <c r="CQN107" s="18"/>
      <c r="CQO107" s="18"/>
      <c r="CQP107" s="18"/>
      <c r="CQQ107" s="18"/>
      <c r="CQR107" s="18"/>
      <c r="CQS107" s="18"/>
      <c r="CQT107" s="18"/>
      <c r="CQU107" s="18"/>
      <c r="CQV107" s="18"/>
      <c r="CQW107" s="18"/>
      <c r="CQX107" s="18"/>
      <c r="CQY107" s="18"/>
      <c r="CQZ107" s="18"/>
      <c r="CRA107" s="18"/>
      <c r="CRB107" s="18"/>
      <c r="CRC107" s="18"/>
      <c r="CRD107" s="18"/>
    </row>
    <row r="108" spans="1:2500" ht="18" hidden="1" customHeight="1" x14ac:dyDescent="0.25">
      <c r="A108" s="433"/>
      <c r="B108" s="21">
        <v>2</v>
      </c>
      <c r="C108" s="21" t="str">
        <f t="shared" si="16"/>
        <v>_2</v>
      </c>
      <c r="D108" s="21" t="str">
        <f t="shared" si="17"/>
        <v>_4_1</v>
      </c>
      <c r="E108" s="22" t="s">
        <v>13</v>
      </c>
      <c r="F108" s="21">
        <v>4</v>
      </c>
      <c r="G108" s="22" t="s">
        <v>13</v>
      </c>
      <c r="H108" s="21">
        <v>1</v>
      </c>
      <c r="I108" s="22" t="s">
        <v>7</v>
      </c>
      <c r="J108" s="287">
        <v>15207</v>
      </c>
      <c r="K108" s="23">
        <f t="shared" ref="K108" si="28">+K8</f>
        <v>0.02</v>
      </c>
      <c r="L108" s="23">
        <f t="shared" si="23"/>
        <v>0.02</v>
      </c>
      <c r="M108" s="289">
        <f t="shared" si="20"/>
        <v>15513</v>
      </c>
      <c r="N108" s="289">
        <f t="shared" si="21"/>
        <v>15825</v>
      </c>
      <c r="P108" s="25">
        <f t="shared" si="22"/>
        <v>1.0201223120931151</v>
      </c>
      <c r="Q108" s="25">
        <f>+P108</f>
        <v>1.0201223120931151</v>
      </c>
      <c r="R108" s="25">
        <v>0</v>
      </c>
      <c r="S108" s="1">
        <f t="shared" si="24"/>
        <v>1.020112163991491</v>
      </c>
      <c r="T108" s="1">
        <f>+S108</f>
        <v>1.020112163991491</v>
      </c>
      <c r="U108" s="1">
        <v>0</v>
      </c>
    </row>
    <row r="109" spans="1:2500" ht="18" hidden="1" customHeight="1" x14ac:dyDescent="0.25">
      <c r="A109" s="433"/>
      <c r="B109" s="21">
        <v>2</v>
      </c>
      <c r="C109" s="21" t="str">
        <f t="shared" si="16"/>
        <v>_2</v>
      </c>
      <c r="D109" s="21" t="str">
        <f t="shared" si="17"/>
        <v>_4_2</v>
      </c>
      <c r="E109" s="22" t="s">
        <v>13</v>
      </c>
      <c r="F109" s="21">
        <v>4</v>
      </c>
      <c r="G109" s="22" t="s">
        <v>13</v>
      </c>
      <c r="H109" s="21">
        <v>2</v>
      </c>
      <c r="I109" s="22" t="s">
        <v>9</v>
      </c>
      <c r="J109" s="287">
        <v>27255</v>
      </c>
      <c r="K109" s="23">
        <f t="shared" ref="K109" si="29">+K9</f>
        <v>0.02</v>
      </c>
      <c r="L109" s="23">
        <f t="shared" si="23"/>
        <v>0.02</v>
      </c>
      <c r="M109" s="289">
        <f t="shared" si="20"/>
        <v>27801</v>
      </c>
      <c r="N109" s="289">
        <f t="shared" si="21"/>
        <v>28359</v>
      </c>
      <c r="P109" s="25">
        <f t="shared" si="22"/>
        <v>1.0200330214639515</v>
      </c>
      <c r="Q109" s="25">
        <f>+Q108</f>
        <v>1.0201223120931151</v>
      </c>
      <c r="R109" s="25">
        <f>+(M109-M108)/(J109-J108)</f>
        <v>1.0199203187250996</v>
      </c>
      <c r="S109" s="1">
        <f t="shared" si="24"/>
        <v>1.0200712204596958</v>
      </c>
      <c r="T109" s="1">
        <f>+T108</f>
        <v>1.020112163991491</v>
      </c>
      <c r="U109" s="1">
        <f>+(N109-N108)/(M109-M108)</f>
        <v>1.02001953125</v>
      </c>
    </row>
    <row r="110" spans="1:2500" ht="18" hidden="1" customHeight="1" x14ac:dyDescent="0.25">
      <c r="A110" s="433"/>
      <c r="B110" s="21">
        <v>3</v>
      </c>
      <c r="C110" s="21" t="str">
        <f t="shared" si="16"/>
        <v>_3</v>
      </c>
      <c r="D110" s="21" t="str">
        <f t="shared" si="17"/>
        <v>_5_1</v>
      </c>
      <c r="E110" s="22" t="s">
        <v>16</v>
      </c>
      <c r="F110" s="21">
        <v>5</v>
      </c>
      <c r="G110" s="22" t="s">
        <v>16</v>
      </c>
      <c r="H110" s="21">
        <v>1</v>
      </c>
      <c r="I110" s="22" t="s">
        <v>7</v>
      </c>
      <c r="J110" s="287">
        <v>15594</v>
      </c>
      <c r="K110" s="23">
        <f t="shared" ref="K110" si="30">+K10</f>
        <v>0.02</v>
      </c>
      <c r="L110" s="23">
        <f t="shared" si="23"/>
        <v>0.02</v>
      </c>
      <c r="M110" s="289">
        <f t="shared" si="20"/>
        <v>15906</v>
      </c>
      <c r="N110" s="289">
        <f t="shared" si="21"/>
        <v>16227</v>
      </c>
      <c r="P110" s="25">
        <f t="shared" si="22"/>
        <v>1.0200076952674106</v>
      </c>
      <c r="Q110" s="25">
        <f>+P110</f>
        <v>1.0200076952674106</v>
      </c>
      <c r="R110" s="25">
        <v>0</v>
      </c>
      <c r="S110" s="1">
        <f t="shared" si="24"/>
        <v>1.0201810637495285</v>
      </c>
      <c r="T110" s="1">
        <f>+S110</f>
        <v>1.0201810637495285</v>
      </c>
      <c r="U110" s="1">
        <v>0</v>
      </c>
    </row>
    <row r="111" spans="1:2500" ht="18" hidden="1" customHeight="1" x14ac:dyDescent="0.25">
      <c r="A111" s="433"/>
      <c r="B111" s="21">
        <v>3</v>
      </c>
      <c r="C111" s="21" t="str">
        <f t="shared" si="16"/>
        <v>_3</v>
      </c>
      <c r="D111" s="21" t="str">
        <f t="shared" si="17"/>
        <v>_5_2</v>
      </c>
      <c r="E111" s="22" t="s">
        <v>16</v>
      </c>
      <c r="F111" s="21">
        <v>5</v>
      </c>
      <c r="G111" s="22" t="s">
        <v>16</v>
      </c>
      <c r="H111" s="21">
        <v>2</v>
      </c>
      <c r="I111" s="22" t="s">
        <v>9</v>
      </c>
      <c r="J111" s="287">
        <v>27837</v>
      </c>
      <c r="K111" s="23">
        <f t="shared" ref="K111" si="31">+K11</f>
        <v>0.02</v>
      </c>
      <c r="L111" s="23">
        <f t="shared" si="23"/>
        <v>0.02</v>
      </c>
      <c r="M111" s="289">
        <f t="shared" si="20"/>
        <v>28395</v>
      </c>
      <c r="N111" s="289">
        <f t="shared" si="21"/>
        <v>28965</v>
      </c>
      <c r="P111" s="25">
        <f t="shared" si="22"/>
        <v>1.0200452634982218</v>
      </c>
      <c r="Q111" s="25">
        <f>+Q110</f>
        <v>1.0200076952674106</v>
      </c>
      <c r="R111" s="25">
        <f>+(M111-M110)/(J111-J110)</f>
        <v>1.020093114432737</v>
      </c>
      <c r="S111" s="1">
        <f t="shared" si="24"/>
        <v>1.0200739566825145</v>
      </c>
      <c r="T111" s="1">
        <f>+T110</f>
        <v>1.0201810637495285</v>
      </c>
      <c r="U111" s="1">
        <f>+(N111-N110)/(M111-M110)</f>
        <v>1.0199375450396349</v>
      </c>
    </row>
    <row r="112" spans="1:2500" ht="18" hidden="1" customHeight="1" x14ac:dyDescent="0.25">
      <c r="A112" s="433"/>
      <c r="B112" s="21">
        <v>4</v>
      </c>
      <c r="C112" s="21" t="str">
        <f t="shared" si="16"/>
        <v>_4</v>
      </c>
      <c r="D112" s="21" t="str">
        <f t="shared" si="17"/>
        <v>_3_1</v>
      </c>
      <c r="E112" s="22" t="s">
        <v>18</v>
      </c>
      <c r="F112" s="21">
        <v>3</v>
      </c>
      <c r="G112" s="22" t="s">
        <v>19</v>
      </c>
      <c r="H112" s="21">
        <v>1</v>
      </c>
      <c r="I112" s="22" t="s">
        <v>7</v>
      </c>
      <c r="J112" s="287">
        <v>16917</v>
      </c>
      <c r="K112" s="23">
        <f t="shared" ref="K112" si="32">+K12</f>
        <v>0.02</v>
      </c>
      <c r="L112" s="23">
        <f t="shared" si="23"/>
        <v>0.02</v>
      </c>
      <c r="M112" s="289">
        <f t="shared" si="20"/>
        <v>17256</v>
      </c>
      <c r="N112" s="289">
        <f t="shared" si="21"/>
        <v>17604</v>
      </c>
      <c r="P112" s="25">
        <f t="shared" si="22"/>
        <v>1.0200390140095761</v>
      </c>
      <c r="Q112" s="25">
        <f>+P112</f>
        <v>1.0200390140095761</v>
      </c>
      <c r="R112" s="25">
        <v>0</v>
      </c>
      <c r="S112" s="1">
        <f t="shared" si="24"/>
        <v>1.0201668984700973</v>
      </c>
      <c r="T112" s="1">
        <f>+S112</f>
        <v>1.0201668984700973</v>
      </c>
      <c r="U112" s="1">
        <v>0</v>
      </c>
    </row>
    <row r="113" spans="1:21" ht="18" hidden="1" customHeight="1" x14ac:dyDescent="0.25">
      <c r="A113" s="433"/>
      <c r="B113" s="21">
        <v>4</v>
      </c>
      <c r="C113" s="21" t="str">
        <f t="shared" si="16"/>
        <v>_4</v>
      </c>
      <c r="D113" s="21" t="str">
        <f t="shared" si="17"/>
        <v>_3_2</v>
      </c>
      <c r="E113" s="22" t="s">
        <v>18</v>
      </c>
      <c r="F113" s="21">
        <v>3</v>
      </c>
      <c r="G113" s="22" t="s">
        <v>19</v>
      </c>
      <c r="H113" s="21">
        <v>2</v>
      </c>
      <c r="I113" s="22" t="s">
        <v>9</v>
      </c>
      <c r="J113" s="287">
        <v>30153</v>
      </c>
      <c r="K113" s="23">
        <f t="shared" ref="K113" si="33">+K13</f>
        <v>0.02</v>
      </c>
      <c r="L113" s="23">
        <f t="shared" si="23"/>
        <v>0.02</v>
      </c>
      <c r="M113" s="289">
        <f t="shared" si="20"/>
        <v>30759</v>
      </c>
      <c r="N113" s="289">
        <f t="shared" si="21"/>
        <v>31377</v>
      </c>
      <c r="P113" s="25">
        <f t="shared" si="22"/>
        <v>1.0200975027360462</v>
      </c>
      <c r="Q113" s="25">
        <f>+Q112</f>
        <v>1.0200390140095761</v>
      </c>
      <c r="R113" s="25">
        <f>+(M113-M112)/(J113-J112)</f>
        <v>1.0201722574796011</v>
      </c>
      <c r="S113" s="1">
        <f t="shared" si="24"/>
        <v>1.0200916804837608</v>
      </c>
      <c r="T113" s="1">
        <f>+T112</f>
        <v>1.0201668984700973</v>
      </c>
      <c r="U113" s="1">
        <f>+(N113-N112)/(M113-M112)</f>
        <v>1.0199955565429903</v>
      </c>
    </row>
    <row r="114" spans="1:21" ht="18" hidden="1" customHeight="1" x14ac:dyDescent="0.25">
      <c r="A114" s="433"/>
      <c r="B114" s="21">
        <v>4</v>
      </c>
      <c r="C114" s="21" t="str">
        <f t="shared" si="16"/>
        <v>_4</v>
      </c>
      <c r="D114" s="21" t="str">
        <f t="shared" si="17"/>
        <v>_6_1</v>
      </c>
      <c r="E114" s="22" t="s">
        <v>18</v>
      </c>
      <c r="F114" s="21">
        <v>6</v>
      </c>
      <c r="G114" s="22" t="s">
        <v>18</v>
      </c>
      <c r="H114" s="21">
        <v>1</v>
      </c>
      <c r="I114" s="22" t="s">
        <v>7</v>
      </c>
      <c r="J114" s="287">
        <v>16917</v>
      </c>
      <c r="K114" s="23">
        <f t="shared" ref="K114" si="34">+K14</f>
        <v>0.02</v>
      </c>
      <c r="L114" s="23">
        <f t="shared" si="23"/>
        <v>0.02</v>
      </c>
      <c r="M114" s="289">
        <f t="shared" si="20"/>
        <v>17256</v>
      </c>
      <c r="N114" s="289">
        <f t="shared" si="21"/>
        <v>17604</v>
      </c>
      <c r="P114" s="25">
        <f t="shared" si="22"/>
        <v>1.0200390140095761</v>
      </c>
      <c r="Q114" s="25">
        <f>+P114</f>
        <v>1.0200390140095761</v>
      </c>
      <c r="R114" s="25">
        <v>0</v>
      </c>
      <c r="S114" s="1">
        <f t="shared" si="24"/>
        <v>1.0201668984700973</v>
      </c>
      <c r="T114" s="1">
        <f>+S114</f>
        <v>1.0201668984700973</v>
      </c>
      <c r="U114" s="1">
        <v>0</v>
      </c>
    </row>
    <row r="115" spans="1:21" ht="18" hidden="1" customHeight="1" x14ac:dyDescent="0.25">
      <c r="A115" s="433"/>
      <c r="B115" s="21">
        <v>4</v>
      </c>
      <c r="C115" s="21" t="str">
        <f t="shared" si="16"/>
        <v>_4</v>
      </c>
      <c r="D115" s="21" t="str">
        <f t="shared" si="17"/>
        <v>_6_2</v>
      </c>
      <c r="E115" s="22" t="s">
        <v>18</v>
      </c>
      <c r="F115" s="21">
        <v>6</v>
      </c>
      <c r="G115" s="22" t="s">
        <v>18</v>
      </c>
      <c r="H115" s="21">
        <v>2</v>
      </c>
      <c r="I115" s="22" t="s">
        <v>9</v>
      </c>
      <c r="J115" s="287">
        <v>30153</v>
      </c>
      <c r="K115" s="23">
        <f t="shared" ref="K115" si="35">+K15</f>
        <v>0.02</v>
      </c>
      <c r="L115" s="23">
        <f t="shared" si="23"/>
        <v>0.02</v>
      </c>
      <c r="M115" s="289">
        <f t="shared" si="20"/>
        <v>30759</v>
      </c>
      <c r="N115" s="289">
        <f t="shared" si="21"/>
        <v>31377</v>
      </c>
      <c r="P115" s="25">
        <f t="shared" si="22"/>
        <v>1.0200975027360462</v>
      </c>
      <c r="Q115" s="25">
        <f>+Q114</f>
        <v>1.0200390140095761</v>
      </c>
      <c r="R115" s="25">
        <f>+(M115-M114)/(J115-J114)</f>
        <v>1.0201722574796011</v>
      </c>
      <c r="S115" s="1">
        <f t="shared" si="24"/>
        <v>1.0200916804837608</v>
      </c>
      <c r="T115" s="1">
        <f>+T114</f>
        <v>1.0201668984700973</v>
      </c>
      <c r="U115" s="1">
        <f>+(N115-N114)/(M115-M114)</f>
        <v>1.0199955565429903</v>
      </c>
    </row>
    <row r="116" spans="1:21" ht="18" customHeight="1" x14ac:dyDescent="0.25">
      <c r="A116" s="433"/>
      <c r="B116" s="21">
        <v>5</v>
      </c>
      <c r="C116" s="21" t="str">
        <f t="shared" si="16"/>
        <v>_5</v>
      </c>
      <c r="D116" s="21" t="str">
        <f t="shared" si="17"/>
        <v>_11_1</v>
      </c>
      <c r="E116" s="22" t="s">
        <v>78</v>
      </c>
      <c r="F116" s="21">
        <v>11</v>
      </c>
      <c r="G116" s="22" t="s">
        <v>79</v>
      </c>
      <c r="H116" s="21">
        <v>1</v>
      </c>
      <c r="I116" s="22" t="s">
        <v>7</v>
      </c>
      <c r="J116" s="287">
        <v>15594</v>
      </c>
      <c r="K116" s="15">
        <v>0.02</v>
      </c>
      <c r="L116" s="15">
        <v>0.02</v>
      </c>
      <c r="M116" s="289">
        <f t="shared" si="20"/>
        <v>15906</v>
      </c>
      <c r="N116" s="289">
        <f t="shared" si="21"/>
        <v>16227</v>
      </c>
      <c r="P116" s="25">
        <f t="shared" si="22"/>
        <v>1.0200076952674106</v>
      </c>
      <c r="Q116" s="25">
        <f>+P116</f>
        <v>1.0200076952674106</v>
      </c>
      <c r="R116" s="25">
        <v>0</v>
      </c>
      <c r="S116" s="1">
        <f t="shared" si="24"/>
        <v>1.0201810637495285</v>
      </c>
      <c r="T116" s="1">
        <f>+S116</f>
        <v>1.0201810637495285</v>
      </c>
      <c r="U116" s="1">
        <v>0</v>
      </c>
    </row>
    <row r="117" spans="1:21" ht="18" customHeight="1" x14ac:dyDescent="0.25">
      <c r="A117" s="433"/>
      <c r="B117" s="21">
        <v>5</v>
      </c>
      <c r="C117" s="21" t="str">
        <f t="shared" si="16"/>
        <v>_5</v>
      </c>
      <c r="D117" s="21" t="str">
        <f t="shared" si="17"/>
        <v>_11_2</v>
      </c>
      <c r="E117" s="22" t="s">
        <v>78</v>
      </c>
      <c r="F117" s="21">
        <v>11</v>
      </c>
      <c r="G117" s="22" t="s">
        <v>79</v>
      </c>
      <c r="H117" s="21">
        <v>2</v>
      </c>
      <c r="I117" s="22" t="s">
        <v>9</v>
      </c>
      <c r="J117" s="287">
        <v>27837</v>
      </c>
      <c r="K117" s="15">
        <v>0.02</v>
      </c>
      <c r="L117" s="15">
        <v>0.02</v>
      </c>
      <c r="M117" s="289">
        <f t="shared" si="20"/>
        <v>28395</v>
      </c>
      <c r="N117" s="289">
        <f t="shared" si="21"/>
        <v>28965</v>
      </c>
      <c r="P117" s="25">
        <f t="shared" si="22"/>
        <v>1.0200452634982218</v>
      </c>
      <c r="Q117" s="25">
        <f>+Q116</f>
        <v>1.0200076952674106</v>
      </c>
      <c r="R117" s="25">
        <f>+(M117-M116)/(J117-J116)</f>
        <v>1.020093114432737</v>
      </c>
      <c r="S117" s="1">
        <f t="shared" si="24"/>
        <v>1.0200739566825145</v>
      </c>
      <c r="T117" s="1">
        <f>+T116</f>
        <v>1.0201810637495285</v>
      </c>
      <c r="U117" s="1">
        <f>+(N117-N116)/(M117-M116)</f>
        <v>1.0199375450396349</v>
      </c>
    </row>
    <row r="118" spans="1:21" ht="18" customHeight="1" x14ac:dyDescent="0.25">
      <c r="A118" s="433"/>
      <c r="B118" s="21">
        <v>6</v>
      </c>
      <c r="C118" s="21" t="str">
        <f t="shared" si="16"/>
        <v>_6</v>
      </c>
      <c r="D118" s="21" t="str">
        <f t="shared" si="17"/>
        <v>_9_1</v>
      </c>
      <c r="E118" s="22" t="s">
        <v>48</v>
      </c>
      <c r="F118" s="21">
        <v>9</v>
      </c>
      <c r="G118" s="22" t="s">
        <v>49</v>
      </c>
      <c r="H118" s="21">
        <v>1</v>
      </c>
      <c r="I118" s="22" t="s">
        <v>7</v>
      </c>
      <c r="J118" s="287">
        <v>20325</v>
      </c>
      <c r="K118" s="15">
        <v>0.02</v>
      </c>
      <c r="L118" s="15">
        <v>0.02</v>
      </c>
      <c r="M118" s="289">
        <f t="shared" si="20"/>
        <v>20733</v>
      </c>
      <c r="N118" s="289">
        <f t="shared" si="21"/>
        <v>21150</v>
      </c>
      <c r="P118" s="25">
        <f t="shared" si="22"/>
        <v>1.0200738007380075</v>
      </c>
      <c r="Q118" s="25">
        <f>+P118</f>
        <v>1.0200738007380075</v>
      </c>
      <c r="R118" s="25">
        <v>0</v>
      </c>
      <c r="S118" s="1">
        <f t="shared" si="24"/>
        <v>1.0201128635508609</v>
      </c>
      <c r="T118" s="1">
        <f>+S118</f>
        <v>1.0201128635508609</v>
      </c>
      <c r="U118" s="1">
        <v>0</v>
      </c>
    </row>
    <row r="119" spans="1:21" ht="18" customHeight="1" x14ac:dyDescent="0.25">
      <c r="A119" s="433"/>
      <c r="B119" s="21">
        <v>6</v>
      </c>
      <c r="C119" s="21" t="str">
        <f t="shared" si="16"/>
        <v>_6</v>
      </c>
      <c r="D119" s="21" t="str">
        <f t="shared" si="17"/>
        <v>_9_2</v>
      </c>
      <c r="E119" s="22" t="s">
        <v>48</v>
      </c>
      <c r="F119" s="21">
        <v>9</v>
      </c>
      <c r="G119" s="22" t="s">
        <v>49</v>
      </c>
      <c r="H119" s="21">
        <v>2</v>
      </c>
      <c r="I119" s="22" t="s">
        <v>9</v>
      </c>
      <c r="J119" s="287">
        <v>33828</v>
      </c>
      <c r="K119" s="15">
        <v>0.02</v>
      </c>
      <c r="L119" s="15">
        <v>0.02</v>
      </c>
      <c r="M119" s="289">
        <f t="shared" si="20"/>
        <v>34506</v>
      </c>
      <c r="N119" s="289">
        <f t="shared" si="21"/>
        <v>35199</v>
      </c>
      <c r="P119" s="25">
        <f t="shared" si="22"/>
        <v>1.0200425682866265</v>
      </c>
      <c r="Q119" s="25">
        <f>+Q118</f>
        <v>1.0200738007380075</v>
      </c>
      <c r="R119" s="25">
        <f>+(M119-M118)/(J119-J118)</f>
        <v>1.0199955565429903</v>
      </c>
      <c r="S119" s="1">
        <f t="shared" si="24"/>
        <v>1.0200834637454357</v>
      </c>
      <c r="T119" s="1">
        <f>+T118</f>
        <v>1.0201128635508609</v>
      </c>
      <c r="U119" s="1">
        <f>+(N119-N118)/(M119-M118)</f>
        <v>1.0200392071444129</v>
      </c>
    </row>
    <row r="120" spans="1:21" ht="18" customHeight="1" x14ac:dyDescent="0.25">
      <c r="A120" s="433"/>
      <c r="B120" s="21">
        <v>6</v>
      </c>
      <c r="C120" s="21" t="str">
        <f t="shared" si="16"/>
        <v>_6</v>
      </c>
      <c r="D120" s="21" t="str">
        <f t="shared" si="17"/>
        <v>_10_1</v>
      </c>
      <c r="E120" s="22" t="s">
        <v>48</v>
      </c>
      <c r="F120" s="21">
        <v>10</v>
      </c>
      <c r="G120" s="22" t="s">
        <v>50</v>
      </c>
      <c r="H120" s="21">
        <v>1</v>
      </c>
      <c r="I120" s="22" t="s">
        <v>7</v>
      </c>
      <c r="J120" s="287">
        <v>20325</v>
      </c>
      <c r="K120" s="15">
        <v>0.02</v>
      </c>
      <c r="L120" s="15">
        <v>0.02</v>
      </c>
      <c r="M120" s="289">
        <f t="shared" si="20"/>
        <v>20733</v>
      </c>
      <c r="N120" s="289">
        <f t="shared" si="21"/>
        <v>21150</v>
      </c>
      <c r="P120" s="25">
        <f t="shared" si="22"/>
        <v>1.0200738007380075</v>
      </c>
      <c r="Q120" s="25">
        <f>+P120</f>
        <v>1.0200738007380075</v>
      </c>
      <c r="R120" s="25">
        <v>0</v>
      </c>
      <c r="S120" s="1">
        <f t="shared" si="24"/>
        <v>1.0201128635508609</v>
      </c>
      <c r="T120" s="1">
        <f>+S120</f>
        <v>1.0201128635508609</v>
      </c>
      <c r="U120" s="1">
        <v>0</v>
      </c>
    </row>
    <row r="121" spans="1:21" ht="18" customHeight="1" x14ac:dyDescent="0.25">
      <c r="A121" s="434"/>
      <c r="B121" s="21">
        <v>6</v>
      </c>
      <c r="C121" s="21" t="str">
        <f t="shared" si="16"/>
        <v>_6</v>
      </c>
      <c r="D121" s="21" t="str">
        <f t="shared" si="17"/>
        <v>_10_2</v>
      </c>
      <c r="E121" s="22" t="s">
        <v>48</v>
      </c>
      <c r="F121" s="21">
        <v>10</v>
      </c>
      <c r="G121" s="22" t="s">
        <v>50</v>
      </c>
      <c r="H121" s="21">
        <v>2</v>
      </c>
      <c r="I121" s="22" t="s">
        <v>9</v>
      </c>
      <c r="J121" s="287">
        <v>33828</v>
      </c>
      <c r="K121" s="15">
        <v>0.02</v>
      </c>
      <c r="L121" s="15">
        <v>0.02</v>
      </c>
      <c r="M121" s="289">
        <f t="shared" si="20"/>
        <v>34506</v>
      </c>
      <c r="N121" s="289">
        <f t="shared" si="21"/>
        <v>35199</v>
      </c>
      <c r="P121" s="25">
        <f t="shared" si="22"/>
        <v>1.0200425682866265</v>
      </c>
      <c r="Q121" s="25">
        <f>+Q120</f>
        <v>1.0200738007380075</v>
      </c>
      <c r="R121" s="25">
        <f>+(M121-M120)/(J121-J120)</f>
        <v>1.0199955565429903</v>
      </c>
      <c r="S121" s="1">
        <f t="shared" si="24"/>
        <v>1.0200834637454357</v>
      </c>
      <c r="T121" s="1">
        <f>+T120</f>
        <v>1.0201128635508609</v>
      </c>
      <c r="U121" s="1">
        <f>+(N121-N120)/(M121-M120)</f>
        <v>1.0200392071444129</v>
      </c>
    </row>
    <row r="122" spans="1:21" ht="18" customHeight="1" x14ac:dyDescent="0.25">
      <c r="K122" s="9"/>
      <c r="L122" s="9"/>
      <c r="R122"/>
    </row>
    <row r="123" spans="1:21" ht="18" customHeight="1" x14ac:dyDescent="0.25">
      <c r="K123" s="9"/>
      <c r="L123" s="9"/>
      <c r="R123"/>
    </row>
    <row r="124" spans="1:21" ht="18" customHeight="1" x14ac:dyDescent="0.25">
      <c r="K124" s="9"/>
      <c r="L124" s="9"/>
      <c r="R124"/>
    </row>
    <row r="125" spans="1:21" ht="18" customHeight="1" x14ac:dyDescent="0.25">
      <c r="K125" s="9"/>
      <c r="L125" s="9"/>
      <c r="R125"/>
    </row>
    <row r="126" spans="1:21" ht="18" customHeight="1" x14ac:dyDescent="0.25">
      <c r="K126" s="9"/>
      <c r="L126" s="9"/>
      <c r="R126"/>
    </row>
    <row r="127" spans="1:21" ht="18" customHeight="1" x14ac:dyDescent="0.25">
      <c r="K127" s="9"/>
      <c r="L127" s="9"/>
      <c r="R127"/>
    </row>
    <row r="128" spans="1:21" ht="18" customHeight="1" x14ac:dyDescent="0.25">
      <c r="K128" s="9"/>
      <c r="L128" s="9"/>
      <c r="R128"/>
    </row>
    <row r="129" spans="11:18" ht="18" customHeight="1" x14ac:dyDescent="0.25">
      <c r="K129" s="9"/>
      <c r="L129" s="9"/>
      <c r="R129"/>
    </row>
    <row r="130" spans="11:18" ht="18" customHeight="1" x14ac:dyDescent="0.25">
      <c r="K130" s="9"/>
      <c r="L130" s="9"/>
      <c r="R130"/>
    </row>
    <row r="131" spans="11:18" ht="18" customHeight="1" x14ac:dyDescent="0.25">
      <c r="K131" s="9"/>
      <c r="L131" s="9"/>
    </row>
    <row r="132" spans="11:18" ht="18" customHeight="1" x14ac:dyDescent="0.25">
      <c r="K132" s="9"/>
      <c r="L132" s="9"/>
    </row>
    <row r="133" spans="11:18" ht="18" customHeight="1" x14ac:dyDescent="0.25">
      <c r="K133" s="9"/>
      <c r="L133" s="9"/>
    </row>
    <row r="134" spans="11:18" ht="18" customHeight="1" x14ac:dyDescent="0.25">
      <c r="K134" s="9"/>
      <c r="L134" s="9"/>
    </row>
    <row r="135" spans="11:18" ht="18" customHeight="1" x14ac:dyDescent="0.25">
      <c r="K135" s="9"/>
      <c r="L135" s="9"/>
    </row>
    <row r="136" spans="11:18" ht="18" customHeight="1" x14ac:dyDescent="0.25">
      <c r="K136" s="9"/>
      <c r="L136" s="9"/>
    </row>
    <row r="137" spans="11:18" ht="18" customHeight="1" x14ac:dyDescent="0.25">
      <c r="K137" s="9"/>
      <c r="L137" s="9"/>
    </row>
    <row r="138" spans="11:18" ht="18" customHeight="1" x14ac:dyDescent="0.25">
      <c r="K138" s="9"/>
      <c r="L138" s="9"/>
    </row>
    <row r="139" spans="11:18" ht="18" customHeight="1" x14ac:dyDescent="0.25">
      <c r="K139" s="9"/>
      <c r="L139" s="9"/>
    </row>
    <row r="140" spans="11:18" ht="18" customHeight="1" x14ac:dyDescent="0.25">
      <c r="K140" s="9"/>
      <c r="L140" s="9"/>
    </row>
    <row r="141" spans="11:18" ht="18" customHeight="1" x14ac:dyDescent="0.25">
      <c r="K141" s="9"/>
      <c r="L141" s="9"/>
    </row>
    <row r="142" spans="11:18" ht="18" customHeight="1" x14ac:dyDescent="0.25">
      <c r="K142" s="9"/>
      <c r="L142" s="9"/>
    </row>
    <row r="143" spans="11:18" ht="18" customHeight="1" x14ac:dyDescent="0.25">
      <c r="K143" s="9"/>
      <c r="L143" s="9"/>
    </row>
    <row r="144" spans="11:18" ht="18" customHeight="1" x14ac:dyDescent="0.25">
      <c r="K144" s="9"/>
      <c r="L144" s="9"/>
    </row>
    <row r="145" spans="11:12" ht="18" customHeight="1" x14ac:dyDescent="0.25">
      <c r="K145" s="9"/>
      <c r="L145" s="9"/>
    </row>
    <row r="146" spans="11:12" ht="18" customHeight="1" x14ac:dyDescent="0.25">
      <c r="K146" s="9"/>
      <c r="L146" s="9"/>
    </row>
    <row r="147" spans="11:12" ht="18" customHeight="1" x14ac:dyDescent="0.25">
      <c r="K147" s="9"/>
      <c r="L147" s="9"/>
    </row>
    <row r="148" spans="11:12" ht="18" customHeight="1" x14ac:dyDescent="0.25">
      <c r="K148" s="9"/>
      <c r="L148" s="9"/>
    </row>
  </sheetData>
  <mergeCells count="12">
    <mergeCell ref="A1:N1"/>
    <mergeCell ref="A86:A103"/>
    <mergeCell ref="A104:A121"/>
    <mergeCell ref="P2:R2"/>
    <mergeCell ref="S2:U2"/>
    <mergeCell ref="A4:A85"/>
    <mergeCell ref="A2:A3"/>
    <mergeCell ref="G2:G3"/>
    <mergeCell ref="I2:I3"/>
    <mergeCell ref="J2:J3"/>
    <mergeCell ref="M2:N2"/>
    <mergeCell ref="K2:L2"/>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QZ147"/>
  <sheetViews>
    <sheetView workbookViewId="0">
      <selection activeCell="N3" sqref="N3"/>
    </sheetView>
  </sheetViews>
  <sheetFormatPr defaultColWidth="43.85546875" defaultRowHeight="18" customHeight="1" x14ac:dyDescent="0.25"/>
  <cols>
    <col min="1" max="1" width="10.85546875" style="8" customWidth="1"/>
    <col min="2" max="4" width="12.5703125" style="8" hidden="1" customWidth="1"/>
    <col min="5" max="5" width="20.7109375" style="8" hidden="1" customWidth="1"/>
    <col min="6" max="6" width="9.140625" style="8" hidden="1" customWidth="1"/>
    <col min="7" max="7" width="44.85546875" style="8" customWidth="1"/>
    <col min="8" max="8" width="6.7109375" style="8" hidden="1" customWidth="1"/>
    <col min="9" max="9" width="24.5703125" style="8" customWidth="1"/>
    <col min="10" max="11" width="13.5703125" style="8" customWidth="1"/>
    <col min="12" max="12" width="11.85546875" style="34" customWidth="1"/>
    <col min="13" max="14" width="12.7109375" style="13" customWidth="1"/>
    <col min="15" max="15" width="10.7109375" style="20" customWidth="1"/>
    <col min="16" max="102" width="12.7109375" style="20" customWidth="1"/>
    <col min="103" max="2496" width="43.85546875" style="20"/>
    <col min="2497" max="16384" width="43.85546875" style="8"/>
  </cols>
  <sheetData>
    <row r="1" spans="1:2496" ht="18" customHeight="1" x14ac:dyDescent="0.3">
      <c r="A1" s="365" t="s">
        <v>226</v>
      </c>
      <c r="B1" s="366"/>
      <c r="C1" s="366"/>
      <c r="D1" s="366"/>
      <c r="E1" s="366"/>
      <c r="F1" s="366"/>
      <c r="G1" s="366"/>
      <c r="H1" s="366"/>
      <c r="I1" s="366"/>
      <c r="J1" s="446" t="s">
        <v>100</v>
      </c>
      <c r="K1" s="446"/>
      <c r="L1" s="443" t="s">
        <v>111</v>
      </c>
      <c r="M1" s="444"/>
      <c r="N1" s="445"/>
    </row>
    <row r="2" spans="1:2496" s="19" customFormat="1" ht="18" customHeight="1" x14ac:dyDescent="0.25">
      <c r="A2" s="367" t="s">
        <v>98</v>
      </c>
      <c r="B2" s="368" t="s">
        <v>106</v>
      </c>
      <c r="C2" s="367" t="s">
        <v>135</v>
      </c>
      <c r="D2" s="367" t="s">
        <v>136</v>
      </c>
      <c r="E2" s="368" t="s">
        <v>107</v>
      </c>
      <c r="F2" s="368" t="s">
        <v>112</v>
      </c>
      <c r="G2" s="367" t="s">
        <v>139</v>
      </c>
      <c r="H2" s="368" t="s">
        <v>108</v>
      </c>
      <c r="I2" s="367" t="s">
        <v>203</v>
      </c>
      <c r="J2" s="369" t="s">
        <v>95</v>
      </c>
      <c r="K2" s="369" t="s">
        <v>96</v>
      </c>
      <c r="L2" s="370" t="s">
        <v>94</v>
      </c>
      <c r="M2" s="371" t="s">
        <v>95</v>
      </c>
      <c r="N2" s="371" t="s">
        <v>96</v>
      </c>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c r="IW2" s="20"/>
      <c r="IX2" s="20"/>
      <c r="IY2" s="20"/>
      <c r="IZ2" s="20"/>
      <c r="JA2" s="20"/>
      <c r="JB2" s="20"/>
      <c r="JC2" s="20"/>
      <c r="JD2" s="20"/>
      <c r="JE2" s="20"/>
      <c r="JF2" s="20"/>
      <c r="JG2" s="20"/>
      <c r="JH2" s="20"/>
      <c r="JI2" s="20"/>
      <c r="JJ2" s="20"/>
      <c r="JK2" s="20"/>
      <c r="JL2" s="20"/>
      <c r="JM2" s="20"/>
      <c r="JN2" s="20"/>
      <c r="JO2" s="20"/>
      <c r="JP2" s="20"/>
      <c r="JQ2" s="20"/>
      <c r="JR2" s="20"/>
      <c r="JS2" s="20"/>
      <c r="JT2" s="20"/>
      <c r="JU2" s="20"/>
      <c r="JV2" s="20"/>
      <c r="JW2" s="20"/>
      <c r="JX2" s="20"/>
      <c r="JY2" s="20"/>
      <c r="JZ2" s="20"/>
      <c r="KA2" s="20"/>
      <c r="KB2" s="20"/>
      <c r="KC2" s="20"/>
      <c r="KD2" s="20"/>
      <c r="KE2" s="20"/>
      <c r="KF2" s="20"/>
      <c r="KG2" s="20"/>
      <c r="KH2" s="20"/>
      <c r="KI2" s="20"/>
      <c r="KJ2" s="20"/>
      <c r="KK2" s="20"/>
      <c r="KL2" s="20"/>
      <c r="KM2" s="20"/>
      <c r="KN2" s="20"/>
      <c r="KO2" s="20"/>
      <c r="KP2" s="20"/>
      <c r="KQ2" s="20"/>
      <c r="KR2" s="20"/>
      <c r="KS2" s="20"/>
      <c r="KT2" s="20"/>
      <c r="KU2" s="20"/>
      <c r="KV2" s="20"/>
      <c r="KW2" s="20"/>
      <c r="KX2" s="20"/>
      <c r="KY2" s="20"/>
      <c r="KZ2" s="20"/>
      <c r="LA2" s="20"/>
      <c r="LB2" s="20"/>
      <c r="LC2" s="20"/>
      <c r="LD2" s="20"/>
      <c r="LE2" s="20"/>
      <c r="LF2" s="20"/>
      <c r="LG2" s="20"/>
      <c r="LH2" s="20"/>
      <c r="LI2" s="20"/>
      <c r="LJ2" s="20"/>
      <c r="LK2" s="20"/>
      <c r="LL2" s="20"/>
      <c r="LM2" s="20"/>
      <c r="LN2" s="20"/>
      <c r="LO2" s="20"/>
      <c r="LP2" s="20"/>
      <c r="LQ2" s="20"/>
      <c r="LR2" s="20"/>
      <c r="LS2" s="20"/>
      <c r="LT2" s="20"/>
      <c r="LU2" s="20"/>
      <c r="LV2" s="20"/>
      <c r="LW2" s="20"/>
      <c r="LX2" s="20"/>
      <c r="LY2" s="20"/>
      <c r="LZ2" s="20"/>
      <c r="MA2" s="20"/>
      <c r="MB2" s="20"/>
      <c r="MC2" s="20"/>
      <c r="MD2" s="20"/>
      <c r="ME2" s="20"/>
      <c r="MF2" s="20"/>
      <c r="MG2" s="20"/>
      <c r="MH2" s="20"/>
      <c r="MI2" s="20"/>
      <c r="MJ2" s="20"/>
      <c r="MK2" s="20"/>
      <c r="ML2" s="20"/>
      <c r="MM2" s="20"/>
      <c r="MN2" s="20"/>
      <c r="MO2" s="20"/>
      <c r="MP2" s="20"/>
      <c r="MQ2" s="20"/>
      <c r="MR2" s="20"/>
      <c r="MS2" s="20"/>
      <c r="MT2" s="20"/>
      <c r="MU2" s="20"/>
      <c r="MV2" s="20"/>
      <c r="MW2" s="20"/>
      <c r="MX2" s="20"/>
      <c r="MY2" s="20"/>
      <c r="MZ2" s="20"/>
      <c r="NA2" s="20"/>
      <c r="NB2" s="20"/>
      <c r="NC2" s="20"/>
      <c r="ND2" s="20"/>
      <c r="NE2" s="20"/>
      <c r="NF2" s="20"/>
      <c r="NG2" s="20"/>
      <c r="NH2" s="20"/>
      <c r="NI2" s="20"/>
      <c r="NJ2" s="20"/>
      <c r="NK2" s="20"/>
      <c r="NL2" s="20"/>
      <c r="NM2" s="20"/>
      <c r="NN2" s="20"/>
      <c r="NO2" s="20"/>
      <c r="NP2" s="20"/>
      <c r="NQ2" s="20"/>
      <c r="NR2" s="20"/>
      <c r="NS2" s="20"/>
      <c r="NT2" s="20"/>
      <c r="NU2" s="20"/>
      <c r="NV2" s="20"/>
      <c r="NW2" s="20"/>
      <c r="NX2" s="20"/>
      <c r="NY2" s="20"/>
      <c r="NZ2" s="20"/>
      <c r="OA2" s="20"/>
      <c r="OB2" s="20"/>
      <c r="OC2" s="20"/>
      <c r="OD2" s="20"/>
      <c r="OE2" s="20"/>
      <c r="OF2" s="20"/>
      <c r="OG2" s="20"/>
      <c r="OH2" s="20"/>
      <c r="OI2" s="20"/>
      <c r="OJ2" s="20"/>
      <c r="OK2" s="20"/>
      <c r="OL2" s="20"/>
      <c r="OM2" s="20"/>
      <c r="ON2" s="20"/>
      <c r="OO2" s="20"/>
      <c r="OP2" s="20"/>
      <c r="OQ2" s="20"/>
      <c r="OR2" s="20"/>
      <c r="OS2" s="20"/>
      <c r="OT2" s="20"/>
      <c r="OU2" s="20"/>
      <c r="OV2" s="20"/>
      <c r="OW2" s="20"/>
      <c r="OX2" s="20"/>
      <c r="OY2" s="20"/>
      <c r="OZ2" s="20"/>
      <c r="PA2" s="20"/>
      <c r="PB2" s="20"/>
      <c r="PC2" s="20"/>
      <c r="PD2" s="20"/>
      <c r="PE2" s="20"/>
      <c r="PF2" s="20"/>
      <c r="PG2" s="20"/>
      <c r="PH2" s="20"/>
      <c r="PI2" s="20"/>
      <c r="PJ2" s="20"/>
      <c r="PK2" s="20"/>
      <c r="PL2" s="20"/>
      <c r="PM2" s="20"/>
      <c r="PN2" s="20"/>
      <c r="PO2" s="20"/>
      <c r="PP2" s="20"/>
      <c r="PQ2" s="20"/>
      <c r="PR2" s="20"/>
      <c r="PS2" s="20"/>
      <c r="PT2" s="20"/>
      <c r="PU2" s="20"/>
      <c r="PV2" s="20"/>
      <c r="PW2" s="20"/>
      <c r="PX2" s="20"/>
      <c r="PY2" s="20"/>
      <c r="PZ2" s="20"/>
      <c r="QA2" s="20"/>
      <c r="QB2" s="20"/>
      <c r="QC2" s="20"/>
      <c r="QD2" s="20"/>
      <c r="QE2" s="20"/>
      <c r="QF2" s="20"/>
      <c r="QG2" s="20"/>
      <c r="QH2" s="20"/>
      <c r="QI2" s="20"/>
      <c r="QJ2" s="20"/>
      <c r="QK2" s="20"/>
      <c r="QL2" s="20"/>
      <c r="QM2" s="20"/>
      <c r="QN2" s="20"/>
      <c r="QO2" s="20"/>
      <c r="QP2" s="20"/>
      <c r="QQ2" s="20"/>
      <c r="QR2" s="20"/>
      <c r="QS2" s="20"/>
      <c r="QT2" s="20"/>
      <c r="QU2" s="20"/>
      <c r="QV2" s="20"/>
      <c r="QW2" s="20"/>
      <c r="QX2" s="20"/>
      <c r="QY2" s="20"/>
      <c r="QZ2" s="20"/>
      <c r="RA2" s="20"/>
      <c r="RB2" s="20"/>
      <c r="RC2" s="20"/>
      <c r="RD2" s="20"/>
      <c r="RE2" s="20"/>
      <c r="RF2" s="20"/>
      <c r="RG2" s="20"/>
      <c r="RH2" s="20"/>
      <c r="RI2" s="20"/>
      <c r="RJ2" s="20"/>
      <c r="RK2" s="20"/>
      <c r="RL2" s="20"/>
      <c r="RM2" s="20"/>
      <c r="RN2" s="20"/>
      <c r="RO2" s="20"/>
      <c r="RP2" s="20"/>
      <c r="RQ2" s="20"/>
      <c r="RR2" s="20"/>
      <c r="RS2" s="20"/>
      <c r="RT2" s="20"/>
      <c r="RU2" s="20"/>
      <c r="RV2" s="20"/>
      <c r="RW2" s="20"/>
      <c r="RX2" s="20"/>
      <c r="RY2" s="20"/>
      <c r="RZ2" s="20"/>
      <c r="SA2" s="20"/>
      <c r="SB2" s="20"/>
      <c r="SC2" s="20"/>
      <c r="SD2" s="20"/>
      <c r="SE2" s="20"/>
      <c r="SF2" s="20"/>
      <c r="SG2" s="20"/>
      <c r="SH2" s="20"/>
      <c r="SI2" s="20"/>
      <c r="SJ2" s="20"/>
      <c r="SK2" s="20"/>
      <c r="SL2" s="20"/>
      <c r="SM2" s="20"/>
      <c r="SN2" s="20"/>
      <c r="SO2" s="20"/>
      <c r="SP2" s="20"/>
      <c r="SQ2" s="20"/>
      <c r="SR2" s="20"/>
      <c r="SS2" s="20"/>
      <c r="ST2" s="20"/>
      <c r="SU2" s="20"/>
      <c r="SV2" s="20"/>
      <c r="SW2" s="20"/>
      <c r="SX2" s="20"/>
      <c r="SY2" s="20"/>
      <c r="SZ2" s="20"/>
      <c r="TA2" s="20"/>
      <c r="TB2" s="20"/>
      <c r="TC2" s="20"/>
      <c r="TD2" s="20"/>
      <c r="TE2" s="20"/>
      <c r="TF2" s="20"/>
      <c r="TG2" s="20"/>
      <c r="TH2" s="20"/>
      <c r="TI2" s="20"/>
      <c r="TJ2" s="20"/>
      <c r="TK2" s="20"/>
      <c r="TL2" s="20"/>
      <c r="TM2" s="20"/>
      <c r="TN2" s="20"/>
      <c r="TO2" s="20"/>
      <c r="TP2" s="20"/>
      <c r="TQ2" s="20"/>
      <c r="TR2" s="20"/>
      <c r="TS2" s="20"/>
      <c r="TT2" s="20"/>
      <c r="TU2" s="20"/>
      <c r="TV2" s="20"/>
      <c r="TW2" s="20"/>
      <c r="TX2" s="20"/>
      <c r="TY2" s="20"/>
      <c r="TZ2" s="20"/>
      <c r="UA2" s="20"/>
      <c r="UB2" s="20"/>
      <c r="UC2" s="20"/>
      <c r="UD2" s="20"/>
      <c r="UE2" s="20"/>
      <c r="UF2" s="20"/>
      <c r="UG2" s="20"/>
      <c r="UH2" s="20"/>
      <c r="UI2" s="20"/>
      <c r="UJ2" s="20"/>
      <c r="UK2" s="20"/>
      <c r="UL2" s="20"/>
      <c r="UM2" s="20"/>
      <c r="UN2" s="20"/>
      <c r="UO2" s="20"/>
      <c r="UP2" s="20"/>
      <c r="UQ2" s="20"/>
      <c r="UR2" s="20"/>
      <c r="US2" s="20"/>
      <c r="UT2" s="20"/>
      <c r="UU2" s="20"/>
      <c r="UV2" s="20"/>
      <c r="UW2" s="20"/>
      <c r="UX2" s="20"/>
      <c r="UY2" s="20"/>
      <c r="UZ2" s="20"/>
      <c r="VA2" s="20"/>
      <c r="VB2" s="20"/>
      <c r="VC2" s="20"/>
      <c r="VD2" s="20"/>
      <c r="VE2" s="20"/>
      <c r="VF2" s="20"/>
      <c r="VG2" s="20"/>
      <c r="VH2" s="20"/>
      <c r="VI2" s="20"/>
      <c r="VJ2" s="20"/>
      <c r="VK2" s="20"/>
      <c r="VL2" s="20"/>
      <c r="VM2" s="20"/>
      <c r="VN2" s="20"/>
      <c r="VO2" s="20"/>
      <c r="VP2" s="20"/>
      <c r="VQ2" s="20"/>
      <c r="VR2" s="20"/>
      <c r="VS2" s="20"/>
      <c r="VT2" s="20"/>
      <c r="VU2" s="20"/>
      <c r="VV2" s="20"/>
      <c r="VW2" s="20"/>
      <c r="VX2" s="20"/>
      <c r="VY2" s="20"/>
      <c r="VZ2" s="20"/>
      <c r="WA2" s="20"/>
      <c r="WB2" s="20"/>
      <c r="WC2" s="20"/>
      <c r="WD2" s="20"/>
      <c r="WE2" s="20"/>
      <c r="WF2" s="20"/>
      <c r="WG2" s="20"/>
      <c r="WH2" s="20"/>
      <c r="WI2" s="20"/>
      <c r="WJ2" s="20"/>
      <c r="WK2" s="20"/>
      <c r="WL2" s="20"/>
      <c r="WM2" s="20"/>
      <c r="WN2" s="20"/>
      <c r="WO2" s="20"/>
      <c r="WP2" s="20"/>
      <c r="WQ2" s="20"/>
      <c r="WR2" s="20"/>
      <c r="WS2" s="20"/>
      <c r="WT2" s="20"/>
      <c r="WU2" s="20"/>
      <c r="WV2" s="20"/>
      <c r="WW2" s="20"/>
      <c r="WX2" s="20"/>
      <c r="WY2" s="20"/>
      <c r="WZ2" s="20"/>
      <c r="XA2" s="20"/>
      <c r="XB2" s="20"/>
      <c r="XC2" s="20"/>
      <c r="XD2" s="20"/>
      <c r="XE2" s="20"/>
      <c r="XF2" s="20"/>
      <c r="XG2" s="20"/>
      <c r="XH2" s="20"/>
      <c r="XI2" s="20"/>
      <c r="XJ2" s="20"/>
      <c r="XK2" s="20"/>
      <c r="XL2" s="20"/>
      <c r="XM2" s="20"/>
      <c r="XN2" s="20"/>
      <c r="XO2" s="20"/>
      <c r="XP2" s="20"/>
      <c r="XQ2" s="20"/>
      <c r="XR2" s="20"/>
      <c r="XS2" s="20"/>
      <c r="XT2" s="20"/>
      <c r="XU2" s="20"/>
      <c r="XV2" s="20"/>
      <c r="XW2" s="20"/>
      <c r="XX2" s="20"/>
      <c r="XY2" s="20"/>
      <c r="XZ2" s="20"/>
      <c r="YA2" s="20"/>
      <c r="YB2" s="20"/>
      <c r="YC2" s="20"/>
      <c r="YD2" s="20"/>
      <c r="YE2" s="20"/>
      <c r="YF2" s="20"/>
      <c r="YG2" s="20"/>
      <c r="YH2" s="20"/>
      <c r="YI2" s="20"/>
      <c r="YJ2" s="20"/>
      <c r="YK2" s="20"/>
      <c r="YL2" s="20"/>
      <c r="YM2" s="20"/>
      <c r="YN2" s="20"/>
      <c r="YO2" s="20"/>
      <c r="YP2" s="20"/>
      <c r="YQ2" s="20"/>
      <c r="YR2" s="20"/>
      <c r="YS2" s="20"/>
      <c r="YT2" s="20"/>
      <c r="YU2" s="20"/>
      <c r="YV2" s="20"/>
      <c r="YW2" s="20"/>
      <c r="YX2" s="20"/>
      <c r="YY2" s="20"/>
      <c r="YZ2" s="20"/>
      <c r="ZA2" s="20"/>
      <c r="ZB2" s="20"/>
      <c r="ZC2" s="20"/>
      <c r="ZD2" s="20"/>
      <c r="ZE2" s="20"/>
      <c r="ZF2" s="20"/>
      <c r="ZG2" s="20"/>
      <c r="ZH2" s="20"/>
      <c r="ZI2" s="20"/>
      <c r="ZJ2" s="20"/>
      <c r="ZK2" s="20"/>
      <c r="ZL2" s="20"/>
      <c r="ZM2" s="20"/>
      <c r="ZN2" s="20"/>
      <c r="ZO2" s="20"/>
      <c r="ZP2" s="20"/>
      <c r="ZQ2" s="20"/>
      <c r="ZR2" s="20"/>
      <c r="ZS2" s="20"/>
      <c r="ZT2" s="20"/>
      <c r="ZU2" s="20"/>
      <c r="ZV2" s="20"/>
      <c r="ZW2" s="20"/>
      <c r="ZX2" s="20"/>
      <c r="ZY2" s="20"/>
      <c r="ZZ2" s="20"/>
      <c r="AAA2" s="20"/>
      <c r="AAB2" s="20"/>
      <c r="AAC2" s="20"/>
      <c r="AAD2" s="20"/>
      <c r="AAE2" s="20"/>
      <c r="AAF2" s="20"/>
      <c r="AAG2" s="20"/>
      <c r="AAH2" s="20"/>
      <c r="AAI2" s="20"/>
      <c r="AAJ2" s="20"/>
      <c r="AAK2" s="20"/>
      <c r="AAL2" s="20"/>
      <c r="AAM2" s="20"/>
      <c r="AAN2" s="20"/>
      <c r="AAO2" s="20"/>
      <c r="AAP2" s="20"/>
      <c r="AAQ2" s="20"/>
      <c r="AAR2" s="20"/>
      <c r="AAS2" s="20"/>
      <c r="AAT2" s="20"/>
      <c r="AAU2" s="20"/>
      <c r="AAV2" s="20"/>
      <c r="AAW2" s="20"/>
      <c r="AAX2" s="20"/>
      <c r="AAY2" s="20"/>
      <c r="AAZ2" s="20"/>
      <c r="ABA2" s="20"/>
      <c r="ABB2" s="20"/>
      <c r="ABC2" s="20"/>
      <c r="ABD2" s="20"/>
      <c r="ABE2" s="20"/>
      <c r="ABF2" s="20"/>
      <c r="ABG2" s="20"/>
      <c r="ABH2" s="20"/>
      <c r="ABI2" s="20"/>
      <c r="ABJ2" s="20"/>
      <c r="ABK2" s="20"/>
      <c r="ABL2" s="20"/>
      <c r="ABM2" s="20"/>
      <c r="ABN2" s="20"/>
      <c r="ABO2" s="20"/>
      <c r="ABP2" s="20"/>
      <c r="ABQ2" s="20"/>
      <c r="ABR2" s="20"/>
      <c r="ABS2" s="20"/>
      <c r="ABT2" s="20"/>
      <c r="ABU2" s="20"/>
      <c r="ABV2" s="20"/>
      <c r="ABW2" s="20"/>
      <c r="ABX2" s="20"/>
      <c r="ABY2" s="20"/>
      <c r="ABZ2" s="20"/>
      <c r="ACA2" s="20"/>
      <c r="ACB2" s="20"/>
      <c r="ACC2" s="20"/>
      <c r="ACD2" s="20"/>
      <c r="ACE2" s="20"/>
      <c r="ACF2" s="20"/>
      <c r="ACG2" s="20"/>
      <c r="ACH2" s="20"/>
      <c r="ACI2" s="20"/>
      <c r="ACJ2" s="20"/>
      <c r="ACK2" s="20"/>
      <c r="ACL2" s="20"/>
      <c r="ACM2" s="20"/>
      <c r="ACN2" s="20"/>
      <c r="ACO2" s="20"/>
      <c r="ACP2" s="20"/>
      <c r="ACQ2" s="20"/>
      <c r="ACR2" s="20"/>
      <c r="ACS2" s="20"/>
      <c r="ACT2" s="20"/>
      <c r="ACU2" s="20"/>
      <c r="ACV2" s="20"/>
      <c r="ACW2" s="20"/>
      <c r="ACX2" s="20"/>
      <c r="ACY2" s="20"/>
      <c r="ACZ2" s="20"/>
      <c r="ADA2" s="20"/>
      <c r="ADB2" s="20"/>
      <c r="ADC2" s="20"/>
      <c r="ADD2" s="20"/>
      <c r="ADE2" s="20"/>
      <c r="ADF2" s="20"/>
      <c r="ADG2" s="20"/>
      <c r="ADH2" s="20"/>
      <c r="ADI2" s="20"/>
      <c r="ADJ2" s="20"/>
      <c r="ADK2" s="20"/>
      <c r="ADL2" s="20"/>
      <c r="ADM2" s="20"/>
      <c r="ADN2" s="20"/>
      <c r="ADO2" s="20"/>
      <c r="ADP2" s="20"/>
      <c r="ADQ2" s="20"/>
      <c r="ADR2" s="20"/>
      <c r="ADS2" s="20"/>
      <c r="ADT2" s="20"/>
      <c r="ADU2" s="20"/>
      <c r="ADV2" s="20"/>
      <c r="ADW2" s="20"/>
      <c r="ADX2" s="20"/>
      <c r="ADY2" s="20"/>
      <c r="ADZ2" s="20"/>
      <c r="AEA2" s="20"/>
      <c r="AEB2" s="20"/>
      <c r="AEC2" s="20"/>
      <c r="AED2" s="20"/>
      <c r="AEE2" s="20"/>
      <c r="AEF2" s="20"/>
      <c r="AEG2" s="20"/>
      <c r="AEH2" s="20"/>
      <c r="AEI2" s="20"/>
      <c r="AEJ2" s="20"/>
      <c r="AEK2" s="20"/>
      <c r="AEL2" s="20"/>
      <c r="AEM2" s="20"/>
      <c r="AEN2" s="20"/>
      <c r="AEO2" s="20"/>
      <c r="AEP2" s="20"/>
      <c r="AEQ2" s="20"/>
      <c r="AER2" s="20"/>
      <c r="AES2" s="20"/>
      <c r="AET2" s="20"/>
      <c r="AEU2" s="20"/>
      <c r="AEV2" s="20"/>
      <c r="AEW2" s="20"/>
      <c r="AEX2" s="20"/>
      <c r="AEY2" s="20"/>
      <c r="AEZ2" s="20"/>
      <c r="AFA2" s="20"/>
      <c r="AFB2" s="20"/>
      <c r="AFC2" s="20"/>
      <c r="AFD2" s="20"/>
      <c r="AFE2" s="20"/>
      <c r="AFF2" s="20"/>
      <c r="AFG2" s="20"/>
      <c r="AFH2" s="20"/>
      <c r="AFI2" s="20"/>
      <c r="AFJ2" s="20"/>
      <c r="AFK2" s="20"/>
      <c r="AFL2" s="20"/>
      <c r="AFM2" s="20"/>
      <c r="AFN2" s="20"/>
      <c r="AFO2" s="20"/>
      <c r="AFP2" s="20"/>
      <c r="AFQ2" s="20"/>
      <c r="AFR2" s="20"/>
      <c r="AFS2" s="20"/>
      <c r="AFT2" s="20"/>
      <c r="AFU2" s="20"/>
      <c r="AFV2" s="20"/>
      <c r="AFW2" s="20"/>
      <c r="AFX2" s="20"/>
      <c r="AFY2" s="20"/>
      <c r="AFZ2" s="20"/>
      <c r="AGA2" s="20"/>
      <c r="AGB2" s="20"/>
      <c r="AGC2" s="20"/>
      <c r="AGD2" s="20"/>
      <c r="AGE2" s="20"/>
      <c r="AGF2" s="20"/>
      <c r="AGG2" s="20"/>
      <c r="AGH2" s="20"/>
      <c r="AGI2" s="20"/>
      <c r="AGJ2" s="20"/>
      <c r="AGK2" s="20"/>
      <c r="AGL2" s="20"/>
      <c r="AGM2" s="20"/>
      <c r="AGN2" s="20"/>
      <c r="AGO2" s="20"/>
      <c r="AGP2" s="20"/>
      <c r="AGQ2" s="20"/>
      <c r="AGR2" s="20"/>
      <c r="AGS2" s="20"/>
      <c r="AGT2" s="20"/>
      <c r="AGU2" s="20"/>
      <c r="AGV2" s="20"/>
      <c r="AGW2" s="20"/>
      <c r="AGX2" s="20"/>
      <c r="AGY2" s="20"/>
      <c r="AGZ2" s="20"/>
      <c r="AHA2" s="20"/>
      <c r="AHB2" s="20"/>
      <c r="AHC2" s="20"/>
      <c r="AHD2" s="20"/>
      <c r="AHE2" s="20"/>
      <c r="AHF2" s="20"/>
      <c r="AHG2" s="20"/>
      <c r="AHH2" s="20"/>
      <c r="AHI2" s="20"/>
      <c r="AHJ2" s="20"/>
      <c r="AHK2" s="20"/>
      <c r="AHL2" s="20"/>
      <c r="AHM2" s="20"/>
      <c r="AHN2" s="20"/>
      <c r="AHO2" s="20"/>
      <c r="AHP2" s="20"/>
      <c r="AHQ2" s="20"/>
      <c r="AHR2" s="20"/>
      <c r="AHS2" s="20"/>
      <c r="AHT2" s="20"/>
      <c r="AHU2" s="20"/>
      <c r="AHV2" s="20"/>
      <c r="AHW2" s="20"/>
      <c r="AHX2" s="20"/>
      <c r="AHY2" s="20"/>
      <c r="AHZ2" s="20"/>
      <c r="AIA2" s="20"/>
      <c r="AIB2" s="20"/>
      <c r="AIC2" s="20"/>
      <c r="AID2" s="20"/>
      <c r="AIE2" s="20"/>
      <c r="AIF2" s="20"/>
      <c r="AIG2" s="20"/>
      <c r="AIH2" s="20"/>
      <c r="AII2" s="20"/>
      <c r="AIJ2" s="20"/>
      <c r="AIK2" s="20"/>
      <c r="AIL2" s="20"/>
      <c r="AIM2" s="20"/>
      <c r="AIN2" s="20"/>
      <c r="AIO2" s="20"/>
      <c r="AIP2" s="20"/>
      <c r="AIQ2" s="20"/>
      <c r="AIR2" s="20"/>
      <c r="AIS2" s="20"/>
      <c r="AIT2" s="20"/>
      <c r="AIU2" s="20"/>
      <c r="AIV2" s="20"/>
      <c r="AIW2" s="20"/>
      <c r="AIX2" s="20"/>
      <c r="AIY2" s="20"/>
      <c r="AIZ2" s="20"/>
      <c r="AJA2" s="20"/>
      <c r="AJB2" s="20"/>
      <c r="AJC2" s="20"/>
      <c r="AJD2" s="20"/>
      <c r="AJE2" s="20"/>
      <c r="AJF2" s="20"/>
      <c r="AJG2" s="20"/>
      <c r="AJH2" s="20"/>
      <c r="AJI2" s="20"/>
      <c r="AJJ2" s="20"/>
      <c r="AJK2" s="20"/>
      <c r="AJL2" s="20"/>
      <c r="AJM2" s="20"/>
      <c r="AJN2" s="20"/>
      <c r="AJO2" s="20"/>
      <c r="AJP2" s="20"/>
      <c r="AJQ2" s="20"/>
      <c r="AJR2" s="20"/>
      <c r="AJS2" s="20"/>
      <c r="AJT2" s="20"/>
      <c r="AJU2" s="20"/>
      <c r="AJV2" s="20"/>
      <c r="AJW2" s="20"/>
      <c r="AJX2" s="20"/>
      <c r="AJY2" s="20"/>
      <c r="AJZ2" s="20"/>
      <c r="AKA2" s="20"/>
      <c r="AKB2" s="20"/>
      <c r="AKC2" s="20"/>
      <c r="AKD2" s="20"/>
      <c r="AKE2" s="20"/>
      <c r="AKF2" s="20"/>
      <c r="AKG2" s="20"/>
      <c r="AKH2" s="20"/>
      <c r="AKI2" s="20"/>
      <c r="AKJ2" s="20"/>
      <c r="AKK2" s="20"/>
      <c r="AKL2" s="20"/>
      <c r="AKM2" s="20"/>
      <c r="AKN2" s="20"/>
      <c r="AKO2" s="20"/>
      <c r="AKP2" s="20"/>
      <c r="AKQ2" s="20"/>
      <c r="AKR2" s="20"/>
      <c r="AKS2" s="20"/>
      <c r="AKT2" s="20"/>
      <c r="AKU2" s="20"/>
      <c r="AKV2" s="20"/>
      <c r="AKW2" s="20"/>
      <c r="AKX2" s="20"/>
      <c r="AKY2" s="20"/>
      <c r="AKZ2" s="20"/>
      <c r="ALA2" s="20"/>
      <c r="ALB2" s="20"/>
      <c r="ALC2" s="20"/>
      <c r="ALD2" s="20"/>
      <c r="ALE2" s="20"/>
      <c r="ALF2" s="20"/>
      <c r="ALG2" s="20"/>
      <c r="ALH2" s="20"/>
      <c r="ALI2" s="20"/>
      <c r="ALJ2" s="20"/>
      <c r="ALK2" s="20"/>
      <c r="ALL2" s="20"/>
      <c r="ALM2" s="20"/>
      <c r="ALN2" s="20"/>
      <c r="ALO2" s="20"/>
      <c r="ALP2" s="20"/>
      <c r="ALQ2" s="20"/>
      <c r="ALR2" s="20"/>
      <c r="ALS2" s="20"/>
      <c r="ALT2" s="20"/>
      <c r="ALU2" s="20"/>
      <c r="ALV2" s="20"/>
      <c r="ALW2" s="20"/>
      <c r="ALX2" s="20"/>
      <c r="ALY2" s="20"/>
      <c r="ALZ2" s="20"/>
      <c r="AMA2" s="20"/>
      <c r="AMB2" s="20"/>
      <c r="AMC2" s="20"/>
      <c r="AMD2" s="20"/>
      <c r="AME2" s="20"/>
      <c r="AMF2" s="20"/>
      <c r="AMG2" s="20"/>
      <c r="AMH2" s="20"/>
      <c r="AMI2" s="20"/>
      <c r="AMJ2" s="20"/>
      <c r="AMK2" s="20"/>
      <c r="AML2" s="20"/>
      <c r="AMM2" s="20"/>
      <c r="AMN2" s="20"/>
      <c r="AMO2" s="20"/>
      <c r="AMP2" s="20"/>
      <c r="AMQ2" s="20"/>
      <c r="AMR2" s="20"/>
      <c r="AMS2" s="20"/>
      <c r="AMT2" s="20"/>
      <c r="AMU2" s="20"/>
      <c r="AMV2" s="20"/>
      <c r="AMW2" s="20"/>
      <c r="AMX2" s="20"/>
      <c r="AMY2" s="20"/>
      <c r="AMZ2" s="20"/>
      <c r="ANA2" s="20"/>
      <c r="ANB2" s="20"/>
      <c r="ANC2" s="20"/>
      <c r="AND2" s="20"/>
      <c r="ANE2" s="20"/>
      <c r="ANF2" s="20"/>
      <c r="ANG2" s="20"/>
      <c r="ANH2" s="20"/>
      <c r="ANI2" s="20"/>
      <c r="ANJ2" s="20"/>
      <c r="ANK2" s="20"/>
      <c r="ANL2" s="20"/>
      <c r="ANM2" s="20"/>
      <c r="ANN2" s="20"/>
      <c r="ANO2" s="20"/>
      <c r="ANP2" s="20"/>
      <c r="ANQ2" s="20"/>
      <c r="ANR2" s="20"/>
      <c r="ANS2" s="20"/>
      <c r="ANT2" s="20"/>
      <c r="ANU2" s="20"/>
      <c r="ANV2" s="20"/>
      <c r="ANW2" s="20"/>
      <c r="ANX2" s="20"/>
      <c r="ANY2" s="20"/>
      <c r="ANZ2" s="20"/>
      <c r="AOA2" s="20"/>
      <c r="AOB2" s="20"/>
      <c r="AOC2" s="20"/>
      <c r="AOD2" s="20"/>
      <c r="AOE2" s="20"/>
      <c r="AOF2" s="20"/>
      <c r="AOG2" s="20"/>
      <c r="AOH2" s="20"/>
      <c r="AOI2" s="20"/>
      <c r="AOJ2" s="20"/>
      <c r="AOK2" s="20"/>
      <c r="AOL2" s="20"/>
      <c r="AOM2" s="20"/>
      <c r="AON2" s="20"/>
      <c r="AOO2" s="20"/>
      <c r="AOP2" s="20"/>
      <c r="AOQ2" s="20"/>
      <c r="AOR2" s="20"/>
      <c r="AOS2" s="20"/>
      <c r="AOT2" s="20"/>
      <c r="AOU2" s="20"/>
      <c r="AOV2" s="20"/>
      <c r="AOW2" s="20"/>
      <c r="AOX2" s="20"/>
      <c r="AOY2" s="20"/>
      <c r="AOZ2" s="20"/>
      <c r="APA2" s="20"/>
      <c r="APB2" s="20"/>
      <c r="APC2" s="20"/>
      <c r="APD2" s="20"/>
      <c r="APE2" s="20"/>
      <c r="APF2" s="20"/>
      <c r="APG2" s="20"/>
      <c r="APH2" s="20"/>
      <c r="API2" s="20"/>
      <c r="APJ2" s="20"/>
      <c r="APK2" s="20"/>
      <c r="APL2" s="20"/>
      <c r="APM2" s="20"/>
      <c r="APN2" s="20"/>
      <c r="APO2" s="20"/>
      <c r="APP2" s="20"/>
      <c r="APQ2" s="20"/>
      <c r="APR2" s="20"/>
      <c r="APS2" s="20"/>
      <c r="APT2" s="20"/>
      <c r="APU2" s="20"/>
      <c r="APV2" s="20"/>
      <c r="APW2" s="20"/>
      <c r="APX2" s="20"/>
      <c r="APY2" s="20"/>
      <c r="APZ2" s="20"/>
      <c r="AQA2" s="20"/>
      <c r="AQB2" s="20"/>
      <c r="AQC2" s="20"/>
      <c r="AQD2" s="20"/>
      <c r="AQE2" s="20"/>
      <c r="AQF2" s="20"/>
      <c r="AQG2" s="20"/>
      <c r="AQH2" s="20"/>
      <c r="AQI2" s="20"/>
      <c r="AQJ2" s="20"/>
      <c r="AQK2" s="20"/>
      <c r="AQL2" s="20"/>
      <c r="AQM2" s="20"/>
      <c r="AQN2" s="20"/>
      <c r="AQO2" s="20"/>
      <c r="AQP2" s="20"/>
      <c r="AQQ2" s="20"/>
      <c r="AQR2" s="20"/>
      <c r="AQS2" s="20"/>
      <c r="AQT2" s="20"/>
      <c r="AQU2" s="20"/>
      <c r="AQV2" s="20"/>
      <c r="AQW2" s="20"/>
      <c r="AQX2" s="20"/>
      <c r="AQY2" s="20"/>
      <c r="AQZ2" s="20"/>
      <c r="ARA2" s="20"/>
      <c r="ARB2" s="20"/>
      <c r="ARC2" s="20"/>
      <c r="ARD2" s="20"/>
      <c r="ARE2" s="20"/>
      <c r="ARF2" s="20"/>
      <c r="ARG2" s="20"/>
      <c r="ARH2" s="20"/>
      <c r="ARI2" s="20"/>
      <c r="ARJ2" s="20"/>
      <c r="ARK2" s="20"/>
      <c r="ARL2" s="20"/>
      <c r="ARM2" s="20"/>
      <c r="ARN2" s="20"/>
      <c r="ARO2" s="20"/>
      <c r="ARP2" s="20"/>
      <c r="ARQ2" s="20"/>
      <c r="ARR2" s="20"/>
      <c r="ARS2" s="20"/>
      <c r="ART2" s="20"/>
      <c r="ARU2" s="20"/>
      <c r="ARV2" s="20"/>
      <c r="ARW2" s="20"/>
      <c r="ARX2" s="20"/>
      <c r="ARY2" s="20"/>
      <c r="ARZ2" s="20"/>
      <c r="ASA2" s="20"/>
      <c r="ASB2" s="20"/>
      <c r="ASC2" s="20"/>
      <c r="ASD2" s="20"/>
      <c r="ASE2" s="20"/>
      <c r="ASF2" s="20"/>
      <c r="ASG2" s="20"/>
      <c r="ASH2" s="20"/>
      <c r="ASI2" s="20"/>
      <c r="ASJ2" s="20"/>
      <c r="ASK2" s="20"/>
      <c r="ASL2" s="20"/>
      <c r="ASM2" s="20"/>
      <c r="ASN2" s="20"/>
      <c r="ASO2" s="20"/>
      <c r="ASP2" s="20"/>
      <c r="ASQ2" s="20"/>
      <c r="ASR2" s="20"/>
      <c r="ASS2" s="20"/>
      <c r="AST2" s="20"/>
      <c r="ASU2" s="20"/>
      <c r="ASV2" s="20"/>
      <c r="ASW2" s="20"/>
      <c r="ASX2" s="20"/>
      <c r="ASY2" s="20"/>
      <c r="ASZ2" s="20"/>
      <c r="ATA2" s="20"/>
      <c r="ATB2" s="20"/>
      <c r="ATC2" s="20"/>
      <c r="ATD2" s="20"/>
      <c r="ATE2" s="20"/>
      <c r="ATF2" s="20"/>
      <c r="ATG2" s="20"/>
      <c r="ATH2" s="20"/>
      <c r="ATI2" s="20"/>
      <c r="ATJ2" s="20"/>
      <c r="ATK2" s="20"/>
      <c r="ATL2" s="20"/>
      <c r="ATM2" s="20"/>
      <c r="ATN2" s="20"/>
      <c r="ATO2" s="20"/>
      <c r="ATP2" s="20"/>
      <c r="ATQ2" s="20"/>
      <c r="ATR2" s="20"/>
      <c r="ATS2" s="20"/>
      <c r="ATT2" s="20"/>
      <c r="ATU2" s="20"/>
      <c r="ATV2" s="20"/>
      <c r="ATW2" s="20"/>
      <c r="ATX2" s="20"/>
      <c r="ATY2" s="20"/>
      <c r="ATZ2" s="20"/>
      <c r="AUA2" s="20"/>
      <c r="AUB2" s="20"/>
      <c r="AUC2" s="20"/>
      <c r="AUD2" s="20"/>
      <c r="AUE2" s="20"/>
      <c r="AUF2" s="20"/>
      <c r="AUG2" s="20"/>
      <c r="AUH2" s="20"/>
      <c r="AUI2" s="20"/>
      <c r="AUJ2" s="20"/>
      <c r="AUK2" s="20"/>
      <c r="AUL2" s="20"/>
      <c r="AUM2" s="20"/>
      <c r="AUN2" s="20"/>
      <c r="AUO2" s="20"/>
      <c r="AUP2" s="20"/>
      <c r="AUQ2" s="20"/>
      <c r="AUR2" s="20"/>
      <c r="AUS2" s="20"/>
      <c r="AUT2" s="20"/>
      <c r="AUU2" s="20"/>
      <c r="AUV2" s="20"/>
      <c r="AUW2" s="20"/>
      <c r="AUX2" s="20"/>
      <c r="AUY2" s="20"/>
      <c r="AUZ2" s="20"/>
      <c r="AVA2" s="20"/>
      <c r="AVB2" s="20"/>
      <c r="AVC2" s="20"/>
      <c r="AVD2" s="20"/>
      <c r="AVE2" s="20"/>
      <c r="AVF2" s="20"/>
      <c r="AVG2" s="20"/>
      <c r="AVH2" s="20"/>
      <c r="AVI2" s="20"/>
      <c r="AVJ2" s="20"/>
      <c r="AVK2" s="20"/>
      <c r="AVL2" s="20"/>
      <c r="AVM2" s="20"/>
      <c r="AVN2" s="20"/>
      <c r="AVO2" s="20"/>
      <c r="AVP2" s="20"/>
      <c r="AVQ2" s="20"/>
      <c r="AVR2" s="20"/>
      <c r="AVS2" s="20"/>
      <c r="AVT2" s="20"/>
      <c r="AVU2" s="20"/>
      <c r="AVV2" s="20"/>
      <c r="AVW2" s="20"/>
      <c r="AVX2" s="20"/>
      <c r="AVY2" s="20"/>
      <c r="AVZ2" s="20"/>
      <c r="AWA2" s="20"/>
      <c r="AWB2" s="20"/>
      <c r="AWC2" s="20"/>
      <c r="AWD2" s="20"/>
      <c r="AWE2" s="20"/>
      <c r="AWF2" s="20"/>
      <c r="AWG2" s="20"/>
      <c r="AWH2" s="20"/>
      <c r="AWI2" s="20"/>
      <c r="AWJ2" s="20"/>
      <c r="AWK2" s="20"/>
      <c r="AWL2" s="20"/>
      <c r="AWM2" s="20"/>
      <c r="AWN2" s="20"/>
      <c r="AWO2" s="20"/>
      <c r="AWP2" s="20"/>
      <c r="AWQ2" s="20"/>
      <c r="AWR2" s="20"/>
      <c r="AWS2" s="20"/>
      <c r="AWT2" s="20"/>
      <c r="AWU2" s="20"/>
      <c r="AWV2" s="20"/>
      <c r="AWW2" s="20"/>
      <c r="AWX2" s="20"/>
      <c r="AWY2" s="20"/>
      <c r="AWZ2" s="20"/>
      <c r="AXA2" s="20"/>
      <c r="AXB2" s="20"/>
      <c r="AXC2" s="20"/>
      <c r="AXD2" s="20"/>
      <c r="AXE2" s="20"/>
      <c r="AXF2" s="20"/>
      <c r="AXG2" s="20"/>
      <c r="AXH2" s="20"/>
      <c r="AXI2" s="20"/>
      <c r="AXJ2" s="20"/>
      <c r="AXK2" s="20"/>
      <c r="AXL2" s="20"/>
      <c r="AXM2" s="20"/>
      <c r="AXN2" s="20"/>
      <c r="AXO2" s="20"/>
      <c r="AXP2" s="20"/>
      <c r="AXQ2" s="20"/>
      <c r="AXR2" s="20"/>
      <c r="AXS2" s="20"/>
      <c r="AXT2" s="20"/>
      <c r="AXU2" s="20"/>
      <c r="AXV2" s="20"/>
      <c r="AXW2" s="20"/>
      <c r="AXX2" s="20"/>
      <c r="AXY2" s="20"/>
      <c r="AXZ2" s="20"/>
      <c r="AYA2" s="20"/>
      <c r="AYB2" s="20"/>
      <c r="AYC2" s="20"/>
      <c r="AYD2" s="20"/>
      <c r="AYE2" s="20"/>
      <c r="AYF2" s="20"/>
      <c r="AYG2" s="20"/>
      <c r="AYH2" s="20"/>
      <c r="AYI2" s="20"/>
      <c r="AYJ2" s="20"/>
      <c r="AYK2" s="20"/>
      <c r="AYL2" s="20"/>
      <c r="AYM2" s="20"/>
      <c r="AYN2" s="20"/>
      <c r="AYO2" s="20"/>
      <c r="AYP2" s="20"/>
      <c r="AYQ2" s="20"/>
      <c r="AYR2" s="20"/>
      <c r="AYS2" s="20"/>
      <c r="AYT2" s="20"/>
      <c r="AYU2" s="20"/>
      <c r="AYV2" s="20"/>
      <c r="AYW2" s="20"/>
      <c r="AYX2" s="20"/>
      <c r="AYY2" s="20"/>
      <c r="AYZ2" s="20"/>
      <c r="AZA2" s="20"/>
      <c r="AZB2" s="20"/>
      <c r="AZC2" s="20"/>
      <c r="AZD2" s="20"/>
      <c r="AZE2" s="20"/>
      <c r="AZF2" s="20"/>
      <c r="AZG2" s="20"/>
      <c r="AZH2" s="20"/>
      <c r="AZI2" s="20"/>
      <c r="AZJ2" s="20"/>
      <c r="AZK2" s="20"/>
      <c r="AZL2" s="20"/>
      <c r="AZM2" s="20"/>
      <c r="AZN2" s="20"/>
      <c r="AZO2" s="20"/>
      <c r="AZP2" s="20"/>
      <c r="AZQ2" s="20"/>
      <c r="AZR2" s="20"/>
      <c r="AZS2" s="20"/>
      <c r="AZT2" s="20"/>
      <c r="AZU2" s="20"/>
      <c r="AZV2" s="20"/>
      <c r="AZW2" s="20"/>
      <c r="AZX2" s="20"/>
      <c r="AZY2" s="20"/>
      <c r="AZZ2" s="20"/>
      <c r="BAA2" s="20"/>
      <c r="BAB2" s="20"/>
      <c r="BAC2" s="20"/>
      <c r="BAD2" s="20"/>
      <c r="BAE2" s="20"/>
      <c r="BAF2" s="20"/>
      <c r="BAG2" s="20"/>
      <c r="BAH2" s="20"/>
      <c r="BAI2" s="20"/>
      <c r="BAJ2" s="20"/>
      <c r="BAK2" s="20"/>
      <c r="BAL2" s="20"/>
      <c r="BAM2" s="20"/>
      <c r="BAN2" s="20"/>
      <c r="BAO2" s="20"/>
      <c r="BAP2" s="20"/>
      <c r="BAQ2" s="20"/>
      <c r="BAR2" s="20"/>
      <c r="BAS2" s="20"/>
      <c r="BAT2" s="20"/>
      <c r="BAU2" s="20"/>
      <c r="BAV2" s="20"/>
      <c r="BAW2" s="20"/>
      <c r="BAX2" s="20"/>
      <c r="BAY2" s="20"/>
      <c r="BAZ2" s="20"/>
      <c r="BBA2" s="20"/>
      <c r="BBB2" s="20"/>
      <c r="BBC2" s="20"/>
      <c r="BBD2" s="20"/>
      <c r="BBE2" s="20"/>
      <c r="BBF2" s="20"/>
      <c r="BBG2" s="20"/>
      <c r="BBH2" s="20"/>
      <c r="BBI2" s="20"/>
      <c r="BBJ2" s="20"/>
      <c r="BBK2" s="20"/>
      <c r="BBL2" s="20"/>
      <c r="BBM2" s="20"/>
      <c r="BBN2" s="20"/>
      <c r="BBO2" s="20"/>
      <c r="BBP2" s="20"/>
      <c r="BBQ2" s="20"/>
      <c r="BBR2" s="20"/>
      <c r="BBS2" s="20"/>
      <c r="BBT2" s="20"/>
      <c r="BBU2" s="20"/>
      <c r="BBV2" s="20"/>
      <c r="BBW2" s="20"/>
      <c r="BBX2" s="20"/>
      <c r="BBY2" s="20"/>
      <c r="BBZ2" s="20"/>
      <c r="BCA2" s="20"/>
      <c r="BCB2" s="20"/>
      <c r="BCC2" s="20"/>
      <c r="BCD2" s="20"/>
      <c r="BCE2" s="20"/>
      <c r="BCF2" s="20"/>
      <c r="BCG2" s="20"/>
      <c r="BCH2" s="20"/>
      <c r="BCI2" s="20"/>
      <c r="BCJ2" s="20"/>
      <c r="BCK2" s="20"/>
      <c r="BCL2" s="20"/>
      <c r="BCM2" s="20"/>
      <c r="BCN2" s="20"/>
      <c r="BCO2" s="20"/>
      <c r="BCP2" s="20"/>
      <c r="BCQ2" s="20"/>
      <c r="BCR2" s="20"/>
      <c r="BCS2" s="20"/>
      <c r="BCT2" s="20"/>
      <c r="BCU2" s="20"/>
      <c r="BCV2" s="20"/>
      <c r="BCW2" s="20"/>
      <c r="BCX2" s="20"/>
      <c r="BCY2" s="20"/>
      <c r="BCZ2" s="20"/>
      <c r="BDA2" s="20"/>
      <c r="BDB2" s="20"/>
      <c r="BDC2" s="20"/>
      <c r="BDD2" s="20"/>
      <c r="BDE2" s="20"/>
      <c r="BDF2" s="20"/>
      <c r="BDG2" s="20"/>
      <c r="BDH2" s="20"/>
      <c r="BDI2" s="20"/>
      <c r="BDJ2" s="20"/>
      <c r="BDK2" s="20"/>
      <c r="BDL2" s="20"/>
      <c r="BDM2" s="20"/>
      <c r="BDN2" s="20"/>
      <c r="BDO2" s="20"/>
      <c r="BDP2" s="20"/>
      <c r="BDQ2" s="20"/>
      <c r="BDR2" s="20"/>
      <c r="BDS2" s="20"/>
      <c r="BDT2" s="20"/>
      <c r="BDU2" s="20"/>
      <c r="BDV2" s="20"/>
      <c r="BDW2" s="20"/>
      <c r="BDX2" s="20"/>
      <c r="BDY2" s="20"/>
      <c r="BDZ2" s="20"/>
      <c r="BEA2" s="20"/>
      <c r="BEB2" s="20"/>
      <c r="BEC2" s="20"/>
      <c r="BED2" s="20"/>
      <c r="BEE2" s="20"/>
      <c r="BEF2" s="20"/>
      <c r="BEG2" s="20"/>
      <c r="BEH2" s="20"/>
      <c r="BEI2" s="20"/>
      <c r="BEJ2" s="20"/>
      <c r="BEK2" s="20"/>
      <c r="BEL2" s="20"/>
      <c r="BEM2" s="20"/>
      <c r="BEN2" s="20"/>
      <c r="BEO2" s="20"/>
      <c r="BEP2" s="20"/>
      <c r="BEQ2" s="20"/>
      <c r="BER2" s="20"/>
      <c r="BES2" s="20"/>
      <c r="BET2" s="20"/>
      <c r="BEU2" s="20"/>
      <c r="BEV2" s="20"/>
      <c r="BEW2" s="20"/>
      <c r="BEX2" s="20"/>
      <c r="BEY2" s="20"/>
      <c r="BEZ2" s="20"/>
      <c r="BFA2" s="20"/>
      <c r="BFB2" s="20"/>
      <c r="BFC2" s="20"/>
      <c r="BFD2" s="20"/>
      <c r="BFE2" s="20"/>
      <c r="BFF2" s="20"/>
      <c r="BFG2" s="20"/>
      <c r="BFH2" s="20"/>
      <c r="BFI2" s="20"/>
      <c r="BFJ2" s="20"/>
      <c r="BFK2" s="20"/>
      <c r="BFL2" s="20"/>
      <c r="BFM2" s="20"/>
      <c r="BFN2" s="20"/>
      <c r="BFO2" s="20"/>
      <c r="BFP2" s="20"/>
      <c r="BFQ2" s="20"/>
      <c r="BFR2" s="20"/>
      <c r="BFS2" s="20"/>
      <c r="BFT2" s="20"/>
      <c r="BFU2" s="20"/>
      <c r="BFV2" s="20"/>
      <c r="BFW2" s="20"/>
      <c r="BFX2" s="20"/>
      <c r="BFY2" s="20"/>
      <c r="BFZ2" s="20"/>
      <c r="BGA2" s="20"/>
      <c r="BGB2" s="20"/>
      <c r="BGC2" s="20"/>
      <c r="BGD2" s="20"/>
      <c r="BGE2" s="20"/>
      <c r="BGF2" s="20"/>
      <c r="BGG2" s="20"/>
      <c r="BGH2" s="20"/>
      <c r="BGI2" s="20"/>
      <c r="BGJ2" s="20"/>
      <c r="BGK2" s="20"/>
      <c r="BGL2" s="20"/>
      <c r="BGM2" s="20"/>
      <c r="BGN2" s="20"/>
      <c r="BGO2" s="20"/>
      <c r="BGP2" s="20"/>
      <c r="BGQ2" s="20"/>
      <c r="BGR2" s="20"/>
      <c r="BGS2" s="20"/>
      <c r="BGT2" s="20"/>
      <c r="BGU2" s="20"/>
      <c r="BGV2" s="20"/>
      <c r="BGW2" s="20"/>
      <c r="BGX2" s="20"/>
      <c r="BGY2" s="20"/>
      <c r="BGZ2" s="20"/>
      <c r="BHA2" s="20"/>
      <c r="BHB2" s="20"/>
      <c r="BHC2" s="20"/>
      <c r="BHD2" s="20"/>
      <c r="BHE2" s="20"/>
      <c r="BHF2" s="20"/>
      <c r="BHG2" s="20"/>
      <c r="BHH2" s="20"/>
      <c r="BHI2" s="20"/>
      <c r="BHJ2" s="20"/>
      <c r="BHK2" s="20"/>
      <c r="BHL2" s="20"/>
      <c r="BHM2" s="20"/>
      <c r="BHN2" s="20"/>
      <c r="BHO2" s="20"/>
      <c r="BHP2" s="20"/>
      <c r="BHQ2" s="20"/>
      <c r="BHR2" s="20"/>
      <c r="BHS2" s="20"/>
      <c r="BHT2" s="20"/>
      <c r="BHU2" s="20"/>
      <c r="BHV2" s="20"/>
      <c r="BHW2" s="20"/>
      <c r="BHX2" s="20"/>
      <c r="BHY2" s="20"/>
      <c r="BHZ2" s="20"/>
      <c r="BIA2" s="20"/>
      <c r="BIB2" s="20"/>
      <c r="BIC2" s="20"/>
      <c r="BID2" s="20"/>
      <c r="BIE2" s="20"/>
      <c r="BIF2" s="20"/>
      <c r="BIG2" s="20"/>
      <c r="BIH2" s="20"/>
      <c r="BII2" s="20"/>
      <c r="BIJ2" s="20"/>
      <c r="BIK2" s="20"/>
      <c r="BIL2" s="20"/>
      <c r="BIM2" s="20"/>
      <c r="BIN2" s="20"/>
      <c r="BIO2" s="20"/>
      <c r="BIP2" s="20"/>
      <c r="BIQ2" s="20"/>
      <c r="BIR2" s="20"/>
      <c r="BIS2" s="20"/>
      <c r="BIT2" s="20"/>
      <c r="BIU2" s="20"/>
      <c r="BIV2" s="20"/>
      <c r="BIW2" s="20"/>
      <c r="BIX2" s="20"/>
      <c r="BIY2" s="20"/>
      <c r="BIZ2" s="20"/>
      <c r="BJA2" s="20"/>
      <c r="BJB2" s="20"/>
      <c r="BJC2" s="20"/>
      <c r="BJD2" s="20"/>
      <c r="BJE2" s="20"/>
      <c r="BJF2" s="20"/>
      <c r="BJG2" s="20"/>
      <c r="BJH2" s="20"/>
      <c r="BJI2" s="20"/>
      <c r="BJJ2" s="20"/>
      <c r="BJK2" s="20"/>
      <c r="BJL2" s="20"/>
      <c r="BJM2" s="20"/>
      <c r="BJN2" s="20"/>
      <c r="BJO2" s="20"/>
      <c r="BJP2" s="20"/>
      <c r="BJQ2" s="20"/>
      <c r="BJR2" s="20"/>
      <c r="BJS2" s="20"/>
      <c r="BJT2" s="20"/>
      <c r="BJU2" s="20"/>
      <c r="BJV2" s="20"/>
      <c r="BJW2" s="20"/>
      <c r="BJX2" s="20"/>
      <c r="BJY2" s="20"/>
      <c r="BJZ2" s="20"/>
      <c r="BKA2" s="20"/>
      <c r="BKB2" s="20"/>
      <c r="BKC2" s="20"/>
      <c r="BKD2" s="20"/>
      <c r="BKE2" s="20"/>
      <c r="BKF2" s="20"/>
      <c r="BKG2" s="20"/>
      <c r="BKH2" s="20"/>
      <c r="BKI2" s="20"/>
      <c r="BKJ2" s="20"/>
      <c r="BKK2" s="20"/>
      <c r="BKL2" s="20"/>
      <c r="BKM2" s="20"/>
      <c r="BKN2" s="20"/>
      <c r="BKO2" s="20"/>
      <c r="BKP2" s="20"/>
      <c r="BKQ2" s="20"/>
      <c r="BKR2" s="20"/>
      <c r="BKS2" s="20"/>
      <c r="BKT2" s="20"/>
      <c r="BKU2" s="20"/>
      <c r="BKV2" s="20"/>
      <c r="BKW2" s="20"/>
      <c r="BKX2" s="20"/>
      <c r="BKY2" s="20"/>
      <c r="BKZ2" s="20"/>
      <c r="BLA2" s="20"/>
      <c r="BLB2" s="20"/>
      <c r="BLC2" s="20"/>
      <c r="BLD2" s="20"/>
      <c r="BLE2" s="20"/>
      <c r="BLF2" s="20"/>
      <c r="BLG2" s="20"/>
      <c r="BLH2" s="20"/>
      <c r="BLI2" s="20"/>
      <c r="BLJ2" s="20"/>
      <c r="BLK2" s="20"/>
      <c r="BLL2" s="20"/>
      <c r="BLM2" s="20"/>
      <c r="BLN2" s="20"/>
      <c r="BLO2" s="20"/>
      <c r="BLP2" s="20"/>
      <c r="BLQ2" s="20"/>
      <c r="BLR2" s="20"/>
      <c r="BLS2" s="20"/>
      <c r="BLT2" s="20"/>
      <c r="BLU2" s="20"/>
      <c r="BLV2" s="20"/>
      <c r="BLW2" s="20"/>
      <c r="BLX2" s="20"/>
      <c r="BLY2" s="20"/>
      <c r="BLZ2" s="20"/>
      <c r="BMA2" s="20"/>
      <c r="BMB2" s="20"/>
      <c r="BMC2" s="20"/>
      <c r="BMD2" s="20"/>
      <c r="BME2" s="20"/>
      <c r="BMF2" s="20"/>
      <c r="BMG2" s="20"/>
      <c r="BMH2" s="20"/>
      <c r="BMI2" s="20"/>
      <c r="BMJ2" s="20"/>
      <c r="BMK2" s="20"/>
      <c r="BML2" s="20"/>
      <c r="BMM2" s="20"/>
      <c r="BMN2" s="20"/>
      <c r="BMO2" s="20"/>
      <c r="BMP2" s="20"/>
      <c r="BMQ2" s="20"/>
      <c r="BMR2" s="20"/>
      <c r="BMS2" s="20"/>
      <c r="BMT2" s="20"/>
      <c r="BMU2" s="20"/>
      <c r="BMV2" s="20"/>
      <c r="BMW2" s="20"/>
      <c r="BMX2" s="20"/>
      <c r="BMY2" s="20"/>
      <c r="BMZ2" s="20"/>
      <c r="BNA2" s="20"/>
      <c r="BNB2" s="20"/>
      <c r="BNC2" s="20"/>
      <c r="BND2" s="20"/>
      <c r="BNE2" s="20"/>
      <c r="BNF2" s="20"/>
      <c r="BNG2" s="20"/>
      <c r="BNH2" s="20"/>
      <c r="BNI2" s="20"/>
      <c r="BNJ2" s="20"/>
      <c r="BNK2" s="20"/>
      <c r="BNL2" s="20"/>
      <c r="BNM2" s="20"/>
      <c r="BNN2" s="20"/>
      <c r="BNO2" s="20"/>
      <c r="BNP2" s="20"/>
      <c r="BNQ2" s="20"/>
      <c r="BNR2" s="20"/>
      <c r="BNS2" s="20"/>
      <c r="BNT2" s="20"/>
      <c r="BNU2" s="20"/>
      <c r="BNV2" s="20"/>
      <c r="BNW2" s="20"/>
      <c r="BNX2" s="20"/>
      <c r="BNY2" s="20"/>
      <c r="BNZ2" s="20"/>
      <c r="BOA2" s="20"/>
      <c r="BOB2" s="20"/>
      <c r="BOC2" s="20"/>
      <c r="BOD2" s="20"/>
      <c r="BOE2" s="20"/>
      <c r="BOF2" s="20"/>
      <c r="BOG2" s="20"/>
      <c r="BOH2" s="20"/>
      <c r="BOI2" s="20"/>
      <c r="BOJ2" s="20"/>
      <c r="BOK2" s="20"/>
      <c r="BOL2" s="20"/>
      <c r="BOM2" s="20"/>
      <c r="BON2" s="20"/>
      <c r="BOO2" s="20"/>
      <c r="BOP2" s="20"/>
      <c r="BOQ2" s="20"/>
      <c r="BOR2" s="20"/>
      <c r="BOS2" s="20"/>
      <c r="BOT2" s="20"/>
      <c r="BOU2" s="20"/>
      <c r="BOV2" s="20"/>
      <c r="BOW2" s="20"/>
      <c r="BOX2" s="20"/>
      <c r="BOY2" s="20"/>
      <c r="BOZ2" s="20"/>
      <c r="BPA2" s="20"/>
      <c r="BPB2" s="20"/>
      <c r="BPC2" s="20"/>
      <c r="BPD2" s="20"/>
      <c r="BPE2" s="20"/>
      <c r="BPF2" s="20"/>
      <c r="BPG2" s="20"/>
      <c r="BPH2" s="20"/>
      <c r="BPI2" s="20"/>
      <c r="BPJ2" s="20"/>
      <c r="BPK2" s="20"/>
      <c r="BPL2" s="20"/>
      <c r="BPM2" s="20"/>
      <c r="BPN2" s="20"/>
      <c r="BPO2" s="20"/>
      <c r="BPP2" s="20"/>
      <c r="BPQ2" s="20"/>
      <c r="BPR2" s="20"/>
      <c r="BPS2" s="20"/>
      <c r="BPT2" s="20"/>
      <c r="BPU2" s="20"/>
      <c r="BPV2" s="20"/>
      <c r="BPW2" s="20"/>
      <c r="BPX2" s="20"/>
      <c r="BPY2" s="20"/>
      <c r="BPZ2" s="20"/>
      <c r="BQA2" s="20"/>
      <c r="BQB2" s="20"/>
      <c r="BQC2" s="20"/>
      <c r="BQD2" s="20"/>
      <c r="BQE2" s="20"/>
      <c r="BQF2" s="20"/>
      <c r="BQG2" s="20"/>
      <c r="BQH2" s="20"/>
      <c r="BQI2" s="20"/>
      <c r="BQJ2" s="20"/>
      <c r="BQK2" s="20"/>
      <c r="BQL2" s="20"/>
      <c r="BQM2" s="20"/>
      <c r="BQN2" s="20"/>
      <c r="BQO2" s="20"/>
      <c r="BQP2" s="20"/>
      <c r="BQQ2" s="20"/>
      <c r="BQR2" s="20"/>
      <c r="BQS2" s="20"/>
      <c r="BQT2" s="20"/>
      <c r="BQU2" s="20"/>
      <c r="BQV2" s="20"/>
      <c r="BQW2" s="20"/>
      <c r="BQX2" s="20"/>
      <c r="BQY2" s="20"/>
      <c r="BQZ2" s="20"/>
      <c r="BRA2" s="20"/>
      <c r="BRB2" s="20"/>
      <c r="BRC2" s="20"/>
      <c r="BRD2" s="20"/>
      <c r="BRE2" s="20"/>
      <c r="BRF2" s="20"/>
      <c r="BRG2" s="20"/>
      <c r="BRH2" s="20"/>
      <c r="BRI2" s="20"/>
      <c r="BRJ2" s="20"/>
      <c r="BRK2" s="20"/>
      <c r="BRL2" s="20"/>
      <c r="BRM2" s="20"/>
      <c r="BRN2" s="20"/>
      <c r="BRO2" s="20"/>
      <c r="BRP2" s="20"/>
      <c r="BRQ2" s="20"/>
      <c r="BRR2" s="20"/>
      <c r="BRS2" s="20"/>
      <c r="BRT2" s="20"/>
      <c r="BRU2" s="20"/>
      <c r="BRV2" s="20"/>
      <c r="BRW2" s="20"/>
      <c r="BRX2" s="20"/>
      <c r="BRY2" s="20"/>
      <c r="BRZ2" s="20"/>
      <c r="BSA2" s="20"/>
      <c r="BSB2" s="20"/>
      <c r="BSC2" s="20"/>
      <c r="BSD2" s="20"/>
      <c r="BSE2" s="20"/>
      <c r="BSF2" s="20"/>
      <c r="BSG2" s="20"/>
      <c r="BSH2" s="20"/>
      <c r="BSI2" s="20"/>
      <c r="BSJ2" s="20"/>
      <c r="BSK2" s="20"/>
      <c r="BSL2" s="20"/>
      <c r="BSM2" s="20"/>
      <c r="BSN2" s="20"/>
      <c r="BSO2" s="20"/>
      <c r="BSP2" s="20"/>
      <c r="BSQ2" s="20"/>
      <c r="BSR2" s="20"/>
      <c r="BSS2" s="20"/>
      <c r="BST2" s="20"/>
      <c r="BSU2" s="20"/>
      <c r="BSV2" s="20"/>
      <c r="BSW2" s="20"/>
      <c r="BSX2" s="20"/>
      <c r="BSY2" s="20"/>
      <c r="BSZ2" s="20"/>
      <c r="BTA2" s="20"/>
      <c r="BTB2" s="20"/>
      <c r="BTC2" s="20"/>
      <c r="BTD2" s="20"/>
      <c r="BTE2" s="20"/>
      <c r="BTF2" s="20"/>
      <c r="BTG2" s="20"/>
      <c r="BTH2" s="20"/>
      <c r="BTI2" s="20"/>
      <c r="BTJ2" s="20"/>
      <c r="BTK2" s="20"/>
      <c r="BTL2" s="20"/>
      <c r="BTM2" s="20"/>
      <c r="BTN2" s="20"/>
      <c r="BTO2" s="20"/>
      <c r="BTP2" s="20"/>
      <c r="BTQ2" s="20"/>
      <c r="BTR2" s="20"/>
      <c r="BTS2" s="20"/>
      <c r="BTT2" s="20"/>
      <c r="BTU2" s="20"/>
      <c r="BTV2" s="20"/>
      <c r="BTW2" s="20"/>
      <c r="BTX2" s="20"/>
      <c r="BTY2" s="20"/>
      <c r="BTZ2" s="20"/>
      <c r="BUA2" s="20"/>
      <c r="BUB2" s="20"/>
      <c r="BUC2" s="20"/>
      <c r="BUD2" s="20"/>
      <c r="BUE2" s="20"/>
      <c r="BUF2" s="20"/>
      <c r="BUG2" s="20"/>
      <c r="BUH2" s="20"/>
      <c r="BUI2" s="20"/>
      <c r="BUJ2" s="20"/>
      <c r="BUK2" s="20"/>
      <c r="BUL2" s="20"/>
      <c r="BUM2" s="20"/>
      <c r="BUN2" s="20"/>
      <c r="BUO2" s="20"/>
      <c r="BUP2" s="20"/>
      <c r="BUQ2" s="20"/>
      <c r="BUR2" s="20"/>
      <c r="BUS2" s="20"/>
      <c r="BUT2" s="20"/>
      <c r="BUU2" s="20"/>
      <c r="BUV2" s="20"/>
      <c r="BUW2" s="20"/>
      <c r="BUX2" s="20"/>
      <c r="BUY2" s="20"/>
      <c r="BUZ2" s="20"/>
      <c r="BVA2" s="20"/>
      <c r="BVB2" s="20"/>
      <c r="BVC2" s="20"/>
      <c r="BVD2" s="20"/>
      <c r="BVE2" s="20"/>
      <c r="BVF2" s="20"/>
      <c r="BVG2" s="20"/>
      <c r="BVH2" s="20"/>
      <c r="BVI2" s="20"/>
      <c r="BVJ2" s="20"/>
      <c r="BVK2" s="20"/>
      <c r="BVL2" s="20"/>
      <c r="BVM2" s="20"/>
      <c r="BVN2" s="20"/>
      <c r="BVO2" s="20"/>
      <c r="BVP2" s="20"/>
      <c r="BVQ2" s="20"/>
      <c r="BVR2" s="20"/>
      <c r="BVS2" s="20"/>
      <c r="BVT2" s="20"/>
      <c r="BVU2" s="20"/>
      <c r="BVV2" s="20"/>
      <c r="BVW2" s="20"/>
      <c r="BVX2" s="20"/>
      <c r="BVY2" s="20"/>
      <c r="BVZ2" s="20"/>
      <c r="BWA2" s="20"/>
      <c r="BWB2" s="20"/>
      <c r="BWC2" s="20"/>
      <c r="BWD2" s="20"/>
      <c r="BWE2" s="20"/>
      <c r="BWF2" s="20"/>
      <c r="BWG2" s="20"/>
      <c r="BWH2" s="20"/>
      <c r="BWI2" s="20"/>
      <c r="BWJ2" s="20"/>
      <c r="BWK2" s="20"/>
      <c r="BWL2" s="20"/>
      <c r="BWM2" s="20"/>
      <c r="BWN2" s="20"/>
      <c r="BWO2" s="20"/>
      <c r="BWP2" s="20"/>
      <c r="BWQ2" s="20"/>
      <c r="BWR2" s="20"/>
      <c r="BWS2" s="20"/>
      <c r="BWT2" s="20"/>
      <c r="BWU2" s="20"/>
      <c r="BWV2" s="20"/>
      <c r="BWW2" s="20"/>
      <c r="BWX2" s="20"/>
      <c r="BWY2" s="20"/>
      <c r="BWZ2" s="20"/>
      <c r="BXA2" s="20"/>
      <c r="BXB2" s="20"/>
      <c r="BXC2" s="20"/>
      <c r="BXD2" s="20"/>
      <c r="BXE2" s="20"/>
      <c r="BXF2" s="20"/>
      <c r="BXG2" s="20"/>
      <c r="BXH2" s="20"/>
      <c r="BXI2" s="20"/>
      <c r="BXJ2" s="20"/>
      <c r="BXK2" s="20"/>
      <c r="BXL2" s="20"/>
      <c r="BXM2" s="20"/>
      <c r="BXN2" s="20"/>
      <c r="BXO2" s="20"/>
      <c r="BXP2" s="20"/>
      <c r="BXQ2" s="20"/>
      <c r="BXR2" s="20"/>
      <c r="BXS2" s="20"/>
      <c r="BXT2" s="20"/>
      <c r="BXU2" s="20"/>
      <c r="BXV2" s="20"/>
      <c r="BXW2" s="20"/>
      <c r="BXX2" s="20"/>
      <c r="BXY2" s="20"/>
      <c r="BXZ2" s="20"/>
      <c r="BYA2" s="20"/>
      <c r="BYB2" s="20"/>
      <c r="BYC2" s="20"/>
      <c r="BYD2" s="20"/>
      <c r="BYE2" s="20"/>
      <c r="BYF2" s="20"/>
      <c r="BYG2" s="20"/>
      <c r="BYH2" s="20"/>
      <c r="BYI2" s="20"/>
      <c r="BYJ2" s="20"/>
      <c r="BYK2" s="20"/>
      <c r="BYL2" s="20"/>
      <c r="BYM2" s="20"/>
      <c r="BYN2" s="20"/>
      <c r="BYO2" s="20"/>
      <c r="BYP2" s="20"/>
      <c r="BYQ2" s="20"/>
      <c r="BYR2" s="20"/>
      <c r="BYS2" s="20"/>
      <c r="BYT2" s="20"/>
      <c r="BYU2" s="20"/>
      <c r="BYV2" s="20"/>
      <c r="BYW2" s="20"/>
      <c r="BYX2" s="20"/>
      <c r="BYY2" s="20"/>
      <c r="BYZ2" s="20"/>
      <c r="BZA2" s="20"/>
      <c r="BZB2" s="20"/>
      <c r="BZC2" s="20"/>
      <c r="BZD2" s="20"/>
      <c r="BZE2" s="20"/>
      <c r="BZF2" s="20"/>
      <c r="BZG2" s="20"/>
      <c r="BZH2" s="20"/>
      <c r="BZI2" s="20"/>
      <c r="BZJ2" s="20"/>
      <c r="BZK2" s="20"/>
      <c r="BZL2" s="20"/>
      <c r="BZM2" s="20"/>
      <c r="BZN2" s="20"/>
      <c r="BZO2" s="20"/>
      <c r="BZP2" s="20"/>
      <c r="BZQ2" s="20"/>
      <c r="BZR2" s="20"/>
      <c r="BZS2" s="20"/>
      <c r="BZT2" s="20"/>
      <c r="BZU2" s="20"/>
      <c r="BZV2" s="20"/>
      <c r="BZW2" s="20"/>
      <c r="BZX2" s="20"/>
      <c r="BZY2" s="20"/>
      <c r="BZZ2" s="20"/>
      <c r="CAA2" s="20"/>
      <c r="CAB2" s="20"/>
      <c r="CAC2" s="20"/>
      <c r="CAD2" s="20"/>
      <c r="CAE2" s="20"/>
      <c r="CAF2" s="20"/>
      <c r="CAG2" s="20"/>
      <c r="CAH2" s="20"/>
      <c r="CAI2" s="20"/>
      <c r="CAJ2" s="20"/>
      <c r="CAK2" s="20"/>
      <c r="CAL2" s="20"/>
      <c r="CAM2" s="20"/>
      <c r="CAN2" s="20"/>
      <c r="CAO2" s="20"/>
      <c r="CAP2" s="20"/>
      <c r="CAQ2" s="20"/>
      <c r="CAR2" s="20"/>
      <c r="CAS2" s="20"/>
      <c r="CAT2" s="20"/>
      <c r="CAU2" s="20"/>
      <c r="CAV2" s="20"/>
      <c r="CAW2" s="20"/>
      <c r="CAX2" s="20"/>
      <c r="CAY2" s="20"/>
      <c r="CAZ2" s="20"/>
      <c r="CBA2" s="20"/>
      <c r="CBB2" s="20"/>
      <c r="CBC2" s="20"/>
      <c r="CBD2" s="20"/>
      <c r="CBE2" s="20"/>
      <c r="CBF2" s="20"/>
      <c r="CBG2" s="20"/>
      <c r="CBH2" s="20"/>
      <c r="CBI2" s="20"/>
      <c r="CBJ2" s="20"/>
      <c r="CBK2" s="20"/>
      <c r="CBL2" s="20"/>
      <c r="CBM2" s="20"/>
      <c r="CBN2" s="20"/>
      <c r="CBO2" s="20"/>
      <c r="CBP2" s="20"/>
      <c r="CBQ2" s="20"/>
      <c r="CBR2" s="20"/>
      <c r="CBS2" s="20"/>
      <c r="CBT2" s="20"/>
      <c r="CBU2" s="20"/>
      <c r="CBV2" s="20"/>
      <c r="CBW2" s="20"/>
      <c r="CBX2" s="20"/>
      <c r="CBY2" s="20"/>
      <c r="CBZ2" s="20"/>
      <c r="CCA2" s="20"/>
      <c r="CCB2" s="20"/>
      <c r="CCC2" s="20"/>
      <c r="CCD2" s="20"/>
      <c r="CCE2" s="20"/>
      <c r="CCF2" s="20"/>
      <c r="CCG2" s="20"/>
      <c r="CCH2" s="20"/>
      <c r="CCI2" s="20"/>
      <c r="CCJ2" s="20"/>
      <c r="CCK2" s="20"/>
      <c r="CCL2" s="20"/>
      <c r="CCM2" s="20"/>
      <c r="CCN2" s="20"/>
      <c r="CCO2" s="20"/>
      <c r="CCP2" s="20"/>
      <c r="CCQ2" s="20"/>
      <c r="CCR2" s="20"/>
      <c r="CCS2" s="20"/>
      <c r="CCT2" s="20"/>
      <c r="CCU2" s="20"/>
      <c r="CCV2" s="20"/>
      <c r="CCW2" s="20"/>
      <c r="CCX2" s="20"/>
      <c r="CCY2" s="20"/>
      <c r="CCZ2" s="20"/>
      <c r="CDA2" s="20"/>
      <c r="CDB2" s="20"/>
      <c r="CDC2" s="20"/>
      <c r="CDD2" s="20"/>
      <c r="CDE2" s="20"/>
      <c r="CDF2" s="20"/>
      <c r="CDG2" s="20"/>
      <c r="CDH2" s="20"/>
      <c r="CDI2" s="20"/>
      <c r="CDJ2" s="20"/>
      <c r="CDK2" s="20"/>
      <c r="CDL2" s="20"/>
      <c r="CDM2" s="20"/>
      <c r="CDN2" s="20"/>
      <c r="CDO2" s="20"/>
      <c r="CDP2" s="20"/>
      <c r="CDQ2" s="20"/>
      <c r="CDR2" s="20"/>
      <c r="CDS2" s="20"/>
      <c r="CDT2" s="20"/>
      <c r="CDU2" s="20"/>
      <c r="CDV2" s="20"/>
      <c r="CDW2" s="20"/>
      <c r="CDX2" s="20"/>
      <c r="CDY2" s="20"/>
      <c r="CDZ2" s="20"/>
      <c r="CEA2" s="20"/>
      <c r="CEB2" s="20"/>
      <c r="CEC2" s="20"/>
      <c r="CED2" s="20"/>
      <c r="CEE2" s="20"/>
      <c r="CEF2" s="20"/>
      <c r="CEG2" s="20"/>
      <c r="CEH2" s="20"/>
      <c r="CEI2" s="20"/>
      <c r="CEJ2" s="20"/>
      <c r="CEK2" s="20"/>
      <c r="CEL2" s="20"/>
      <c r="CEM2" s="20"/>
      <c r="CEN2" s="20"/>
      <c r="CEO2" s="20"/>
      <c r="CEP2" s="20"/>
      <c r="CEQ2" s="20"/>
      <c r="CER2" s="20"/>
      <c r="CES2" s="20"/>
      <c r="CET2" s="20"/>
      <c r="CEU2" s="20"/>
      <c r="CEV2" s="20"/>
      <c r="CEW2" s="20"/>
      <c r="CEX2" s="20"/>
      <c r="CEY2" s="20"/>
      <c r="CEZ2" s="20"/>
      <c r="CFA2" s="20"/>
      <c r="CFB2" s="20"/>
      <c r="CFC2" s="20"/>
      <c r="CFD2" s="20"/>
      <c r="CFE2" s="20"/>
      <c r="CFF2" s="20"/>
      <c r="CFG2" s="20"/>
      <c r="CFH2" s="20"/>
      <c r="CFI2" s="20"/>
      <c r="CFJ2" s="20"/>
      <c r="CFK2" s="20"/>
      <c r="CFL2" s="20"/>
      <c r="CFM2" s="20"/>
      <c r="CFN2" s="20"/>
      <c r="CFO2" s="20"/>
      <c r="CFP2" s="20"/>
      <c r="CFQ2" s="20"/>
      <c r="CFR2" s="20"/>
      <c r="CFS2" s="20"/>
      <c r="CFT2" s="20"/>
      <c r="CFU2" s="20"/>
      <c r="CFV2" s="20"/>
      <c r="CFW2" s="20"/>
      <c r="CFX2" s="20"/>
      <c r="CFY2" s="20"/>
      <c r="CFZ2" s="20"/>
      <c r="CGA2" s="20"/>
      <c r="CGB2" s="20"/>
      <c r="CGC2" s="20"/>
      <c r="CGD2" s="20"/>
      <c r="CGE2" s="20"/>
      <c r="CGF2" s="20"/>
      <c r="CGG2" s="20"/>
      <c r="CGH2" s="20"/>
      <c r="CGI2" s="20"/>
      <c r="CGJ2" s="20"/>
      <c r="CGK2" s="20"/>
      <c r="CGL2" s="20"/>
      <c r="CGM2" s="20"/>
      <c r="CGN2" s="20"/>
      <c r="CGO2" s="20"/>
      <c r="CGP2" s="20"/>
      <c r="CGQ2" s="20"/>
      <c r="CGR2" s="20"/>
      <c r="CGS2" s="20"/>
      <c r="CGT2" s="20"/>
      <c r="CGU2" s="20"/>
      <c r="CGV2" s="20"/>
      <c r="CGW2" s="20"/>
      <c r="CGX2" s="20"/>
      <c r="CGY2" s="20"/>
      <c r="CGZ2" s="20"/>
      <c r="CHA2" s="20"/>
      <c r="CHB2" s="20"/>
      <c r="CHC2" s="20"/>
      <c r="CHD2" s="20"/>
      <c r="CHE2" s="20"/>
      <c r="CHF2" s="20"/>
      <c r="CHG2" s="20"/>
      <c r="CHH2" s="20"/>
      <c r="CHI2" s="20"/>
      <c r="CHJ2" s="20"/>
      <c r="CHK2" s="20"/>
      <c r="CHL2" s="20"/>
      <c r="CHM2" s="20"/>
      <c r="CHN2" s="20"/>
      <c r="CHO2" s="20"/>
      <c r="CHP2" s="20"/>
      <c r="CHQ2" s="20"/>
      <c r="CHR2" s="20"/>
      <c r="CHS2" s="20"/>
      <c r="CHT2" s="20"/>
      <c r="CHU2" s="20"/>
      <c r="CHV2" s="20"/>
      <c r="CHW2" s="20"/>
      <c r="CHX2" s="20"/>
      <c r="CHY2" s="20"/>
      <c r="CHZ2" s="20"/>
      <c r="CIA2" s="20"/>
      <c r="CIB2" s="20"/>
      <c r="CIC2" s="20"/>
      <c r="CID2" s="20"/>
      <c r="CIE2" s="20"/>
      <c r="CIF2" s="20"/>
      <c r="CIG2" s="20"/>
      <c r="CIH2" s="20"/>
      <c r="CII2" s="20"/>
      <c r="CIJ2" s="20"/>
      <c r="CIK2" s="20"/>
      <c r="CIL2" s="20"/>
      <c r="CIM2" s="20"/>
      <c r="CIN2" s="20"/>
      <c r="CIO2" s="20"/>
      <c r="CIP2" s="20"/>
      <c r="CIQ2" s="20"/>
      <c r="CIR2" s="20"/>
      <c r="CIS2" s="20"/>
      <c r="CIT2" s="20"/>
      <c r="CIU2" s="20"/>
      <c r="CIV2" s="20"/>
      <c r="CIW2" s="20"/>
      <c r="CIX2" s="20"/>
      <c r="CIY2" s="20"/>
      <c r="CIZ2" s="20"/>
      <c r="CJA2" s="20"/>
      <c r="CJB2" s="20"/>
      <c r="CJC2" s="20"/>
      <c r="CJD2" s="20"/>
      <c r="CJE2" s="20"/>
      <c r="CJF2" s="20"/>
      <c r="CJG2" s="20"/>
      <c r="CJH2" s="20"/>
      <c r="CJI2" s="20"/>
      <c r="CJJ2" s="20"/>
      <c r="CJK2" s="20"/>
      <c r="CJL2" s="20"/>
      <c r="CJM2" s="20"/>
      <c r="CJN2" s="20"/>
      <c r="CJO2" s="20"/>
      <c r="CJP2" s="20"/>
      <c r="CJQ2" s="20"/>
      <c r="CJR2" s="20"/>
      <c r="CJS2" s="20"/>
      <c r="CJT2" s="20"/>
      <c r="CJU2" s="20"/>
      <c r="CJV2" s="20"/>
      <c r="CJW2" s="20"/>
      <c r="CJX2" s="20"/>
      <c r="CJY2" s="20"/>
      <c r="CJZ2" s="20"/>
      <c r="CKA2" s="20"/>
      <c r="CKB2" s="20"/>
      <c r="CKC2" s="20"/>
      <c r="CKD2" s="20"/>
      <c r="CKE2" s="20"/>
      <c r="CKF2" s="20"/>
      <c r="CKG2" s="20"/>
      <c r="CKH2" s="20"/>
      <c r="CKI2" s="20"/>
      <c r="CKJ2" s="20"/>
      <c r="CKK2" s="20"/>
      <c r="CKL2" s="20"/>
      <c r="CKM2" s="20"/>
      <c r="CKN2" s="20"/>
      <c r="CKO2" s="20"/>
      <c r="CKP2" s="20"/>
      <c r="CKQ2" s="20"/>
      <c r="CKR2" s="20"/>
      <c r="CKS2" s="20"/>
      <c r="CKT2" s="20"/>
      <c r="CKU2" s="20"/>
      <c r="CKV2" s="20"/>
      <c r="CKW2" s="20"/>
      <c r="CKX2" s="20"/>
      <c r="CKY2" s="20"/>
      <c r="CKZ2" s="20"/>
      <c r="CLA2" s="20"/>
      <c r="CLB2" s="20"/>
      <c r="CLC2" s="20"/>
      <c r="CLD2" s="20"/>
      <c r="CLE2" s="20"/>
      <c r="CLF2" s="20"/>
      <c r="CLG2" s="20"/>
      <c r="CLH2" s="20"/>
      <c r="CLI2" s="20"/>
      <c r="CLJ2" s="20"/>
      <c r="CLK2" s="20"/>
      <c r="CLL2" s="20"/>
      <c r="CLM2" s="20"/>
      <c r="CLN2" s="20"/>
      <c r="CLO2" s="20"/>
      <c r="CLP2" s="20"/>
      <c r="CLQ2" s="20"/>
      <c r="CLR2" s="20"/>
      <c r="CLS2" s="20"/>
      <c r="CLT2" s="20"/>
      <c r="CLU2" s="20"/>
      <c r="CLV2" s="20"/>
      <c r="CLW2" s="20"/>
      <c r="CLX2" s="20"/>
      <c r="CLY2" s="20"/>
      <c r="CLZ2" s="20"/>
      <c r="CMA2" s="20"/>
      <c r="CMB2" s="20"/>
      <c r="CMC2" s="20"/>
      <c r="CMD2" s="20"/>
      <c r="CME2" s="20"/>
      <c r="CMF2" s="20"/>
      <c r="CMG2" s="20"/>
      <c r="CMH2" s="20"/>
      <c r="CMI2" s="20"/>
      <c r="CMJ2" s="20"/>
      <c r="CMK2" s="20"/>
      <c r="CML2" s="20"/>
      <c r="CMM2" s="20"/>
      <c r="CMN2" s="20"/>
      <c r="CMO2" s="20"/>
      <c r="CMP2" s="20"/>
      <c r="CMQ2" s="20"/>
      <c r="CMR2" s="20"/>
      <c r="CMS2" s="20"/>
      <c r="CMT2" s="20"/>
      <c r="CMU2" s="20"/>
      <c r="CMV2" s="20"/>
      <c r="CMW2" s="20"/>
      <c r="CMX2" s="20"/>
      <c r="CMY2" s="20"/>
      <c r="CMZ2" s="20"/>
      <c r="CNA2" s="20"/>
      <c r="CNB2" s="20"/>
      <c r="CNC2" s="20"/>
      <c r="CND2" s="20"/>
      <c r="CNE2" s="20"/>
      <c r="CNF2" s="20"/>
      <c r="CNG2" s="20"/>
      <c r="CNH2" s="20"/>
      <c r="CNI2" s="20"/>
      <c r="CNJ2" s="20"/>
      <c r="CNK2" s="20"/>
      <c r="CNL2" s="20"/>
      <c r="CNM2" s="20"/>
      <c r="CNN2" s="20"/>
      <c r="CNO2" s="20"/>
      <c r="CNP2" s="20"/>
      <c r="CNQ2" s="20"/>
      <c r="CNR2" s="20"/>
      <c r="CNS2" s="20"/>
      <c r="CNT2" s="20"/>
      <c r="CNU2" s="20"/>
      <c r="CNV2" s="20"/>
      <c r="CNW2" s="20"/>
      <c r="CNX2" s="20"/>
      <c r="CNY2" s="20"/>
      <c r="CNZ2" s="20"/>
      <c r="COA2" s="20"/>
      <c r="COB2" s="20"/>
      <c r="COC2" s="20"/>
      <c r="COD2" s="20"/>
      <c r="COE2" s="20"/>
      <c r="COF2" s="20"/>
      <c r="COG2" s="20"/>
      <c r="COH2" s="20"/>
      <c r="COI2" s="20"/>
      <c r="COJ2" s="20"/>
      <c r="COK2" s="20"/>
      <c r="COL2" s="20"/>
      <c r="COM2" s="20"/>
      <c r="CON2" s="20"/>
      <c r="COO2" s="20"/>
      <c r="COP2" s="20"/>
      <c r="COQ2" s="20"/>
      <c r="COR2" s="20"/>
      <c r="COS2" s="20"/>
      <c r="COT2" s="20"/>
      <c r="COU2" s="20"/>
      <c r="COV2" s="20"/>
      <c r="COW2" s="20"/>
      <c r="COX2" s="20"/>
      <c r="COY2" s="20"/>
      <c r="COZ2" s="20"/>
      <c r="CPA2" s="20"/>
      <c r="CPB2" s="20"/>
      <c r="CPC2" s="20"/>
      <c r="CPD2" s="20"/>
      <c r="CPE2" s="20"/>
      <c r="CPF2" s="20"/>
      <c r="CPG2" s="20"/>
      <c r="CPH2" s="20"/>
      <c r="CPI2" s="20"/>
      <c r="CPJ2" s="20"/>
      <c r="CPK2" s="20"/>
      <c r="CPL2" s="20"/>
      <c r="CPM2" s="20"/>
      <c r="CPN2" s="20"/>
      <c r="CPO2" s="20"/>
      <c r="CPP2" s="20"/>
      <c r="CPQ2" s="20"/>
      <c r="CPR2" s="20"/>
      <c r="CPS2" s="20"/>
      <c r="CPT2" s="20"/>
      <c r="CPU2" s="20"/>
      <c r="CPV2" s="20"/>
      <c r="CPW2" s="20"/>
      <c r="CPX2" s="20"/>
      <c r="CPY2" s="20"/>
      <c r="CPZ2" s="20"/>
      <c r="CQA2" s="20"/>
      <c r="CQB2" s="20"/>
      <c r="CQC2" s="20"/>
      <c r="CQD2" s="20"/>
      <c r="CQE2" s="20"/>
      <c r="CQF2" s="20"/>
      <c r="CQG2" s="20"/>
      <c r="CQH2" s="20"/>
      <c r="CQI2" s="20"/>
      <c r="CQJ2" s="20"/>
      <c r="CQK2" s="20"/>
      <c r="CQL2" s="20"/>
      <c r="CQM2" s="20"/>
      <c r="CQN2" s="20"/>
      <c r="CQO2" s="20"/>
      <c r="CQP2" s="20"/>
      <c r="CQQ2" s="20"/>
      <c r="CQR2" s="20"/>
      <c r="CQS2" s="20"/>
      <c r="CQT2" s="20"/>
      <c r="CQU2" s="20"/>
      <c r="CQV2" s="20"/>
      <c r="CQW2" s="20"/>
      <c r="CQX2" s="20"/>
      <c r="CQY2" s="20"/>
      <c r="CQZ2" s="20"/>
    </row>
    <row r="3" spans="1:2496" ht="18" customHeight="1" x14ac:dyDescent="0.25">
      <c r="A3" s="437" t="s">
        <v>101</v>
      </c>
      <c r="B3" s="282">
        <v>1</v>
      </c>
      <c r="C3" s="282" t="str">
        <f>CONCATENATE(A3,"_",B3)</f>
        <v>Seattle_1</v>
      </c>
      <c r="D3" s="282" t="str">
        <f>CONCATENATE(A3,"_",F3,"_",H3)</f>
        <v>Seattle_1_1</v>
      </c>
      <c r="E3" s="283" t="s">
        <v>5</v>
      </c>
      <c r="F3" s="282">
        <v>1</v>
      </c>
      <c r="G3" s="283" t="s">
        <v>5</v>
      </c>
      <c r="H3" s="282">
        <v>1</v>
      </c>
      <c r="I3" s="283" t="s">
        <v>7</v>
      </c>
      <c r="J3" s="364">
        <v>0</v>
      </c>
      <c r="K3" s="364">
        <v>0</v>
      </c>
      <c r="L3" s="284">
        <v>19952</v>
      </c>
      <c r="M3" s="13">
        <f t="shared" ref="M3:M34" si="0">+ROUND(L3*(1+J3),0)</f>
        <v>19952</v>
      </c>
      <c r="N3" s="13">
        <f t="shared" ref="N3:N34" si="1">+ROUND(M3*(1+K3),0)</f>
        <v>19952</v>
      </c>
    </row>
    <row r="4" spans="1:2496" ht="18" customHeight="1" x14ac:dyDescent="0.25">
      <c r="A4" s="433"/>
      <c r="B4" s="21">
        <v>1</v>
      </c>
      <c r="C4" s="21" t="str">
        <f t="shared" ref="C4:C67" si="2">CONCATENATE(A4,"_",B4)</f>
        <v>_1</v>
      </c>
      <c r="D4" s="21" t="str">
        <f t="shared" ref="D4:D67" si="3">CONCATENATE(A4,"_",F4,"_",H4)</f>
        <v>_1_2</v>
      </c>
      <c r="E4" s="22" t="s">
        <v>5</v>
      </c>
      <c r="F4" s="21">
        <v>1</v>
      </c>
      <c r="G4" s="22" t="s">
        <v>5</v>
      </c>
      <c r="H4" s="21">
        <v>2</v>
      </c>
      <c r="I4" s="22" t="s">
        <v>9</v>
      </c>
      <c r="J4" s="15">
        <v>0</v>
      </c>
      <c r="K4" s="15">
        <v>0</v>
      </c>
      <c r="L4" s="24">
        <v>8080</v>
      </c>
      <c r="M4" s="13">
        <f t="shared" si="0"/>
        <v>8080</v>
      </c>
      <c r="N4" s="13">
        <f t="shared" si="1"/>
        <v>8080</v>
      </c>
    </row>
    <row r="5" spans="1:2496" s="11" customFormat="1" ht="18" customHeight="1" x14ac:dyDescent="0.25">
      <c r="A5" s="433"/>
      <c r="B5" s="21">
        <v>1</v>
      </c>
      <c r="C5" s="21" t="str">
        <f t="shared" si="2"/>
        <v>_1</v>
      </c>
      <c r="D5" s="21" t="str">
        <f t="shared" si="3"/>
        <v>_2_1</v>
      </c>
      <c r="E5" s="22" t="s">
        <v>5</v>
      </c>
      <c r="F5" s="21">
        <v>2</v>
      </c>
      <c r="G5" s="22" t="s">
        <v>11</v>
      </c>
      <c r="H5" s="21">
        <v>1</v>
      </c>
      <c r="I5" s="22" t="s">
        <v>7</v>
      </c>
      <c r="J5" s="15">
        <v>0</v>
      </c>
      <c r="K5" s="15">
        <v>0</v>
      </c>
      <c r="L5" s="24">
        <v>186</v>
      </c>
      <c r="M5" s="13">
        <f t="shared" si="0"/>
        <v>186</v>
      </c>
      <c r="N5" s="13">
        <f t="shared" si="1"/>
        <v>186</v>
      </c>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c r="AIV5" s="20"/>
      <c r="AIW5" s="20"/>
      <c r="AIX5" s="20"/>
      <c r="AIY5" s="20"/>
      <c r="AIZ5" s="20"/>
      <c r="AJA5" s="20"/>
      <c r="AJB5" s="20"/>
      <c r="AJC5" s="20"/>
      <c r="AJD5" s="20"/>
      <c r="AJE5" s="20"/>
      <c r="AJF5" s="20"/>
      <c r="AJG5" s="20"/>
      <c r="AJH5" s="20"/>
      <c r="AJI5" s="20"/>
      <c r="AJJ5" s="20"/>
      <c r="AJK5" s="20"/>
      <c r="AJL5" s="20"/>
      <c r="AJM5" s="20"/>
      <c r="AJN5" s="20"/>
      <c r="AJO5" s="20"/>
      <c r="AJP5" s="20"/>
      <c r="AJQ5" s="20"/>
      <c r="AJR5" s="20"/>
      <c r="AJS5" s="20"/>
      <c r="AJT5" s="20"/>
      <c r="AJU5" s="20"/>
      <c r="AJV5" s="20"/>
      <c r="AJW5" s="20"/>
      <c r="AJX5" s="20"/>
      <c r="AJY5" s="20"/>
      <c r="AJZ5" s="20"/>
      <c r="AKA5" s="20"/>
      <c r="AKB5" s="20"/>
      <c r="AKC5" s="20"/>
      <c r="AKD5" s="20"/>
      <c r="AKE5" s="20"/>
      <c r="AKF5" s="20"/>
      <c r="AKG5" s="20"/>
      <c r="AKH5" s="20"/>
      <c r="AKI5" s="20"/>
      <c r="AKJ5" s="20"/>
      <c r="AKK5" s="20"/>
      <c r="AKL5" s="20"/>
      <c r="AKM5" s="20"/>
      <c r="AKN5" s="20"/>
      <c r="AKO5" s="20"/>
      <c r="AKP5" s="20"/>
      <c r="AKQ5" s="20"/>
      <c r="AKR5" s="20"/>
      <c r="AKS5" s="20"/>
      <c r="AKT5" s="20"/>
      <c r="AKU5" s="20"/>
      <c r="AKV5" s="20"/>
      <c r="AKW5" s="20"/>
      <c r="AKX5" s="20"/>
      <c r="AKY5" s="20"/>
      <c r="AKZ5" s="20"/>
      <c r="ALA5" s="20"/>
      <c r="ALB5" s="20"/>
      <c r="ALC5" s="20"/>
      <c r="ALD5" s="20"/>
      <c r="ALE5" s="20"/>
      <c r="ALF5" s="20"/>
      <c r="ALG5" s="20"/>
      <c r="ALH5" s="20"/>
      <c r="ALI5" s="20"/>
      <c r="ALJ5" s="20"/>
      <c r="ALK5" s="20"/>
      <c r="ALL5" s="20"/>
      <c r="ALM5" s="20"/>
      <c r="ALN5" s="20"/>
      <c r="ALO5" s="20"/>
      <c r="ALP5" s="20"/>
      <c r="ALQ5" s="20"/>
      <c r="ALR5" s="20"/>
      <c r="ALS5" s="20"/>
      <c r="ALT5" s="20"/>
      <c r="ALU5" s="20"/>
      <c r="ALV5" s="20"/>
      <c r="ALW5" s="20"/>
      <c r="ALX5" s="20"/>
      <c r="ALY5" s="20"/>
      <c r="ALZ5" s="20"/>
      <c r="AMA5" s="20"/>
      <c r="AMB5" s="20"/>
      <c r="AMC5" s="20"/>
      <c r="AMD5" s="20"/>
      <c r="AME5" s="20"/>
      <c r="AMF5" s="20"/>
      <c r="AMG5" s="20"/>
      <c r="AMH5" s="20"/>
      <c r="AMI5" s="20"/>
      <c r="AMJ5" s="20"/>
      <c r="AMK5" s="20"/>
      <c r="AML5" s="20"/>
      <c r="AMM5" s="20"/>
      <c r="AMN5" s="20"/>
      <c r="AMO5" s="20"/>
      <c r="AMP5" s="20"/>
      <c r="AMQ5" s="20"/>
      <c r="AMR5" s="20"/>
      <c r="AMS5" s="20"/>
      <c r="AMT5" s="20"/>
      <c r="AMU5" s="20"/>
      <c r="AMV5" s="20"/>
      <c r="AMW5" s="20"/>
      <c r="AMX5" s="20"/>
      <c r="AMY5" s="20"/>
      <c r="AMZ5" s="20"/>
      <c r="ANA5" s="20"/>
      <c r="ANB5" s="20"/>
      <c r="ANC5" s="20"/>
      <c r="AND5" s="20"/>
      <c r="ANE5" s="20"/>
      <c r="ANF5" s="20"/>
      <c r="ANG5" s="20"/>
      <c r="ANH5" s="20"/>
      <c r="ANI5" s="20"/>
      <c r="ANJ5" s="20"/>
      <c r="ANK5" s="20"/>
      <c r="ANL5" s="20"/>
      <c r="ANM5" s="20"/>
      <c r="ANN5" s="20"/>
      <c r="ANO5" s="20"/>
      <c r="ANP5" s="20"/>
      <c r="ANQ5" s="20"/>
      <c r="ANR5" s="20"/>
      <c r="ANS5" s="20"/>
      <c r="ANT5" s="20"/>
      <c r="ANU5" s="20"/>
      <c r="ANV5" s="20"/>
      <c r="ANW5" s="20"/>
      <c r="ANX5" s="20"/>
      <c r="ANY5" s="20"/>
      <c r="ANZ5" s="20"/>
      <c r="AOA5" s="20"/>
      <c r="AOB5" s="20"/>
      <c r="AOC5" s="20"/>
      <c r="AOD5" s="20"/>
      <c r="AOE5" s="20"/>
      <c r="AOF5" s="20"/>
      <c r="AOG5" s="20"/>
      <c r="AOH5" s="20"/>
      <c r="AOI5" s="20"/>
      <c r="AOJ5" s="20"/>
      <c r="AOK5" s="20"/>
      <c r="AOL5" s="20"/>
      <c r="AOM5" s="20"/>
      <c r="AON5" s="20"/>
      <c r="AOO5" s="20"/>
      <c r="AOP5" s="20"/>
      <c r="AOQ5" s="20"/>
      <c r="AOR5" s="20"/>
      <c r="AOS5" s="20"/>
      <c r="AOT5" s="20"/>
      <c r="AOU5" s="20"/>
      <c r="AOV5" s="20"/>
      <c r="AOW5" s="20"/>
      <c r="AOX5" s="20"/>
      <c r="AOY5" s="20"/>
      <c r="AOZ5" s="20"/>
      <c r="APA5" s="20"/>
      <c r="APB5" s="20"/>
      <c r="APC5" s="20"/>
      <c r="APD5" s="20"/>
      <c r="APE5" s="20"/>
      <c r="APF5" s="20"/>
      <c r="APG5" s="20"/>
      <c r="APH5" s="20"/>
      <c r="API5" s="20"/>
      <c r="APJ5" s="20"/>
      <c r="APK5" s="20"/>
      <c r="APL5" s="20"/>
      <c r="APM5" s="20"/>
      <c r="APN5" s="20"/>
      <c r="APO5" s="20"/>
      <c r="APP5" s="20"/>
      <c r="APQ5" s="20"/>
      <c r="APR5" s="20"/>
      <c r="APS5" s="20"/>
      <c r="APT5" s="20"/>
      <c r="APU5" s="20"/>
      <c r="APV5" s="20"/>
      <c r="APW5" s="20"/>
      <c r="APX5" s="20"/>
      <c r="APY5" s="20"/>
      <c r="APZ5" s="20"/>
      <c r="AQA5" s="20"/>
      <c r="AQB5" s="20"/>
      <c r="AQC5" s="20"/>
      <c r="AQD5" s="20"/>
      <c r="AQE5" s="20"/>
      <c r="AQF5" s="20"/>
      <c r="AQG5" s="20"/>
      <c r="AQH5" s="20"/>
      <c r="AQI5" s="20"/>
      <c r="AQJ5" s="20"/>
      <c r="AQK5" s="20"/>
      <c r="AQL5" s="20"/>
      <c r="AQM5" s="20"/>
      <c r="AQN5" s="20"/>
      <c r="AQO5" s="20"/>
      <c r="AQP5" s="20"/>
      <c r="AQQ5" s="20"/>
      <c r="AQR5" s="20"/>
      <c r="AQS5" s="20"/>
      <c r="AQT5" s="20"/>
      <c r="AQU5" s="20"/>
      <c r="AQV5" s="20"/>
      <c r="AQW5" s="20"/>
      <c r="AQX5" s="20"/>
      <c r="AQY5" s="20"/>
      <c r="AQZ5" s="20"/>
      <c r="ARA5" s="20"/>
      <c r="ARB5" s="20"/>
      <c r="ARC5" s="20"/>
      <c r="ARD5" s="20"/>
      <c r="ARE5" s="20"/>
      <c r="ARF5" s="20"/>
      <c r="ARG5" s="20"/>
      <c r="ARH5" s="20"/>
      <c r="ARI5" s="20"/>
      <c r="ARJ5" s="20"/>
      <c r="ARK5" s="20"/>
      <c r="ARL5" s="20"/>
      <c r="ARM5" s="20"/>
      <c r="ARN5" s="20"/>
      <c r="ARO5" s="20"/>
      <c r="ARP5" s="20"/>
      <c r="ARQ5" s="20"/>
      <c r="ARR5" s="20"/>
      <c r="ARS5" s="20"/>
      <c r="ART5" s="20"/>
      <c r="ARU5" s="20"/>
      <c r="ARV5" s="20"/>
      <c r="ARW5" s="20"/>
      <c r="ARX5" s="20"/>
      <c r="ARY5" s="20"/>
      <c r="ARZ5" s="20"/>
      <c r="ASA5" s="20"/>
      <c r="ASB5" s="20"/>
      <c r="ASC5" s="20"/>
      <c r="ASD5" s="20"/>
      <c r="ASE5" s="20"/>
      <c r="ASF5" s="20"/>
      <c r="ASG5" s="20"/>
      <c r="ASH5" s="20"/>
      <c r="ASI5" s="20"/>
      <c r="ASJ5" s="20"/>
      <c r="ASK5" s="20"/>
      <c r="ASL5" s="20"/>
      <c r="ASM5" s="20"/>
      <c r="ASN5" s="20"/>
      <c r="ASO5" s="20"/>
      <c r="ASP5" s="20"/>
      <c r="ASQ5" s="20"/>
      <c r="ASR5" s="20"/>
      <c r="ASS5" s="20"/>
      <c r="AST5" s="20"/>
      <c r="ASU5" s="20"/>
      <c r="ASV5" s="20"/>
      <c r="ASW5" s="20"/>
      <c r="ASX5" s="20"/>
      <c r="ASY5" s="20"/>
      <c r="ASZ5" s="20"/>
      <c r="ATA5" s="20"/>
      <c r="ATB5" s="20"/>
      <c r="ATC5" s="20"/>
      <c r="ATD5" s="20"/>
      <c r="ATE5" s="20"/>
      <c r="ATF5" s="20"/>
      <c r="ATG5" s="20"/>
      <c r="ATH5" s="20"/>
      <c r="ATI5" s="20"/>
      <c r="ATJ5" s="20"/>
      <c r="ATK5" s="20"/>
      <c r="ATL5" s="20"/>
      <c r="ATM5" s="20"/>
      <c r="ATN5" s="20"/>
      <c r="ATO5" s="20"/>
      <c r="ATP5" s="20"/>
      <c r="ATQ5" s="20"/>
      <c r="ATR5" s="20"/>
      <c r="ATS5" s="20"/>
      <c r="ATT5" s="20"/>
      <c r="ATU5" s="20"/>
      <c r="ATV5" s="20"/>
      <c r="ATW5" s="20"/>
      <c r="ATX5" s="20"/>
      <c r="ATY5" s="20"/>
      <c r="ATZ5" s="20"/>
      <c r="AUA5" s="20"/>
      <c r="AUB5" s="20"/>
      <c r="AUC5" s="20"/>
      <c r="AUD5" s="20"/>
      <c r="AUE5" s="20"/>
      <c r="AUF5" s="20"/>
      <c r="AUG5" s="20"/>
      <c r="AUH5" s="20"/>
      <c r="AUI5" s="20"/>
      <c r="AUJ5" s="20"/>
      <c r="AUK5" s="20"/>
      <c r="AUL5" s="20"/>
      <c r="AUM5" s="20"/>
      <c r="AUN5" s="20"/>
      <c r="AUO5" s="20"/>
      <c r="AUP5" s="20"/>
      <c r="AUQ5" s="20"/>
      <c r="AUR5" s="20"/>
      <c r="AUS5" s="20"/>
      <c r="AUT5" s="20"/>
      <c r="AUU5" s="20"/>
      <c r="AUV5" s="20"/>
      <c r="AUW5" s="20"/>
      <c r="AUX5" s="20"/>
      <c r="AUY5" s="20"/>
      <c r="AUZ5" s="20"/>
      <c r="AVA5" s="20"/>
      <c r="AVB5" s="20"/>
      <c r="AVC5" s="20"/>
      <c r="AVD5" s="20"/>
      <c r="AVE5" s="20"/>
      <c r="AVF5" s="20"/>
      <c r="AVG5" s="20"/>
      <c r="AVH5" s="20"/>
      <c r="AVI5" s="20"/>
      <c r="AVJ5" s="20"/>
      <c r="AVK5" s="20"/>
      <c r="AVL5" s="20"/>
      <c r="AVM5" s="20"/>
      <c r="AVN5" s="20"/>
      <c r="AVO5" s="20"/>
      <c r="AVP5" s="20"/>
      <c r="AVQ5" s="20"/>
      <c r="AVR5" s="20"/>
      <c r="AVS5" s="20"/>
      <c r="AVT5" s="20"/>
      <c r="AVU5" s="20"/>
      <c r="AVV5" s="20"/>
      <c r="AVW5" s="20"/>
      <c r="AVX5" s="20"/>
      <c r="AVY5" s="20"/>
      <c r="AVZ5" s="20"/>
      <c r="AWA5" s="20"/>
      <c r="AWB5" s="20"/>
      <c r="AWC5" s="20"/>
      <c r="AWD5" s="20"/>
      <c r="AWE5" s="20"/>
      <c r="AWF5" s="20"/>
      <c r="AWG5" s="20"/>
      <c r="AWH5" s="20"/>
      <c r="AWI5" s="20"/>
      <c r="AWJ5" s="20"/>
      <c r="AWK5" s="20"/>
      <c r="AWL5" s="20"/>
      <c r="AWM5" s="20"/>
      <c r="AWN5" s="20"/>
      <c r="AWO5" s="20"/>
      <c r="AWP5" s="20"/>
      <c r="AWQ5" s="20"/>
      <c r="AWR5" s="20"/>
      <c r="AWS5" s="20"/>
      <c r="AWT5" s="20"/>
      <c r="AWU5" s="20"/>
      <c r="AWV5" s="20"/>
      <c r="AWW5" s="20"/>
      <c r="AWX5" s="20"/>
      <c r="AWY5" s="20"/>
      <c r="AWZ5" s="20"/>
      <c r="AXA5" s="20"/>
      <c r="AXB5" s="20"/>
      <c r="AXC5" s="20"/>
      <c r="AXD5" s="20"/>
      <c r="AXE5" s="20"/>
      <c r="AXF5" s="20"/>
      <c r="AXG5" s="20"/>
      <c r="AXH5" s="20"/>
      <c r="AXI5" s="20"/>
      <c r="AXJ5" s="20"/>
      <c r="AXK5" s="20"/>
      <c r="AXL5" s="20"/>
      <c r="AXM5" s="20"/>
      <c r="AXN5" s="20"/>
      <c r="AXO5" s="20"/>
      <c r="AXP5" s="20"/>
      <c r="AXQ5" s="20"/>
      <c r="AXR5" s="20"/>
      <c r="AXS5" s="20"/>
      <c r="AXT5" s="20"/>
      <c r="AXU5" s="20"/>
      <c r="AXV5" s="20"/>
      <c r="AXW5" s="20"/>
      <c r="AXX5" s="20"/>
      <c r="AXY5" s="20"/>
      <c r="AXZ5" s="20"/>
      <c r="AYA5" s="20"/>
      <c r="AYB5" s="20"/>
      <c r="AYC5" s="20"/>
      <c r="AYD5" s="20"/>
      <c r="AYE5" s="20"/>
      <c r="AYF5" s="20"/>
      <c r="AYG5" s="20"/>
      <c r="AYH5" s="20"/>
      <c r="AYI5" s="20"/>
      <c r="AYJ5" s="20"/>
      <c r="AYK5" s="20"/>
      <c r="AYL5" s="20"/>
      <c r="AYM5" s="20"/>
      <c r="AYN5" s="20"/>
      <c r="AYO5" s="20"/>
      <c r="AYP5" s="20"/>
      <c r="AYQ5" s="20"/>
      <c r="AYR5" s="20"/>
      <c r="AYS5" s="20"/>
      <c r="AYT5" s="20"/>
      <c r="AYU5" s="20"/>
      <c r="AYV5" s="20"/>
      <c r="AYW5" s="20"/>
      <c r="AYX5" s="20"/>
      <c r="AYY5" s="20"/>
      <c r="AYZ5" s="20"/>
      <c r="AZA5" s="20"/>
      <c r="AZB5" s="20"/>
      <c r="AZC5" s="20"/>
      <c r="AZD5" s="20"/>
      <c r="AZE5" s="20"/>
      <c r="AZF5" s="20"/>
      <c r="AZG5" s="20"/>
      <c r="AZH5" s="20"/>
      <c r="AZI5" s="20"/>
      <c r="AZJ5" s="20"/>
      <c r="AZK5" s="20"/>
      <c r="AZL5" s="20"/>
      <c r="AZM5" s="20"/>
      <c r="AZN5" s="20"/>
      <c r="AZO5" s="20"/>
      <c r="AZP5" s="20"/>
      <c r="AZQ5" s="20"/>
      <c r="AZR5" s="20"/>
      <c r="AZS5" s="20"/>
      <c r="AZT5" s="20"/>
      <c r="AZU5" s="20"/>
      <c r="AZV5" s="20"/>
      <c r="AZW5" s="20"/>
      <c r="AZX5" s="20"/>
      <c r="AZY5" s="20"/>
      <c r="AZZ5" s="20"/>
      <c r="BAA5" s="20"/>
      <c r="BAB5" s="20"/>
      <c r="BAC5" s="20"/>
      <c r="BAD5" s="20"/>
      <c r="BAE5" s="20"/>
      <c r="BAF5" s="20"/>
      <c r="BAG5" s="20"/>
      <c r="BAH5" s="20"/>
      <c r="BAI5" s="20"/>
      <c r="BAJ5" s="20"/>
      <c r="BAK5" s="20"/>
      <c r="BAL5" s="20"/>
      <c r="BAM5" s="20"/>
      <c r="BAN5" s="20"/>
      <c r="BAO5" s="20"/>
      <c r="BAP5" s="20"/>
      <c r="BAQ5" s="20"/>
      <c r="BAR5" s="20"/>
      <c r="BAS5" s="20"/>
      <c r="BAT5" s="20"/>
      <c r="BAU5" s="20"/>
      <c r="BAV5" s="20"/>
      <c r="BAW5" s="20"/>
      <c r="BAX5" s="20"/>
      <c r="BAY5" s="20"/>
      <c r="BAZ5" s="20"/>
      <c r="BBA5" s="20"/>
      <c r="BBB5" s="20"/>
      <c r="BBC5" s="20"/>
      <c r="BBD5" s="20"/>
      <c r="BBE5" s="20"/>
      <c r="BBF5" s="20"/>
      <c r="BBG5" s="20"/>
      <c r="BBH5" s="20"/>
      <c r="BBI5" s="20"/>
      <c r="BBJ5" s="20"/>
      <c r="BBK5" s="20"/>
      <c r="BBL5" s="20"/>
      <c r="BBM5" s="20"/>
      <c r="BBN5" s="20"/>
      <c r="BBO5" s="20"/>
      <c r="BBP5" s="20"/>
      <c r="BBQ5" s="20"/>
      <c r="BBR5" s="20"/>
      <c r="BBS5" s="20"/>
      <c r="BBT5" s="20"/>
      <c r="BBU5" s="20"/>
      <c r="BBV5" s="20"/>
      <c r="BBW5" s="20"/>
      <c r="BBX5" s="20"/>
      <c r="BBY5" s="20"/>
      <c r="BBZ5" s="20"/>
      <c r="BCA5" s="20"/>
      <c r="BCB5" s="20"/>
      <c r="BCC5" s="20"/>
      <c r="BCD5" s="20"/>
      <c r="BCE5" s="20"/>
      <c r="BCF5" s="20"/>
      <c r="BCG5" s="20"/>
      <c r="BCH5" s="20"/>
      <c r="BCI5" s="20"/>
      <c r="BCJ5" s="20"/>
      <c r="BCK5" s="20"/>
      <c r="BCL5" s="20"/>
      <c r="BCM5" s="20"/>
      <c r="BCN5" s="20"/>
      <c r="BCO5" s="20"/>
      <c r="BCP5" s="20"/>
      <c r="BCQ5" s="20"/>
      <c r="BCR5" s="20"/>
      <c r="BCS5" s="20"/>
      <c r="BCT5" s="20"/>
      <c r="BCU5" s="20"/>
      <c r="BCV5" s="20"/>
      <c r="BCW5" s="20"/>
      <c r="BCX5" s="20"/>
      <c r="BCY5" s="20"/>
      <c r="BCZ5" s="20"/>
      <c r="BDA5" s="20"/>
      <c r="BDB5" s="20"/>
      <c r="BDC5" s="20"/>
      <c r="BDD5" s="20"/>
      <c r="BDE5" s="20"/>
      <c r="BDF5" s="20"/>
      <c r="BDG5" s="20"/>
      <c r="BDH5" s="20"/>
      <c r="BDI5" s="20"/>
      <c r="BDJ5" s="20"/>
      <c r="BDK5" s="20"/>
      <c r="BDL5" s="20"/>
      <c r="BDM5" s="20"/>
      <c r="BDN5" s="20"/>
      <c r="BDO5" s="20"/>
      <c r="BDP5" s="20"/>
      <c r="BDQ5" s="20"/>
      <c r="BDR5" s="20"/>
      <c r="BDS5" s="20"/>
      <c r="BDT5" s="20"/>
      <c r="BDU5" s="20"/>
      <c r="BDV5" s="20"/>
      <c r="BDW5" s="20"/>
      <c r="BDX5" s="20"/>
      <c r="BDY5" s="20"/>
      <c r="BDZ5" s="20"/>
      <c r="BEA5" s="20"/>
      <c r="BEB5" s="20"/>
      <c r="BEC5" s="20"/>
      <c r="BED5" s="20"/>
      <c r="BEE5" s="20"/>
      <c r="BEF5" s="20"/>
      <c r="BEG5" s="20"/>
      <c r="BEH5" s="20"/>
      <c r="BEI5" s="20"/>
      <c r="BEJ5" s="20"/>
      <c r="BEK5" s="20"/>
      <c r="BEL5" s="20"/>
      <c r="BEM5" s="20"/>
      <c r="BEN5" s="20"/>
      <c r="BEO5" s="20"/>
      <c r="BEP5" s="20"/>
      <c r="BEQ5" s="20"/>
      <c r="BER5" s="20"/>
      <c r="BES5" s="20"/>
      <c r="BET5" s="20"/>
      <c r="BEU5" s="20"/>
      <c r="BEV5" s="20"/>
      <c r="BEW5" s="20"/>
      <c r="BEX5" s="20"/>
      <c r="BEY5" s="20"/>
      <c r="BEZ5" s="20"/>
      <c r="BFA5" s="20"/>
      <c r="BFB5" s="20"/>
      <c r="BFC5" s="20"/>
      <c r="BFD5" s="20"/>
      <c r="BFE5" s="20"/>
      <c r="BFF5" s="20"/>
      <c r="BFG5" s="20"/>
      <c r="BFH5" s="20"/>
      <c r="BFI5" s="20"/>
      <c r="BFJ5" s="20"/>
      <c r="BFK5" s="20"/>
      <c r="BFL5" s="20"/>
      <c r="BFM5" s="20"/>
      <c r="BFN5" s="20"/>
      <c r="BFO5" s="20"/>
      <c r="BFP5" s="20"/>
      <c r="BFQ5" s="20"/>
      <c r="BFR5" s="20"/>
      <c r="BFS5" s="20"/>
      <c r="BFT5" s="20"/>
      <c r="BFU5" s="20"/>
      <c r="BFV5" s="20"/>
      <c r="BFW5" s="20"/>
      <c r="BFX5" s="20"/>
      <c r="BFY5" s="20"/>
      <c r="BFZ5" s="20"/>
      <c r="BGA5" s="20"/>
      <c r="BGB5" s="20"/>
      <c r="BGC5" s="20"/>
      <c r="BGD5" s="20"/>
      <c r="BGE5" s="20"/>
      <c r="BGF5" s="20"/>
      <c r="BGG5" s="20"/>
      <c r="BGH5" s="20"/>
      <c r="BGI5" s="20"/>
      <c r="BGJ5" s="20"/>
      <c r="BGK5" s="20"/>
      <c r="BGL5" s="20"/>
      <c r="BGM5" s="20"/>
      <c r="BGN5" s="20"/>
      <c r="BGO5" s="20"/>
      <c r="BGP5" s="20"/>
      <c r="BGQ5" s="20"/>
      <c r="BGR5" s="20"/>
      <c r="BGS5" s="20"/>
      <c r="BGT5" s="20"/>
      <c r="BGU5" s="20"/>
      <c r="BGV5" s="20"/>
      <c r="BGW5" s="20"/>
      <c r="BGX5" s="20"/>
      <c r="BGY5" s="20"/>
      <c r="BGZ5" s="20"/>
      <c r="BHA5" s="20"/>
      <c r="BHB5" s="20"/>
      <c r="BHC5" s="20"/>
      <c r="BHD5" s="20"/>
      <c r="BHE5" s="20"/>
      <c r="BHF5" s="20"/>
      <c r="BHG5" s="20"/>
      <c r="BHH5" s="20"/>
      <c r="BHI5" s="20"/>
      <c r="BHJ5" s="20"/>
      <c r="BHK5" s="20"/>
      <c r="BHL5" s="20"/>
      <c r="BHM5" s="20"/>
      <c r="BHN5" s="20"/>
      <c r="BHO5" s="20"/>
      <c r="BHP5" s="20"/>
      <c r="BHQ5" s="20"/>
      <c r="BHR5" s="20"/>
      <c r="BHS5" s="20"/>
      <c r="BHT5" s="20"/>
      <c r="BHU5" s="20"/>
      <c r="BHV5" s="20"/>
      <c r="BHW5" s="20"/>
      <c r="BHX5" s="20"/>
      <c r="BHY5" s="20"/>
      <c r="BHZ5" s="20"/>
      <c r="BIA5" s="20"/>
      <c r="BIB5" s="20"/>
      <c r="BIC5" s="20"/>
      <c r="BID5" s="20"/>
      <c r="BIE5" s="20"/>
      <c r="BIF5" s="20"/>
      <c r="BIG5" s="20"/>
      <c r="BIH5" s="20"/>
      <c r="BII5" s="20"/>
      <c r="BIJ5" s="20"/>
      <c r="BIK5" s="20"/>
      <c r="BIL5" s="20"/>
      <c r="BIM5" s="20"/>
      <c r="BIN5" s="20"/>
      <c r="BIO5" s="20"/>
      <c r="BIP5" s="20"/>
      <c r="BIQ5" s="20"/>
      <c r="BIR5" s="20"/>
      <c r="BIS5" s="20"/>
      <c r="BIT5" s="20"/>
      <c r="BIU5" s="20"/>
      <c r="BIV5" s="20"/>
      <c r="BIW5" s="20"/>
      <c r="BIX5" s="20"/>
      <c r="BIY5" s="20"/>
      <c r="BIZ5" s="20"/>
      <c r="BJA5" s="20"/>
      <c r="BJB5" s="20"/>
      <c r="BJC5" s="20"/>
      <c r="BJD5" s="20"/>
      <c r="BJE5" s="20"/>
      <c r="BJF5" s="20"/>
      <c r="BJG5" s="20"/>
      <c r="BJH5" s="20"/>
      <c r="BJI5" s="20"/>
      <c r="BJJ5" s="20"/>
      <c r="BJK5" s="20"/>
      <c r="BJL5" s="20"/>
      <c r="BJM5" s="20"/>
      <c r="BJN5" s="20"/>
      <c r="BJO5" s="20"/>
      <c r="BJP5" s="20"/>
      <c r="BJQ5" s="20"/>
      <c r="BJR5" s="20"/>
      <c r="BJS5" s="20"/>
      <c r="BJT5" s="20"/>
      <c r="BJU5" s="20"/>
      <c r="BJV5" s="20"/>
      <c r="BJW5" s="20"/>
      <c r="BJX5" s="20"/>
      <c r="BJY5" s="20"/>
      <c r="BJZ5" s="20"/>
      <c r="BKA5" s="20"/>
      <c r="BKB5" s="20"/>
      <c r="BKC5" s="20"/>
      <c r="BKD5" s="20"/>
      <c r="BKE5" s="20"/>
      <c r="BKF5" s="20"/>
      <c r="BKG5" s="20"/>
      <c r="BKH5" s="20"/>
      <c r="BKI5" s="20"/>
      <c r="BKJ5" s="20"/>
      <c r="BKK5" s="20"/>
      <c r="BKL5" s="20"/>
      <c r="BKM5" s="20"/>
      <c r="BKN5" s="20"/>
      <c r="BKO5" s="20"/>
      <c r="BKP5" s="20"/>
      <c r="BKQ5" s="20"/>
      <c r="BKR5" s="20"/>
      <c r="BKS5" s="20"/>
      <c r="BKT5" s="20"/>
      <c r="BKU5" s="20"/>
      <c r="BKV5" s="20"/>
      <c r="BKW5" s="20"/>
      <c r="BKX5" s="20"/>
      <c r="BKY5" s="20"/>
      <c r="BKZ5" s="20"/>
      <c r="BLA5" s="20"/>
      <c r="BLB5" s="20"/>
      <c r="BLC5" s="20"/>
      <c r="BLD5" s="20"/>
      <c r="BLE5" s="20"/>
      <c r="BLF5" s="20"/>
      <c r="BLG5" s="20"/>
      <c r="BLH5" s="20"/>
      <c r="BLI5" s="20"/>
      <c r="BLJ5" s="20"/>
      <c r="BLK5" s="20"/>
      <c r="BLL5" s="20"/>
      <c r="BLM5" s="20"/>
      <c r="BLN5" s="20"/>
      <c r="BLO5" s="20"/>
      <c r="BLP5" s="20"/>
      <c r="BLQ5" s="20"/>
      <c r="BLR5" s="20"/>
      <c r="BLS5" s="20"/>
      <c r="BLT5" s="20"/>
      <c r="BLU5" s="20"/>
      <c r="BLV5" s="20"/>
      <c r="BLW5" s="20"/>
      <c r="BLX5" s="20"/>
      <c r="BLY5" s="20"/>
      <c r="BLZ5" s="20"/>
      <c r="BMA5" s="20"/>
      <c r="BMB5" s="20"/>
      <c r="BMC5" s="20"/>
      <c r="BMD5" s="20"/>
      <c r="BME5" s="20"/>
      <c r="BMF5" s="20"/>
      <c r="BMG5" s="20"/>
      <c r="BMH5" s="20"/>
      <c r="BMI5" s="20"/>
      <c r="BMJ5" s="20"/>
      <c r="BMK5" s="20"/>
      <c r="BML5" s="20"/>
      <c r="BMM5" s="20"/>
      <c r="BMN5" s="20"/>
      <c r="BMO5" s="20"/>
      <c r="BMP5" s="20"/>
      <c r="BMQ5" s="20"/>
      <c r="BMR5" s="20"/>
      <c r="BMS5" s="20"/>
      <c r="BMT5" s="20"/>
      <c r="BMU5" s="20"/>
      <c r="BMV5" s="20"/>
      <c r="BMW5" s="20"/>
      <c r="BMX5" s="20"/>
      <c r="BMY5" s="20"/>
      <c r="BMZ5" s="20"/>
      <c r="BNA5" s="20"/>
      <c r="BNB5" s="20"/>
      <c r="BNC5" s="20"/>
      <c r="BND5" s="20"/>
      <c r="BNE5" s="20"/>
      <c r="BNF5" s="20"/>
      <c r="BNG5" s="20"/>
      <c r="BNH5" s="20"/>
      <c r="BNI5" s="20"/>
      <c r="BNJ5" s="20"/>
      <c r="BNK5" s="20"/>
      <c r="BNL5" s="20"/>
      <c r="BNM5" s="20"/>
      <c r="BNN5" s="20"/>
      <c r="BNO5" s="20"/>
      <c r="BNP5" s="20"/>
      <c r="BNQ5" s="20"/>
      <c r="BNR5" s="20"/>
      <c r="BNS5" s="20"/>
      <c r="BNT5" s="20"/>
      <c r="BNU5" s="20"/>
      <c r="BNV5" s="20"/>
      <c r="BNW5" s="20"/>
      <c r="BNX5" s="20"/>
      <c r="BNY5" s="20"/>
      <c r="BNZ5" s="20"/>
      <c r="BOA5" s="20"/>
      <c r="BOB5" s="20"/>
      <c r="BOC5" s="20"/>
      <c r="BOD5" s="20"/>
      <c r="BOE5" s="20"/>
      <c r="BOF5" s="20"/>
      <c r="BOG5" s="20"/>
      <c r="BOH5" s="20"/>
      <c r="BOI5" s="20"/>
      <c r="BOJ5" s="20"/>
      <c r="BOK5" s="20"/>
      <c r="BOL5" s="20"/>
      <c r="BOM5" s="20"/>
      <c r="BON5" s="20"/>
      <c r="BOO5" s="20"/>
      <c r="BOP5" s="20"/>
      <c r="BOQ5" s="20"/>
      <c r="BOR5" s="20"/>
      <c r="BOS5" s="20"/>
      <c r="BOT5" s="20"/>
      <c r="BOU5" s="20"/>
      <c r="BOV5" s="20"/>
      <c r="BOW5" s="20"/>
      <c r="BOX5" s="20"/>
      <c r="BOY5" s="20"/>
      <c r="BOZ5" s="20"/>
      <c r="BPA5" s="20"/>
      <c r="BPB5" s="20"/>
      <c r="BPC5" s="20"/>
      <c r="BPD5" s="20"/>
      <c r="BPE5" s="20"/>
      <c r="BPF5" s="20"/>
      <c r="BPG5" s="20"/>
      <c r="BPH5" s="20"/>
      <c r="BPI5" s="20"/>
      <c r="BPJ5" s="20"/>
      <c r="BPK5" s="20"/>
      <c r="BPL5" s="20"/>
      <c r="BPM5" s="20"/>
      <c r="BPN5" s="20"/>
      <c r="BPO5" s="20"/>
      <c r="BPP5" s="20"/>
      <c r="BPQ5" s="20"/>
      <c r="BPR5" s="20"/>
      <c r="BPS5" s="20"/>
      <c r="BPT5" s="20"/>
      <c r="BPU5" s="20"/>
      <c r="BPV5" s="20"/>
      <c r="BPW5" s="20"/>
      <c r="BPX5" s="20"/>
      <c r="BPY5" s="20"/>
      <c r="BPZ5" s="20"/>
      <c r="BQA5" s="20"/>
      <c r="BQB5" s="20"/>
      <c r="BQC5" s="20"/>
      <c r="BQD5" s="20"/>
      <c r="BQE5" s="20"/>
      <c r="BQF5" s="20"/>
      <c r="BQG5" s="20"/>
      <c r="BQH5" s="20"/>
      <c r="BQI5" s="20"/>
      <c r="BQJ5" s="20"/>
      <c r="BQK5" s="20"/>
      <c r="BQL5" s="20"/>
      <c r="BQM5" s="20"/>
      <c r="BQN5" s="20"/>
      <c r="BQO5" s="20"/>
      <c r="BQP5" s="20"/>
      <c r="BQQ5" s="20"/>
      <c r="BQR5" s="20"/>
      <c r="BQS5" s="20"/>
      <c r="BQT5" s="20"/>
      <c r="BQU5" s="20"/>
      <c r="BQV5" s="20"/>
      <c r="BQW5" s="20"/>
      <c r="BQX5" s="20"/>
      <c r="BQY5" s="20"/>
      <c r="BQZ5" s="20"/>
      <c r="BRA5" s="20"/>
      <c r="BRB5" s="20"/>
      <c r="BRC5" s="20"/>
      <c r="BRD5" s="20"/>
      <c r="BRE5" s="20"/>
      <c r="BRF5" s="20"/>
      <c r="BRG5" s="20"/>
      <c r="BRH5" s="20"/>
      <c r="BRI5" s="20"/>
      <c r="BRJ5" s="20"/>
      <c r="BRK5" s="20"/>
      <c r="BRL5" s="20"/>
      <c r="BRM5" s="20"/>
      <c r="BRN5" s="20"/>
      <c r="BRO5" s="20"/>
      <c r="BRP5" s="20"/>
      <c r="BRQ5" s="20"/>
      <c r="BRR5" s="20"/>
      <c r="BRS5" s="20"/>
      <c r="BRT5" s="20"/>
      <c r="BRU5" s="20"/>
      <c r="BRV5" s="20"/>
      <c r="BRW5" s="20"/>
      <c r="BRX5" s="20"/>
      <c r="BRY5" s="20"/>
      <c r="BRZ5" s="20"/>
      <c r="BSA5" s="20"/>
      <c r="BSB5" s="20"/>
      <c r="BSC5" s="20"/>
      <c r="BSD5" s="20"/>
      <c r="BSE5" s="20"/>
      <c r="BSF5" s="20"/>
      <c r="BSG5" s="20"/>
      <c r="BSH5" s="20"/>
      <c r="BSI5" s="20"/>
      <c r="BSJ5" s="20"/>
      <c r="BSK5" s="20"/>
      <c r="BSL5" s="20"/>
      <c r="BSM5" s="20"/>
      <c r="BSN5" s="20"/>
      <c r="BSO5" s="20"/>
      <c r="BSP5" s="20"/>
      <c r="BSQ5" s="20"/>
      <c r="BSR5" s="20"/>
      <c r="BSS5" s="20"/>
      <c r="BST5" s="20"/>
      <c r="BSU5" s="20"/>
      <c r="BSV5" s="20"/>
      <c r="BSW5" s="20"/>
      <c r="BSX5" s="20"/>
      <c r="BSY5" s="20"/>
      <c r="BSZ5" s="20"/>
      <c r="BTA5" s="20"/>
      <c r="BTB5" s="20"/>
      <c r="BTC5" s="20"/>
      <c r="BTD5" s="20"/>
      <c r="BTE5" s="20"/>
      <c r="BTF5" s="20"/>
      <c r="BTG5" s="20"/>
      <c r="BTH5" s="20"/>
      <c r="BTI5" s="20"/>
      <c r="BTJ5" s="20"/>
      <c r="BTK5" s="20"/>
      <c r="BTL5" s="20"/>
      <c r="BTM5" s="20"/>
      <c r="BTN5" s="20"/>
      <c r="BTO5" s="20"/>
      <c r="BTP5" s="20"/>
      <c r="BTQ5" s="20"/>
      <c r="BTR5" s="20"/>
      <c r="BTS5" s="20"/>
      <c r="BTT5" s="20"/>
      <c r="BTU5" s="20"/>
      <c r="BTV5" s="20"/>
      <c r="BTW5" s="20"/>
      <c r="BTX5" s="20"/>
      <c r="BTY5" s="20"/>
      <c r="BTZ5" s="20"/>
      <c r="BUA5" s="20"/>
      <c r="BUB5" s="20"/>
      <c r="BUC5" s="20"/>
      <c r="BUD5" s="20"/>
      <c r="BUE5" s="20"/>
      <c r="BUF5" s="20"/>
      <c r="BUG5" s="20"/>
      <c r="BUH5" s="20"/>
      <c r="BUI5" s="20"/>
      <c r="BUJ5" s="20"/>
      <c r="BUK5" s="20"/>
      <c r="BUL5" s="20"/>
      <c r="BUM5" s="20"/>
      <c r="BUN5" s="20"/>
      <c r="BUO5" s="20"/>
      <c r="BUP5" s="20"/>
      <c r="BUQ5" s="20"/>
      <c r="BUR5" s="20"/>
      <c r="BUS5" s="20"/>
      <c r="BUT5" s="20"/>
      <c r="BUU5" s="20"/>
      <c r="BUV5" s="20"/>
      <c r="BUW5" s="20"/>
      <c r="BUX5" s="20"/>
      <c r="BUY5" s="20"/>
      <c r="BUZ5" s="20"/>
      <c r="BVA5" s="20"/>
      <c r="BVB5" s="20"/>
      <c r="BVC5" s="20"/>
      <c r="BVD5" s="20"/>
      <c r="BVE5" s="20"/>
      <c r="BVF5" s="20"/>
      <c r="BVG5" s="20"/>
      <c r="BVH5" s="20"/>
      <c r="BVI5" s="20"/>
      <c r="BVJ5" s="20"/>
      <c r="BVK5" s="20"/>
      <c r="BVL5" s="20"/>
      <c r="BVM5" s="20"/>
      <c r="BVN5" s="20"/>
      <c r="BVO5" s="20"/>
      <c r="BVP5" s="20"/>
      <c r="BVQ5" s="20"/>
      <c r="BVR5" s="20"/>
      <c r="BVS5" s="20"/>
      <c r="BVT5" s="20"/>
      <c r="BVU5" s="20"/>
      <c r="BVV5" s="20"/>
      <c r="BVW5" s="20"/>
      <c r="BVX5" s="20"/>
      <c r="BVY5" s="20"/>
      <c r="BVZ5" s="20"/>
      <c r="BWA5" s="20"/>
      <c r="BWB5" s="20"/>
      <c r="BWC5" s="20"/>
      <c r="BWD5" s="20"/>
      <c r="BWE5" s="20"/>
      <c r="BWF5" s="20"/>
      <c r="BWG5" s="20"/>
      <c r="BWH5" s="20"/>
      <c r="BWI5" s="20"/>
      <c r="BWJ5" s="20"/>
      <c r="BWK5" s="20"/>
      <c r="BWL5" s="20"/>
      <c r="BWM5" s="20"/>
      <c r="BWN5" s="20"/>
      <c r="BWO5" s="20"/>
      <c r="BWP5" s="20"/>
      <c r="BWQ5" s="20"/>
      <c r="BWR5" s="20"/>
      <c r="BWS5" s="20"/>
      <c r="BWT5" s="20"/>
      <c r="BWU5" s="20"/>
      <c r="BWV5" s="20"/>
      <c r="BWW5" s="20"/>
      <c r="BWX5" s="20"/>
      <c r="BWY5" s="20"/>
      <c r="BWZ5" s="20"/>
      <c r="BXA5" s="20"/>
      <c r="BXB5" s="20"/>
      <c r="BXC5" s="20"/>
      <c r="BXD5" s="20"/>
      <c r="BXE5" s="20"/>
      <c r="BXF5" s="20"/>
      <c r="BXG5" s="20"/>
      <c r="BXH5" s="20"/>
      <c r="BXI5" s="20"/>
      <c r="BXJ5" s="20"/>
      <c r="BXK5" s="20"/>
      <c r="BXL5" s="20"/>
      <c r="BXM5" s="20"/>
      <c r="BXN5" s="20"/>
      <c r="BXO5" s="20"/>
      <c r="BXP5" s="20"/>
      <c r="BXQ5" s="20"/>
      <c r="BXR5" s="20"/>
      <c r="BXS5" s="20"/>
      <c r="BXT5" s="20"/>
      <c r="BXU5" s="20"/>
      <c r="BXV5" s="20"/>
      <c r="BXW5" s="20"/>
      <c r="BXX5" s="20"/>
      <c r="BXY5" s="20"/>
      <c r="BXZ5" s="20"/>
      <c r="BYA5" s="20"/>
      <c r="BYB5" s="20"/>
      <c r="BYC5" s="20"/>
      <c r="BYD5" s="20"/>
      <c r="BYE5" s="20"/>
      <c r="BYF5" s="20"/>
      <c r="BYG5" s="20"/>
      <c r="BYH5" s="20"/>
      <c r="BYI5" s="20"/>
      <c r="BYJ5" s="20"/>
      <c r="BYK5" s="20"/>
      <c r="BYL5" s="20"/>
      <c r="BYM5" s="20"/>
      <c r="BYN5" s="20"/>
      <c r="BYO5" s="20"/>
      <c r="BYP5" s="20"/>
      <c r="BYQ5" s="20"/>
      <c r="BYR5" s="20"/>
      <c r="BYS5" s="20"/>
      <c r="BYT5" s="20"/>
      <c r="BYU5" s="20"/>
      <c r="BYV5" s="20"/>
      <c r="BYW5" s="20"/>
      <c r="BYX5" s="20"/>
      <c r="BYY5" s="20"/>
      <c r="BYZ5" s="20"/>
      <c r="BZA5" s="20"/>
      <c r="BZB5" s="20"/>
      <c r="BZC5" s="20"/>
      <c r="BZD5" s="20"/>
      <c r="BZE5" s="20"/>
      <c r="BZF5" s="20"/>
      <c r="BZG5" s="20"/>
      <c r="BZH5" s="20"/>
      <c r="BZI5" s="20"/>
      <c r="BZJ5" s="20"/>
      <c r="BZK5" s="20"/>
      <c r="BZL5" s="20"/>
      <c r="BZM5" s="20"/>
      <c r="BZN5" s="20"/>
      <c r="BZO5" s="20"/>
      <c r="BZP5" s="20"/>
      <c r="BZQ5" s="20"/>
      <c r="BZR5" s="20"/>
      <c r="BZS5" s="20"/>
      <c r="BZT5" s="20"/>
      <c r="BZU5" s="20"/>
      <c r="BZV5" s="20"/>
      <c r="BZW5" s="20"/>
      <c r="BZX5" s="20"/>
      <c r="BZY5" s="20"/>
      <c r="BZZ5" s="20"/>
      <c r="CAA5" s="20"/>
      <c r="CAB5" s="20"/>
      <c r="CAC5" s="20"/>
      <c r="CAD5" s="20"/>
      <c r="CAE5" s="20"/>
      <c r="CAF5" s="20"/>
      <c r="CAG5" s="20"/>
      <c r="CAH5" s="20"/>
      <c r="CAI5" s="20"/>
      <c r="CAJ5" s="20"/>
      <c r="CAK5" s="20"/>
      <c r="CAL5" s="20"/>
      <c r="CAM5" s="20"/>
      <c r="CAN5" s="20"/>
      <c r="CAO5" s="20"/>
      <c r="CAP5" s="20"/>
      <c r="CAQ5" s="20"/>
      <c r="CAR5" s="20"/>
      <c r="CAS5" s="20"/>
      <c r="CAT5" s="20"/>
      <c r="CAU5" s="20"/>
      <c r="CAV5" s="20"/>
      <c r="CAW5" s="20"/>
      <c r="CAX5" s="20"/>
      <c r="CAY5" s="20"/>
      <c r="CAZ5" s="20"/>
      <c r="CBA5" s="20"/>
      <c r="CBB5" s="20"/>
      <c r="CBC5" s="20"/>
      <c r="CBD5" s="20"/>
      <c r="CBE5" s="20"/>
      <c r="CBF5" s="20"/>
      <c r="CBG5" s="20"/>
      <c r="CBH5" s="20"/>
      <c r="CBI5" s="20"/>
      <c r="CBJ5" s="20"/>
      <c r="CBK5" s="20"/>
      <c r="CBL5" s="20"/>
      <c r="CBM5" s="20"/>
      <c r="CBN5" s="20"/>
      <c r="CBO5" s="20"/>
      <c r="CBP5" s="20"/>
      <c r="CBQ5" s="20"/>
      <c r="CBR5" s="20"/>
      <c r="CBS5" s="20"/>
      <c r="CBT5" s="20"/>
      <c r="CBU5" s="20"/>
      <c r="CBV5" s="20"/>
      <c r="CBW5" s="20"/>
      <c r="CBX5" s="20"/>
      <c r="CBY5" s="20"/>
      <c r="CBZ5" s="20"/>
      <c r="CCA5" s="20"/>
      <c r="CCB5" s="20"/>
      <c r="CCC5" s="20"/>
      <c r="CCD5" s="20"/>
      <c r="CCE5" s="20"/>
      <c r="CCF5" s="20"/>
      <c r="CCG5" s="20"/>
      <c r="CCH5" s="20"/>
      <c r="CCI5" s="20"/>
      <c r="CCJ5" s="20"/>
      <c r="CCK5" s="20"/>
      <c r="CCL5" s="20"/>
      <c r="CCM5" s="20"/>
      <c r="CCN5" s="20"/>
      <c r="CCO5" s="20"/>
      <c r="CCP5" s="20"/>
      <c r="CCQ5" s="20"/>
      <c r="CCR5" s="20"/>
      <c r="CCS5" s="20"/>
      <c r="CCT5" s="20"/>
      <c r="CCU5" s="20"/>
      <c r="CCV5" s="20"/>
      <c r="CCW5" s="20"/>
      <c r="CCX5" s="20"/>
      <c r="CCY5" s="20"/>
      <c r="CCZ5" s="20"/>
      <c r="CDA5" s="20"/>
      <c r="CDB5" s="20"/>
      <c r="CDC5" s="20"/>
      <c r="CDD5" s="20"/>
      <c r="CDE5" s="20"/>
      <c r="CDF5" s="20"/>
      <c r="CDG5" s="20"/>
      <c r="CDH5" s="20"/>
      <c r="CDI5" s="20"/>
      <c r="CDJ5" s="20"/>
      <c r="CDK5" s="20"/>
      <c r="CDL5" s="20"/>
      <c r="CDM5" s="20"/>
      <c r="CDN5" s="20"/>
      <c r="CDO5" s="20"/>
      <c r="CDP5" s="20"/>
      <c r="CDQ5" s="20"/>
      <c r="CDR5" s="20"/>
      <c r="CDS5" s="20"/>
      <c r="CDT5" s="20"/>
      <c r="CDU5" s="20"/>
      <c r="CDV5" s="20"/>
      <c r="CDW5" s="20"/>
      <c r="CDX5" s="20"/>
      <c r="CDY5" s="20"/>
      <c r="CDZ5" s="20"/>
      <c r="CEA5" s="20"/>
      <c r="CEB5" s="20"/>
      <c r="CEC5" s="20"/>
      <c r="CED5" s="20"/>
      <c r="CEE5" s="20"/>
      <c r="CEF5" s="20"/>
      <c r="CEG5" s="20"/>
      <c r="CEH5" s="20"/>
      <c r="CEI5" s="20"/>
      <c r="CEJ5" s="20"/>
      <c r="CEK5" s="20"/>
      <c r="CEL5" s="20"/>
      <c r="CEM5" s="20"/>
      <c r="CEN5" s="20"/>
      <c r="CEO5" s="20"/>
      <c r="CEP5" s="20"/>
      <c r="CEQ5" s="20"/>
      <c r="CER5" s="20"/>
      <c r="CES5" s="20"/>
      <c r="CET5" s="20"/>
      <c r="CEU5" s="20"/>
      <c r="CEV5" s="20"/>
      <c r="CEW5" s="20"/>
      <c r="CEX5" s="20"/>
      <c r="CEY5" s="20"/>
      <c r="CEZ5" s="20"/>
      <c r="CFA5" s="20"/>
      <c r="CFB5" s="20"/>
      <c r="CFC5" s="20"/>
      <c r="CFD5" s="20"/>
      <c r="CFE5" s="20"/>
      <c r="CFF5" s="20"/>
      <c r="CFG5" s="20"/>
      <c r="CFH5" s="20"/>
      <c r="CFI5" s="20"/>
      <c r="CFJ5" s="20"/>
      <c r="CFK5" s="20"/>
      <c r="CFL5" s="20"/>
      <c r="CFM5" s="20"/>
      <c r="CFN5" s="20"/>
      <c r="CFO5" s="20"/>
      <c r="CFP5" s="20"/>
      <c r="CFQ5" s="20"/>
      <c r="CFR5" s="20"/>
      <c r="CFS5" s="20"/>
      <c r="CFT5" s="20"/>
      <c r="CFU5" s="20"/>
      <c r="CFV5" s="20"/>
      <c r="CFW5" s="20"/>
      <c r="CFX5" s="20"/>
      <c r="CFY5" s="20"/>
      <c r="CFZ5" s="20"/>
      <c r="CGA5" s="20"/>
      <c r="CGB5" s="20"/>
      <c r="CGC5" s="20"/>
      <c r="CGD5" s="20"/>
      <c r="CGE5" s="20"/>
      <c r="CGF5" s="20"/>
      <c r="CGG5" s="20"/>
      <c r="CGH5" s="20"/>
      <c r="CGI5" s="20"/>
      <c r="CGJ5" s="20"/>
      <c r="CGK5" s="20"/>
      <c r="CGL5" s="20"/>
      <c r="CGM5" s="20"/>
      <c r="CGN5" s="20"/>
      <c r="CGO5" s="20"/>
      <c r="CGP5" s="20"/>
      <c r="CGQ5" s="20"/>
      <c r="CGR5" s="20"/>
      <c r="CGS5" s="20"/>
      <c r="CGT5" s="20"/>
      <c r="CGU5" s="20"/>
      <c r="CGV5" s="20"/>
      <c r="CGW5" s="20"/>
      <c r="CGX5" s="20"/>
      <c r="CGY5" s="20"/>
      <c r="CGZ5" s="20"/>
      <c r="CHA5" s="20"/>
      <c r="CHB5" s="20"/>
      <c r="CHC5" s="20"/>
      <c r="CHD5" s="20"/>
      <c r="CHE5" s="20"/>
      <c r="CHF5" s="20"/>
      <c r="CHG5" s="20"/>
      <c r="CHH5" s="20"/>
      <c r="CHI5" s="20"/>
      <c r="CHJ5" s="20"/>
      <c r="CHK5" s="20"/>
      <c r="CHL5" s="20"/>
      <c r="CHM5" s="20"/>
      <c r="CHN5" s="20"/>
      <c r="CHO5" s="20"/>
      <c r="CHP5" s="20"/>
      <c r="CHQ5" s="20"/>
      <c r="CHR5" s="20"/>
      <c r="CHS5" s="20"/>
      <c r="CHT5" s="20"/>
      <c r="CHU5" s="20"/>
      <c r="CHV5" s="20"/>
      <c r="CHW5" s="20"/>
      <c r="CHX5" s="20"/>
      <c r="CHY5" s="20"/>
      <c r="CHZ5" s="20"/>
      <c r="CIA5" s="20"/>
      <c r="CIB5" s="20"/>
      <c r="CIC5" s="20"/>
      <c r="CID5" s="20"/>
      <c r="CIE5" s="20"/>
      <c r="CIF5" s="20"/>
      <c r="CIG5" s="20"/>
      <c r="CIH5" s="20"/>
      <c r="CII5" s="20"/>
      <c r="CIJ5" s="20"/>
      <c r="CIK5" s="20"/>
      <c r="CIL5" s="20"/>
      <c r="CIM5" s="20"/>
      <c r="CIN5" s="20"/>
      <c r="CIO5" s="20"/>
      <c r="CIP5" s="20"/>
      <c r="CIQ5" s="20"/>
      <c r="CIR5" s="20"/>
      <c r="CIS5" s="20"/>
      <c r="CIT5" s="20"/>
      <c r="CIU5" s="20"/>
      <c r="CIV5" s="20"/>
      <c r="CIW5" s="20"/>
      <c r="CIX5" s="20"/>
      <c r="CIY5" s="20"/>
      <c r="CIZ5" s="20"/>
      <c r="CJA5" s="20"/>
      <c r="CJB5" s="20"/>
      <c r="CJC5" s="20"/>
      <c r="CJD5" s="20"/>
      <c r="CJE5" s="20"/>
      <c r="CJF5" s="20"/>
      <c r="CJG5" s="20"/>
      <c r="CJH5" s="20"/>
      <c r="CJI5" s="20"/>
      <c r="CJJ5" s="20"/>
      <c r="CJK5" s="20"/>
      <c r="CJL5" s="20"/>
      <c r="CJM5" s="20"/>
      <c r="CJN5" s="20"/>
      <c r="CJO5" s="20"/>
      <c r="CJP5" s="20"/>
      <c r="CJQ5" s="20"/>
      <c r="CJR5" s="20"/>
      <c r="CJS5" s="20"/>
      <c r="CJT5" s="20"/>
      <c r="CJU5" s="20"/>
      <c r="CJV5" s="20"/>
      <c r="CJW5" s="20"/>
      <c r="CJX5" s="20"/>
      <c r="CJY5" s="20"/>
      <c r="CJZ5" s="20"/>
      <c r="CKA5" s="20"/>
      <c r="CKB5" s="20"/>
      <c r="CKC5" s="20"/>
      <c r="CKD5" s="20"/>
      <c r="CKE5" s="20"/>
      <c r="CKF5" s="20"/>
      <c r="CKG5" s="20"/>
      <c r="CKH5" s="20"/>
      <c r="CKI5" s="20"/>
      <c r="CKJ5" s="20"/>
      <c r="CKK5" s="20"/>
      <c r="CKL5" s="20"/>
      <c r="CKM5" s="20"/>
      <c r="CKN5" s="20"/>
      <c r="CKO5" s="20"/>
      <c r="CKP5" s="20"/>
      <c r="CKQ5" s="20"/>
      <c r="CKR5" s="20"/>
      <c r="CKS5" s="20"/>
      <c r="CKT5" s="20"/>
      <c r="CKU5" s="20"/>
      <c r="CKV5" s="20"/>
      <c r="CKW5" s="20"/>
      <c r="CKX5" s="20"/>
      <c r="CKY5" s="20"/>
      <c r="CKZ5" s="20"/>
      <c r="CLA5" s="20"/>
      <c r="CLB5" s="20"/>
      <c r="CLC5" s="20"/>
      <c r="CLD5" s="20"/>
      <c r="CLE5" s="20"/>
      <c r="CLF5" s="20"/>
      <c r="CLG5" s="20"/>
      <c r="CLH5" s="20"/>
      <c r="CLI5" s="20"/>
      <c r="CLJ5" s="20"/>
      <c r="CLK5" s="20"/>
      <c r="CLL5" s="20"/>
      <c r="CLM5" s="20"/>
      <c r="CLN5" s="20"/>
      <c r="CLO5" s="20"/>
      <c r="CLP5" s="20"/>
      <c r="CLQ5" s="20"/>
      <c r="CLR5" s="20"/>
      <c r="CLS5" s="20"/>
      <c r="CLT5" s="20"/>
      <c r="CLU5" s="20"/>
      <c r="CLV5" s="20"/>
      <c r="CLW5" s="20"/>
      <c r="CLX5" s="20"/>
      <c r="CLY5" s="20"/>
      <c r="CLZ5" s="20"/>
      <c r="CMA5" s="20"/>
      <c r="CMB5" s="20"/>
      <c r="CMC5" s="20"/>
      <c r="CMD5" s="20"/>
      <c r="CME5" s="20"/>
      <c r="CMF5" s="20"/>
      <c r="CMG5" s="20"/>
      <c r="CMH5" s="20"/>
      <c r="CMI5" s="20"/>
      <c r="CMJ5" s="20"/>
      <c r="CMK5" s="20"/>
      <c r="CML5" s="20"/>
      <c r="CMM5" s="20"/>
      <c r="CMN5" s="20"/>
      <c r="CMO5" s="20"/>
      <c r="CMP5" s="20"/>
      <c r="CMQ5" s="20"/>
      <c r="CMR5" s="20"/>
      <c r="CMS5" s="20"/>
      <c r="CMT5" s="20"/>
      <c r="CMU5" s="20"/>
      <c r="CMV5" s="20"/>
      <c r="CMW5" s="20"/>
      <c r="CMX5" s="20"/>
      <c r="CMY5" s="20"/>
      <c r="CMZ5" s="20"/>
      <c r="CNA5" s="20"/>
      <c r="CNB5" s="20"/>
      <c r="CNC5" s="20"/>
      <c r="CND5" s="20"/>
      <c r="CNE5" s="20"/>
      <c r="CNF5" s="20"/>
      <c r="CNG5" s="20"/>
      <c r="CNH5" s="20"/>
      <c r="CNI5" s="20"/>
      <c r="CNJ5" s="20"/>
      <c r="CNK5" s="20"/>
      <c r="CNL5" s="20"/>
      <c r="CNM5" s="20"/>
      <c r="CNN5" s="20"/>
      <c r="CNO5" s="20"/>
      <c r="CNP5" s="20"/>
      <c r="CNQ5" s="20"/>
      <c r="CNR5" s="20"/>
      <c r="CNS5" s="20"/>
      <c r="CNT5" s="20"/>
      <c r="CNU5" s="20"/>
      <c r="CNV5" s="20"/>
      <c r="CNW5" s="20"/>
      <c r="CNX5" s="20"/>
      <c r="CNY5" s="20"/>
      <c r="CNZ5" s="20"/>
      <c r="COA5" s="20"/>
      <c r="COB5" s="20"/>
      <c r="COC5" s="20"/>
      <c r="COD5" s="20"/>
      <c r="COE5" s="20"/>
      <c r="COF5" s="20"/>
      <c r="COG5" s="20"/>
      <c r="COH5" s="20"/>
      <c r="COI5" s="20"/>
      <c r="COJ5" s="20"/>
      <c r="COK5" s="20"/>
      <c r="COL5" s="20"/>
      <c r="COM5" s="20"/>
      <c r="CON5" s="20"/>
      <c r="COO5" s="20"/>
      <c r="COP5" s="20"/>
      <c r="COQ5" s="20"/>
      <c r="COR5" s="20"/>
      <c r="COS5" s="20"/>
      <c r="COT5" s="20"/>
      <c r="COU5" s="20"/>
      <c r="COV5" s="20"/>
      <c r="COW5" s="20"/>
      <c r="COX5" s="20"/>
      <c r="COY5" s="20"/>
      <c r="COZ5" s="20"/>
      <c r="CPA5" s="20"/>
      <c r="CPB5" s="20"/>
      <c r="CPC5" s="20"/>
      <c r="CPD5" s="20"/>
      <c r="CPE5" s="20"/>
      <c r="CPF5" s="20"/>
      <c r="CPG5" s="20"/>
      <c r="CPH5" s="20"/>
      <c r="CPI5" s="20"/>
      <c r="CPJ5" s="20"/>
      <c r="CPK5" s="20"/>
      <c r="CPL5" s="20"/>
      <c r="CPM5" s="20"/>
      <c r="CPN5" s="20"/>
      <c r="CPO5" s="20"/>
      <c r="CPP5" s="20"/>
      <c r="CPQ5" s="20"/>
      <c r="CPR5" s="20"/>
      <c r="CPS5" s="20"/>
      <c r="CPT5" s="20"/>
      <c r="CPU5" s="20"/>
      <c r="CPV5" s="20"/>
      <c r="CPW5" s="20"/>
      <c r="CPX5" s="20"/>
      <c r="CPY5" s="20"/>
      <c r="CPZ5" s="20"/>
      <c r="CQA5" s="20"/>
      <c r="CQB5" s="20"/>
      <c r="CQC5" s="20"/>
      <c r="CQD5" s="20"/>
      <c r="CQE5" s="20"/>
      <c r="CQF5" s="20"/>
      <c r="CQG5" s="20"/>
      <c r="CQH5" s="20"/>
      <c r="CQI5" s="20"/>
      <c r="CQJ5" s="20"/>
      <c r="CQK5" s="20"/>
      <c r="CQL5" s="20"/>
      <c r="CQM5" s="20"/>
      <c r="CQN5" s="20"/>
      <c r="CQO5" s="20"/>
      <c r="CQP5" s="20"/>
      <c r="CQQ5" s="20"/>
      <c r="CQR5" s="20"/>
      <c r="CQS5" s="20"/>
      <c r="CQT5" s="20"/>
      <c r="CQU5" s="20"/>
      <c r="CQV5" s="20"/>
      <c r="CQW5" s="20"/>
      <c r="CQX5" s="20"/>
      <c r="CQY5" s="20"/>
      <c r="CQZ5" s="20"/>
    </row>
    <row r="6" spans="1:2496" s="11" customFormat="1" ht="18" customHeight="1" x14ac:dyDescent="0.25">
      <c r="A6" s="433"/>
      <c r="B6" s="21">
        <v>1</v>
      </c>
      <c r="C6" s="21" t="str">
        <f t="shared" si="2"/>
        <v>_1</v>
      </c>
      <c r="D6" s="21" t="str">
        <f t="shared" si="3"/>
        <v>_2_2</v>
      </c>
      <c r="E6" s="22" t="s">
        <v>5</v>
      </c>
      <c r="F6" s="21">
        <v>2</v>
      </c>
      <c r="G6" s="22" t="s">
        <v>11</v>
      </c>
      <c r="H6" s="21">
        <v>2</v>
      </c>
      <c r="I6" s="22" t="s">
        <v>9</v>
      </c>
      <c r="J6" s="15">
        <v>0</v>
      </c>
      <c r="K6" s="15">
        <v>0</v>
      </c>
      <c r="L6" s="24">
        <v>8</v>
      </c>
      <c r="M6" s="13">
        <f t="shared" si="0"/>
        <v>8</v>
      </c>
      <c r="N6" s="13">
        <f t="shared" si="1"/>
        <v>8</v>
      </c>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c r="IW6" s="20"/>
      <c r="IX6" s="20"/>
      <c r="IY6" s="20"/>
      <c r="IZ6" s="20"/>
      <c r="JA6" s="20"/>
      <c r="JB6" s="20"/>
      <c r="JC6" s="20"/>
      <c r="JD6" s="20"/>
      <c r="JE6" s="20"/>
      <c r="JF6" s="20"/>
      <c r="JG6" s="20"/>
      <c r="JH6" s="20"/>
      <c r="JI6" s="20"/>
      <c r="JJ6" s="20"/>
      <c r="JK6" s="20"/>
      <c r="JL6" s="20"/>
      <c r="JM6" s="20"/>
      <c r="JN6" s="20"/>
      <c r="JO6" s="20"/>
      <c r="JP6" s="20"/>
      <c r="JQ6" s="20"/>
      <c r="JR6" s="20"/>
      <c r="JS6" s="20"/>
      <c r="JT6" s="20"/>
      <c r="JU6" s="20"/>
      <c r="JV6" s="20"/>
      <c r="JW6" s="20"/>
      <c r="JX6" s="20"/>
      <c r="JY6" s="20"/>
      <c r="JZ6" s="20"/>
      <c r="KA6" s="20"/>
      <c r="KB6" s="20"/>
      <c r="KC6" s="20"/>
      <c r="KD6" s="20"/>
      <c r="KE6" s="20"/>
      <c r="KF6" s="20"/>
      <c r="KG6" s="20"/>
      <c r="KH6" s="20"/>
      <c r="KI6" s="20"/>
      <c r="KJ6" s="20"/>
      <c r="KK6" s="20"/>
      <c r="KL6" s="20"/>
      <c r="KM6" s="20"/>
      <c r="KN6" s="20"/>
      <c r="KO6" s="20"/>
      <c r="KP6" s="20"/>
      <c r="KQ6" s="20"/>
      <c r="KR6" s="20"/>
      <c r="KS6" s="20"/>
      <c r="KT6" s="20"/>
      <c r="KU6" s="20"/>
      <c r="KV6" s="20"/>
      <c r="KW6" s="20"/>
      <c r="KX6" s="20"/>
      <c r="KY6" s="20"/>
      <c r="KZ6" s="20"/>
      <c r="LA6" s="20"/>
      <c r="LB6" s="20"/>
      <c r="LC6" s="20"/>
      <c r="LD6" s="20"/>
      <c r="LE6" s="20"/>
      <c r="LF6" s="20"/>
      <c r="LG6" s="20"/>
      <c r="LH6" s="20"/>
      <c r="LI6" s="20"/>
      <c r="LJ6" s="20"/>
      <c r="LK6" s="20"/>
      <c r="LL6" s="20"/>
      <c r="LM6" s="20"/>
      <c r="LN6" s="20"/>
      <c r="LO6" s="20"/>
      <c r="LP6" s="20"/>
      <c r="LQ6" s="20"/>
      <c r="LR6" s="20"/>
      <c r="LS6" s="20"/>
      <c r="LT6" s="20"/>
      <c r="LU6" s="20"/>
      <c r="LV6" s="20"/>
      <c r="LW6" s="20"/>
      <c r="LX6" s="20"/>
      <c r="LY6" s="20"/>
      <c r="LZ6" s="20"/>
      <c r="MA6" s="20"/>
      <c r="MB6" s="20"/>
      <c r="MC6" s="20"/>
      <c r="MD6" s="20"/>
      <c r="ME6" s="20"/>
      <c r="MF6" s="20"/>
      <c r="MG6" s="20"/>
      <c r="MH6" s="20"/>
      <c r="MI6" s="20"/>
      <c r="MJ6" s="20"/>
      <c r="MK6" s="20"/>
      <c r="ML6" s="20"/>
      <c r="MM6" s="20"/>
      <c r="MN6" s="20"/>
      <c r="MO6" s="20"/>
      <c r="MP6" s="20"/>
      <c r="MQ6" s="20"/>
      <c r="MR6" s="20"/>
      <c r="MS6" s="20"/>
      <c r="MT6" s="20"/>
      <c r="MU6" s="20"/>
      <c r="MV6" s="20"/>
      <c r="MW6" s="20"/>
      <c r="MX6" s="20"/>
      <c r="MY6" s="20"/>
      <c r="MZ6" s="20"/>
      <c r="NA6" s="20"/>
      <c r="NB6" s="20"/>
      <c r="NC6" s="20"/>
      <c r="ND6" s="20"/>
      <c r="NE6" s="20"/>
      <c r="NF6" s="20"/>
      <c r="NG6" s="20"/>
      <c r="NH6" s="20"/>
      <c r="NI6" s="20"/>
      <c r="NJ6" s="20"/>
      <c r="NK6" s="20"/>
      <c r="NL6" s="20"/>
      <c r="NM6" s="20"/>
      <c r="NN6" s="20"/>
      <c r="NO6" s="20"/>
      <c r="NP6" s="20"/>
      <c r="NQ6" s="20"/>
      <c r="NR6" s="20"/>
      <c r="NS6" s="20"/>
      <c r="NT6" s="20"/>
      <c r="NU6" s="20"/>
      <c r="NV6" s="20"/>
      <c r="NW6" s="20"/>
      <c r="NX6" s="20"/>
      <c r="NY6" s="20"/>
      <c r="NZ6" s="20"/>
      <c r="OA6" s="20"/>
      <c r="OB6" s="20"/>
      <c r="OC6" s="20"/>
      <c r="OD6" s="20"/>
      <c r="OE6" s="20"/>
      <c r="OF6" s="20"/>
      <c r="OG6" s="20"/>
      <c r="OH6" s="20"/>
      <c r="OI6" s="20"/>
      <c r="OJ6" s="20"/>
      <c r="OK6" s="20"/>
      <c r="OL6" s="20"/>
      <c r="OM6" s="20"/>
      <c r="ON6" s="20"/>
      <c r="OO6" s="20"/>
      <c r="OP6" s="20"/>
      <c r="OQ6" s="20"/>
      <c r="OR6" s="20"/>
      <c r="OS6" s="20"/>
      <c r="OT6" s="20"/>
      <c r="OU6" s="20"/>
      <c r="OV6" s="20"/>
      <c r="OW6" s="20"/>
      <c r="OX6" s="20"/>
      <c r="OY6" s="20"/>
      <c r="OZ6" s="20"/>
      <c r="PA6" s="20"/>
      <c r="PB6" s="20"/>
      <c r="PC6" s="20"/>
      <c r="PD6" s="20"/>
      <c r="PE6" s="20"/>
      <c r="PF6" s="20"/>
      <c r="PG6" s="20"/>
      <c r="PH6" s="20"/>
      <c r="PI6" s="20"/>
      <c r="PJ6" s="20"/>
      <c r="PK6" s="20"/>
      <c r="PL6" s="20"/>
      <c r="PM6" s="20"/>
      <c r="PN6" s="20"/>
      <c r="PO6" s="20"/>
      <c r="PP6" s="20"/>
      <c r="PQ6" s="20"/>
      <c r="PR6" s="20"/>
      <c r="PS6" s="20"/>
      <c r="PT6" s="20"/>
      <c r="PU6" s="20"/>
      <c r="PV6" s="20"/>
      <c r="PW6" s="20"/>
      <c r="PX6" s="20"/>
      <c r="PY6" s="20"/>
      <c r="PZ6" s="20"/>
      <c r="QA6" s="20"/>
      <c r="QB6" s="20"/>
      <c r="QC6" s="20"/>
      <c r="QD6" s="20"/>
      <c r="QE6" s="20"/>
      <c r="QF6" s="20"/>
      <c r="QG6" s="20"/>
      <c r="QH6" s="20"/>
      <c r="QI6" s="20"/>
      <c r="QJ6" s="20"/>
      <c r="QK6" s="20"/>
      <c r="QL6" s="20"/>
      <c r="QM6" s="20"/>
      <c r="QN6" s="20"/>
      <c r="QO6" s="20"/>
      <c r="QP6" s="20"/>
      <c r="QQ6" s="20"/>
      <c r="QR6" s="20"/>
      <c r="QS6" s="20"/>
      <c r="QT6" s="20"/>
      <c r="QU6" s="20"/>
      <c r="QV6" s="20"/>
      <c r="QW6" s="20"/>
      <c r="QX6" s="20"/>
      <c r="QY6" s="20"/>
      <c r="QZ6" s="20"/>
      <c r="RA6" s="20"/>
      <c r="RB6" s="20"/>
      <c r="RC6" s="20"/>
      <c r="RD6" s="20"/>
      <c r="RE6" s="20"/>
      <c r="RF6" s="20"/>
      <c r="RG6" s="20"/>
      <c r="RH6" s="20"/>
      <c r="RI6" s="20"/>
      <c r="RJ6" s="20"/>
      <c r="RK6" s="20"/>
      <c r="RL6" s="20"/>
      <c r="RM6" s="20"/>
      <c r="RN6" s="20"/>
      <c r="RO6" s="20"/>
      <c r="RP6" s="20"/>
      <c r="RQ6" s="20"/>
      <c r="RR6" s="20"/>
      <c r="RS6" s="20"/>
      <c r="RT6" s="20"/>
      <c r="RU6" s="20"/>
      <c r="RV6" s="20"/>
      <c r="RW6" s="20"/>
      <c r="RX6" s="20"/>
      <c r="RY6" s="20"/>
      <c r="RZ6" s="20"/>
      <c r="SA6" s="20"/>
      <c r="SB6" s="20"/>
      <c r="SC6" s="20"/>
      <c r="SD6" s="20"/>
      <c r="SE6" s="20"/>
      <c r="SF6" s="20"/>
      <c r="SG6" s="20"/>
      <c r="SH6" s="20"/>
      <c r="SI6" s="20"/>
      <c r="SJ6" s="20"/>
      <c r="SK6" s="20"/>
      <c r="SL6" s="20"/>
      <c r="SM6" s="20"/>
      <c r="SN6" s="20"/>
      <c r="SO6" s="20"/>
      <c r="SP6" s="20"/>
      <c r="SQ6" s="20"/>
      <c r="SR6" s="20"/>
      <c r="SS6" s="20"/>
      <c r="ST6" s="20"/>
      <c r="SU6" s="20"/>
      <c r="SV6" s="20"/>
      <c r="SW6" s="20"/>
      <c r="SX6" s="20"/>
      <c r="SY6" s="20"/>
      <c r="SZ6" s="20"/>
      <c r="TA6" s="20"/>
      <c r="TB6" s="20"/>
      <c r="TC6" s="20"/>
      <c r="TD6" s="20"/>
      <c r="TE6" s="20"/>
      <c r="TF6" s="20"/>
      <c r="TG6" s="20"/>
      <c r="TH6" s="20"/>
      <c r="TI6" s="20"/>
      <c r="TJ6" s="20"/>
      <c r="TK6" s="20"/>
      <c r="TL6" s="20"/>
      <c r="TM6" s="20"/>
      <c r="TN6" s="20"/>
      <c r="TO6" s="20"/>
      <c r="TP6" s="20"/>
      <c r="TQ6" s="20"/>
      <c r="TR6" s="20"/>
      <c r="TS6" s="20"/>
      <c r="TT6" s="20"/>
      <c r="TU6" s="20"/>
      <c r="TV6" s="20"/>
      <c r="TW6" s="20"/>
      <c r="TX6" s="20"/>
      <c r="TY6" s="20"/>
      <c r="TZ6" s="20"/>
      <c r="UA6" s="20"/>
      <c r="UB6" s="20"/>
      <c r="UC6" s="20"/>
      <c r="UD6" s="20"/>
      <c r="UE6" s="20"/>
      <c r="UF6" s="20"/>
      <c r="UG6" s="20"/>
      <c r="UH6" s="20"/>
      <c r="UI6" s="20"/>
      <c r="UJ6" s="20"/>
      <c r="UK6" s="20"/>
      <c r="UL6" s="20"/>
      <c r="UM6" s="20"/>
      <c r="UN6" s="20"/>
      <c r="UO6" s="20"/>
      <c r="UP6" s="20"/>
      <c r="UQ6" s="20"/>
      <c r="UR6" s="20"/>
      <c r="US6" s="20"/>
      <c r="UT6" s="20"/>
      <c r="UU6" s="20"/>
      <c r="UV6" s="20"/>
      <c r="UW6" s="20"/>
      <c r="UX6" s="20"/>
      <c r="UY6" s="20"/>
      <c r="UZ6" s="20"/>
      <c r="VA6" s="20"/>
      <c r="VB6" s="20"/>
      <c r="VC6" s="20"/>
      <c r="VD6" s="20"/>
      <c r="VE6" s="20"/>
      <c r="VF6" s="20"/>
      <c r="VG6" s="20"/>
      <c r="VH6" s="20"/>
      <c r="VI6" s="20"/>
      <c r="VJ6" s="20"/>
      <c r="VK6" s="20"/>
      <c r="VL6" s="20"/>
      <c r="VM6" s="20"/>
      <c r="VN6" s="20"/>
      <c r="VO6" s="20"/>
      <c r="VP6" s="20"/>
      <c r="VQ6" s="20"/>
      <c r="VR6" s="20"/>
      <c r="VS6" s="20"/>
      <c r="VT6" s="20"/>
      <c r="VU6" s="20"/>
      <c r="VV6" s="20"/>
      <c r="VW6" s="20"/>
      <c r="VX6" s="20"/>
      <c r="VY6" s="20"/>
      <c r="VZ6" s="20"/>
      <c r="WA6" s="20"/>
      <c r="WB6" s="20"/>
      <c r="WC6" s="20"/>
      <c r="WD6" s="20"/>
      <c r="WE6" s="20"/>
      <c r="WF6" s="20"/>
      <c r="WG6" s="20"/>
      <c r="WH6" s="20"/>
      <c r="WI6" s="20"/>
      <c r="WJ6" s="20"/>
      <c r="WK6" s="20"/>
      <c r="WL6" s="20"/>
      <c r="WM6" s="20"/>
      <c r="WN6" s="20"/>
      <c r="WO6" s="20"/>
      <c r="WP6" s="20"/>
      <c r="WQ6" s="20"/>
      <c r="WR6" s="20"/>
      <c r="WS6" s="20"/>
      <c r="WT6" s="20"/>
      <c r="WU6" s="20"/>
      <c r="WV6" s="20"/>
      <c r="WW6" s="20"/>
      <c r="WX6" s="20"/>
      <c r="WY6" s="20"/>
      <c r="WZ6" s="20"/>
      <c r="XA6" s="20"/>
      <c r="XB6" s="20"/>
      <c r="XC6" s="20"/>
      <c r="XD6" s="20"/>
      <c r="XE6" s="20"/>
      <c r="XF6" s="20"/>
      <c r="XG6" s="20"/>
      <c r="XH6" s="20"/>
      <c r="XI6" s="20"/>
      <c r="XJ6" s="20"/>
      <c r="XK6" s="20"/>
      <c r="XL6" s="20"/>
      <c r="XM6" s="20"/>
      <c r="XN6" s="20"/>
      <c r="XO6" s="20"/>
      <c r="XP6" s="20"/>
      <c r="XQ6" s="20"/>
      <c r="XR6" s="20"/>
      <c r="XS6" s="20"/>
      <c r="XT6" s="20"/>
      <c r="XU6" s="20"/>
      <c r="XV6" s="20"/>
      <c r="XW6" s="20"/>
      <c r="XX6" s="20"/>
      <c r="XY6" s="20"/>
      <c r="XZ6" s="20"/>
      <c r="YA6" s="20"/>
      <c r="YB6" s="20"/>
      <c r="YC6" s="20"/>
      <c r="YD6" s="20"/>
      <c r="YE6" s="20"/>
      <c r="YF6" s="20"/>
      <c r="YG6" s="20"/>
      <c r="YH6" s="20"/>
      <c r="YI6" s="20"/>
      <c r="YJ6" s="20"/>
      <c r="YK6" s="20"/>
      <c r="YL6" s="20"/>
      <c r="YM6" s="20"/>
      <c r="YN6" s="20"/>
      <c r="YO6" s="20"/>
      <c r="YP6" s="20"/>
      <c r="YQ6" s="20"/>
      <c r="YR6" s="20"/>
      <c r="YS6" s="20"/>
      <c r="YT6" s="20"/>
      <c r="YU6" s="20"/>
      <c r="YV6" s="20"/>
      <c r="YW6" s="20"/>
      <c r="YX6" s="20"/>
      <c r="YY6" s="20"/>
      <c r="YZ6" s="20"/>
      <c r="ZA6" s="20"/>
      <c r="ZB6" s="20"/>
      <c r="ZC6" s="20"/>
      <c r="ZD6" s="20"/>
      <c r="ZE6" s="20"/>
      <c r="ZF6" s="20"/>
      <c r="ZG6" s="20"/>
      <c r="ZH6" s="20"/>
      <c r="ZI6" s="20"/>
      <c r="ZJ6" s="20"/>
      <c r="ZK6" s="20"/>
      <c r="ZL6" s="20"/>
      <c r="ZM6" s="20"/>
      <c r="ZN6" s="20"/>
      <c r="ZO6" s="20"/>
      <c r="ZP6" s="20"/>
      <c r="ZQ6" s="20"/>
      <c r="ZR6" s="20"/>
      <c r="ZS6" s="20"/>
      <c r="ZT6" s="20"/>
      <c r="ZU6" s="20"/>
      <c r="ZV6" s="20"/>
      <c r="ZW6" s="20"/>
      <c r="ZX6" s="20"/>
      <c r="ZY6" s="20"/>
      <c r="ZZ6" s="20"/>
      <c r="AAA6" s="20"/>
      <c r="AAB6" s="20"/>
      <c r="AAC6" s="20"/>
      <c r="AAD6" s="20"/>
      <c r="AAE6" s="20"/>
      <c r="AAF6" s="20"/>
      <c r="AAG6" s="20"/>
      <c r="AAH6" s="20"/>
      <c r="AAI6" s="20"/>
      <c r="AAJ6" s="20"/>
      <c r="AAK6" s="20"/>
      <c r="AAL6" s="20"/>
      <c r="AAM6" s="20"/>
      <c r="AAN6" s="20"/>
      <c r="AAO6" s="20"/>
      <c r="AAP6" s="20"/>
      <c r="AAQ6" s="20"/>
      <c r="AAR6" s="20"/>
      <c r="AAS6" s="20"/>
      <c r="AAT6" s="20"/>
      <c r="AAU6" s="20"/>
      <c r="AAV6" s="20"/>
      <c r="AAW6" s="20"/>
      <c r="AAX6" s="20"/>
      <c r="AAY6" s="20"/>
      <c r="AAZ6" s="20"/>
      <c r="ABA6" s="20"/>
      <c r="ABB6" s="20"/>
      <c r="ABC6" s="20"/>
      <c r="ABD6" s="20"/>
      <c r="ABE6" s="20"/>
      <c r="ABF6" s="20"/>
      <c r="ABG6" s="20"/>
      <c r="ABH6" s="20"/>
      <c r="ABI6" s="20"/>
      <c r="ABJ6" s="20"/>
      <c r="ABK6" s="20"/>
      <c r="ABL6" s="20"/>
      <c r="ABM6" s="20"/>
      <c r="ABN6" s="20"/>
      <c r="ABO6" s="20"/>
      <c r="ABP6" s="20"/>
      <c r="ABQ6" s="20"/>
      <c r="ABR6" s="20"/>
      <c r="ABS6" s="20"/>
      <c r="ABT6" s="20"/>
      <c r="ABU6" s="20"/>
      <c r="ABV6" s="20"/>
      <c r="ABW6" s="20"/>
      <c r="ABX6" s="20"/>
      <c r="ABY6" s="20"/>
      <c r="ABZ6" s="20"/>
      <c r="ACA6" s="20"/>
      <c r="ACB6" s="20"/>
      <c r="ACC6" s="20"/>
      <c r="ACD6" s="20"/>
      <c r="ACE6" s="20"/>
      <c r="ACF6" s="20"/>
      <c r="ACG6" s="20"/>
      <c r="ACH6" s="20"/>
      <c r="ACI6" s="20"/>
      <c r="ACJ6" s="20"/>
      <c r="ACK6" s="20"/>
      <c r="ACL6" s="20"/>
      <c r="ACM6" s="20"/>
      <c r="ACN6" s="20"/>
      <c r="ACO6" s="20"/>
      <c r="ACP6" s="20"/>
      <c r="ACQ6" s="20"/>
      <c r="ACR6" s="20"/>
      <c r="ACS6" s="20"/>
      <c r="ACT6" s="20"/>
      <c r="ACU6" s="20"/>
      <c r="ACV6" s="20"/>
      <c r="ACW6" s="20"/>
      <c r="ACX6" s="20"/>
      <c r="ACY6" s="20"/>
      <c r="ACZ6" s="20"/>
      <c r="ADA6" s="20"/>
      <c r="ADB6" s="20"/>
      <c r="ADC6" s="20"/>
      <c r="ADD6" s="20"/>
      <c r="ADE6" s="20"/>
      <c r="ADF6" s="20"/>
      <c r="ADG6" s="20"/>
      <c r="ADH6" s="20"/>
      <c r="ADI6" s="20"/>
      <c r="ADJ6" s="20"/>
      <c r="ADK6" s="20"/>
      <c r="ADL6" s="20"/>
      <c r="ADM6" s="20"/>
      <c r="ADN6" s="20"/>
      <c r="ADO6" s="20"/>
      <c r="ADP6" s="20"/>
      <c r="ADQ6" s="20"/>
      <c r="ADR6" s="20"/>
      <c r="ADS6" s="20"/>
      <c r="ADT6" s="20"/>
      <c r="ADU6" s="20"/>
      <c r="ADV6" s="20"/>
      <c r="ADW6" s="20"/>
      <c r="ADX6" s="20"/>
      <c r="ADY6" s="20"/>
      <c r="ADZ6" s="20"/>
      <c r="AEA6" s="20"/>
      <c r="AEB6" s="20"/>
      <c r="AEC6" s="20"/>
      <c r="AED6" s="20"/>
      <c r="AEE6" s="20"/>
      <c r="AEF6" s="20"/>
      <c r="AEG6" s="20"/>
      <c r="AEH6" s="20"/>
      <c r="AEI6" s="20"/>
      <c r="AEJ6" s="20"/>
      <c r="AEK6" s="20"/>
      <c r="AEL6" s="20"/>
      <c r="AEM6" s="20"/>
      <c r="AEN6" s="20"/>
      <c r="AEO6" s="20"/>
      <c r="AEP6" s="20"/>
      <c r="AEQ6" s="20"/>
      <c r="AER6" s="20"/>
      <c r="AES6" s="20"/>
      <c r="AET6" s="20"/>
      <c r="AEU6" s="20"/>
      <c r="AEV6" s="20"/>
      <c r="AEW6" s="20"/>
      <c r="AEX6" s="20"/>
      <c r="AEY6" s="20"/>
      <c r="AEZ6" s="20"/>
      <c r="AFA6" s="20"/>
      <c r="AFB6" s="20"/>
      <c r="AFC6" s="20"/>
      <c r="AFD6" s="20"/>
      <c r="AFE6" s="20"/>
      <c r="AFF6" s="20"/>
      <c r="AFG6" s="20"/>
      <c r="AFH6" s="20"/>
      <c r="AFI6" s="20"/>
      <c r="AFJ6" s="20"/>
      <c r="AFK6" s="20"/>
      <c r="AFL6" s="20"/>
      <c r="AFM6" s="20"/>
      <c r="AFN6" s="20"/>
      <c r="AFO6" s="20"/>
      <c r="AFP6" s="20"/>
      <c r="AFQ6" s="20"/>
      <c r="AFR6" s="20"/>
      <c r="AFS6" s="20"/>
      <c r="AFT6" s="20"/>
      <c r="AFU6" s="20"/>
      <c r="AFV6" s="20"/>
      <c r="AFW6" s="20"/>
      <c r="AFX6" s="20"/>
      <c r="AFY6" s="20"/>
      <c r="AFZ6" s="20"/>
      <c r="AGA6" s="20"/>
      <c r="AGB6" s="20"/>
      <c r="AGC6" s="20"/>
      <c r="AGD6" s="20"/>
      <c r="AGE6" s="20"/>
      <c r="AGF6" s="20"/>
      <c r="AGG6" s="20"/>
      <c r="AGH6" s="20"/>
      <c r="AGI6" s="20"/>
      <c r="AGJ6" s="20"/>
      <c r="AGK6" s="20"/>
      <c r="AGL6" s="20"/>
      <c r="AGM6" s="20"/>
      <c r="AGN6" s="20"/>
      <c r="AGO6" s="20"/>
      <c r="AGP6" s="20"/>
      <c r="AGQ6" s="20"/>
      <c r="AGR6" s="20"/>
      <c r="AGS6" s="20"/>
      <c r="AGT6" s="20"/>
      <c r="AGU6" s="20"/>
      <c r="AGV6" s="20"/>
      <c r="AGW6" s="20"/>
      <c r="AGX6" s="20"/>
      <c r="AGY6" s="20"/>
      <c r="AGZ6" s="20"/>
      <c r="AHA6" s="20"/>
      <c r="AHB6" s="20"/>
      <c r="AHC6" s="20"/>
      <c r="AHD6" s="20"/>
      <c r="AHE6" s="20"/>
      <c r="AHF6" s="20"/>
      <c r="AHG6" s="20"/>
      <c r="AHH6" s="20"/>
      <c r="AHI6" s="20"/>
      <c r="AHJ6" s="20"/>
      <c r="AHK6" s="20"/>
      <c r="AHL6" s="20"/>
      <c r="AHM6" s="20"/>
      <c r="AHN6" s="20"/>
      <c r="AHO6" s="20"/>
      <c r="AHP6" s="20"/>
      <c r="AHQ6" s="20"/>
      <c r="AHR6" s="20"/>
      <c r="AHS6" s="20"/>
      <c r="AHT6" s="20"/>
      <c r="AHU6" s="20"/>
      <c r="AHV6" s="20"/>
      <c r="AHW6" s="20"/>
      <c r="AHX6" s="20"/>
      <c r="AHY6" s="20"/>
      <c r="AHZ6" s="20"/>
      <c r="AIA6" s="20"/>
      <c r="AIB6" s="20"/>
      <c r="AIC6" s="20"/>
      <c r="AID6" s="20"/>
      <c r="AIE6" s="20"/>
      <c r="AIF6" s="20"/>
      <c r="AIG6" s="20"/>
      <c r="AIH6" s="20"/>
      <c r="AII6" s="20"/>
      <c r="AIJ6" s="20"/>
      <c r="AIK6" s="20"/>
      <c r="AIL6" s="20"/>
      <c r="AIM6" s="20"/>
      <c r="AIN6" s="20"/>
      <c r="AIO6" s="20"/>
      <c r="AIP6" s="20"/>
      <c r="AIQ6" s="20"/>
      <c r="AIR6" s="20"/>
      <c r="AIS6" s="20"/>
      <c r="AIT6" s="20"/>
      <c r="AIU6" s="20"/>
      <c r="AIV6" s="20"/>
      <c r="AIW6" s="20"/>
      <c r="AIX6" s="20"/>
      <c r="AIY6" s="20"/>
      <c r="AIZ6" s="20"/>
      <c r="AJA6" s="20"/>
      <c r="AJB6" s="20"/>
      <c r="AJC6" s="20"/>
      <c r="AJD6" s="20"/>
      <c r="AJE6" s="20"/>
      <c r="AJF6" s="20"/>
      <c r="AJG6" s="20"/>
      <c r="AJH6" s="20"/>
      <c r="AJI6" s="20"/>
      <c r="AJJ6" s="20"/>
      <c r="AJK6" s="20"/>
      <c r="AJL6" s="20"/>
      <c r="AJM6" s="20"/>
      <c r="AJN6" s="20"/>
      <c r="AJO6" s="20"/>
      <c r="AJP6" s="20"/>
      <c r="AJQ6" s="20"/>
      <c r="AJR6" s="20"/>
      <c r="AJS6" s="20"/>
      <c r="AJT6" s="20"/>
      <c r="AJU6" s="20"/>
      <c r="AJV6" s="20"/>
      <c r="AJW6" s="20"/>
      <c r="AJX6" s="20"/>
      <c r="AJY6" s="20"/>
      <c r="AJZ6" s="20"/>
      <c r="AKA6" s="20"/>
      <c r="AKB6" s="20"/>
      <c r="AKC6" s="20"/>
      <c r="AKD6" s="20"/>
      <c r="AKE6" s="20"/>
      <c r="AKF6" s="20"/>
      <c r="AKG6" s="20"/>
      <c r="AKH6" s="20"/>
      <c r="AKI6" s="20"/>
      <c r="AKJ6" s="20"/>
      <c r="AKK6" s="20"/>
      <c r="AKL6" s="20"/>
      <c r="AKM6" s="20"/>
      <c r="AKN6" s="20"/>
      <c r="AKO6" s="20"/>
      <c r="AKP6" s="20"/>
      <c r="AKQ6" s="20"/>
      <c r="AKR6" s="20"/>
      <c r="AKS6" s="20"/>
      <c r="AKT6" s="20"/>
      <c r="AKU6" s="20"/>
      <c r="AKV6" s="20"/>
      <c r="AKW6" s="20"/>
      <c r="AKX6" s="20"/>
      <c r="AKY6" s="20"/>
      <c r="AKZ6" s="20"/>
      <c r="ALA6" s="20"/>
      <c r="ALB6" s="20"/>
      <c r="ALC6" s="20"/>
      <c r="ALD6" s="20"/>
      <c r="ALE6" s="20"/>
      <c r="ALF6" s="20"/>
      <c r="ALG6" s="20"/>
      <c r="ALH6" s="20"/>
      <c r="ALI6" s="20"/>
      <c r="ALJ6" s="20"/>
      <c r="ALK6" s="20"/>
      <c r="ALL6" s="20"/>
      <c r="ALM6" s="20"/>
      <c r="ALN6" s="20"/>
      <c r="ALO6" s="20"/>
      <c r="ALP6" s="20"/>
      <c r="ALQ6" s="20"/>
      <c r="ALR6" s="20"/>
      <c r="ALS6" s="20"/>
      <c r="ALT6" s="20"/>
      <c r="ALU6" s="20"/>
      <c r="ALV6" s="20"/>
      <c r="ALW6" s="20"/>
      <c r="ALX6" s="20"/>
      <c r="ALY6" s="20"/>
      <c r="ALZ6" s="20"/>
      <c r="AMA6" s="20"/>
      <c r="AMB6" s="20"/>
      <c r="AMC6" s="20"/>
      <c r="AMD6" s="20"/>
      <c r="AME6" s="20"/>
      <c r="AMF6" s="20"/>
      <c r="AMG6" s="20"/>
      <c r="AMH6" s="20"/>
      <c r="AMI6" s="20"/>
      <c r="AMJ6" s="20"/>
      <c r="AMK6" s="20"/>
      <c r="AML6" s="20"/>
      <c r="AMM6" s="20"/>
      <c r="AMN6" s="20"/>
      <c r="AMO6" s="20"/>
      <c r="AMP6" s="20"/>
      <c r="AMQ6" s="20"/>
      <c r="AMR6" s="20"/>
      <c r="AMS6" s="20"/>
      <c r="AMT6" s="20"/>
      <c r="AMU6" s="20"/>
      <c r="AMV6" s="20"/>
      <c r="AMW6" s="20"/>
      <c r="AMX6" s="20"/>
      <c r="AMY6" s="20"/>
      <c r="AMZ6" s="20"/>
      <c r="ANA6" s="20"/>
      <c r="ANB6" s="20"/>
      <c r="ANC6" s="20"/>
      <c r="AND6" s="20"/>
      <c r="ANE6" s="20"/>
      <c r="ANF6" s="20"/>
      <c r="ANG6" s="20"/>
      <c r="ANH6" s="20"/>
      <c r="ANI6" s="20"/>
      <c r="ANJ6" s="20"/>
      <c r="ANK6" s="20"/>
      <c r="ANL6" s="20"/>
      <c r="ANM6" s="20"/>
      <c r="ANN6" s="20"/>
      <c r="ANO6" s="20"/>
      <c r="ANP6" s="20"/>
      <c r="ANQ6" s="20"/>
      <c r="ANR6" s="20"/>
      <c r="ANS6" s="20"/>
      <c r="ANT6" s="20"/>
      <c r="ANU6" s="20"/>
      <c r="ANV6" s="20"/>
      <c r="ANW6" s="20"/>
      <c r="ANX6" s="20"/>
      <c r="ANY6" s="20"/>
      <c r="ANZ6" s="20"/>
      <c r="AOA6" s="20"/>
      <c r="AOB6" s="20"/>
      <c r="AOC6" s="20"/>
      <c r="AOD6" s="20"/>
      <c r="AOE6" s="20"/>
      <c r="AOF6" s="20"/>
      <c r="AOG6" s="20"/>
      <c r="AOH6" s="20"/>
      <c r="AOI6" s="20"/>
      <c r="AOJ6" s="20"/>
      <c r="AOK6" s="20"/>
      <c r="AOL6" s="20"/>
      <c r="AOM6" s="20"/>
      <c r="AON6" s="20"/>
      <c r="AOO6" s="20"/>
      <c r="AOP6" s="20"/>
      <c r="AOQ6" s="20"/>
      <c r="AOR6" s="20"/>
      <c r="AOS6" s="20"/>
      <c r="AOT6" s="20"/>
      <c r="AOU6" s="20"/>
      <c r="AOV6" s="20"/>
      <c r="AOW6" s="20"/>
      <c r="AOX6" s="20"/>
      <c r="AOY6" s="20"/>
      <c r="AOZ6" s="20"/>
      <c r="APA6" s="20"/>
      <c r="APB6" s="20"/>
      <c r="APC6" s="20"/>
      <c r="APD6" s="20"/>
      <c r="APE6" s="20"/>
      <c r="APF6" s="20"/>
      <c r="APG6" s="20"/>
      <c r="APH6" s="20"/>
      <c r="API6" s="20"/>
      <c r="APJ6" s="20"/>
      <c r="APK6" s="20"/>
      <c r="APL6" s="20"/>
      <c r="APM6" s="20"/>
      <c r="APN6" s="20"/>
      <c r="APO6" s="20"/>
      <c r="APP6" s="20"/>
      <c r="APQ6" s="20"/>
      <c r="APR6" s="20"/>
      <c r="APS6" s="20"/>
      <c r="APT6" s="20"/>
      <c r="APU6" s="20"/>
      <c r="APV6" s="20"/>
      <c r="APW6" s="20"/>
      <c r="APX6" s="20"/>
      <c r="APY6" s="20"/>
      <c r="APZ6" s="20"/>
      <c r="AQA6" s="20"/>
      <c r="AQB6" s="20"/>
      <c r="AQC6" s="20"/>
      <c r="AQD6" s="20"/>
      <c r="AQE6" s="20"/>
      <c r="AQF6" s="20"/>
      <c r="AQG6" s="20"/>
      <c r="AQH6" s="20"/>
      <c r="AQI6" s="20"/>
      <c r="AQJ6" s="20"/>
      <c r="AQK6" s="20"/>
      <c r="AQL6" s="20"/>
      <c r="AQM6" s="20"/>
      <c r="AQN6" s="20"/>
      <c r="AQO6" s="20"/>
      <c r="AQP6" s="20"/>
      <c r="AQQ6" s="20"/>
      <c r="AQR6" s="20"/>
      <c r="AQS6" s="20"/>
      <c r="AQT6" s="20"/>
      <c r="AQU6" s="20"/>
      <c r="AQV6" s="20"/>
      <c r="AQW6" s="20"/>
      <c r="AQX6" s="20"/>
      <c r="AQY6" s="20"/>
      <c r="AQZ6" s="20"/>
      <c r="ARA6" s="20"/>
      <c r="ARB6" s="20"/>
      <c r="ARC6" s="20"/>
      <c r="ARD6" s="20"/>
      <c r="ARE6" s="20"/>
      <c r="ARF6" s="20"/>
      <c r="ARG6" s="20"/>
      <c r="ARH6" s="20"/>
      <c r="ARI6" s="20"/>
      <c r="ARJ6" s="20"/>
      <c r="ARK6" s="20"/>
      <c r="ARL6" s="20"/>
      <c r="ARM6" s="20"/>
      <c r="ARN6" s="20"/>
      <c r="ARO6" s="20"/>
      <c r="ARP6" s="20"/>
      <c r="ARQ6" s="20"/>
      <c r="ARR6" s="20"/>
      <c r="ARS6" s="20"/>
      <c r="ART6" s="20"/>
      <c r="ARU6" s="20"/>
      <c r="ARV6" s="20"/>
      <c r="ARW6" s="20"/>
      <c r="ARX6" s="20"/>
      <c r="ARY6" s="20"/>
      <c r="ARZ6" s="20"/>
      <c r="ASA6" s="20"/>
      <c r="ASB6" s="20"/>
      <c r="ASC6" s="20"/>
      <c r="ASD6" s="20"/>
      <c r="ASE6" s="20"/>
      <c r="ASF6" s="20"/>
      <c r="ASG6" s="20"/>
      <c r="ASH6" s="20"/>
      <c r="ASI6" s="20"/>
      <c r="ASJ6" s="20"/>
      <c r="ASK6" s="20"/>
      <c r="ASL6" s="20"/>
      <c r="ASM6" s="20"/>
      <c r="ASN6" s="20"/>
      <c r="ASO6" s="20"/>
      <c r="ASP6" s="20"/>
      <c r="ASQ6" s="20"/>
      <c r="ASR6" s="20"/>
      <c r="ASS6" s="20"/>
      <c r="AST6" s="20"/>
      <c r="ASU6" s="20"/>
      <c r="ASV6" s="20"/>
      <c r="ASW6" s="20"/>
      <c r="ASX6" s="20"/>
      <c r="ASY6" s="20"/>
      <c r="ASZ6" s="20"/>
      <c r="ATA6" s="20"/>
      <c r="ATB6" s="20"/>
      <c r="ATC6" s="20"/>
      <c r="ATD6" s="20"/>
      <c r="ATE6" s="20"/>
      <c r="ATF6" s="20"/>
      <c r="ATG6" s="20"/>
      <c r="ATH6" s="20"/>
      <c r="ATI6" s="20"/>
      <c r="ATJ6" s="20"/>
      <c r="ATK6" s="20"/>
      <c r="ATL6" s="20"/>
      <c r="ATM6" s="20"/>
      <c r="ATN6" s="20"/>
      <c r="ATO6" s="20"/>
      <c r="ATP6" s="20"/>
      <c r="ATQ6" s="20"/>
      <c r="ATR6" s="20"/>
      <c r="ATS6" s="20"/>
      <c r="ATT6" s="20"/>
      <c r="ATU6" s="20"/>
      <c r="ATV6" s="20"/>
      <c r="ATW6" s="20"/>
      <c r="ATX6" s="20"/>
      <c r="ATY6" s="20"/>
      <c r="ATZ6" s="20"/>
      <c r="AUA6" s="20"/>
      <c r="AUB6" s="20"/>
      <c r="AUC6" s="20"/>
      <c r="AUD6" s="20"/>
      <c r="AUE6" s="20"/>
      <c r="AUF6" s="20"/>
      <c r="AUG6" s="20"/>
      <c r="AUH6" s="20"/>
      <c r="AUI6" s="20"/>
      <c r="AUJ6" s="20"/>
      <c r="AUK6" s="20"/>
      <c r="AUL6" s="20"/>
      <c r="AUM6" s="20"/>
      <c r="AUN6" s="20"/>
      <c r="AUO6" s="20"/>
      <c r="AUP6" s="20"/>
      <c r="AUQ6" s="20"/>
      <c r="AUR6" s="20"/>
      <c r="AUS6" s="20"/>
      <c r="AUT6" s="20"/>
      <c r="AUU6" s="20"/>
      <c r="AUV6" s="20"/>
      <c r="AUW6" s="20"/>
      <c r="AUX6" s="20"/>
      <c r="AUY6" s="20"/>
      <c r="AUZ6" s="20"/>
      <c r="AVA6" s="20"/>
      <c r="AVB6" s="20"/>
      <c r="AVC6" s="20"/>
      <c r="AVD6" s="20"/>
      <c r="AVE6" s="20"/>
      <c r="AVF6" s="20"/>
      <c r="AVG6" s="20"/>
      <c r="AVH6" s="20"/>
      <c r="AVI6" s="20"/>
      <c r="AVJ6" s="20"/>
      <c r="AVK6" s="20"/>
      <c r="AVL6" s="20"/>
      <c r="AVM6" s="20"/>
      <c r="AVN6" s="20"/>
      <c r="AVO6" s="20"/>
      <c r="AVP6" s="20"/>
      <c r="AVQ6" s="20"/>
      <c r="AVR6" s="20"/>
      <c r="AVS6" s="20"/>
      <c r="AVT6" s="20"/>
      <c r="AVU6" s="20"/>
      <c r="AVV6" s="20"/>
      <c r="AVW6" s="20"/>
      <c r="AVX6" s="20"/>
      <c r="AVY6" s="20"/>
      <c r="AVZ6" s="20"/>
      <c r="AWA6" s="20"/>
      <c r="AWB6" s="20"/>
      <c r="AWC6" s="20"/>
      <c r="AWD6" s="20"/>
      <c r="AWE6" s="20"/>
      <c r="AWF6" s="20"/>
      <c r="AWG6" s="20"/>
      <c r="AWH6" s="20"/>
      <c r="AWI6" s="20"/>
      <c r="AWJ6" s="20"/>
      <c r="AWK6" s="20"/>
      <c r="AWL6" s="20"/>
      <c r="AWM6" s="20"/>
      <c r="AWN6" s="20"/>
      <c r="AWO6" s="20"/>
      <c r="AWP6" s="20"/>
      <c r="AWQ6" s="20"/>
      <c r="AWR6" s="20"/>
      <c r="AWS6" s="20"/>
      <c r="AWT6" s="20"/>
      <c r="AWU6" s="20"/>
      <c r="AWV6" s="20"/>
      <c r="AWW6" s="20"/>
      <c r="AWX6" s="20"/>
      <c r="AWY6" s="20"/>
      <c r="AWZ6" s="20"/>
      <c r="AXA6" s="20"/>
      <c r="AXB6" s="20"/>
      <c r="AXC6" s="20"/>
      <c r="AXD6" s="20"/>
      <c r="AXE6" s="20"/>
      <c r="AXF6" s="20"/>
      <c r="AXG6" s="20"/>
      <c r="AXH6" s="20"/>
      <c r="AXI6" s="20"/>
      <c r="AXJ6" s="20"/>
      <c r="AXK6" s="20"/>
      <c r="AXL6" s="20"/>
      <c r="AXM6" s="20"/>
      <c r="AXN6" s="20"/>
      <c r="AXO6" s="20"/>
      <c r="AXP6" s="20"/>
      <c r="AXQ6" s="20"/>
      <c r="AXR6" s="20"/>
      <c r="AXS6" s="20"/>
      <c r="AXT6" s="20"/>
      <c r="AXU6" s="20"/>
      <c r="AXV6" s="20"/>
      <c r="AXW6" s="20"/>
      <c r="AXX6" s="20"/>
      <c r="AXY6" s="20"/>
      <c r="AXZ6" s="20"/>
      <c r="AYA6" s="20"/>
      <c r="AYB6" s="20"/>
      <c r="AYC6" s="20"/>
      <c r="AYD6" s="20"/>
      <c r="AYE6" s="20"/>
      <c r="AYF6" s="20"/>
      <c r="AYG6" s="20"/>
      <c r="AYH6" s="20"/>
      <c r="AYI6" s="20"/>
      <c r="AYJ6" s="20"/>
      <c r="AYK6" s="20"/>
      <c r="AYL6" s="20"/>
      <c r="AYM6" s="20"/>
      <c r="AYN6" s="20"/>
      <c r="AYO6" s="20"/>
      <c r="AYP6" s="20"/>
      <c r="AYQ6" s="20"/>
      <c r="AYR6" s="20"/>
      <c r="AYS6" s="20"/>
      <c r="AYT6" s="20"/>
      <c r="AYU6" s="20"/>
      <c r="AYV6" s="20"/>
      <c r="AYW6" s="20"/>
      <c r="AYX6" s="20"/>
      <c r="AYY6" s="20"/>
      <c r="AYZ6" s="20"/>
      <c r="AZA6" s="20"/>
      <c r="AZB6" s="20"/>
      <c r="AZC6" s="20"/>
      <c r="AZD6" s="20"/>
      <c r="AZE6" s="20"/>
      <c r="AZF6" s="20"/>
      <c r="AZG6" s="20"/>
      <c r="AZH6" s="20"/>
      <c r="AZI6" s="20"/>
      <c r="AZJ6" s="20"/>
      <c r="AZK6" s="20"/>
      <c r="AZL6" s="20"/>
      <c r="AZM6" s="20"/>
      <c r="AZN6" s="20"/>
      <c r="AZO6" s="20"/>
      <c r="AZP6" s="20"/>
      <c r="AZQ6" s="20"/>
      <c r="AZR6" s="20"/>
      <c r="AZS6" s="20"/>
      <c r="AZT6" s="20"/>
      <c r="AZU6" s="20"/>
      <c r="AZV6" s="20"/>
      <c r="AZW6" s="20"/>
      <c r="AZX6" s="20"/>
      <c r="AZY6" s="20"/>
      <c r="AZZ6" s="20"/>
      <c r="BAA6" s="20"/>
      <c r="BAB6" s="20"/>
      <c r="BAC6" s="20"/>
      <c r="BAD6" s="20"/>
      <c r="BAE6" s="20"/>
      <c r="BAF6" s="20"/>
      <c r="BAG6" s="20"/>
      <c r="BAH6" s="20"/>
      <c r="BAI6" s="20"/>
      <c r="BAJ6" s="20"/>
      <c r="BAK6" s="20"/>
      <c r="BAL6" s="20"/>
      <c r="BAM6" s="20"/>
      <c r="BAN6" s="20"/>
      <c r="BAO6" s="20"/>
      <c r="BAP6" s="20"/>
      <c r="BAQ6" s="20"/>
      <c r="BAR6" s="20"/>
      <c r="BAS6" s="20"/>
      <c r="BAT6" s="20"/>
      <c r="BAU6" s="20"/>
      <c r="BAV6" s="20"/>
      <c r="BAW6" s="20"/>
      <c r="BAX6" s="20"/>
      <c r="BAY6" s="20"/>
      <c r="BAZ6" s="20"/>
      <c r="BBA6" s="20"/>
      <c r="BBB6" s="20"/>
      <c r="BBC6" s="20"/>
      <c r="BBD6" s="20"/>
      <c r="BBE6" s="20"/>
      <c r="BBF6" s="20"/>
      <c r="BBG6" s="20"/>
      <c r="BBH6" s="20"/>
      <c r="BBI6" s="20"/>
      <c r="BBJ6" s="20"/>
      <c r="BBK6" s="20"/>
      <c r="BBL6" s="20"/>
      <c r="BBM6" s="20"/>
      <c r="BBN6" s="20"/>
      <c r="BBO6" s="20"/>
      <c r="BBP6" s="20"/>
      <c r="BBQ6" s="20"/>
      <c r="BBR6" s="20"/>
      <c r="BBS6" s="20"/>
      <c r="BBT6" s="20"/>
      <c r="BBU6" s="20"/>
      <c r="BBV6" s="20"/>
      <c r="BBW6" s="20"/>
      <c r="BBX6" s="20"/>
      <c r="BBY6" s="20"/>
      <c r="BBZ6" s="20"/>
      <c r="BCA6" s="20"/>
      <c r="BCB6" s="20"/>
      <c r="BCC6" s="20"/>
      <c r="BCD6" s="20"/>
      <c r="BCE6" s="20"/>
      <c r="BCF6" s="20"/>
      <c r="BCG6" s="20"/>
      <c r="BCH6" s="20"/>
      <c r="BCI6" s="20"/>
      <c r="BCJ6" s="20"/>
      <c r="BCK6" s="20"/>
      <c r="BCL6" s="20"/>
      <c r="BCM6" s="20"/>
      <c r="BCN6" s="20"/>
      <c r="BCO6" s="20"/>
      <c r="BCP6" s="20"/>
      <c r="BCQ6" s="20"/>
      <c r="BCR6" s="20"/>
      <c r="BCS6" s="20"/>
      <c r="BCT6" s="20"/>
      <c r="BCU6" s="20"/>
      <c r="BCV6" s="20"/>
      <c r="BCW6" s="20"/>
      <c r="BCX6" s="20"/>
      <c r="BCY6" s="20"/>
      <c r="BCZ6" s="20"/>
      <c r="BDA6" s="20"/>
      <c r="BDB6" s="20"/>
      <c r="BDC6" s="20"/>
      <c r="BDD6" s="20"/>
      <c r="BDE6" s="20"/>
      <c r="BDF6" s="20"/>
      <c r="BDG6" s="20"/>
      <c r="BDH6" s="20"/>
      <c r="BDI6" s="20"/>
      <c r="BDJ6" s="20"/>
      <c r="BDK6" s="20"/>
      <c r="BDL6" s="20"/>
      <c r="BDM6" s="20"/>
      <c r="BDN6" s="20"/>
      <c r="BDO6" s="20"/>
      <c r="BDP6" s="20"/>
      <c r="BDQ6" s="20"/>
      <c r="BDR6" s="20"/>
      <c r="BDS6" s="20"/>
      <c r="BDT6" s="20"/>
      <c r="BDU6" s="20"/>
      <c r="BDV6" s="20"/>
      <c r="BDW6" s="20"/>
      <c r="BDX6" s="20"/>
      <c r="BDY6" s="20"/>
      <c r="BDZ6" s="20"/>
      <c r="BEA6" s="20"/>
      <c r="BEB6" s="20"/>
      <c r="BEC6" s="20"/>
      <c r="BED6" s="20"/>
      <c r="BEE6" s="20"/>
      <c r="BEF6" s="20"/>
      <c r="BEG6" s="20"/>
      <c r="BEH6" s="20"/>
      <c r="BEI6" s="20"/>
      <c r="BEJ6" s="20"/>
      <c r="BEK6" s="20"/>
      <c r="BEL6" s="20"/>
      <c r="BEM6" s="20"/>
      <c r="BEN6" s="20"/>
      <c r="BEO6" s="20"/>
      <c r="BEP6" s="20"/>
      <c r="BEQ6" s="20"/>
      <c r="BER6" s="20"/>
      <c r="BES6" s="20"/>
      <c r="BET6" s="20"/>
      <c r="BEU6" s="20"/>
      <c r="BEV6" s="20"/>
      <c r="BEW6" s="20"/>
      <c r="BEX6" s="20"/>
      <c r="BEY6" s="20"/>
      <c r="BEZ6" s="20"/>
      <c r="BFA6" s="20"/>
      <c r="BFB6" s="20"/>
      <c r="BFC6" s="20"/>
      <c r="BFD6" s="20"/>
      <c r="BFE6" s="20"/>
      <c r="BFF6" s="20"/>
      <c r="BFG6" s="20"/>
      <c r="BFH6" s="20"/>
      <c r="BFI6" s="20"/>
      <c r="BFJ6" s="20"/>
      <c r="BFK6" s="20"/>
      <c r="BFL6" s="20"/>
      <c r="BFM6" s="20"/>
      <c r="BFN6" s="20"/>
      <c r="BFO6" s="20"/>
      <c r="BFP6" s="20"/>
      <c r="BFQ6" s="20"/>
      <c r="BFR6" s="20"/>
      <c r="BFS6" s="20"/>
      <c r="BFT6" s="20"/>
      <c r="BFU6" s="20"/>
      <c r="BFV6" s="20"/>
      <c r="BFW6" s="20"/>
      <c r="BFX6" s="20"/>
      <c r="BFY6" s="20"/>
      <c r="BFZ6" s="20"/>
      <c r="BGA6" s="20"/>
      <c r="BGB6" s="20"/>
      <c r="BGC6" s="20"/>
      <c r="BGD6" s="20"/>
      <c r="BGE6" s="20"/>
      <c r="BGF6" s="20"/>
      <c r="BGG6" s="20"/>
      <c r="BGH6" s="20"/>
      <c r="BGI6" s="20"/>
      <c r="BGJ6" s="20"/>
      <c r="BGK6" s="20"/>
      <c r="BGL6" s="20"/>
      <c r="BGM6" s="20"/>
      <c r="BGN6" s="20"/>
      <c r="BGO6" s="20"/>
      <c r="BGP6" s="20"/>
      <c r="BGQ6" s="20"/>
      <c r="BGR6" s="20"/>
      <c r="BGS6" s="20"/>
      <c r="BGT6" s="20"/>
      <c r="BGU6" s="20"/>
      <c r="BGV6" s="20"/>
      <c r="BGW6" s="20"/>
      <c r="BGX6" s="20"/>
      <c r="BGY6" s="20"/>
      <c r="BGZ6" s="20"/>
      <c r="BHA6" s="20"/>
      <c r="BHB6" s="20"/>
      <c r="BHC6" s="20"/>
      <c r="BHD6" s="20"/>
      <c r="BHE6" s="20"/>
      <c r="BHF6" s="20"/>
      <c r="BHG6" s="20"/>
      <c r="BHH6" s="20"/>
      <c r="BHI6" s="20"/>
      <c r="BHJ6" s="20"/>
      <c r="BHK6" s="20"/>
      <c r="BHL6" s="20"/>
      <c r="BHM6" s="20"/>
      <c r="BHN6" s="20"/>
      <c r="BHO6" s="20"/>
      <c r="BHP6" s="20"/>
      <c r="BHQ6" s="20"/>
      <c r="BHR6" s="20"/>
      <c r="BHS6" s="20"/>
      <c r="BHT6" s="20"/>
      <c r="BHU6" s="20"/>
      <c r="BHV6" s="20"/>
      <c r="BHW6" s="20"/>
      <c r="BHX6" s="20"/>
      <c r="BHY6" s="20"/>
      <c r="BHZ6" s="20"/>
      <c r="BIA6" s="20"/>
      <c r="BIB6" s="20"/>
      <c r="BIC6" s="20"/>
      <c r="BID6" s="20"/>
      <c r="BIE6" s="20"/>
      <c r="BIF6" s="20"/>
      <c r="BIG6" s="20"/>
      <c r="BIH6" s="20"/>
      <c r="BII6" s="20"/>
      <c r="BIJ6" s="20"/>
      <c r="BIK6" s="20"/>
      <c r="BIL6" s="20"/>
      <c r="BIM6" s="20"/>
      <c r="BIN6" s="20"/>
      <c r="BIO6" s="20"/>
      <c r="BIP6" s="20"/>
      <c r="BIQ6" s="20"/>
      <c r="BIR6" s="20"/>
      <c r="BIS6" s="20"/>
      <c r="BIT6" s="20"/>
      <c r="BIU6" s="20"/>
      <c r="BIV6" s="20"/>
      <c r="BIW6" s="20"/>
      <c r="BIX6" s="20"/>
      <c r="BIY6" s="20"/>
      <c r="BIZ6" s="20"/>
      <c r="BJA6" s="20"/>
      <c r="BJB6" s="20"/>
      <c r="BJC6" s="20"/>
      <c r="BJD6" s="20"/>
      <c r="BJE6" s="20"/>
      <c r="BJF6" s="20"/>
      <c r="BJG6" s="20"/>
      <c r="BJH6" s="20"/>
      <c r="BJI6" s="20"/>
      <c r="BJJ6" s="20"/>
      <c r="BJK6" s="20"/>
      <c r="BJL6" s="20"/>
      <c r="BJM6" s="20"/>
      <c r="BJN6" s="20"/>
      <c r="BJO6" s="20"/>
      <c r="BJP6" s="20"/>
      <c r="BJQ6" s="20"/>
      <c r="BJR6" s="20"/>
      <c r="BJS6" s="20"/>
      <c r="BJT6" s="20"/>
      <c r="BJU6" s="20"/>
      <c r="BJV6" s="20"/>
      <c r="BJW6" s="20"/>
      <c r="BJX6" s="20"/>
      <c r="BJY6" s="20"/>
      <c r="BJZ6" s="20"/>
      <c r="BKA6" s="20"/>
      <c r="BKB6" s="20"/>
      <c r="BKC6" s="20"/>
      <c r="BKD6" s="20"/>
      <c r="BKE6" s="20"/>
      <c r="BKF6" s="20"/>
      <c r="BKG6" s="20"/>
      <c r="BKH6" s="20"/>
      <c r="BKI6" s="20"/>
      <c r="BKJ6" s="20"/>
      <c r="BKK6" s="20"/>
      <c r="BKL6" s="20"/>
      <c r="BKM6" s="20"/>
      <c r="BKN6" s="20"/>
      <c r="BKO6" s="20"/>
      <c r="BKP6" s="20"/>
      <c r="BKQ6" s="20"/>
      <c r="BKR6" s="20"/>
      <c r="BKS6" s="20"/>
      <c r="BKT6" s="20"/>
      <c r="BKU6" s="20"/>
      <c r="BKV6" s="20"/>
      <c r="BKW6" s="20"/>
      <c r="BKX6" s="20"/>
      <c r="BKY6" s="20"/>
      <c r="BKZ6" s="20"/>
      <c r="BLA6" s="20"/>
      <c r="BLB6" s="20"/>
      <c r="BLC6" s="20"/>
      <c r="BLD6" s="20"/>
      <c r="BLE6" s="20"/>
      <c r="BLF6" s="20"/>
      <c r="BLG6" s="20"/>
      <c r="BLH6" s="20"/>
      <c r="BLI6" s="20"/>
      <c r="BLJ6" s="20"/>
      <c r="BLK6" s="20"/>
      <c r="BLL6" s="20"/>
      <c r="BLM6" s="20"/>
      <c r="BLN6" s="20"/>
      <c r="BLO6" s="20"/>
      <c r="BLP6" s="20"/>
      <c r="BLQ6" s="20"/>
      <c r="BLR6" s="20"/>
      <c r="BLS6" s="20"/>
      <c r="BLT6" s="20"/>
      <c r="BLU6" s="20"/>
      <c r="BLV6" s="20"/>
      <c r="BLW6" s="20"/>
      <c r="BLX6" s="20"/>
      <c r="BLY6" s="20"/>
      <c r="BLZ6" s="20"/>
      <c r="BMA6" s="20"/>
      <c r="BMB6" s="20"/>
      <c r="BMC6" s="20"/>
      <c r="BMD6" s="20"/>
      <c r="BME6" s="20"/>
      <c r="BMF6" s="20"/>
      <c r="BMG6" s="20"/>
      <c r="BMH6" s="20"/>
      <c r="BMI6" s="20"/>
      <c r="BMJ6" s="20"/>
      <c r="BMK6" s="20"/>
      <c r="BML6" s="20"/>
      <c r="BMM6" s="20"/>
      <c r="BMN6" s="20"/>
      <c r="BMO6" s="20"/>
      <c r="BMP6" s="20"/>
      <c r="BMQ6" s="20"/>
      <c r="BMR6" s="20"/>
      <c r="BMS6" s="20"/>
      <c r="BMT6" s="20"/>
      <c r="BMU6" s="20"/>
      <c r="BMV6" s="20"/>
      <c r="BMW6" s="20"/>
      <c r="BMX6" s="20"/>
      <c r="BMY6" s="20"/>
      <c r="BMZ6" s="20"/>
      <c r="BNA6" s="20"/>
      <c r="BNB6" s="20"/>
      <c r="BNC6" s="20"/>
      <c r="BND6" s="20"/>
      <c r="BNE6" s="20"/>
      <c r="BNF6" s="20"/>
      <c r="BNG6" s="20"/>
      <c r="BNH6" s="20"/>
      <c r="BNI6" s="20"/>
      <c r="BNJ6" s="20"/>
      <c r="BNK6" s="20"/>
      <c r="BNL6" s="20"/>
      <c r="BNM6" s="20"/>
      <c r="BNN6" s="20"/>
      <c r="BNO6" s="20"/>
      <c r="BNP6" s="20"/>
      <c r="BNQ6" s="20"/>
      <c r="BNR6" s="20"/>
      <c r="BNS6" s="20"/>
      <c r="BNT6" s="20"/>
      <c r="BNU6" s="20"/>
      <c r="BNV6" s="20"/>
      <c r="BNW6" s="20"/>
      <c r="BNX6" s="20"/>
      <c r="BNY6" s="20"/>
      <c r="BNZ6" s="20"/>
      <c r="BOA6" s="20"/>
      <c r="BOB6" s="20"/>
      <c r="BOC6" s="20"/>
      <c r="BOD6" s="20"/>
      <c r="BOE6" s="20"/>
      <c r="BOF6" s="20"/>
      <c r="BOG6" s="20"/>
      <c r="BOH6" s="20"/>
      <c r="BOI6" s="20"/>
      <c r="BOJ6" s="20"/>
      <c r="BOK6" s="20"/>
      <c r="BOL6" s="20"/>
      <c r="BOM6" s="20"/>
      <c r="BON6" s="20"/>
      <c r="BOO6" s="20"/>
      <c r="BOP6" s="20"/>
      <c r="BOQ6" s="20"/>
      <c r="BOR6" s="20"/>
      <c r="BOS6" s="20"/>
      <c r="BOT6" s="20"/>
      <c r="BOU6" s="20"/>
      <c r="BOV6" s="20"/>
      <c r="BOW6" s="20"/>
      <c r="BOX6" s="20"/>
      <c r="BOY6" s="20"/>
      <c r="BOZ6" s="20"/>
      <c r="BPA6" s="20"/>
      <c r="BPB6" s="20"/>
      <c r="BPC6" s="20"/>
      <c r="BPD6" s="20"/>
      <c r="BPE6" s="20"/>
      <c r="BPF6" s="20"/>
      <c r="BPG6" s="20"/>
      <c r="BPH6" s="20"/>
      <c r="BPI6" s="20"/>
      <c r="BPJ6" s="20"/>
      <c r="BPK6" s="20"/>
      <c r="BPL6" s="20"/>
      <c r="BPM6" s="20"/>
      <c r="BPN6" s="20"/>
      <c r="BPO6" s="20"/>
      <c r="BPP6" s="20"/>
      <c r="BPQ6" s="20"/>
      <c r="BPR6" s="20"/>
      <c r="BPS6" s="20"/>
      <c r="BPT6" s="20"/>
      <c r="BPU6" s="20"/>
      <c r="BPV6" s="20"/>
      <c r="BPW6" s="20"/>
      <c r="BPX6" s="20"/>
      <c r="BPY6" s="20"/>
      <c r="BPZ6" s="20"/>
      <c r="BQA6" s="20"/>
      <c r="BQB6" s="20"/>
      <c r="BQC6" s="20"/>
      <c r="BQD6" s="20"/>
      <c r="BQE6" s="20"/>
      <c r="BQF6" s="20"/>
      <c r="BQG6" s="20"/>
      <c r="BQH6" s="20"/>
      <c r="BQI6" s="20"/>
      <c r="BQJ6" s="20"/>
      <c r="BQK6" s="20"/>
      <c r="BQL6" s="20"/>
      <c r="BQM6" s="20"/>
      <c r="BQN6" s="20"/>
      <c r="BQO6" s="20"/>
      <c r="BQP6" s="20"/>
      <c r="BQQ6" s="20"/>
      <c r="BQR6" s="20"/>
      <c r="BQS6" s="20"/>
      <c r="BQT6" s="20"/>
      <c r="BQU6" s="20"/>
      <c r="BQV6" s="20"/>
      <c r="BQW6" s="20"/>
      <c r="BQX6" s="20"/>
      <c r="BQY6" s="20"/>
      <c r="BQZ6" s="20"/>
      <c r="BRA6" s="20"/>
      <c r="BRB6" s="20"/>
      <c r="BRC6" s="20"/>
      <c r="BRD6" s="20"/>
      <c r="BRE6" s="20"/>
      <c r="BRF6" s="20"/>
      <c r="BRG6" s="20"/>
      <c r="BRH6" s="20"/>
      <c r="BRI6" s="20"/>
      <c r="BRJ6" s="20"/>
      <c r="BRK6" s="20"/>
      <c r="BRL6" s="20"/>
      <c r="BRM6" s="20"/>
      <c r="BRN6" s="20"/>
      <c r="BRO6" s="20"/>
      <c r="BRP6" s="20"/>
      <c r="BRQ6" s="20"/>
      <c r="BRR6" s="20"/>
      <c r="BRS6" s="20"/>
      <c r="BRT6" s="20"/>
      <c r="BRU6" s="20"/>
      <c r="BRV6" s="20"/>
      <c r="BRW6" s="20"/>
      <c r="BRX6" s="20"/>
      <c r="BRY6" s="20"/>
      <c r="BRZ6" s="20"/>
      <c r="BSA6" s="20"/>
      <c r="BSB6" s="20"/>
      <c r="BSC6" s="20"/>
      <c r="BSD6" s="20"/>
      <c r="BSE6" s="20"/>
      <c r="BSF6" s="20"/>
      <c r="BSG6" s="20"/>
      <c r="BSH6" s="20"/>
      <c r="BSI6" s="20"/>
      <c r="BSJ6" s="20"/>
      <c r="BSK6" s="20"/>
      <c r="BSL6" s="20"/>
      <c r="BSM6" s="20"/>
      <c r="BSN6" s="20"/>
      <c r="BSO6" s="20"/>
      <c r="BSP6" s="20"/>
      <c r="BSQ6" s="20"/>
      <c r="BSR6" s="20"/>
      <c r="BSS6" s="20"/>
      <c r="BST6" s="20"/>
      <c r="BSU6" s="20"/>
      <c r="BSV6" s="20"/>
      <c r="BSW6" s="20"/>
      <c r="BSX6" s="20"/>
      <c r="BSY6" s="20"/>
      <c r="BSZ6" s="20"/>
      <c r="BTA6" s="20"/>
      <c r="BTB6" s="20"/>
      <c r="BTC6" s="20"/>
      <c r="BTD6" s="20"/>
      <c r="BTE6" s="20"/>
      <c r="BTF6" s="20"/>
      <c r="BTG6" s="20"/>
      <c r="BTH6" s="20"/>
      <c r="BTI6" s="20"/>
      <c r="BTJ6" s="20"/>
      <c r="BTK6" s="20"/>
      <c r="BTL6" s="20"/>
      <c r="BTM6" s="20"/>
      <c r="BTN6" s="20"/>
      <c r="BTO6" s="20"/>
      <c r="BTP6" s="20"/>
      <c r="BTQ6" s="20"/>
      <c r="BTR6" s="20"/>
      <c r="BTS6" s="20"/>
      <c r="BTT6" s="20"/>
      <c r="BTU6" s="20"/>
      <c r="BTV6" s="20"/>
      <c r="BTW6" s="20"/>
      <c r="BTX6" s="20"/>
      <c r="BTY6" s="20"/>
      <c r="BTZ6" s="20"/>
      <c r="BUA6" s="20"/>
      <c r="BUB6" s="20"/>
      <c r="BUC6" s="20"/>
      <c r="BUD6" s="20"/>
      <c r="BUE6" s="20"/>
      <c r="BUF6" s="20"/>
      <c r="BUG6" s="20"/>
      <c r="BUH6" s="20"/>
      <c r="BUI6" s="20"/>
      <c r="BUJ6" s="20"/>
      <c r="BUK6" s="20"/>
      <c r="BUL6" s="20"/>
      <c r="BUM6" s="20"/>
      <c r="BUN6" s="20"/>
      <c r="BUO6" s="20"/>
      <c r="BUP6" s="20"/>
      <c r="BUQ6" s="20"/>
      <c r="BUR6" s="20"/>
      <c r="BUS6" s="20"/>
      <c r="BUT6" s="20"/>
      <c r="BUU6" s="20"/>
      <c r="BUV6" s="20"/>
      <c r="BUW6" s="20"/>
      <c r="BUX6" s="20"/>
      <c r="BUY6" s="20"/>
      <c r="BUZ6" s="20"/>
      <c r="BVA6" s="20"/>
      <c r="BVB6" s="20"/>
      <c r="BVC6" s="20"/>
      <c r="BVD6" s="20"/>
      <c r="BVE6" s="20"/>
      <c r="BVF6" s="20"/>
      <c r="BVG6" s="20"/>
      <c r="BVH6" s="20"/>
      <c r="BVI6" s="20"/>
      <c r="BVJ6" s="20"/>
      <c r="BVK6" s="20"/>
      <c r="BVL6" s="20"/>
      <c r="BVM6" s="20"/>
      <c r="BVN6" s="20"/>
      <c r="BVO6" s="20"/>
      <c r="BVP6" s="20"/>
      <c r="BVQ6" s="20"/>
      <c r="BVR6" s="20"/>
      <c r="BVS6" s="20"/>
      <c r="BVT6" s="20"/>
      <c r="BVU6" s="20"/>
      <c r="BVV6" s="20"/>
      <c r="BVW6" s="20"/>
      <c r="BVX6" s="20"/>
      <c r="BVY6" s="20"/>
      <c r="BVZ6" s="20"/>
      <c r="BWA6" s="20"/>
      <c r="BWB6" s="20"/>
      <c r="BWC6" s="20"/>
      <c r="BWD6" s="20"/>
      <c r="BWE6" s="20"/>
      <c r="BWF6" s="20"/>
      <c r="BWG6" s="20"/>
      <c r="BWH6" s="20"/>
      <c r="BWI6" s="20"/>
      <c r="BWJ6" s="20"/>
      <c r="BWK6" s="20"/>
      <c r="BWL6" s="20"/>
      <c r="BWM6" s="20"/>
      <c r="BWN6" s="20"/>
      <c r="BWO6" s="20"/>
      <c r="BWP6" s="20"/>
      <c r="BWQ6" s="20"/>
      <c r="BWR6" s="20"/>
      <c r="BWS6" s="20"/>
      <c r="BWT6" s="20"/>
      <c r="BWU6" s="20"/>
      <c r="BWV6" s="20"/>
      <c r="BWW6" s="20"/>
      <c r="BWX6" s="20"/>
      <c r="BWY6" s="20"/>
      <c r="BWZ6" s="20"/>
      <c r="BXA6" s="20"/>
      <c r="BXB6" s="20"/>
      <c r="BXC6" s="20"/>
      <c r="BXD6" s="20"/>
      <c r="BXE6" s="20"/>
      <c r="BXF6" s="20"/>
      <c r="BXG6" s="20"/>
      <c r="BXH6" s="20"/>
      <c r="BXI6" s="20"/>
      <c r="BXJ6" s="20"/>
      <c r="BXK6" s="20"/>
      <c r="BXL6" s="20"/>
      <c r="BXM6" s="20"/>
      <c r="BXN6" s="20"/>
      <c r="BXO6" s="20"/>
      <c r="BXP6" s="20"/>
      <c r="BXQ6" s="20"/>
      <c r="BXR6" s="20"/>
      <c r="BXS6" s="20"/>
      <c r="BXT6" s="20"/>
      <c r="BXU6" s="20"/>
      <c r="BXV6" s="20"/>
      <c r="BXW6" s="20"/>
      <c r="BXX6" s="20"/>
      <c r="BXY6" s="20"/>
      <c r="BXZ6" s="20"/>
      <c r="BYA6" s="20"/>
      <c r="BYB6" s="20"/>
      <c r="BYC6" s="20"/>
      <c r="BYD6" s="20"/>
      <c r="BYE6" s="20"/>
      <c r="BYF6" s="20"/>
      <c r="BYG6" s="20"/>
      <c r="BYH6" s="20"/>
      <c r="BYI6" s="20"/>
      <c r="BYJ6" s="20"/>
      <c r="BYK6" s="20"/>
      <c r="BYL6" s="20"/>
      <c r="BYM6" s="20"/>
      <c r="BYN6" s="20"/>
      <c r="BYO6" s="20"/>
      <c r="BYP6" s="20"/>
      <c r="BYQ6" s="20"/>
      <c r="BYR6" s="20"/>
      <c r="BYS6" s="20"/>
      <c r="BYT6" s="20"/>
      <c r="BYU6" s="20"/>
      <c r="BYV6" s="20"/>
      <c r="BYW6" s="20"/>
      <c r="BYX6" s="20"/>
      <c r="BYY6" s="20"/>
      <c r="BYZ6" s="20"/>
      <c r="BZA6" s="20"/>
      <c r="BZB6" s="20"/>
      <c r="BZC6" s="20"/>
      <c r="BZD6" s="20"/>
      <c r="BZE6" s="20"/>
      <c r="BZF6" s="20"/>
      <c r="BZG6" s="20"/>
      <c r="BZH6" s="20"/>
      <c r="BZI6" s="20"/>
      <c r="BZJ6" s="20"/>
      <c r="BZK6" s="20"/>
      <c r="BZL6" s="20"/>
      <c r="BZM6" s="20"/>
      <c r="BZN6" s="20"/>
      <c r="BZO6" s="20"/>
      <c r="BZP6" s="20"/>
      <c r="BZQ6" s="20"/>
      <c r="BZR6" s="20"/>
      <c r="BZS6" s="20"/>
      <c r="BZT6" s="20"/>
      <c r="BZU6" s="20"/>
      <c r="BZV6" s="20"/>
      <c r="BZW6" s="20"/>
      <c r="BZX6" s="20"/>
      <c r="BZY6" s="20"/>
      <c r="BZZ6" s="20"/>
      <c r="CAA6" s="20"/>
      <c r="CAB6" s="20"/>
      <c r="CAC6" s="20"/>
      <c r="CAD6" s="20"/>
      <c r="CAE6" s="20"/>
      <c r="CAF6" s="20"/>
      <c r="CAG6" s="20"/>
      <c r="CAH6" s="20"/>
      <c r="CAI6" s="20"/>
      <c r="CAJ6" s="20"/>
      <c r="CAK6" s="20"/>
      <c r="CAL6" s="20"/>
      <c r="CAM6" s="20"/>
      <c r="CAN6" s="20"/>
      <c r="CAO6" s="20"/>
      <c r="CAP6" s="20"/>
      <c r="CAQ6" s="20"/>
      <c r="CAR6" s="20"/>
      <c r="CAS6" s="20"/>
      <c r="CAT6" s="20"/>
      <c r="CAU6" s="20"/>
      <c r="CAV6" s="20"/>
      <c r="CAW6" s="20"/>
      <c r="CAX6" s="20"/>
      <c r="CAY6" s="20"/>
      <c r="CAZ6" s="20"/>
      <c r="CBA6" s="20"/>
      <c r="CBB6" s="20"/>
      <c r="CBC6" s="20"/>
      <c r="CBD6" s="20"/>
      <c r="CBE6" s="20"/>
      <c r="CBF6" s="20"/>
      <c r="CBG6" s="20"/>
      <c r="CBH6" s="20"/>
      <c r="CBI6" s="20"/>
      <c r="CBJ6" s="20"/>
      <c r="CBK6" s="20"/>
      <c r="CBL6" s="20"/>
      <c r="CBM6" s="20"/>
      <c r="CBN6" s="20"/>
      <c r="CBO6" s="20"/>
      <c r="CBP6" s="20"/>
      <c r="CBQ6" s="20"/>
      <c r="CBR6" s="20"/>
      <c r="CBS6" s="20"/>
      <c r="CBT6" s="20"/>
      <c r="CBU6" s="20"/>
      <c r="CBV6" s="20"/>
      <c r="CBW6" s="20"/>
      <c r="CBX6" s="20"/>
      <c r="CBY6" s="20"/>
      <c r="CBZ6" s="20"/>
      <c r="CCA6" s="20"/>
      <c r="CCB6" s="20"/>
      <c r="CCC6" s="20"/>
      <c r="CCD6" s="20"/>
      <c r="CCE6" s="20"/>
      <c r="CCF6" s="20"/>
      <c r="CCG6" s="20"/>
      <c r="CCH6" s="20"/>
      <c r="CCI6" s="20"/>
      <c r="CCJ6" s="20"/>
      <c r="CCK6" s="20"/>
      <c r="CCL6" s="20"/>
      <c r="CCM6" s="20"/>
      <c r="CCN6" s="20"/>
      <c r="CCO6" s="20"/>
      <c r="CCP6" s="20"/>
      <c r="CCQ6" s="20"/>
      <c r="CCR6" s="20"/>
      <c r="CCS6" s="20"/>
      <c r="CCT6" s="20"/>
      <c r="CCU6" s="20"/>
      <c r="CCV6" s="20"/>
      <c r="CCW6" s="20"/>
      <c r="CCX6" s="20"/>
      <c r="CCY6" s="20"/>
      <c r="CCZ6" s="20"/>
      <c r="CDA6" s="20"/>
      <c r="CDB6" s="20"/>
      <c r="CDC6" s="20"/>
      <c r="CDD6" s="20"/>
      <c r="CDE6" s="20"/>
      <c r="CDF6" s="20"/>
      <c r="CDG6" s="20"/>
      <c r="CDH6" s="20"/>
      <c r="CDI6" s="20"/>
      <c r="CDJ6" s="20"/>
      <c r="CDK6" s="20"/>
      <c r="CDL6" s="20"/>
      <c r="CDM6" s="20"/>
      <c r="CDN6" s="20"/>
      <c r="CDO6" s="20"/>
      <c r="CDP6" s="20"/>
      <c r="CDQ6" s="20"/>
      <c r="CDR6" s="20"/>
      <c r="CDS6" s="20"/>
      <c r="CDT6" s="20"/>
      <c r="CDU6" s="20"/>
      <c r="CDV6" s="20"/>
      <c r="CDW6" s="20"/>
      <c r="CDX6" s="20"/>
      <c r="CDY6" s="20"/>
      <c r="CDZ6" s="20"/>
      <c r="CEA6" s="20"/>
      <c r="CEB6" s="20"/>
      <c r="CEC6" s="20"/>
      <c r="CED6" s="20"/>
      <c r="CEE6" s="20"/>
      <c r="CEF6" s="20"/>
      <c r="CEG6" s="20"/>
      <c r="CEH6" s="20"/>
      <c r="CEI6" s="20"/>
      <c r="CEJ6" s="20"/>
      <c r="CEK6" s="20"/>
      <c r="CEL6" s="20"/>
      <c r="CEM6" s="20"/>
      <c r="CEN6" s="20"/>
      <c r="CEO6" s="20"/>
      <c r="CEP6" s="20"/>
      <c r="CEQ6" s="20"/>
      <c r="CER6" s="20"/>
      <c r="CES6" s="20"/>
      <c r="CET6" s="20"/>
      <c r="CEU6" s="20"/>
      <c r="CEV6" s="20"/>
      <c r="CEW6" s="20"/>
      <c r="CEX6" s="20"/>
      <c r="CEY6" s="20"/>
      <c r="CEZ6" s="20"/>
      <c r="CFA6" s="20"/>
      <c r="CFB6" s="20"/>
      <c r="CFC6" s="20"/>
      <c r="CFD6" s="20"/>
      <c r="CFE6" s="20"/>
      <c r="CFF6" s="20"/>
      <c r="CFG6" s="20"/>
      <c r="CFH6" s="20"/>
      <c r="CFI6" s="20"/>
      <c r="CFJ6" s="20"/>
      <c r="CFK6" s="20"/>
      <c r="CFL6" s="20"/>
      <c r="CFM6" s="20"/>
      <c r="CFN6" s="20"/>
      <c r="CFO6" s="20"/>
      <c r="CFP6" s="20"/>
      <c r="CFQ6" s="20"/>
      <c r="CFR6" s="20"/>
      <c r="CFS6" s="20"/>
      <c r="CFT6" s="20"/>
      <c r="CFU6" s="20"/>
      <c r="CFV6" s="20"/>
      <c r="CFW6" s="20"/>
      <c r="CFX6" s="20"/>
      <c r="CFY6" s="20"/>
      <c r="CFZ6" s="20"/>
      <c r="CGA6" s="20"/>
      <c r="CGB6" s="20"/>
      <c r="CGC6" s="20"/>
      <c r="CGD6" s="20"/>
      <c r="CGE6" s="20"/>
      <c r="CGF6" s="20"/>
      <c r="CGG6" s="20"/>
      <c r="CGH6" s="20"/>
      <c r="CGI6" s="20"/>
      <c r="CGJ6" s="20"/>
      <c r="CGK6" s="20"/>
      <c r="CGL6" s="20"/>
      <c r="CGM6" s="20"/>
      <c r="CGN6" s="20"/>
      <c r="CGO6" s="20"/>
      <c r="CGP6" s="20"/>
      <c r="CGQ6" s="20"/>
      <c r="CGR6" s="20"/>
      <c r="CGS6" s="20"/>
      <c r="CGT6" s="20"/>
      <c r="CGU6" s="20"/>
      <c r="CGV6" s="20"/>
      <c r="CGW6" s="20"/>
      <c r="CGX6" s="20"/>
      <c r="CGY6" s="20"/>
      <c r="CGZ6" s="20"/>
      <c r="CHA6" s="20"/>
      <c r="CHB6" s="20"/>
      <c r="CHC6" s="20"/>
      <c r="CHD6" s="20"/>
      <c r="CHE6" s="20"/>
      <c r="CHF6" s="20"/>
      <c r="CHG6" s="20"/>
      <c r="CHH6" s="20"/>
      <c r="CHI6" s="20"/>
      <c r="CHJ6" s="20"/>
      <c r="CHK6" s="20"/>
      <c r="CHL6" s="20"/>
      <c r="CHM6" s="20"/>
      <c r="CHN6" s="20"/>
      <c r="CHO6" s="20"/>
      <c r="CHP6" s="20"/>
      <c r="CHQ6" s="20"/>
      <c r="CHR6" s="20"/>
      <c r="CHS6" s="20"/>
      <c r="CHT6" s="20"/>
      <c r="CHU6" s="20"/>
      <c r="CHV6" s="20"/>
      <c r="CHW6" s="20"/>
      <c r="CHX6" s="20"/>
      <c r="CHY6" s="20"/>
      <c r="CHZ6" s="20"/>
      <c r="CIA6" s="20"/>
      <c r="CIB6" s="20"/>
      <c r="CIC6" s="20"/>
      <c r="CID6" s="20"/>
      <c r="CIE6" s="20"/>
      <c r="CIF6" s="20"/>
      <c r="CIG6" s="20"/>
      <c r="CIH6" s="20"/>
      <c r="CII6" s="20"/>
      <c r="CIJ6" s="20"/>
      <c r="CIK6" s="20"/>
      <c r="CIL6" s="20"/>
      <c r="CIM6" s="20"/>
      <c r="CIN6" s="20"/>
      <c r="CIO6" s="20"/>
      <c r="CIP6" s="20"/>
      <c r="CIQ6" s="20"/>
      <c r="CIR6" s="20"/>
      <c r="CIS6" s="20"/>
      <c r="CIT6" s="20"/>
      <c r="CIU6" s="20"/>
      <c r="CIV6" s="20"/>
      <c r="CIW6" s="20"/>
      <c r="CIX6" s="20"/>
      <c r="CIY6" s="20"/>
      <c r="CIZ6" s="20"/>
      <c r="CJA6" s="20"/>
      <c r="CJB6" s="20"/>
      <c r="CJC6" s="20"/>
      <c r="CJD6" s="20"/>
      <c r="CJE6" s="20"/>
      <c r="CJF6" s="20"/>
      <c r="CJG6" s="20"/>
      <c r="CJH6" s="20"/>
      <c r="CJI6" s="20"/>
      <c r="CJJ6" s="20"/>
      <c r="CJK6" s="20"/>
      <c r="CJL6" s="20"/>
      <c r="CJM6" s="20"/>
      <c r="CJN6" s="20"/>
      <c r="CJO6" s="20"/>
      <c r="CJP6" s="20"/>
      <c r="CJQ6" s="20"/>
      <c r="CJR6" s="20"/>
      <c r="CJS6" s="20"/>
      <c r="CJT6" s="20"/>
      <c r="CJU6" s="20"/>
      <c r="CJV6" s="20"/>
      <c r="CJW6" s="20"/>
      <c r="CJX6" s="20"/>
      <c r="CJY6" s="20"/>
      <c r="CJZ6" s="20"/>
      <c r="CKA6" s="20"/>
      <c r="CKB6" s="20"/>
      <c r="CKC6" s="20"/>
      <c r="CKD6" s="20"/>
      <c r="CKE6" s="20"/>
      <c r="CKF6" s="20"/>
      <c r="CKG6" s="20"/>
      <c r="CKH6" s="20"/>
      <c r="CKI6" s="20"/>
      <c r="CKJ6" s="20"/>
      <c r="CKK6" s="20"/>
      <c r="CKL6" s="20"/>
      <c r="CKM6" s="20"/>
      <c r="CKN6" s="20"/>
      <c r="CKO6" s="20"/>
      <c r="CKP6" s="20"/>
      <c r="CKQ6" s="20"/>
      <c r="CKR6" s="20"/>
      <c r="CKS6" s="20"/>
      <c r="CKT6" s="20"/>
      <c r="CKU6" s="20"/>
      <c r="CKV6" s="20"/>
      <c r="CKW6" s="20"/>
      <c r="CKX6" s="20"/>
      <c r="CKY6" s="20"/>
      <c r="CKZ6" s="20"/>
      <c r="CLA6" s="20"/>
      <c r="CLB6" s="20"/>
      <c r="CLC6" s="20"/>
      <c r="CLD6" s="20"/>
      <c r="CLE6" s="20"/>
      <c r="CLF6" s="20"/>
      <c r="CLG6" s="20"/>
      <c r="CLH6" s="20"/>
      <c r="CLI6" s="20"/>
      <c r="CLJ6" s="20"/>
      <c r="CLK6" s="20"/>
      <c r="CLL6" s="20"/>
      <c r="CLM6" s="20"/>
      <c r="CLN6" s="20"/>
      <c r="CLO6" s="20"/>
      <c r="CLP6" s="20"/>
      <c r="CLQ6" s="20"/>
      <c r="CLR6" s="20"/>
      <c r="CLS6" s="20"/>
      <c r="CLT6" s="20"/>
      <c r="CLU6" s="20"/>
      <c r="CLV6" s="20"/>
      <c r="CLW6" s="20"/>
      <c r="CLX6" s="20"/>
      <c r="CLY6" s="20"/>
      <c r="CLZ6" s="20"/>
      <c r="CMA6" s="20"/>
      <c r="CMB6" s="20"/>
      <c r="CMC6" s="20"/>
      <c r="CMD6" s="20"/>
      <c r="CME6" s="20"/>
      <c r="CMF6" s="20"/>
      <c r="CMG6" s="20"/>
      <c r="CMH6" s="20"/>
      <c r="CMI6" s="20"/>
      <c r="CMJ6" s="20"/>
      <c r="CMK6" s="20"/>
      <c r="CML6" s="20"/>
      <c r="CMM6" s="20"/>
      <c r="CMN6" s="20"/>
      <c r="CMO6" s="20"/>
      <c r="CMP6" s="20"/>
      <c r="CMQ6" s="20"/>
      <c r="CMR6" s="20"/>
      <c r="CMS6" s="20"/>
      <c r="CMT6" s="20"/>
      <c r="CMU6" s="20"/>
      <c r="CMV6" s="20"/>
      <c r="CMW6" s="20"/>
      <c r="CMX6" s="20"/>
      <c r="CMY6" s="20"/>
      <c r="CMZ6" s="20"/>
      <c r="CNA6" s="20"/>
      <c r="CNB6" s="20"/>
      <c r="CNC6" s="20"/>
      <c r="CND6" s="20"/>
      <c r="CNE6" s="20"/>
      <c r="CNF6" s="20"/>
      <c r="CNG6" s="20"/>
      <c r="CNH6" s="20"/>
      <c r="CNI6" s="20"/>
      <c r="CNJ6" s="20"/>
      <c r="CNK6" s="20"/>
      <c r="CNL6" s="20"/>
      <c r="CNM6" s="20"/>
      <c r="CNN6" s="20"/>
      <c r="CNO6" s="20"/>
      <c r="CNP6" s="20"/>
      <c r="CNQ6" s="20"/>
      <c r="CNR6" s="20"/>
      <c r="CNS6" s="20"/>
      <c r="CNT6" s="20"/>
      <c r="CNU6" s="20"/>
      <c r="CNV6" s="20"/>
      <c r="CNW6" s="20"/>
      <c r="CNX6" s="20"/>
      <c r="CNY6" s="20"/>
      <c r="CNZ6" s="20"/>
      <c r="COA6" s="20"/>
      <c r="COB6" s="20"/>
      <c r="COC6" s="20"/>
      <c r="COD6" s="20"/>
      <c r="COE6" s="20"/>
      <c r="COF6" s="20"/>
      <c r="COG6" s="20"/>
      <c r="COH6" s="20"/>
      <c r="COI6" s="20"/>
      <c r="COJ6" s="20"/>
      <c r="COK6" s="20"/>
      <c r="COL6" s="20"/>
      <c r="COM6" s="20"/>
      <c r="CON6" s="20"/>
      <c r="COO6" s="20"/>
      <c r="COP6" s="20"/>
      <c r="COQ6" s="20"/>
      <c r="COR6" s="20"/>
      <c r="COS6" s="20"/>
      <c r="COT6" s="20"/>
      <c r="COU6" s="20"/>
      <c r="COV6" s="20"/>
      <c r="COW6" s="20"/>
      <c r="COX6" s="20"/>
      <c r="COY6" s="20"/>
      <c r="COZ6" s="20"/>
      <c r="CPA6" s="20"/>
      <c r="CPB6" s="20"/>
      <c r="CPC6" s="20"/>
      <c r="CPD6" s="20"/>
      <c r="CPE6" s="20"/>
      <c r="CPF6" s="20"/>
      <c r="CPG6" s="20"/>
      <c r="CPH6" s="20"/>
      <c r="CPI6" s="20"/>
      <c r="CPJ6" s="20"/>
      <c r="CPK6" s="20"/>
      <c r="CPL6" s="20"/>
      <c r="CPM6" s="20"/>
      <c r="CPN6" s="20"/>
      <c r="CPO6" s="20"/>
      <c r="CPP6" s="20"/>
      <c r="CPQ6" s="20"/>
      <c r="CPR6" s="20"/>
      <c r="CPS6" s="20"/>
      <c r="CPT6" s="20"/>
      <c r="CPU6" s="20"/>
      <c r="CPV6" s="20"/>
      <c r="CPW6" s="20"/>
      <c r="CPX6" s="20"/>
      <c r="CPY6" s="20"/>
      <c r="CPZ6" s="20"/>
      <c r="CQA6" s="20"/>
      <c r="CQB6" s="20"/>
      <c r="CQC6" s="20"/>
      <c r="CQD6" s="20"/>
      <c r="CQE6" s="20"/>
      <c r="CQF6" s="20"/>
      <c r="CQG6" s="20"/>
      <c r="CQH6" s="20"/>
      <c r="CQI6" s="20"/>
      <c r="CQJ6" s="20"/>
      <c r="CQK6" s="20"/>
      <c r="CQL6" s="20"/>
      <c r="CQM6" s="20"/>
      <c r="CQN6" s="20"/>
      <c r="CQO6" s="20"/>
      <c r="CQP6" s="20"/>
      <c r="CQQ6" s="20"/>
      <c r="CQR6" s="20"/>
      <c r="CQS6" s="20"/>
      <c r="CQT6" s="20"/>
      <c r="CQU6" s="20"/>
      <c r="CQV6" s="20"/>
      <c r="CQW6" s="20"/>
      <c r="CQX6" s="20"/>
      <c r="CQY6" s="20"/>
      <c r="CQZ6" s="20"/>
    </row>
    <row r="7" spans="1:2496" ht="18" customHeight="1" x14ac:dyDescent="0.25">
      <c r="A7" s="433"/>
      <c r="B7" s="21">
        <v>3</v>
      </c>
      <c r="C7" s="21" t="str">
        <f t="shared" si="2"/>
        <v>_3</v>
      </c>
      <c r="D7" s="21" t="str">
        <f t="shared" si="3"/>
        <v>_4_1</v>
      </c>
      <c r="E7" s="22" t="s">
        <v>13</v>
      </c>
      <c r="F7" s="21">
        <v>4</v>
      </c>
      <c r="G7" s="22" t="s">
        <v>13</v>
      </c>
      <c r="H7" s="21">
        <v>1</v>
      </c>
      <c r="I7" s="22" t="s">
        <v>7</v>
      </c>
      <c r="J7" s="15">
        <v>0</v>
      </c>
      <c r="K7" s="15">
        <v>0</v>
      </c>
      <c r="L7" s="24">
        <v>802</v>
      </c>
      <c r="M7" s="13">
        <f t="shared" si="0"/>
        <v>802</v>
      </c>
      <c r="N7" s="13">
        <f t="shared" si="1"/>
        <v>802</v>
      </c>
    </row>
    <row r="8" spans="1:2496" ht="18" customHeight="1" x14ac:dyDescent="0.25">
      <c r="A8" s="433"/>
      <c r="B8" s="21">
        <v>3</v>
      </c>
      <c r="C8" s="21" t="str">
        <f t="shared" si="2"/>
        <v>_3</v>
      </c>
      <c r="D8" s="21" t="str">
        <f t="shared" si="3"/>
        <v>_4_2</v>
      </c>
      <c r="E8" s="22" t="s">
        <v>13</v>
      </c>
      <c r="F8" s="21">
        <v>4</v>
      </c>
      <c r="G8" s="22" t="s">
        <v>13</v>
      </c>
      <c r="H8" s="21">
        <v>2</v>
      </c>
      <c r="I8" s="22" t="s">
        <v>9</v>
      </c>
      <c r="J8" s="15">
        <v>0</v>
      </c>
      <c r="K8" s="15">
        <v>0</v>
      </c>
      <c r="L8" s="24">
        <v>1991</v>
      </c>
      <c r="M8" s="13">
        <f t="shared" si="0"/>
        <v>1991</v>
      </c>
      <c r="N8" s="13">
        <f t="shared" si="1"/>
        <v>1991</v>
      </c>
    </row>
    <row r="9" spans="1:2496" ht="18" customHeight="1" x14ac:dyDescent="0.25">
      <c r="A9" s="433"/>
      <c r="B9" s="21">
        <v>5</v>
      </c>
      <c r="C9" s="21" t="str">
        <f t="shared" si="2"/>
        <v>_5</v>
      </c>
      <c r="D9" s="21" t="str">
        <f t="shared" si="3"/>
        <v>_5_1</v>
      </c>
      <c r="E9" s="22" t="s">
        <v>16</v>
      </c>
      <c r="F9" s="21">
        <v>5</v>
      </c>
      <c r="G9" s="22" t="s">
        <v>16</v>
      </c>
      <c r="H9" s="21">
        <v>1</v>
      </c>
      <c r="I9" s="22" t="s">
        <v>7</v>
      </c>
      <c r="J9" s="15">
        <v>0</v>
      </c>
      <c r="K9" s="15">
        <v>0</v>
      </c>
      <c r="L9" s="24">
        <v>65</v>
      </c>
      <c r="M9" s="13">
        <f t="shared" si="0"/>
        <v>65</v>
      </c>
      <c r="N9" s="13">
        <f t="shared" si="1"/>
        <v>65</v>
      </c>
    </row>
    <row r="10" spans="1:2496" ht="18" customHeight="1" x14ac:dyDescent="0.25">
      <c r="A10" s="433"/>
      <c r="B10" s="21">
        <v>5</v>
      </c>
      <c r="C10" s="21" t="str">
        <f t="shared" si="2"/>
        <v>_5</v>
      </c>
      <c r="D10" s="21" t="str">
        <f t="shared" si="3"/>
        <v>_5_2</v>
      </c>
      <c r="E10" s="22" t="s">
        <v>16</v>
      </c>
      <c r="F10" s="21">
        <v>5</v>
      </c>
      <c r="G10" s="22" t="s">
        <v>16</v>
      </c>
      <c r="H10" s="21">
        <v>2</v>
      </c>
      <c r="I10" s="22" t="s">
        <v>9</v>
      </c>
      <c r="J10" s="15">
        <v>0</v>
      </c>
      <c r="K10" s="15">
        <v>0</v>
      </c>
      <c r="L10" s="24">
        <v>83</v>
      </c>
      <c r="M10" s="13">
        <f t="shared" si="0"/>
        <v>83</v>
      </c>
      <c r="N10" s="13">
        <f t="shared" si="1"/>
        <v>83</v>
      </c>
    </row>
    <row r="11" spans="1:2496" s="11" customFormat="1" ht="18" customHeight="1" x14ac:dyDescent="0.25">
      <c r="A11" s="433"/>
      <c r="B11" s="21">
        <v>7</v>
      </c>
      <c r="C11" s="21" t="str">
        <f t="shared" si="2"/>
        <v>_7</v>
      </c>
      <c r="D11" s="21" t="str">
        <f t="shared" si="3"/>
        <v>_3_1</v>
      </c>
      <c r="E11" s="22" t="s">
        <v>18</v>
      </c>
      <c r="F11" s="21">
        <v>3</v>
      </c>
      <c r="G11" s="22" t="s">
        <v>19</v>
      </c>
      <c r="H11" s="21">
        <v>1</v>
      </c>
      <c r="I11" s="22" t="s">
        <v>7</v>
      </c>
      <c r="J11" s="15">
        <v>0</v>
      </c>
      <c r="K11" s="15">
        <v>0</v>
      </c>
      <c r="L11" s="24">
        <v>25</v>
      </c>
      <c r="M11" s="13">
        <f t="shared" si="0"/>
        <v>25</v>
      </c>
      <c r="N11" s="13">
        <f t="shared" si="1"/>
        <v>25</v>
      </c>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c r="BHB11" s="20"/>
      <c r="BHC11" s="20"/>
      <c r="BHD11" s="20"/>
      <c r="BHE11" s="20"/>
      <c r="BHF11" s="20"/>
      <c r="BHG11" s="20"/>
      <c r="BHH11" s="20"/>
      <c r="BHI11" s="20"/>
      <c r="BHJ11" s="20"/>
      <c r="BHK11" s="20"/>
      <c r="BHL11" s="20"/>
      <c r="BHM11" s="20"/>
      <c r="BHN11" s="20"/>
      <c r="BHO11" s="20"/>
      <c r="BHP11" s="20"/>
      <c r="BHQ11" s="20"/>
      <c r="BHR11" s="20"/>
      <c r="BHS11" s="20"/>
      <c r="BHT11" s="20"/>
      <c r="BHU11" s="20"/>
      <c r="BHV11" s="20"/>
      <c r="BHW11" s="20"/>
      <c r="BHX11" s="20"/>
      <c r="BHY11" s="20"/>
      <c r="BHZ11" s="20"/>
      <c r="BIA11" s="20"/>
      <c r="BIB11" s="20"/>
      <c r="BIC11" s="20"/>
      <c r="BID11" s="20"/>
      <c r="BIE11" s="20"/>
      <c r="BIF11" s="20"/>
      <c r="BIG11" s="20"/>
      <c r="BIH11" s="20"/>
      <c r="BII11" s="20"/>
      <c r="BIJ11" s="20"/>
      <c r="BIK11" s="20"/>
      <c r="BIL11" s="20"/>
      <c r="BIM11" s="20"/>
      <c r="BIN11" s="20"/>
      <c r="BIO11" s="20"/>
      <c r="BIP11" s="20"/>
      <c r="BIQ11" s="20"/>
      <c r="BIR11" s="20"/>
      <c r="BIS11" s="20"/>
      <c r="BIT11" s="20"/>
      <c r="BIU11" s="20"/>
      <c r="BIV11" s="20"/>
      <c r="BIW11" s="20"/>
      <c r="BIX11" s="20"/>
      <c r="BIY11" s="20"/>
      <c r="BIZ11" s="20"/>
      <c r="BJA11" s="20"/>
      <c r="BJB11" s="20"/>
      <c r="BJC11" s="20"/>
      <c r="BJD11" s="20"/>
      <c r="BJE11" s="20"/>
      <c r="BJF11" s="20"/>
      <c r="BJG11" s="20"/>
      <c r="BJH11" s="20"/>
      <c r="BJI11" s="20"/>
      <c r="BJJ11" s="20"/>
      <c r="BJK11" s="20"/>
      <c r="BJL11" s="20"/>
      <c r="BJM11" s="20"/>
      <c r="BJN11" s="20"/>
      <c r="BJO11" s="20"/>
      <c r="BJP11" s="20"/>
      <c r="BJQ11" s="20"/>
      <c r="BJR11" s="20"/>
      <c r="BJS11" s="20"/>
      <c r="BJT11" s="20"/>
      <c r="BJU11" s="20"/>
      <c r="BJV11" s="20"/>
      <c r="BJW11" s="20"/>
      <c r="BJX11" s="20"/>
      <c r="BJY11" s="20"/>
      <c r="BJZ11" s="20"/>
      <c r="BKA11" s="20"/>
      <c r="BKB11" s="20"/>
      <c r="BKC11" s="20"/>
      <c r="BKD11" s="20"/>
      <c r="BKE11" s="20"/>
      <c r="BKF11" s="20"/>
      <c r="BKG11" s="20"/>
      <c r="BKH11" s="20"/>
      <c r="BKI11" s="20"/>
      <c r="BKJ11" s="20"/>
      <c r="BKK11" s="20"/>
      <c r="BKL11" s="20"/>
      <c r="BKM11" s="20"/>
      <c r="BKN11" s="20"/>
      <c r="BKO11" s="20"/>
      <c r="BKP11" s="20"/>
      <c r="BKQ11" s="20"/>
      <c r="BKR11" s="20"/>
      <c r="BKS11" s="20"/>
      <c r="BKT11" s="20"/>
      <c r="BKU11" s="20"/>
      <c r="BKV11" s="20"/>
      <c r="BKW11" s="20"/>
      <c r="BKX11" s="20"/>
      <c r="BKY11" s="20"/>
      <c r="BKZ11" s="20"/>
      <c r="BLA11" s="20"/>
      <c r="BLB11" s="20"/>
      <c r="BLC11" s="20"/>
      <c r="BLD11" s="20"/>
      <c r="BLE11" s="20"/>
      <c r="BLF11" s="20"/>
      <c r="BLG11" s="20"/>
      <c r="BLH11" s="20"/>
      <c r="BLI11" s="20"/>
      <c r="BLJ11" s="20"/>
      <c r="BLK11" s="20"/>
      <c r="BLL11" s="20"/>
      <c r="BLM11" s="20"/>
      <c r="BLN11" s="20"/>
      <c r="BLO11" s="20"/>
      <c r="BLP11" s="20"/>
      <c r="BLQ11" s="20"/>
      <c r="BLR11" s="20"/>
      <c r="BLS11" s="20"/>
      <c r="BLT11" s="20"/>
      <c r="BLU11" s="20"/>
      <c r="BLV11" s="20"/>
      <c r="BLW11" s="20"/>
      <c r="BLX11" s="20"/>
      <c r="BLY11" s="20"/>
      <c r="BLZ11" s="20"/>
      <c r="BMA11" s="20"/>
      <c r="BMB11" s="20"/>
      <c r="BMC11" s="20"/>
      <c r="BMD11" s="20"/>
      <c r="BME11" s="20"/>
      <c r="BMF11" s="20"/>
      <c r="BMG11" s="20"/>
      <c r="BMH11" s="20"/>
      <c r="BMI11" s="20"/>
      <c r="BMJ11" s="20"/>
      <c r="BMK11" s="20"/>
      <c r="BML11" s="20"/>
      <c r="BMM11" s="20"/>
      <c r="BMN11" s="20"/>
      <c r="BMO11" s="20"/>
      <c r="BMP11" s="20"/>
      <c r="BMQ11" s="20"/>
      <c r="BMR11" s="20"/>
      <c r="BMS11" s="20"/>
      <c r="BMT11" s="20"/>
      <c r="BMU11" s="20"/>
      <c r="BMV11" s="20"/>
      <c r="BMW11" s="20"/>
      <c r="BMX11" s="20"/>
      <c r="BMY11" s="20"/>
      <c r="BMZ11" s="20"/>
      <c r="BNA11" s="20"/>
      <c r="BNB11" s="20"/>
      <c r="BNC11" s="20"/>
      <c r="BND11" s="20"/>
      <c r="BNE11" s="20"/>
      <c r="BNF11" s="20"/>
      <c r="BNG11" s="20"/>
      <c r="BNH11" s="20"/>
      <c r="BNI11" s="20"/>
      <c r="BNJ11" s="20"/>
      <c r="BNK11" s="20"/>
      <c r="BNL11" s="20"/>
      <c r="BNM11" s="20"/>
      <c r="BNN11" s="20"/>
      <c r="BNO11" s="20"/>
      <c r="BNP11" s="20"/>
      <c r="BNQ11" s="20"/>
      <c r="BNR11" s="20"/>
      <c r="BNS11" s="20"/>
      <c r="BNT11" s="20"/>
      <c r="BNU11" s="20"/>
      <c r="BNV11" s="20"/>
      <c r="BNW11" s="20"/>
      <c r="BNX11" s="20"/>
      <c r="BNY11" s="20"/>
      <c r="BNZ11" s="20"/>
      <c r="BOA11" s="20"/>
      <c r="BOB11" s="20"/>
      <c r="BOC11" s="20"/>
      <c r="BOD11" s="20"/>
      <c r="BOE11" s="20"/>
      <c r="BOF11" s="20"/>
      <c r="BOG11" s="20"/>
      <c r="BOH11" s="20"/>
      <c r="BOI11" s="20"/>
      <c r="BOJ11" s="20"/>
      <c r="BOK11" s="20"/>
      <c r="BOL11" s="20"/>
      <c r="BOM11" s="20"/>
      <c r="BON11" s="20"/>
      <c r="BOO11" s="20"/>
      <c r="BOP11" s="20"/>
      <c r="BOQ11" s="20"/>
      <c r="BOR11" s="20"/>
      <c r="BOS11" s="20"/>
      <c r="BOT11" s="20"/>
      <c r="BOU11" s="20"/>
      <c r="BOV11" s="20"/>
      <c r="BOW11" s="20"/>
      <c r="BOX11" s="20"/>
      <c r="BOY11" s="20"/>
      <c r="BOZ11" s="20"/>
      <c r="BPA11" s="20"/>
      <c r="BPB11" s="20"/>
      <c r="BPC11" s="20"/>
      <c r="BPD11" s="20"/>
      <c r="BPE11" s="20"/>
      <c r="BPF11" s="20"/>
      <c r="BPG11" s="20"/>
      <c r="BPH11" s="20"/>
      <c r="BPI11" s="20"/>
      <c r="BPJ11" s="20"/>
      <c r="BPK11" s="20"/>
      <c r="BPL11" s="20"/>
      <c r="BPM11" s="20"/>
      <c r="BPN11" s="20"/>
      <c r="BPO11" s="20"/>
      <c r="BPP11" s="20"/>
      <c r="BPQ11" s="20"/>
      <c r="BPR11" s="20"/>
      <c r="BPS11" s="20"/>
      <c r="BPT11" s="20"/>
      <c r="BPU11" s="20"/>
      <c r="BPV11" s="20"/>
      <c r="BPW11" s="20"/>
      <c r="BPX11" s="20"/>
      <c r="BPY11" s="20"/>
      <c r="BPZ11" s="20"/>
      <c r="BQA11" s="20"/>
      <c r="BQB11" s="20"/>
      <c r="BQC11" s="20"/>
      <c r="BQD11" s="20"/>
      <c r="BQE11" s="20"/>
      <c r="BQF11" s="20"/>
      <c r="BQG11" s="20"/>
      <c r="BQH11" s="20"/>
      <c r="BQI11" s="20"/>
      <c r="BQJ11" s="20"/>
      <c r="BQK11" s="20"/>
      <c r="BQL11" s="20"/>
      <c r="BQM11" s="20"/>
      <c r="BQN11" s="20"/>
      <c r="BQO11" s="20"/>
      <c r="BQP11" s="20"/>
      <c r="BQQ11" s="20"/>
      <c r="BQR11" s="20"/>
      <c r="BQS11" s="20"/>
      <c r="BQT11" s="20"/>
      <c r="BQU11" s="20"/>
      <c r="BQV11" s="20"/>
      <c r="BQW11" s="20"/>
      <c r="BQX11" s="20"/>
      <c r="BQY11" s="20"/>
      <c r="BQZ11" s="20"/>
      <c r="BRA11" s="20"/>
      <c r="BRB11" s="20"/>
      <c r="BRC11" s="20"/>
      <c r="BRD11" s="20"/>
      <c r="BRE11" s="20"/>
      <c r="BRF11" s="20"/>
      <c r="BRG11" s="20"/>
      <c r="BRH11" s="20"/>
      <c r="BRI11" s="20"/>
      <c r="BRJ11" s="20"/>
      <c r="BRK11" s="20"/>
      <c r="BRL11" s="20"/>
      <c r="BRM11" s="20"/>
      <c r="BRN11" s="20"/>
      <c r="BRO11" s="20"/>
      <c r="BRP11" s="20"/>
      <c r="BRQ11" s="20"/>
      <c r="BRR11" s="20"/>
      <c r="BRS11" s="20"/>
      <c r="BRT11" s="20"/>
      <c r="BRU11" s="20"/>
      <c r="BRV11" s="20"/>
      <c r="BRW11" s="20"/>
      <c r="BRX11" s="20"/>
      <c r="BRY11" s="20"/>
      <c r="BRZ11" s="20"/>
      <c r="BSA11" s="20"/>
      <c r="BSB11" s="20"/>
      <c r="BSC11" s="20"/>
      <c r="BSD11" s="20"/>
      <c r="BSE11" s="20"/>
      <c r="BSF11" s="20"/>
      <c r="BSG11" s="20"/>
      <c r="BSH11" s="20"/>
      <c r="BSI11" s="20"/>
      <c r="BSJ11" s="20"/>
      <c r="BSK11" s="20"/>
      <c r="BSL11" s="20"/>
      <c r="BSM11" s="20"/>
      <c r="BSN11" s="20"/>
      <c r="BSO11" s="20"/>
      <c r="BSP11" s="20"/>
      <c r="BSQ11" s="20"/>
      <c r="BSR11" s="20"/>
      <c r="BSS11" s="20"/>
      <c r="BST11" s="20"/>
      <c r="BSU11" s="20"/>
      <c r="BSV11" s="20"/>
      <c r="BSW11" s="20"/>
      <c r="BSX11" s="20"/>
      <c r="BSY11" s="20"/>
      <c r="BSZ11" s="20"/>
      <c r="BTA11" s="20"/>
      <c r="BTB11" s="20"/>
      <c r="BTC11" s="20"/>
      <c r="BTD11" s="20"/>
      <c r="BTE11" s="20"/>
      <c r="BTF11" s="20"/>
      <c r="BTG11" s="20"/>
      <c r="BTH11" s="20"/>
      <c r="BTI11" s="20"/>
      <c r="BTJ11" s="20"/>
      <c r="BTK11" s="20"/>
      <c r="BTL11" s="20"/>
      <c r="BTM11" s="20"/>
      <c r="BTN11" s="20"/>
      <c r="BTO11" s="20"/>
      <c r="BTP11" s="20"/>
      <c r="BTQ11" s="20"/>
      <c r="BTR11" s="20"/>
      <c r="BTS11" s="20"/>
      <c r="BTT11" s="20"/>
      <c r="BTU11" s="20"/>
      <c r="BTV11" s="20"/>
      <c r="BTW11" s="20"/>
      <c r="BTX11" s="20"/>
      <c r="BTY11" s="20"/>
      <c r="BTZ11" s="20"/>
      <c r="BUA11" s="20"/>
      <c r="BUB11" s="20"/>
      <c r="BUC11" s="20"/>
      <c r="BUD11" s="20"/>
      <c r="BUE11" s="20"/>
      <c r="BUF11" s="20"/>
      <c r="BUG11" s="20"/>
      <c r="BUH11" s="20"/>
      <c r="BUI11" s="20"/>
      <c r="BUJ11" s="20"/>
      <c r="BUK11" s="20"/>
      <c r="BUL11" s="20"/>
      <c r="BUM11" s="20"/>
      <c r="BUN11" s="20"/>
      <c r="BUO11" s="20"/>
      <c r="BUP11" s="20"/>
      <c r="BUQ11" s="20"/>
      <c r="BUR11" s="20"/>
      <c r="BUS11" s="20"/>
      <c r="BUT11" s="20"/>
      <c r="BUU11" s="20"/>
      <c r="BUV11" s="20"/>
      <c r="BUW11" s="20"/>
      <c r="BUX11" s="20"/>
      <c r="BUY11" s="20"/>
      <c r="BUZ11" s="20"/>
      <c r="BVA11" s="20"/>
      <c r="BVB11" s="20"/>
      <c r="BVC11" s="20"/>
      <c r="BVD11" s="20"/>
      <c r="BVE11" s="20"/>
      <c r="BVF11" s="20"/>
      <c r="BVG11" s="20"/>
      <c r="BVH11" s="20"/>
      <c r="BVI11" s="20"/>
      <c r="BVJ11" s="20"/>
      <c r="BVK11" s="20"/>
      <c r="BVL11" s="20"/>
      <c r="BVM11" s="20"/>
      <c r="BVN11" s="20"/>
      <c r="BVO11" s="20"/>
      <c r="BVP11" s="20"/>
      <c r="BVQ11" s="20"/>
      <c r="BVR11" s="20"/>
      <c r="BVS11" s="20"/>
      <c r="BVT11" s="20"/>
      <c r="BVU11" s="20"/>
      <c r="BVV11" s="20"/>
      <c r="BVW11" s="20"/>
      <c r="BVX11" s="20"/>
      <c r="BVY11" s="20"/>
      <c r="BVZ11" s="20"/>
      <c r="BWA11" s="20"/>
      <c r="BWB11" s="20"/>
      <c r="BWC11" s="20"/>
      <c r="BWD11" s="20"/>
      <c r="BWE11" s="20"/>
      <c r="BWF11" s="20"/>
      <c r="BWG11" s="20"/>
      <c r="BWH11" s="20"/>
      <c r="BWI11" s="20"/>
      <c r="BWJ11" s="20"/>
      <c r="BWK11" s="20"/>
      <c r="BWL11" s="20"/>
      <c r="BWM11" s="20"/>
      <c r="BWN11" s="20"/>
      <c r="BWO11" s="20"/>
      <c r="BWP11" s="20"/>
      <c r="BWQ11" s="20"/>
      <c r="BWR11" s="20"/>
      <c r="BWS11" s="20"/>
      <c r="BWT11" s="20"/>
      <c r="BWU11" s="20"/>
      <c r="BWV11" s="20"/>
      <c r="BWW11" s="20"/>
      <c r="BWX11" s="20"/>
      <c r="BWY11" s="20"/>
      <c r="BWZ11" s="20"/>
      <c r="BXA11" s="20"/>
      <c r="BXB11" s="20"/>
      <c r="BXC11" s="20"/>
      <c r="BXD11" s="20"/>
      <c r="BXE11" s="20"/>
      <c r="BXF11" s="20"/>
      <c r="BXG11" s="20"/>
      <c r="BXH11" s="20"/>
      <c r="BXI11" s="20"/>
      <c r="BXJ11" s="20"/>
      <c r="BXK11" s="20"/>
      <c r="BXL11" s="20"/>
      <c r="BXM11" s="20"/>
      <c r="BXN11" s="20"/>
      <c r="BXO11" s="20"/>
      <c r="BXP11" s="20"/>
      <c r="BXQ11" s="20"/>
      <c r="BXR11" s="20"/>
      <c r="BXS11" s="20"/>
      <c r="BXT11" s="20"/>
      <c r="BXU11" s="20"/>
      <c r="BXV11" s="20"/>
      <c r="BXW11" s="20"/>
      <c r="BXX11" s="20"/>
      <c r="BXY11" s="20"/>
      <c r="BXZ11" s="20"/>
      <c r="BYA11" s="20"/>
      <c r="BYB11" s="20"/>
      <c r="BYC11" s="20"/>
      <c r="BYD11" s="20"/>
      <c r="BYE11" s="20"/>
      <c r="BYF11" s="20"/>
      <c r="BYG11" s="20"/>
      <c r="BYH11" s="20"/>
      <c r="BYI11" s="20"/>
      <c r="BYJ11" s="20"/>
      <c r="BYK11" s="20"/>
      <c r="BYL11" s="20"/>
      <c r="BYM11" s="20"/>
      <c r="BYN11" s="20"/>
      <c r="BYO11" s="20"/>
      <c r="BYP11" s="20"/>
      <c r="BYQ11" s="20"/>
      <c r="BYR11" s="20"/>
      <c r="BYS11" s="20"/>
      <c r="BYT11" s="20"/>
      <c r="BYU11" s="20"/>
      <c r="BYV11" s="20"/>
      <c r="BYW11" s="20"/>
      <c r="BYX11" s="20"/>
      <c r="BYY11" s="20"/>
      <c r="BYZ11" s="20"/>
      <c r="BZA11" s="20"/>
      <c r="BZB11" s="20"/>
      <c r="BZC11" s="20"/>
      <c r="BZD11" s="20"/>
      <c r="BZE11" s="20"/>
      <c r="BZF11" s="20"/>
      <c r="BZG11" s="20"/>
      <c r="BZH11" s="20"/>
      <c r="BZI11" s="20"/>
      <c r="BZJ11" s="20"/>
      <c r="BZK11" s="20"/>
      <c r="BZL11" s="20"/>
      <c r="BZM11" s="20"/>
      <c r="BZN11" s="20"/>
      <c r="BZO11" s="20"/>
      <c r="BZP11" s="20"/>
      <c r="BZQ11" s="20"/>
      <c r="BZR11" s="20"/>
      <c r="BZS11" s="20"/>
      <c r="BZT11" s="20"/>
      <c r="BZU11" s="20"/>
      <c r="BZV11" s="20"/>
      <c r="BZW11" s="20"/>
      <c r="BZX11" s="20"/>
      <c r="BZY11" s="20"/>
      <c r="BZZ11" s="20"/>
      <c r="CAA11" s="20"/>
      <c r="CAB11" s="20"/>
      <c r="CAC11" s="20"/>
      <c r="CAD11" s="20"/>
      <c r="CAE11" s="20"/>
      <c r="CAF11" s="20"/>
      <c r="CAG11" s="20"/>
      <c r="CAH11" s="20"/>
      <c r="CAI11" s="20"/>
      <c r="CAJ11" s="20"/>
      <c r="CAK11" s="20"/>
      <c r="CAL11" s="20"/>
      <c r="CAM11" s="20"/>
      <c r="CAN11" s="20"/>
      <c r="CAO11" s="20"/>
      <c r="CAP11" s="20"/>
      <c r="CAQ11" s="20"/>
      <c r="CAR11" s="20"/>
      <c r="CAS11" s="20"/>
      <c r="CAT11" s="20"/>
      <c r="CAU11" s="20"/>
      <c r="CAV11" s="20"/>
      <c r="CAW11" s="20"/>
      <c r="CAX11" s="20"/>
      <c r="CAY11" s="20"/>
      <c r="CAZ11" s="20"/>
      <c r="CBA11" s="20"/>
      <c r="CBB11" s="20"/>
      <c r="CBC11" s="20"/>
      <c r="CBD11" s="20"/>
      <c r="CBE11" s="20"/>
      <c r="CBF11" s="20"/>
      <c r="CBG11" s="20"/>
      <c r="CBH11" s="20"/>
      <c r="CBI11" s="20"/>
      <c r="CBJ11" s="20"/>
      <c r="CBK11" s="20"/>
      <c r="CBL11" s="20"/>
      <c r="CBM11" s="20"/>
      <c r="CBN11" s="20"/>
      <c r="CBO11" s="20"/>
      <c r="CBP11" s="20"/>
      <c r="CBQ11" s="20"/>
      <c r="CBR11" s="20"/>
      <c r="CBS11" s="20"/>
      <c r="CBT11" s="20"/>
      <c r="CBU11" s="20"/>
      <c r="CBV11" s="20"/>
      <c r="CBW11" s="20"/>
      <c r="CBX11" s="20"/>
      <c r="CBY11" s="20"/>
      <c r="CBZ11" s="20"/>
      <c r="CCA11" s="20"/>
      <c r="CCB11" s="20"/>
      <c r="CCC11" s="20"/>
      <c r="CCD11" s="20"/>
      <c r="CCE11" s="20"/>
      <c r="CCF11" s="20"/>
      <c r="CCG11" s="20"/>
      <c r="CCH11" s="20"/>
      <c r="CCI11" s="20"/>
      <c r="CCJ11" s="20"/>
      <c r="CCK11" s="20"/>
      <c r="CCL11" s="20"/>
      <c r="CCM11" s="20"/>
      <c r="CCN11" s="20"/>
      <c r="CCO11" s="20"/>
      <c r="CCP11" s="20"/>
      <c r="CCQ11" s="20"/>
      <c r="CCR11" s="20"/>
      <c r="CCS11" s="20"/>
      <c r="CCT11" s="20"/>
      <c r="CCU11" s="20"/>
      <c r="CCV11" s="20"/>
      <c r="CCW11" s="20"/>
      <c r="CCX11" s="20"/>
      <c r="CCY11" s="20"/>
      <c r="CCZ11" s="20"/>
      <c r="CDA11" s="20"/>
      <c r="CDB11" s="20"/>
      <c r="CDC11" s="20"/>
      <c r="CDD11" s="20"/>
      <c r="CDE11" s="20"/>
      <c r="CDF11" s="20"/>
      <c r="CDG11" s="20"/>
      <c r="CDH11" s="20"/>
      <c r="CDI11" s="20"/>
      <c r="CDJ11" s="20"/>
      <c r="CDK11" s="20"/>
      <c r="CDL11" s="20"/>
      <c r="CDM11" s="20"/>
      <c r="CDN11" s="20"/>
      <c r="CDO11" s="20"/>
      <c r="CDP11" s="20"/>
      <c r="CDQ11" s="20"/>
      <c r="CDR11" s="20"/>
      <c r="CDS11" s="20"/>
      <c r="CDT11" s="20"/>
      <c r="CDU11" s="20"/>
      <c r="CDV11" s="20"/>
      <c r="CDW11" s="20"/>
      <c r="CDX11" s="20"/>
      <c r="CDY11" s="20"/>
      <c r="CDZ11" s="20"/>
      <c r="CEA11" s="20"/>
      <c r="CEB11" s="20"/>
      <c r="CEC11" s="20"/>
      <c r="CED11" s="20"/>
      <c r="CEE11" s="20"/>
      <c r="CEF11" s="20"/>
      <c r="CEG11" s="20"/>
      <c r="CEH11" s="20"/>
      <c r="CEI11" s="20"/>
      <c r="CEJ11" s="20"/>
      <c r="CEK11" s="20"/>
      <c r="CEL11" s="20"/>
      <c r="CEM11" s="20"/>
      <c r="CEN11" s="20"/>
      <c r="CEO11" s="20"/>
      <c r="CEP11" s="20"/>
      <c r="CEQ11" s="20"/>
      <c r="CER11" s="20"/>
      <c r="CES11" s="20"/>
      <c r="CET11" s="20"/>
      <c r="CEU11" s="20"/>
      <c r="CEV11" s="20"/>
      <c r="CEW11" s="20"/>
      <c r="CEX11" s="20"/>
      <c r="CEY11" s="20"/>
      <c r="CEZ11" s="20"/>
      <c r="CFA11" s="20"/>
      <c r="CFB11" s="20"/>
      <c r="CFC11" s="20"/>
      <c r="CFD11" s="20"/>
      <c r="CFE11" s="20"/>
      <c r="CFF11" s="20"/>
      <c r="CFG11" s="20"/>
      <c r="CFH11" s="20"/>
      <c r="CFI11" s="20"/>
      <c r="CFJ11" s="20"/>
      <c r="CFK11" s="20"/>
      <c r="CFL11" s="20"/>
      <c r="CFM11" s="20"/>
      <c r="CFN11" s="20"/>
      <c r="CFO11" s="20"/>
      <c r="CFP11" s="20"/>
      <c r="CFQ11" s="20"/>
      <c r="CFR11" s="20"/>
      <c r="CFS11" s="20"/>
      <c r="CFT11" s="20"/>
      <c r="CFU11" s="20"/>
      <c r="CFV11" s="20"/>
      <c r="CFW11" s="20"/>
      <c r="CFX11" s="20"/>
      <c r="CFY11" s="20"/>
      <c r="CFZ11" s="20"/>
      <c r="CGA11" s="20"/>
      <c r="CGB11" s="20"/>
      <c r="CGC11" s="20"/>
      <c r="CGD11" s="20"/>
      <c r="CGE11" s="20"/>
      <c r="CGF11" s="20"/>
      <c r="CGG11" s="20"/>
      <c r="CGH11" s="20"/>
      <c r="CGI11" s="20"/>
      <c r="CGJ11" s="20"/>
      <c r="CGK11" s="20"/>
      <c r="CGL11" s="20"/>
      <c r="CGM11" s="20"/>
      <c r="CGN11" s="20"/>
      <c r="CGO11" s="20"/>
      <c r="CGP11" s="20"/>
      <c r="CGQ11" s="20"/>
      <c r="CGR11" s="20"/>
      <c r="CGS11" s="20"/>
      <c r="CGT11" s="20"/>
      <c r="CGU11" s="20"/>
      <c r="CGV11" s="20"/>
      <c r="CGW11" s="20"/>
      <c r="CGX11" s="20"/>
      <c r="CGY11" s="20"/>
      <c r="CGZ11" s="20"/>
      <c r="CHA11" s="20"/>
      <c r="CHB11" s="20"/>
      <c r="CHC11" s="20"/>
      <c r="CHD11" s="20"/>
      <c r="CHE11" s="20"/>
      <c r="CHF11" s="20"/>
      <c r="CHG11" s="20"/>
      <c r="CHH11" s="20"/>
      <c r="CHI11" s="20"/>
      <c r="CHJ11" s="20"/>
      <c r="CHK11" s="20"/>
      <c r="CHL11" s="20"/>
      <c r="CHM11" s="20"/>
      <c r="CHN11" s="20"/>
      <c r="CHO11" s="20"/>
      <c r="CHP11" s="20"/>
      <c r="CHQ11" s="20"/>
      <c r="CHR11" s="20"/>
      <c r="CHS11" s="20"/>
      <c r="CHT11" s="20"/>
      <c r="CHU11" s="20"/>
      <c r="CHV11" s="20"/>
      <c r="CHW11" s="20"/>
      <c r="CHX11" s="20"/>
      <c r="CHY11" s="20"/>
      <c r="CHZ11" s="20"/>
      <c r="CIA11" s="20"/>
      <c r="CIB11" s="20"/>
      <c r="CIC11" s="20"/>
      <c r="CID11" s="20"/>
      <c r="CIE11" s="20"/>
      <c r="CIF11" s="20"/>
      <c r="CIG11" s="20"/>
      <c r="CIH11" s="20"/>
      <c r="CII11" s="20"/>
      <c r="CIJ11" s="20"/>
      <c r="CIK11" s="20"/>
      <c r="CIL11" s="20"/>
      <c r="CIM11" s="20"/>
      <c r="CIN11" s="20"/>
      <c r="CIO11" s="20"/>
      <c r="CIP11" s="20"/>
      <c r="CIQ11" s="20"/>
      <c r="CIR11" s="20"/>
      <c r="CIS11" s="20"/>
      <c r="CIT11" s="20"/>
      <c r="CIU11" s="20"/>
      <c r="CIV11" s="20"/>
      <c r="CIW11" s="20"/>
      <c r="CIX11" s="20"/>
      <c r="CIY11" s="20"/>
      <c r="CIZ11" s="20"/>
      <c r="CJA11" s="20"/>
      <c r="CJB11" s="20"/>
      <c r="CJC11" s="20"/>
      <c r="CJD11" s="20"/>
      <c r="CJE11" s="20"/>
      <c r="CJF11" s="20"/>
      <c r="CJG11" s="20"/>
      <c r="CJH11" s="20"/>
      <c r="CJI11" s="20"/>
      <c r="CJJ11" s="20"/>
      <c r="CJK11" s="20"/>
      <c r="CJL11" s="20"/>
      <c r="CJM11" s="20"/>
      <c r="CJN11" s="20"/>
      <c r="CJO11" s="20"/>
      <c r="CJP11" s="20"/>
      <c r="CJQ11" s="20"/>
      <c r="CJR11" s="20"/>
      <c r="CJS11" s="20"/>
      <c r="CJT11" s="20"/>
      <c r="CJU11" s="20"/>
      <c r="CJV11" s="20"/>
      <c r="CJW11" s="20"/>
      <c r="CJX11" s="20"/>
      <c r="CJY11" s="20"/>
      <c r="CJZ11" s="20"/>
      <c r="CKA11" s="20"/>
      <c r="CKB11" s="20"/>
      <c r="CKC11" s="20"/>
      <c r="CKD11" s="20"/>
      <c r="CKE11" s="20"/>
      <c r="CKF11" s="20"/>
      <c r="CKG11" s="20"/>
      <c r="CKH11" s="20"/>
      <c r="CKI11" s="20"/>
      <c r="CKJ11" s="20"/>
      <c r="CKK11" s="20"/>
      <c r="CKL11" s="20"/>
      <c r="CKM11" s="20"/>
      <c r="CKN11" s="20"/>
      <c r="CKO11" s="20"/>
      <c r="CKP11" s="20"/>
      <c r="CKQ11" s="20"/>
      <c r="CKR11" s="20"/>
      <c r="CKS11" s="20"/>
      <c r="CKT11" s="20"/>
      <c r="CKU11" s="20"/>
      <c r="CKV11" s="20"/>
      <c r="CKW11" s="20"/>
      <c r="CKX11" s="20"/>
      <c r="CKY11" s="20"/>
      <c r="CKZ11" s="20"/>
      <c r="CLA11" s="20"/>
      <c r="CLB11" s="20"/>
      <c r="CLC11" s="20"/>
      <c r="CLD11" s="20"/>
      <c r="CLE11" s="20"/>
      <c r="CLF11" s="20"/>
      <c r="CLG11" s="20"/>
      <c r="CLH11" s="20"/>
      <c r="CLI11" s="20"/>
      <c r="CLJ11" s="20"/>
      <c r="CLK11" s="20"/>
      <c r="CLL11" s="20"/>
      <c r="CLM11" s="20"/>
      <c r="CLN11" s="20"/>
      <c r="CLO11" s="20"/>
      <c r="CLP11" s="20"/>
      <c r="CLQ11" s="20"/>
      <c r="CLR11" s="20"/>
      <c r="CLS11" s="20"/>
      <c r="CLT11" s="20"/>
      <c r="CLU11" s="20"/>
      <c r="CLV11" s="20"/>
      <c r="CLW11" s="20"/>
      <c r="CLX11" s="20"/>
      <c r="CLY11" s="20"/>
      <c r="CLZ11" s="20"/>
      <c r="CMA11" s="20"/>
      <c r="CMB11" s="20"/>
      <c r="CMC11" s="20"/>
      <c r="CMD11" s="20"/>
      <c r="CME11" s="20"/>
      <c r="CMF11" s="20"/>
      <c r="CMG11" s="20"/>
      <c r="CMH11" s="20"/>
      <c r="CMI11" s="20"/>
      <c r="CMJ11" s="20"/>
      <c r="CMK11" s="20"/>
      <c r="CML11" s="20"/>
      <c r="CMM11" s="20"/>
      <c r="CMN11" s="20"/>
      <c r="CMO11" s="20"/>
      <c r="CMP11" s="20"/>
      <c r="CMQ11" s="20"/>
      <c r="CMR11" s="20"/>
      <c r="CMS11" s="20"/>
      <c r="CMT11" s="20"/>
      <c r="CMU11" s="20"/>
      <c r="CMV11" s="20"/>
      <c r="CMW11" s="20"/>
      <c r="CMX11" s="20"/>
      <c r="CMY11" s="20"/>
      <c r="CMZ11" s="20"/>
      <c r="CNA11" s="20"/>
      <c r="CNB11" s="20"/>
      <c r="CNC11" s="20"/>
      <c r="CND11" s="20"/>
      <c r="CNE11" s="20"/>
      <c r="CNF11" s="20"/>
      <c r="CNG11" s="20"/>
      <c r="CNH11" s="20"/>
      <c r="CNI11" s="20"/>
      <c r="CNJ11" s="20"/>
      <c r="CNK11" s="20"/>
      <c r="CNL11" s="20"/>
      <c r="CNM11" s="20"/>
      <c r="CNN11" s="20"/>
      <c r="CNO11" s="20"/>
      <c r="CNP11" s="20"/>
      <c r="CNQ11" s="20"/>
      <c r="CNR11" s="20"/>
      <c r="CNS11" s="20"/>
      <c r="CNT11" s="20"/>
      <c r="CNU11" s="20"/>
      <c r="CNV11" s="20"/>
      <c r="CNW11" s="20"/>
      <c r="CNX11" s="20"/>
      <c r="CNY11" s="20"/>
      <c r="CNZ11" s="20"/>
      <c r="COA11" s="20"/>
      <c r="COB11" s="20"/>
      <c r="COC11" s="20"/>
      <c r="COD11" s="20"/>
      <c r="COE11" s="20"/>
      <c r="COF11" s="20"/>
      <c r="COG11" s="20"/>
      <c r="COH11" s="20"/>
      <c r="COI11" s="20"/>
      <c r="COJ11" s="20"/>
      <c r="COK11" s="20"/>
      <c r="COL11" s="20"/>
      <c r="COM11" s="20"/>
      <c r="CON11" s="20"/>
      <c r="COO11" s="20"/>
      <c r="COP11" s="20"/>
      <c r="COQ11" s="20"/>
      <c r="COR11" s="20"/>
      <c r="COS11" s="20"/>
      <c r="COT11" s="20"/>
      <c r="COU11" s="20"/>
      <c r="COV11" s="20"/>
      <c r="COW11" s="20"/>
      <c r="COX11" s="20"/>
      <c r="COY11" s="20"/>
      <c r="COZ11" s="20"/>
      <c r="CPA11" s="20"/>
      <c r="CPB11" s="20"/>
      <c r="CPC11" s="20"/>
      <c r="CPD11" s="20"/>
      <c r="CPE11" s="20"/>
      <c r="CPF11" s="20"/>
      <c r="CPG11" s="20"/>
      <c r="CPH11" s="20"/>
      <c r="CPI11" s="20"/>
      <c r="CPJ11" s="20"/>
      <c r="CPK11" s="20"/>
      <c r="CPL11" s="20"/>
      <c r="CPM11" s="20"/>
      <c r="CPN11" s="20"/>
      <c r="CPO11" s="20"/>
      <c r="CPP11" s="20"/>
      <c r="CPQ11" s="20"/>
      <c r="CPR11" s="20"/>
      <c r="CPS11" s="20"/>
      <c r="CPT11" s="20"/>
      <c r="CPU11" s="20"/>
      <c r="CPV11" s="20"/>
      <c r="CPW11" s="20"/>
      <c r="CPX11" s="20"/>
      <c r="CPY11" s="20"/>
      <c r="CPZ11" s="20"/>
      <c r="CQA11" s="20"/>
      <c r="CQB11" s="20"/>
      <c r="CQC11" s="20"/>
      <c r="CQD11" s="20"/>
      <c r="CQE11" s="20"/>
      <c r="CQF11" s="20"/>
      <c r="CQG11" s="20"/>
      <c r="CQH11" s="20"/>
      <c r="CQI11" s="20"/>
      <c r="CQJ11" s="20"/>
      <c r="CQK11" s="20"/>
      <c r="CQL11" s="20"/>
      <c r="CQM11" s="20"/>
      <c r="CQN11" s="20"/>
      <c r="CQO11" s="20"/>
      <c r="CQP11" s="20"/>
      <c r="CQQ11" s="20"/>
      <c r="CQR11" s="20"/>
      <c r="CQS11" s="20"/>
      <c r="CQT11" s="20"/>
      <c r="CQU11" s="20"/>
      <c r="CQV11" s="20"/>
      <c r="CQW11" s="20"/>
      <c r="CQX11" s="20"/>
      <c r="CQY11" s="20"/>
      <c r="CQZ11" s="20"/>
    </row>
    <row r="12" spans="1:2496" s="11" customFormat="1" ht="18" customHeight="1" x14ac:dyDescent="0.25">
      <c r="A12" s="433"/>
      <c r="B12" s="21">
        <v>7</v>
      </c>
      <c r="C12" s="21" t="str">
        <f t="shared" si="2"/>
        <v>_7</v>
      </c>
      <c r="D12" s="21" t="str">
        <f t="shared" si="3"/>
        <v>_3_2</v>
      </c>
      <c r="E12" s="22" t="s">
        <v>18</v>
      </c>
      <c r="F12" s="21">
        <v>3</v>
      </c>
      <c r="G12" s="22" t="s">
        <v>19</v>
      </c>
      <c r="H12" s="21">
        <v>2</v>
      </c>
      <c r="I12" s="22" t="s">
        <v>9</v>
      </c>
      <c r="J12" s="15">
        <v>0</v>
      </c>
      <c r="K12" s="15">
        <v>0</v>
      </c>
      <c r="L12" s="24">
        <v>3</v>
      </c>
      <c r="M12" s="13">
        <f t="shared" si="0"/>
        <v>3</v>
      </c>
      <c r="N12" s="13">
        <f t="shared" si="1"/>
        <v>3</v>
      </c>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c r="BHB12" s="20"/>
      <c r="BHC12" s="20"/>
      <c r="BHD12" s="20"/>
      <c r="BHE12" s="20"/>
      <c r="BHF12" s="20"/>
      <c r="BHG12" s="20"/>
      <c r="BHH12" s="20"/>
      <c r="BHI12" s="20"/>
      <c r="BHJ12" s="20"/>
      <c r="BHK12" s="20"/>
      <c r="BHL12" s="20"/>
      <c r="BHM12" s="20"/>
      <c r="BHN12" s="20"/>
      <c r="BHO12" s="20"/>
      <c r="BHP12" s="20"/>
      <c r="BHQ12" s="20"/>
      <c r="BHR12" s="20"/>
      <c r="BHS12" s="20"/>
      <c r="BHT12" s="20"/>
      <c r="BHU12" s="20"/>
      <c r="BHV12" s="20"/>
      <c r="BHW12" s="20"/>
      <c r="BHX12" s="20"/>
      <c r="BHY12" s="20"/>
      <c r="BHZ12" s="20"/>
      <c r="BIA12" s="20"/>
      <c r="BIB12" s="20"/>
      <c r="BIC12" s="20"/>
      <c r="BID12" s="20"/>
      <c r="BIE12" s="20"/>
      <c r="BIF12" s="20"/>
      <c r="BIG12" s="20"/>
      <c r="BIH12" s="20"/>
      <c r="BII12" s="20"/>
      <c r="BIJ12" s="20"/>
      <c r="BIK12" s="20"/>
      <c r="BIL12" s="20"/>
      <c r="BIM12" s="20"/>
      <c r="BIN12" s="20"/>
      <c r="BIO12" s="20"/>
      <c r="BIP12" s="20"/>
      <c r="BIQ12" s="20"/>
      <c r="BIR12" s="20"/>
      <c r="BIS12" s="20"/>
      <c r="BIT12" s="20"/>
      <c r="BIU12" s="20"/>
      <c r="BIV12" s="20"/>
      <c r="BIW12" s="20"/>
      <c r="BIX12" s="20"/>
      <c r="BIY12" s="20"/>
      <c r="BIZ12" s="20"/>
      <c r="BJA12" s="20"/>
      <c r="BJB12" s="20"/>
      <c r="BJC12" s="20"/>
      <c r="BJD12" s="20"/>
      <c r="BJE12" s="20"/>
      <c r="BJF12" s="20"/>
      <c r="BJG12" s="20"/>
      <c r="BJH12" s="20"/>
      <c r="BJI12" s="20"/>
      <c r="BJJ12" s="20"/>
      <c r="BJK12" s="20"/>
      <c r="BJL12" s="20"/>
      <c r="BJM12" s="20"/>
      <c r="BJN12" s="20"/>
      <c r="BJO12" s="20"/>
      <c r="BJP12" s="20"/>
      <c r="BJQ12" s="20"/>
      <c r="BJR12" s="20"/>
      <c r="BJS12" s="20"/>
      <c r="BJT12" s="20"/>
      <c r="BJU12" s="20"/>
      <c r="BJV12" s="20"/>
      <c r="BJW12" s="20"/>
      <c r="BJX12" s="20"/>
      <c r="BJY12" s="20"/>
      <c r="BJZ12" s="20"/>
      <c r="BKA12" s="20"/>
      <c r="BKB12" s="20"/>
      <c r="BKC12" s="20"/>
      <c r="BKD12" s="20"/>
      <c r="BKE12" s="20"/>
      <c r="BKF12" s="20"/>
      <c r="BKG12" s="20"/>
      <c r="BKH12" s="20"/>
      <c r="BKI12" s="20"/>
      <c r="BKJ12" s="20"/>
      <c r="BKK12" s="20"/>
      <c r="BKL12" s="20"/>
      <c r="BKM12" s="20"/>
      <c r="BKN12" s="20"/>
      <c r="BKO12" s="20"/>
      <c r="BKP12" s="20"/>
      <c r="BKQ12" s="20"/>
      <c r="BKR12" s="20"/>
      <c r="BKS12" s="20"/>
      <c r="BKT12" s="20"/>
      <c r="BKU12" s="20"/>
      <c r="BKV12" s="20"/>
      <c r="BKW12" s="20"/>
      <c r="BKX12" s="20"/>
      <c r="BKY12" s="20"/>
      <c r="BKZ12" s="20"/>
      <c r="BLA12" s="20"/>
      <c r="BLB12" s="20"/>
      <c r="BLC12" s="20"/>
      <c r="BLD12" s="20"/>
      <c r="BLE12" s="20"/>
      <c r="BLF12" s="20"/>
      <c r="BLG12" s="20"/>
      <c r="BLH12" s="20"/>
      <c r="BLI12" s="20"/>
      <c r="BLJ12" s="20"/>
      <c r="BLK12" s="20"/>
      <c r="BLL12" s="20"/>
      <c r="BLM12" s="20"/>
      <c r="BLN12" s="20"/>
      <c r="BLO12" s="20"/>
      <c r="BLP12" s="20"/>
      <c r="BLQ12" s="20"/>
      <c r="BLR12" s="20"/>
      <c r="BLS12" s="20"/>
      <c r="BLT12" s="20"/>
      <c r="BLU12" s="20"/>
      <c r="BLV12" s="20"/>
      <c r="BLW12" s="20"/>
      <c r="BLX12" s="20"/>
      <c r="BLY12" s="20"/>
      <c r="BLZ12" s="20"/>
      <c r="BMA12" s="20"/>
      <c r="BMB12" s="20"/>
      <c r="BMC12" s="20"/>
      <c r="BMD12" s="20"/>
      <c r="BME12" s="20"/>
      <c r="BMF12" s="20"/>
      <c r="BMG12" s="20"/>
      <c r="BMH12" s="20"/>
      <c r="BMI12" s="20"/>
      <c r="BMJ12" s="20"/>
      <c r="BMK12" s="20"/>
      <c r="BML12" s="20"/>
      <c r="BMM12" s="20"/>
      <c r="BMN12" s="20"/>
      <c r="BMO12" s="20"/>
      <c r="BMP12" s="20"/>
      <c r="BMQ12" s="20"/>
      <c r="BMR12" s="20"/>
      <c r="BMS12" s="20"/>
      <c r="BMT12" s="20"/>
      <c r="BMU12" s="20"/>
      <c r="BMV12" s="20"/>
      <c r="BMW12" s="20"/>
      <c r="BMX12" s="20"/>
      <c r="BMY12" s="20"/>
      <c r="BMZ12" s="20"/>
      <c r="BNA12" s="20"/>
      <c r="BNB12" s="20"/>
      <c r="BNC12" s="20"/>
      <c r="BND12" s="20"/>
      <c r="BNE12" s="20"/>
      <c r="BNF12" s="20"/>
      <c r="BNG12" s="20"/>
      <c r="BNH12" s="20"/>
      <c r="BNI12" s="20"/>
      <c r="BNJ12" s="20"/>
      <c r="BNK12" s="20"/>
      <c r="BNL12" s="20"/>
      <c r="BNM12" s="20"/>
      <c r="BNN12" s="20"/>
      <c r="BNO12" s="20"/>
      <c r="BNP12" s="20"/>
      <c r="BNQ12" s="20"/>
      <c r="BNR12" s="20"/>
      <c r="BNS12" s="20"/>
      <c r="BNT12" s="20"/>
      <c r="BNU12" s="20"/>
      <c r="BNV12" s="20"/>
      <c r="BNW12" s="20"/>
      <c r="BNX12" s="20"/>
      <c r="BNY12" s="20"/>
      <c r="BNZ12" s="20"/>
      <c r="BOA12" s="20"/>
      <c r="BOB12" s="20"/>
      <c r="BOC12" s="20"/>
      <c r="BOD12" s="20"/>
      <c r="BOE12" s="20"/>
      <c r="BOF12" s="20"/>
      <c r="BOG12" s="20"/>
      <c r="BOH12" s="20"/>
      <c r="BOI12" s="20"/>
      <c r="BOJ12" s="20"/>
      <c r="BOK12" s="20"/>
      <c r="BOL12" s="20"/>
      <c r="BOM12" s="20"/>
      <c r="BON12" s="20"/>
      <c r="BOO12" s="20"/>
      <c r="BOP12" s="20"/>
      <c r="BOQ12" s="20"/>
      <c r="BOR12" s="20"/>
      <c r="BOS12" s="20"/>
      <c r="BOT12" s="20"/>
      <c r="BOU12" s="20"/>
      <c r="BOV12" s="20"/>
      <c r="BOW12" s="20"/>
      <c r="BOX12" s="20"/>
      <c r="BOY12" s="20"/>
      <c r="BOZ12" s="20"/>
      <c r="BPA12" s="20"/>
      <c r="BPB12" s="20"/>
      <c r="BPC12" s="20"/>
      <c r="BPD12" s="20"/>
      <c r="BPE12" s="20"/>
      <c r="BPF12" s="20"/>
      <c r="BPG12" s="20"/>
      <c r="BPH12" s="20"/>
      <c r="BPI12" s="20"/>
      <c r="BPJ12" s="20"/>
      <c r="BPK12" s="20"/>
      <c r="BPL12" s="20"/>
      <c r="BPM12" s="20"/>
      <c r="BPN12" s="20"/>
      <c r="BPO12" s="20"/>
      <c r="BPP12" s="20"/>
      <c r="BPQ12" s="20"/>
      <c r="BPR12" s="20"/>
      <c r="BPS12" s="20"/>
      <c r="BPT12" s="20"/>
      <c r="BPU12" s="20"/>
      <c r="BPV12" s="20"/>
      <c r="BPW12" s="20"/>
      <c r="BPX12" s="20"/>
      <c r="BPY12" s="20"/>
      <c r="BPZ12" s="20"/>
      <c r="BQA12" s="20"/>
      <c r="BQB12" s="20"/>
      <c r="BQC12" s="20"/>
      <c r="BQD12" s="20"/>
      <c r="BQE12" s="20"/>
      <c r="BQF12" s="20"/>
      <c r="BQG12" s="20"/>
      <c r="BQH12" s="20"/>
      <c r="BQI12" s="20"/>
      <c r="BQJ12" s="20"/>
      <c r="BQK12" s="20"/>
      <c r="BQL12" s="20"/>
      <c r="BQM12" s="20"/>
      <c r="BQN12" s="20"/>
      <c r="BQO12" s="20"/>
      <c r="BQP12" s="20"/>
      <c r="BQQ12" s="20"/>
      <c r="BQR12" s="20"/>
      <c r="BQS12" s="20"/>
      <c r="BQT12" s="20"/>
      <c r="BQU12" s="20"/>
      <c r="BQV12" s="20"/>
      <c r="BQW12" s="20"/>
      <c r="BQX12" s="20"/>
      <c r="BQY12" s="20"/>
      <c r="BQZ12" s="20"/>
      <c r="BRA12" s="20"/>
      <c r="BRB12" s="20"/>
      <c r="BRC12" s="20"/>
      <c r="BRD12" s="20"/>
      <c r="BRE12" s="20"/>
      <c r="BRF12" s="20"/>
      <c r="BRG12" s="20"/>
      <c r="BRH12" s="20"/>
      <c r="BRI12" s="20"/>
      <c r="BRJ12" s="20"/>
      <c r="BRK12" s="20"/>
      <c r="BRL12" s="20"/>
      <c r="BRM12" s="20"/>
      <c r="BRN12" s="20"/>
      <c r="BRO12" s="20"/>
      <c r="BRP12" s="20"/>
      <c r="BRQ12" s="20"/>
      <c r="BRR12" s="20"/>
      <c r="BRS12" s="20"/>
      <c r="BRT12" s="20"/>
      <c r="BRU12" s="20"/>
      <c r="BRV12" s="20"/>
      <c r="BRW12" s="20"/>
      <c r="BRX12" s="20"/>
      <c r="BRY12" s="20"/>
      <c r="BRZ12" s="20"/>
      <c r="BSA12" s="20"/>
      <c r="BSB12" s="20"/>
      <c r="BSC12" s="20"/>
      <c r="BSD12" s="20"/>
      <c r="BSE12" s="20"/>
      <c r="BSF12" s="20"/>
      <c r="BSG12" s="20"/>
      <c r="BSH12" s="20"/>
      <c r="BSI12" s="20"/>
      <c r="BSJ12" s="20"/>
      <c r="BSK12" s="20"/>
      <c r="BSL12" s="20"/>
      <c r="BSM12" s="20"/>
      <c r="BSN12" s="20"/>
      <c r="BSO12" s="20"/>
      <c r="BSP12" s="20"/>
      <c r="BSQ12" s="20"/>
      <c r="BSR12" s="20"/>
      <c r="BSS12" s="20"/>
      <c r="BST12" s="20"/>
      <c r="BSU12" s="20"/>
      <c r="BSV12" s="20"/>
      <c r="BSW12" s="20"/>
      <c r="BSX12" s="20"/>
      <c r="BSY12" s="20"/>
      <c r="BSZ12" s="20"/>
      <c r="BTA12" s="20"/>
      <c r="BTB12" s="20"/>
      <c r="BTC12" s="20"/>
      <c r="BTD12" s="20"/>
      <c r="BTE12" s="20"/>
      <c r="BTF12" s="20"/>
      <c r="BTG12" s="20"/>
      <c r="BTH12" s="20"/>
      <c r="BTI12" s="20"/>
      <c r="BTJ12" s="20"/>
      <c r="BTK12" s="20"/>
      <c r="BTL12" s="20"/>
      <c r="BTM12" s="20"/>
      <c r="BTN12" s="20"/>
      <c r="BTO12" s="20"/>
      <c r="BTP12" s="20"/>
      <c r="BTQ12" s="20"/>
      <c r="BTR12" s="20"/>
      <c r="BTS12" s="20"/>
      <c r="BTT12" s="20"/>
      <c r="BTU12" s="20"/>
      <c r="BTV12" s="20"/>
      <c r="BTW12" s="20"/>
      <c r="BTX12" s="20"/>
      <c r="BTY12" s="20"/>
      <c r="BTZ12" s="20"/>
      <c r="BUA12" s="20"/>
      <c r="BUB12" s="20"/>
      <c r="BUC12" s="20"/>
      <c r="BUD12" s="20"/>
      <c r="BUE12" s="20"/>
      <c r="BUF12" s="20"/>
      <c r="BUG12" s="20"/>
      <c r="BUH12" s="20"/>
      <c r="BUI12" s="20"/>
      <c r="BUJ12" s="20"/>
      <c r="BUK12" s="20"/>
      <c r="BUL12" s="20"/>
      <c r="BUM12" s="20"/>
      <c r="BUN12" s="20"/>
      <c r="BUO12" s="20"/>
      <c r="BUP12" s="20"/>
      <c r="BUQ12" s="20"/>
      <c r="BUR12" s="20"/>
      <c r="BUS12" s="20"/>
      <c r="BUT12" s="20"/>
      <c r="BUU12" s="20"/>
      <c r="BUV12" s="20"/>
      <c r="BUW12" s="20"/>
      <c r="BUX12" s="20"/>
      <c r="BUY12" s="20"/>
      <c r="BUZ12" s="20"/>
      <c r="BVA12" s="20"/>
      <c r="BVB12" s="20"/>
      <c r="BVC12" s="20"/>
      <c r="BVD12" s="20"/>
      <c r="BVE12" s="20"/>
      <c r="BVF12" s="20"/>
      <c r="BVG12" s="20"/>
      <c r="BVH12" s="20"/>
      <c r="BVI12" s="20"/>
      <c r="BVJ12" s="20"/>
      <c r="BVK12" s="20"/>
      <c r="BVL12" s="20"/>
      <c r="BVM12" s="20"/>
      <c r="BVN12" s="20"/>
      <c r="BVO12" s="20"/>
      <c r="BVP12" s="20"/>
      <c r="BVQ12" s="20"/>
      <c r="BVR12" s="20"/>
      <c r="BVS12" s="20"/>
      <c r="BVT12" s="20"/>
      <c r="BVU12" s="20"/>
      <c r="BVV12" s="20"/>
      <c r="BVW12" s="20"/>
      <c r="BVX12" s="20"/>
      <c r="BVY12" s="20"/>
      <c r="BVZ12" s="20"/>
      <c r="BWA12" s="20"/>
      <c r="BWB12" s="20"/>
      <c r="BWC12" s="20"/>
      <c r="BWD12" s="20"/>
      <c r="BWE12" s="20"/>
      <c r="BWF12" s="20"/>
      <c r="BWG12" s="20"/>
      <c r="BWH12" s="20"/>
      <c r="BWI12" s="20"/>
      <c r="BWJ12" s="20"/>
      <c r="BWK12" s="20"/>
      <c r="BWL12" s="20"/>
      <c r="BWM12" s="20"/>
      <c r="BWN12" s="20"/>
      <c r="BWO12" s="20"/>
      <c r="BWP12" s="20"/>
      <c r="BWQ12" s="20"/>
      <c r="BWR12" s="20"/>
      <c r="BWS12" s="20"/>
      <c r="BWT12" s="20"/>
      <c r="BWU12" s="20"/>
      <c r="BWV12" s="20"/>
      <c r="BWW12" s="20"/>
      <c r="BWX12" s="20"/>
      <c r="BWY12" s="20"/>
      <c r="BWZ12" s="20"/>
      <c r="BXA12" s="20"/>
      <c r="BXB12" s="20"/>
      <c r="BXC12" s="20"/>
      <c r="BXD12" s="20"/>
      <c r="BXE12" s="20"/>
      <c r="BXF12" s="20"/>
      <c r="BXG12" s="20"/>
      <c r="BXH12" s="20"/>
      <c r="BXI12" s="20"/>
      <c r="BXJ12" s="20"/>
      <c r="BXK12" s="20"/>
      <c r="BXL12" s="20"/>
      <c r="BXM12" s="20"/>
      <c r="BXN12" s="20"/>
      <c r="BXO12" s="20"/>
      <c r="BXP12" s="20"/>
      <c r="BXQ12" s="20"/>
      <c r="BXR12" s="20"/>
      <c r="BXS12" s="20"/>
      <c r="BXT12" s="20"/>
      <c r="BXU12" s="20"/>
      <c r="BXV12" s="20"/>
      <c r="BXW12" s="20"/>
      <c r="BXX12" s="20"/>
      <c r="BXY12" s="20"/>
      <c r="BXZ12" s="20"/>
      <c r="BYA12" s="20"/>
      <c r="BYB12" s="20"/>
      <c r="BYC12" s="20"/>
      <c r="BYD12" s="20"/>
      <c r="BYE12" s="20"/>
      <c r="BYF12" s="20"/>
      <c r="BYG12" s="20"/>
      <c r="BYH12" s="20"/>
      <c r="BYI12" s="20"/>
      <c r="BYJ12" s="20"/>
      <c r="BYK12" s="20"/>
      <c r="BYL12" s="20"/>
      <c r="BYM12" s="20"/>
      <c r="BYN12" s="20"/>
      <c r="BYO12" s="20"/>
      <c r="BYP12" s="20"/>
      <c r="BYQ12" s="20"/>
      <c r="BYR12" s="20"/>
      <c r="BYS12" s="20"/>
      <c r="BYT12" s="20"/>
      <c r="BYU12" s="20"/>
      <c r="BYV12" s="20"/>
      <c r="BYW12" s="20"/>
      <c r="BYX12" s="20"/>
      <c r="BYY12" s="20"/>
      <c r="BYZ12" s="20"/>
      <c r="BZA12" s="20"/>
      <c r="BZB12" s="20"/>
      <c r="BZC12" s="20"/>
      <c r="BZD12" s="20"/>
      <c r="BZE12" s="20"/>
      <c r="BZF12" s="20"/>
      <c r="BZG12" s="20"/>
      <c r="BZH12" s="20"/>
      <c r="BZI12" s="20"/>
      <c r="BZJ12" s="20"/>
      <c r="BZK12" s="20"/>
      <c r="BZL12" s="20"/>
      <c r="BZM12" s="20"/>
      <c r="BZN12" s="20"/>
      <c r="BZO12" s="20"/>
      <c r="BZP12" s="20"/>
      <c r="BZQ12" s="20"/>
      <c r="BZR12" s="20"/>
      <c r="BZS12" s="20"/>
      <c r="BZT12" s="20"/>
      <c r="BZU12" s="20"/>
      <c r="BZV12" s="20"/>
      <c r="BZW12" s="20"/>
      <c r="BZX12" s="20"/>
      <c r="BZY12" s="20"/>
      <c r="BZZ12" s="20"/>
      <c r="CAA12" s="20"/>
      <c r="CAB12" s="20"/>
      <c r="CAC12" s="20"/>
      <c r="CAD12" s="20"/>
      <c r="CAE12" s="20"/>
      <c r="CAF12" s="20"/>
      <c r="CAG12" s="20"/>
      <c r="CAH12" s="20"/>
      <c r="CAI12" s="20"/>
      <c r="CAJ12" s="20"/>
      <c r="CAK12" s="20"/>
      <c r="CAL12" s="20"/>
      <c r="CAM12" s="20"/>
      <c r="CAN12" s="20"/>
      <c r="CAO12" s="20"/>
      <c r="CAP12" s="20"/>
      <c r="CAQ12" s="20"/>
      <c r="CAR12" s="20"/>
      <c r="CAS12" s="20"/>
      <c r="CAT12" s="20"/>
      <c r="CAU12" s="20"/>
      <c r="CAV12" s="20"/>
      <c r="CAW12" s="20"/>
      <c r="CAX12" s="20"/>
      <c r="CAY12" s="20"/>
      <c r="CAZ12" s="20"/>
      <c r="CBA12" s="20"/>
      <c r="CBB12" s="20"/>
      <c r="CBC12" s="20"/>
      <c r="CBD12" s="20"/>
      <c r="CBE12" s="20"/>
      <c r="CBF12" s="20"/>
      <c r="CBG12" s="20"/>
      <c r="CBH12" s="20"/>
      <c r="CBI12" s="20"/>
      <c r="CBJ12" s="20"/>
      <c r="CBK12" s="20"/>
      <c r="CBL12" s="20"/>
      <c r="CBM12" s="20"/>
      <c r="CBN12" s="20"/>
      <c r="CBO12" s="20"/>
      <c r="CBP12" s="20"/>
      <c r="CBQ12" s="20"/>
      <c r="CBR12" s="20"/>
      <c r="CBS12" s="20"/>
      <c r="CBT12" s="20"/>
      <c r="CBU12" s="20"/>
      <c r="CBV12" s="20"/>
      <c r="CBW12" s="20"/>
      <c r="CBX12" s="20"/>
      <c r="CBY12" s="20"/>
      <c r="CBZ12" s="20"/>
      <c r="CCA12" s="20"/>
      <c r="CCB12" s="20"/>
      <c r="CCC12" s="20"/>
      <c r="CCD12" s="20"/>
      <c r="CCE12" s="20"/>
      <c r="CCF12" s="20"/>
      <c r="CCG12" s="20"/>
      <c r="CCH12" s="20"/>
      <c r="CCI12" s="20"/>
      <c r="CCJ12" s="20"/>
      <c r="CCK12" s="20"/>
      <c r="CCL12" s="20"/>
      <c r="CCM12" s="20"/>
      <c r="CCN12" s="20"/>
      <c r="CCO12" s="20"/>
      <c r="CCP12" s="20"/>
      <c r="CCQ12" s="20"/>
      <c r="CCR12" s="20"/>
      <c r="CCS12" s="20"/>
      <c r="CCT12" s="20"/>
      <c r="CCU12" s="20"/>
      <c r="CCV12" s="20"/>
      <c r="CCW12" s="20"/>
      <c r="CCX12" s="20"/>
      <c r="CCY12" s="20"/>
      <c r="CCZ12" s="20"/>
      <c r="CDA12" s="20"/>
      <c r="CDB12" s="20"/>
      <c r="CDC12" s="20"/>
      <c r="CDD12" s="20"/>
      <c r="CDE12" s="20"/>
      <c r="CDF12" s="20"/>
      <c r="CDG12" s="20"/>
      <c r="CDH12" s="20"/>
      <c r="CDI12" s="20"/>
      <c r="CDJ12" s="20"/>
      <c r="CDK12" s="20"/>
      <c r="CDL12" s="20"/>
      <c r="CDM12" s="20"/>
      <c r="CDN12" s="20"/>
      <c r="CDO12" s="20"/>
      <c r="CDP12" s="20"/>
      <c r="CDQ12" s="20"/>
      <c r="CDR12" s="20"/>
      <c r="CDS12" s="20"/>
      <c r="CDT12" s="20"/>
      <c r="CDU12" s="20"/>
      <c r="CDV12" s="20"/>
      <c r="CDW12" s="20"/>
      <c r="CDX12" s="20"/>
      <c r="CDY12" s="20"/>
      <c r="CDZ12" s="20"/>
      <c r="CEA12" s="20"/>
      <c r="CEB12" s="20"/>
      <c r="CEC12" s="20"/>
      <c r="CED12" s="20"/>
      <c r="CEE12" s="20"/>
      <c r="CEF12" s="20"/>
      <c r="CEG12" s="20"/>
      <c r="CEH12" s="20"/>
      <c r="CEI12" s="20"/>
      <c r="CEJ12" s="20"/>
      <c r="CEK12" s="20"/>
      <c r="CEL12" s="20"/>
      <c r="CEM12" s="20"/>
      <c r="CEN12" s="20"/>
      <c r="CEO12" s="20"/>
      <c r="CEP12" s="20"/>
      <c r="CEQ12" s="20"/>
      <c r="CER12" s="20"/>
      <c r="CES12" s="20"/>
      <c r="CET12" s="20"/>
      <c r="CEU12" s="20"/>
      <c r="CEV12" s="20"/>
      <c r="CEW12" s="20"/>
      <c r="CEX12" s="20"/>
      <c r="CEY12" s="20"/>
      <c r="CEZ12" s="20"/>
      <c r="CFA12" s="20"/>
      <c r="CFB12" s="20"/>
      <c r="CFC12" s="20"/>
      <c r="CFD12" s="20"/>
      <c r="CFE12" s="20"/>
      <c r="CFF12" s="20"/>
      <c r="CFG12" s="20"/>
      <c r="CFH12" s="20"/>
      <c r="CFI12" s="20"/>
      <c r="CFJ12" s="20"/>
      <c r="CFK12" s="20"/>
      <c r="CFL12" s="20"/>
      <c r="CFM12" s="20"/>
      <c r="CFN12" s="20"/>
      <c r="CFO12" s="20"/>
      <c r="CFP12" s="20"/>
      <c r="CFQ12" s="20"/>
      <c r="CFR12" s="20"/>
      <c r="CFS12" s="20"/>
      <c r="CFT12" s="20"/>
      <c r="CFU12" s="20"/>
      <c r="CFV12" s="20"/>
      <c r="CFW12" s="20"/>
      <c r="CFX12" s="20"/>
      <c r="CFY12" s="20"/>
      <c r="CFZ12" s="20"/>
      <c r="CGA12" s="20"/>
      <c r="CGB12" s="20"/>
      <c r="CGC12" s="20"/>
      <c r="CGD12" s="20"/>
      <c r="CGE12" s="20"/>
      <c r="CGF12" s="20"/>
      <c r="CGG12" s="20"/>
      <c r="CGH12" s="20"/>
      <c r="CGI12" s="20"/>
      <c r="CGJ12" s="20"/>
      <c r="CGK12" s="20"/>
      <c r="CGL12" s="20"/>
      <c r="CGM12" s="20"/>
      <c r="CGN12" s="20"/>
      <c r="CGO12" s="20"/>
      <c r="CGP12" s="20"/>
      <c r="CGQ12" s="20"/>
      <c r="CGR12" s="20"/>
      <c r="CGS12" s="20"/>
      <c r="CGT12" s="20"/>
      <c r="CGU12" s="20"/>
      <c r="CGV12" s="20"/>
      <c r="CGW12" s="20"/>
      <c r="CGX12" s="20"/>
      <c r="CGY12" s="20"/>
      <c r="CGZ12" s="20"/>
      <c r="CHA12" s="20"/>
      <c r="CHB12" s="20"/>
      <c r="CHC12" s="20"/>
      <c r="CHD12" s="20"/>
      <c r="CHE12" s="20"/>
      <c r="CHF12" s="20"/>
      <c r="CHG12" s="20"/>
      <c r="CHH12" s="20"/>
      <c r="CHI12" s="20"/>
      <c r="CHJ12" s="20"/>
      <c r="CHK12" s="20"/>
      <c r="CHL12" s="20"/>
      <c r="CHM12" s="20"/>
      <c r="CHN12" s="20"/>
      <c r="CHO12" s="20"/>
      <c r="CHP12" s="20"/>
      <c r="CHQ12" s="20"/>
      <c r="CHR12" s="20"/>
      <c r="CHS12" s="20"/>
      <c r="CHT12" s="20"/>
      <c r="CHU12" s="20"/>
      <c r="CHV12" s="20"/>
      <c r="CHW12" s="20"/>
      <c r="CHX12" s="20"/>
      <c r="CHY12" s="20"/>
      <c r="CHZ12" s="20"/>
      <c r="CIA12" s="20"/>
      <c r="CIB12" s="20"/>
      <c r="CIC12" s="20"/>
      <c r="CID12" s="20"/>
      <c r="CIE12" s="20"/>
      <c r="CIF12" s="20"/>
      <c r="CIG12" s="20"/>
      <c r="CIH12" s="20"/>
      <c r="CII12" s="20"/>
      <c r="CIJ12" s="20"/>
      <c r="CIK12" s="20"/>
      <c r="CIL12" s="20"/>
      <c r="CIM12" s="20"/>
      <c r="CIN12" s="20"/>
      <c r="CIO12" s="20"/>
      <c r="CIP12" s="20"/>
      <c r="CIQ12" s="20"/>
      <c r="CIR12" s="20"/>
      <c r="CIS12" s="20"/>
      <c r="CIT12" s="20"/>
      <c r="CIU12" s="20"/>
      <c r="CIV12" s="20"/>
      <c r="CIW12" s="20"/>
      <c r="CIX12" s="20"/>
      <c r="CIY12" s="20"/>
      <c r="CIZ12" s="20"/>
      <c r="CJA12" s="20"/>
      <c r="CJB12" s="20"/>
      <c r="CJC12" s="20"/>
      <c r="CJD12" s="20"/>
      <c r="CJE12" s="20"/>
      <c r="CJF12" s="20"/>
      <c r="CJG12" s="20"/>
      <c r="CJH12" s="20"/>
      <c r="CJI12" s="20"/>
      <c r="CJJ12" s="20"/>
      <c r="CJK12" s="20"/>
      <c r="CJL12" s="20"/>
      <c r="CJM12" s="20"/>
      <c r="CJN12" s="20"/>
      <c r="CJO12" s="20"/>
      <c r="CJP12" s="20"/>
      <c r="CJQ12" s="20"/>
      <c r="CJR12" s="20"/>
      <c r="CJS12" s="20"/>
      <c r="CJT12" s="20"/>
      <c r="CJU12" s="20"/>
      <c r="CJV12" s="20"/>
      <c r="CJW12" s="20"/>
      <c r="CJX12" s="20"/>
      <c r="CJY12" s="20"/>
      <c r="CJZ12" s="20"/>
      <c r="CKA12" s="20"/>
      <c r="CKB12" s="20"/>
      <c r="CKC12" s="20"/>
      <c r="CKD12" s="20"/>
      <c r="CKE12" s="20"/>
      <c r="CKF12" s="20"/>
      <c r="CKG12" s="20"/>
      <c r="CKH12" s="20"/>
      <c r="CKI12" s="20"/>
      <c r="CKJ12" s="20"/>
      <c r="CKK12" s="20"/>
      <c r="CKL12" s="20"/>
      <c r="CKM12" s="20"/>
      <c r="CKN12" s="20"/>
      <c r="CKO12" s="20"/>
      <c r="CKP12" s="20"/>
      <c r="CKQ12" s="20"/>
      <c r="CKR12" s="20"/>
      <c r="CKS12" s="20"/>
      <c r="CKT12" s="20"/>
      <c r="CKU12" s="20"/>
      <c r="CKV12" s="20"/>
      <c r="CKW12" s="20"/>
      <c r="CKX12" s="20"/>
      <c r="CKY12" s="20"/>
      <c r="CKZ12" s="20"/>
      <c r="CLA12" s="20"/>
      <c r="CLB12" s="20"/>
      <c r="CLC12" s="20"/>
      <c r="CLD12" s="20"/>
      <c r="CLE12" s="20"/>
      <c r="CLF12" s="20"/>
      <c r="CLG12" s="20"/>
      <c r="CLH12" s="20"/>
      <c r="CLI12" s="20"/>
      <c r="CLJ12" s="20"/>
      <c r="CLK12" s="20"/>
      <c r="CLL12" s="20"/>
      <c r="CLM12" s="20"/>
      <c r="CLN12" s="20"/>
      <c r="CLO12" s="20"/>
      <c r="CLP12" s="20"/>
      <c r="CLQ12" s="20"/>
      <c r="CLR12" s="20"/>
      <c r="CLS12" s="20"/>
      <c r="CLT12" s="20"/>
      <c r="CLU12" s="20"/>
      <c r="CLV12" s="20"/>
      <c r="CLW12" s="20"/>
      <c r="CLX12" s="20"/>
      <c r="CLY12" s="20"/>
      <c r="CLZ12" s="20"/>
      <c r="CMA12" s="20"/>
      <c r="CMB12" s="20"/>
      <c r="CMC12" s="20"/>
      <c r="CMD12" s="20"/>
      <c r="CME12" s="20"/>
      <c r="CMF12" s="20"/>
      <c r="CMG12" s="20"/>
      <c r="CMH12" s="20"/>
      <c r="CMI12" s="20"/>
      <c r="CMJ12" s="20"/>
      <c r="CMK12" s="20"/>
      <c r="CML12" s="20"/>
      <c r="CMM12" s="20"/>
      <c r="CMN12" s="20"/>
      <c r="CMO12" s="20"/>
      <c r="CMP12" s="20"/>
      <c r="CMQ12" s="20"/>
      <c r="CMR12" s="20"/>
      <c r="CMS12" s="20"/>
      <c r="CMT12" s="20"/>
      <c r="CMU12" s="20"/>
      <c r="CMV12" s="20"/>
      <c r="CMW12" s="20"/>
      <c r="CMX12" s="20"/>
      <c r="CMY12" s="20"/>
      <c r="CMZ12" s="20"/>
      <c r="CNA12" s="20"/>
      <c r="CNB12" s="20"/>
      <c r="CNC12" s="20"/>
      <c r="CND12" s="20"/>
      <c r="CNE12" s="20"/>
      <c r="CNF12" s="20"/>
      <c r="CNG12" s="20"/>
      <c r="CNH12" s="20"/>
      <c r="CNI12" s="20"/>
      <c r="CNJ12" s="20"/>
      <c r="CNK12" s="20"/>
      <c r="CNL12" s="20"/>
      <c r="CNM12" s="20"/>
      <c r="CNN12" s="20"/>
      <c r="CNO12" s="20"/>
      <c r="CNP12" s="20"/>
      <c r="CNQ12" s="20"/>
      <c r="CNR12" s="20"/>
      <c r="CNS12" s="20"/>
      <c r="CNT12" s="20"/>
      <c r="CNU12" s="20"/>
      <c r="CNV12" s="20"/>
      <c r="CNW12" s="20"/>
      <c r="CNX12" s="20"/>
      <c r="CNY12" s="20"/>
      <c r="CNZ12" s="20"/>
      <c r="COA12" s="20"/>
      <c r="COB12" s="20"/>
      <c r="COC12" s="20"/>
      <c r="COD12" s="20"/>
      <c r="COE12" s="20"/>
      <c r="COF12" s="20"/>
      <c r="COG12" s="20"/>
      <c r="COH12" s="20"/>
      <c r="COI12" s="20"/>
      <c r="COJ12" s="20"/>
      <c r="COK12" s="20"/>
      <c r="COL12" s="20"/>
      <c r="COM12" s="20"/>
      <c r="CON12" s="20"/>
      <c r="COO12" s="20"/>
      <c r="COP12" s="20"/>
      <c r="COQ12" s="20"/>
      <c r="COR12" s="20"/>
      <c r="COS12" s="20"/>
      <c r="COT12" s="20"/>
      <c r="COU12" s="20"/>
      <c r="COV12" s="20"/>
      <c r="COW12" s="20"/>
      <c r="COX12" s="20"/>
      <c r="COY12" s="20"/>
      <c r="COZ12" s="20"/>
      <c r="CPA12" s="20"/>
      <c r="CPB12" s="20"/>
      <c r="CPC12" s="20"/>
      <c r="CPD12" s="20"/>
      <c r="CPE12" s="20"/>
      <c r="CPF12" s="20"/>
      <c r="CPG12" s="20"/>
      <c r="CPH12" s="20"/>
      <c r="CPI12" s="20"/>
      <c r="CPJ12" s="20"/>
      <c r="CPK12" s="20"/>
      <c r="CPL12" s="20"/>
      <c r="CPM12" s="20"/>
      <c r="CPN12" s="20"/>
      <c r="CPO12" s="20"/>
      <c r="CPP12" s="20"/>
      <c r="CPQ12" s="20"/>
      <c r="CPR12" s="20"/>
      <c r="CPS12" s="20"/>
      <c r="CPT12" s="20"/>
      <c r="CPU12" s="20"/>
      <c r="CPV12" s="20"/>
      <c r="CPW12" s="20"/>
      <c r="CPX12" s="20"/>
      <c r="CPY12" s="20"/>
      <c r="CPZ12" s="20"/>
      <c r="CQA12" s="20"/>
      <c r="CQB12" s="20"/>
      <c r="CQC12" s="20"/>
      <c r="CQD12" s="20"/>
      <c r="CQE12" s="20"/>
      <c r="CQF12" s="20"/>
      <c r="CQG12" s="20"/>
      <c r="CQH12" s="20"/>
      <c r="CQI12" s="20"/>
      <c r="CQJ12" s="20"/>
      <c r="CQK12" s="20"/>
      <c r="CQL12" s="20"/>
      <c r="CQM12" s="20"/>
      <c r="CQN12" s="20"/>
      <c r="CQO12" s="20"/>
      <c r="CQP12" s="20"/>
      <c r="CQQ12" s="20"/>
      <c r="CQR12" s="20"/>
      <c r="CQS12" s="20"/>
      <c r="CQT12" s="20"/>
      <c r="CQU12" s="20"/>
      <c r="CQV12" s="20"/>
      <c r="CQW12" s="20"/>
      <c r="CQX12" s="20"/>
      <c r="CQY12" s="20"/>
      <c r="CQZ12" s="20"/>
    </row>
    <row r="13" spans="1:2496" ht="18" customHeight="1" x14ac:dyDescent="0.25">
      <c r="A13" s="433"/>
      <c r="B13" s="21">
        <v>7</v>
      </c>
      <c r="C13" s="21" t="str">
        <f t="shared" si="2"/>
        <v>_7</v>
      </c>
      <c r="D13" s="21" t="str">
        <f t="shared" si="3"/>
        <v>_6_1</v>
      </c>
      <c r="E13" s="22" t="s">
        <v>18</v>
      </c>
      <c r="F13" s="21">
        <v>6</v>
      </c>
      <c r="G13" s="22" t="s">
        <v>18</v>
      </c>
      <c r="H13" s="21">
        <v>1</v>
      </c>
      <c r="I13" s="22" t="s">
        <v>7</v>
      </c>
      <c r="J13" s="15">
        <v>0</v>
      </c>
      <c r="K13" s="15">
        <v>0</v>
      </c>
      <c r="L13" s="24">
        <v>269</v>
      </c>
      <c r="M13" s="13">
        <f t="shared" si="0"/>
        <v>269</v>
      </c>
      <c r="N13" s="13">
        <f t="shared" si="1"/>
        <v>269</v>
      </c>
    </row>
    <row r="14" spans="1:2496" ht="18" customHeight="1" x14ac:dyDescent="0.25">
      <c r="A14" s="433"/>
      <c r="B14" s="21">
        <v>7</v>
      </c>
      <c r="C14" s="21" t="str">
        <f t="shared" si="2"/>
        <v>_7</v>
      </c>
      <c r="D14" s="21" t="str">
        <f t="shared" si="3"/>
        <v>_6_2</v>
      </c>
      <c r="E14" s="22" t="s">
        <v>18</v>
      </c>
      <c r="F14" s="21">
        <v>6</v>
      </c>
      <c r="G14" s="22" t="s">
        <v>18</v>
      </c>
      <c r="H14" s="21">
        <v>2</v>
      </c>
      <c r="I14" s="22" t="s">
        <v>9</v>
      </c>
      <c r="J14" s="15">
        <v>0</v>
      </c>
      <c r="K14" s="15">
        <v>0</v>
      </c>
      <c r="L14" s="24">
        <v>897</v>
      </c>
      <c r="M14" s="13">
        <f t="shared" si="0"/>
        <v>897</v>
      </c>
      <c r="N14" s="13">
        <f t="shared" si="1"/>
        <v>897</v>
      </c>
    </row>
    <row r="15" spans="1:2496" ht="18" customHeight="1" x14ac:dyDescent="0.25">
      <c r="A15" s="433"/>
      <c r="B15" s="21">
        <v>9</v>
      </c>
      <c r="C15" s="21" t="str">
        <f t="shared" si="2"/>
        <v>_9</v>
      </c>
      <c r="D15" s="21" t="str">
        <f t="shared" si="3"/>
        <v>_26_1</v>
      </c>
      <c r="E15" s="22" t="s">
        <v>22</v>
      </c>
      <c r="F15" s="21">
        <v>26</v>
      </c>
      <c r="G15" s="22" t="s">
        <v>23</v>
      </c>
      <c r="H15" s="21">
        <v>1</v>
      </c>
      <c r="I15" s="22" t="s">
        <v>7</v>
      </c>
      <c r="J15" s="15">
        <v>0</v>
      </c>
      <c r="K15" s="15">
        <v>0</v>
      </c>
      <c r="L15" s="24">
        <v>141</v>
      </c>
      <c r="M15" s="13">
        <f t="shared" si="0"/>
        <v>141</v>
      </c>
      <c r="N15" s="13">
        <f t="shared" si="1"/>
        <v>141</v>
      </c>
    </row>
    <row r="16" spans="1:2496" ht="18" customHeight="1" x14ac:dyDescent="0.25">
      <c r="A16" s="433"/>
      <c r="B16" s="21">
        <v>9</v>
      </c>
      <c r="C16" s="21" t="str">
        <f t="shared" si="2"/>
        <v>_9</v>
      </c>
      <c r="D16" s="21" t="str">
        <f t="shared" si="3"/>
        <v>_26_2</v>
      </c>
      <c r="E16" s="22" t="s">
        <v>22</v>
      </c>
      <c r="F16" s="21">
        <v>26</v>
      </c>
      <c r="G16" s="22" t="s">
        <v>23</v>
      </c>
      <c r="H16" s="21">
        <v>2</v>
      </c>
      <c r="I16" s="22" t="s">
        <v>9</v>
      </c>
      <c r="J16" s="15">
        <v>0</v>
      </c>
      <c r="K16" s="15">
        <v>0</v>
      </c>
      <c r="L16" s="24">
        <v>283</v>
      </c>
      <c r="M16" s="13">
        <f t="shared" si="0"/>
        <v>283</v>
      </c>
      <c r="N16" s="13">
        <f t="shared" si="1"/>
        <v>283</v>
      </c>
    </row>
    <row r="17" spans="1:2496" ht="18" customHeight="1" x14ac:dyDescent="0.25">
      <c r="A17" s="433"/>
      <c r="B17" s="21">
        <v>9</v>
      </c>
      <c r="C17" s="21" t="str">
        <f t="shared" si="2"/>
        <v>_9</v>
      </c>
      <c r="D17" s="21" t="str">
        <f t="shared" si="3"/>
        <v>_43_1</v>
      </c>
      <c r="E17" s="22" t="s">
        <v>22</v>
      </c>
      <c r="F17" s="21">
        <v>43</v>
      </c>
      <c r="G17" s="22" t="s">
        <v>118</v>
      </c>
      <c r="H17" s="21">
        <v>1</v>
      </c>
      <c r="I17" s="22" t="s">
        <v>7</v>
      </c>
      <c r="J17" s="15">
        <v>0</v>
      </c>
      <c r="K17" s="15">
        <v>0</v>
      </c>
      <c r="L17" s="24">
        <v>12</v>
      </c>
      <c r="M17" s="13">
        <f t="shared" si="0"/>
        <v>12</v>
      </c>
      <c r="N17" s="13">
        <f t="shared" si="1"/>
        <v>12</v>
      </c>
    </row>
    <row r="18" spans="1:2496" ht="18" customHeight="1" x14ac:dyDescent="0.25">
      <c r="A18" s="433"/>
      <c r="B18" s="21">
        <v>9</v>
      </c>
      <c r="C18" s="21" t="str">
        <f t="shared" si="2"/>
        <v>_9</v>
      </c>
      <c r="D18" s="21" t="str">
        <f t="shared" si="3"/>
        <v>_43_2</v>
      </c>
      <c r="E18" s="22" t="s">
        <v>22</v>
      </c>
      <c r="F18" s="21">
        <v>43</v>
      </c>
      <c r="G18" s="22" t="s">
        <v>118</v>
      </c>
      <c r="H18" s="21">
        <v>2</v>
      </c>
      <c r="I18" s="22" t="s">
        <v>9</v>
      </c>
      <c r="J18" s="15">
        <v>0</v>
      </c>
      <c r="K18" s="15">
        <v>0</v>
      </c>
      <c r="L18" s="24">
        <v>12</v>
      </c>
      <c r="M18" s="13">
        <f t="shared" si="0"/>
        <v>12</v>
      </c>
      <c r="N18" s="13">
        <f t="shared" si="1"/>
        <v>12</v>
      </c>
    </row>
    <row r="19" spans="1:2496" s="12" customFormat="1" ht="18" customHeight="1" x14ac:dyDescent="0.25">
      <c r="A19" s="433"/>
      <c r="B19" s="21">
        <v>11</v>
      </c>
      <c r="C19" s="21" t="str">
        <f t="shared" si="2"/>
        <v>_11</v>
      </c>
      <c r="D19" s="21" t="str">
        <f t="shared" si="3"/>
        <v>_27_1</v>
      </c>
      <c r="E19" s="22" t="s">
        <v>25</v>
      </c>
      <c r="F19" s="21">
        <v>27</v>
      </c>
      <c r="G19" s="22" t="s">
        <v>27</v>
      </c>
      <c r="H19" s="21">
        <v>1</v>
      </c>
      <c r="I19" s="22" t="s">
        <v>7</v>
      </c>
      <c r="J19" s="15">
        <v>0</v>
      </c>
      <c r="K19" s="15">
        <v>0</v>
      </c>
      <c r="L19" s="24">
        <v>281</v>
      </c>
      <c r="M19" s="13">
        <f t="shared" si="0"/>
        <v>281</v>
      </c>
      <c r="N19" s="13">
        <f t="shared" si="1"/>
        <v>281</v>
      </c>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c r="BHB19" s="20"/>
      <c r="BHC19" s="20"/>
      <c r="BHD19" s="20"/>
      <c r="BHE19" s="20"/>
      <c r="BHF19" s="20"/>
      <c r="BHG19" s="20"/>
      <c r="BHH19" s="20"/>
      <c r="BHI19" s="20"/>
      <c r="BHJ19" s="20"/>
      <c r="BHK19" s="20"/>
      <c r="BHL19" s="20"/>
      <c r="BHM19" s="20"/>
      <c r="BHN19" s="20"/>
      <c r="BHO19" s="20"/>
      <c r="BHP19" s="20"/>
      <c r="BHQ19" s="20"/>
      <c r="BHR19" s="20"/>
      <c r="BHS19" s="20"/>
      <c r="BHT19" s="20"/>
      <c r="BHU19" s="20"/>
      <c r="BHV19" s="20"/>
      <c r="BHW19" s="20"/>
      <c r="BHX19" s="20"/>
      <c r="BHY19" s="20"/>
      <c r="BHZ19" s="20"/>
      <c r="BIA19" s="20"/>
      <c r="BIB19" s="20"/>
      <c r="BIC19" s="20"/>
      <c r="BID19" s="20"/>
      <c r="BIE19" s="20"/>
      <c r="BIF19" s="20"/>
      <c r="BIG19" s="20"/>
      <c r="BIH19" s="20"/>
      <c r="BII19" s="20"/>
      <c r="BIJ19" s="20"/>
      <c r="BIK19" s="20"/>
      <c r="BIL19" s="20"/>
      <c r="BIM19" s="20"/>
      <c r="BIN19" s="20"/>
      <c r="BIO19" s="20"/>
      <c r="BIP19" s="20"/>
      <c r="BIQ19" s="20"/>
      <c r="BIR19" s="20"/>
      <c r="BIS19" s="20"/>
      <c r="BIT19" s="20"/>
      <c r="BIU19" s="20"/>
      <c r="BIV19" s="20"/>
      <c r="BIW19" s="20"/>
      <c r="BIX19" s="20"/>
      <c r="BIY19" s="20"/>
      <c r="BIZ19" s="20"/>
      <c r="BJA19" s="20"/>
      <c r="BJB19" s="20"/>
      <c r="BJC19" s="20"/>
      <c r="BJD19" s="20"/>
      <c r="BJE19" s="20"/>
      <c r="BJF19" s="20"/>
      <c r="BJG19" s="20"/>
      <c r="BJH19" s="20"/>
      <c r="BJI19" s="20"/>
      <c r="BJJ19" s="20"/>
      <c r="BJK19" s="20"/>
      <c r="BJL19" s="20"/>
      <c r="BJM19" s="20"/>
      <c r="BJN19" s="20"/>
      <c r="BJO19" s="20"/>
      <c r="BJP19" s="20"/>
      <c r="BJQ19" s="20"/>
      <c r="BJR19" s="20"/>
      <c r="BJS19" s="20"/>
      <c r="BJT19" s="20"/>
      <c r="BJU19" s="20"/>
      <c r="BJV19" s="20"/>
      <c r="BJW19" s="20"/>
      <c r="BJX19" s="20"/>
      <c r="BJY19" s="20"/>
      <c r="BJZ19" s="20"/>
      <c r="BKA19" s="20"/>
      <c r="BKB19" s="20"/>
      <c r="BKC19" s="20"/>
      <c r="BKD19" s="20"/>
      <c r="BKE19" s="20"/>
      <c r="BKF19" s="20"/>
      <c r="BKG19" s="20"/>
      <c r="BKH19" s="20"/>
      <c r="BKI19" s="20"/>
      <c r="BKJ19" s="20"/>
      <c r="BKK19" s="20"/>
      <c r="BKL19" s="20"/>
      <c r="BKM19" s="20"/>
      <c r="BKN19" s="20"/>
      <c r="BKO19" s="20"/>
      <c r="BKP19" s="20"/>
      <c r="BKQ19" s="20"/>
      <c r="BKR19" s="20"/>
      <c r="BKS19" s="20"/>
      <c r="BKT19" s="20"/>
      <c r="BKU19" s="20"/>
      <c r="BKV19" s="20"/>
      <c r="BKW19" s="20"/>
      <c r="BKX19" s="20"/>
      <c r="BKY19" s="20"/>
      <c r="BKZ19" s="20"/>
      <c r="BLA19" s="20"/>
      <c r="BLB19" s="20"/>
      <c r="BLC19" s="20"/>
      <c r="BLD19" s="20"/>
      <c r="BLE19" s="20"/>
      <c r="BLF19" s="20"/>
      <c r="BLG19" s="20"/>
      <c r="BLH19" s="20"/>
      <c r="BLI19" s="20"/>
      <c r="BLJ19" s="20"/>
      <c r="BLK19" s="20"/>
      <c r="BLL19" s="20"/>
      <c r="BLM19" s="20"/>
      <c r="BLN19" s="20"/>
      <c r="BLO19" s="20"/>
      <c r="BLP19" s="20"/>
      <c r="BLQ19" s="20"/>
      <c r="BLR19" s="20"/>
      <c r="BLS19" s="20"/>
      <c r="BLT19" s="20"/>
      <c r="BLU19" s="20"/>
      <c r="BLV19" s="20"/>
      <c r="BLW19" s="20"/>
      <c r="BLX19" s="20"/>
      <c r="BLY19" s="20"/>
      <c r="BLZ19" s="20"/>
      <c r="BMA19" s="20"/>
      <c r="BMB19" s="20"/>
      <c r="BMC19" s="20"/>
      <c r="BMD19" s="20"/>
      <c r="BME19" s="20"/>
      <c r="BMF19" s="20"/>
      <c r="BMG19" s="20"/>
      <c r="BMH19" s="20"/>
      <c r="BMI19" s="20"/>
      <c r="BMJ19" s="20"/>
      <c r="BMK19" s="20"/>
      <c r="BML19" s="20"/>
      <c r="BMM19" s="20"/>
      <c r="BMN19" s="20"/>
      <c r="BMO19" s="20"/>
      <c r="BMP19" s="20"/>
      <c r="BMQ19" s="20"/>
      <c r="BMR19" s="20"/>
      <c r="BMS19" s="20"/>
      <c r="BMT19" s="20"/>
      <c r="BMU19" s="20"/>
      <c r="BMV19" s="20"/>
      <c r="BMW19" s="20"/>
      <c r="BMX19" s="20"/>
      <c r="BMY19" s="20"/>
      <c r="BMZ19" s="20"/>
      <c r="BNA19" s="20"/>
      <c r="BNB19" s="20"/>
      <c r="BNC19" s="20"/>
      <c r="BND19" s="20"/>
      <c r="BNE19" s="20"/>
      <c r="BNF19" s="20"/>
      <c r="BNG19" s="20"/>
      <c r="BNH19" s="20"/>
      <c r="BNI19" s="20"/>
      <c r="BNJ19" s="20"/>
      <c r="BNK19" s="20"/>
      <c r="BNL19" s="20"/>
      <c r="BNM19" s="20"/>
      <c r="BNN19" s="20"/>
      <c r="BNO19" s="20"/>
      <c r="BNP19" s="20"/>
      <c r="BNQ19" s="20"/>
      <c r="BNR19" s="20"/>
      <c r="BNS19" s="20"/>
      <c r="BNT19" s="20"/>
      <c r="BNU19" s="20"/>
      <c r="BNV19" s="20"/>
      <c r="BNW19" s="20"/>
      <c r="BNX19" s="20"/>
      <c r="BNY19" s="20"/>
      <c r="BNZ19" s="20"/>
      <c r="BOA19" s="20"/>
      <c r="BOB19" s="20"/>
      <c r="BOC19" s="20"/>
      <c r="BOD19" s="20"/>
      <c r="BOE19" s="20"/>
      <c r="BOF19" s="20"/>
      <c r="BOG19" s="20"/>
      <c r="BOH19" s="20"/>
      <c r="BOI19" s="20"/>
      <c r="BOJ19" s="20"/>
      <c r="BOK19" s="20"/>
      <c r="BOL19" s="20"/>
      <c r="BOM19" s="20"/>
      <c r="BON19" s="20"/>
      <c r="BOO19" s="20"/>
      <c r="BOP19" s="20"/>
      <c r="BOQ19" s="20"/>
      <c r="BOR19" s="20"/>
      <c r="BOS19" s="20"/>
      <c r="BOT19" s="20"/>
      <c r="BOU19" s="20"/>
      <c r="BOV19" s="20"/>
      <c r="BOW19" s="20"/>
      <c r="BOX19" s="20"/>
      <c r="BOY19" s="20"/>
      <c r="BOZ19" s="20"/>
      <c r="BPA19" s="20"/>
      <c r="BPB19" s="20"/>
      <c r="BPC19" s="20"/>
      <c r="BPD19" s="20"/>
      <c r="BPE19" s="20"/>
      <c r="BPF19" s="20"/>
      <c r="BPG19" s="20"/>
      <c r="BPH19" s="20"/>
      <c r="BPI19" s="20"/>
      <c r="BPJ19" s="20"/>
      <c r="BPK19" s="20"/>
      <c r="BPL19" s="20"/>
      <c r="BPM19" s="20"/>
      <c r="BPN19" s="20"/>
      <c r="BPO19" s="20"/>
      <c r="BPP19" s="20"/>
      <c r="BPQ19" s="20"/>
      <c r="BPR19" s="20"/>
      <c r="BPS19" s="20"/>
      <c r="BPT19" s="20"/>
      <c r="BPU19" s="20"/>
      <c r="BPV19" s="20"/>
      <c r="BPW19" s="20"/>
      <c r="BPX19" s="20"/>
      <c r="BPY19" s="20"/>
      <c r="BPZ19" s="20"/>
      <c r="BQA19" s="20"/>
      <c r="BQB19" s="20"/>
      <c r="BQC19" s="20"/>
      <c r="BQD19" s="20"/>
      <c r="BQE19" s="20"/>
      <c r="BQF19" s="20"/>
      <c r="BQG19" s="20"/>
      <c r="BQH19" s="20"/>
      <c r="BQI19" s="20"/>
      <c r="BQJ19" s="20"/>
      <c r="BQK19" s="20"/>
      <c r="BQL19" s="20"/>
      <c r="BQM19" s="20"/>
      <c r="BQN19" s="20"/>
      <c r="BQO19" s="20"/>
      <c r="BQP19" s="20"/>
      <c r="BQQ19" s="20"/>
      <c r="BQR19" s="20"/>
      <c r="BQS19" s="20"/>
      <c r="BQT19" s="20"/>
      <c r="BQU19" s="20"/>
      <c r="BQV19" s="20"/>
      <c r="BQW19" s="20"/>
      <c r="BQX19" s="20"/>
      <c r="BQY19" s="20"/>
      <c r="BQZ19" s="20"/>
      <c r="BRA19" s="20"/>
      <c r="BRB19" s="20"/>
      <c r="BRC19" s="20"/>
      <c r="BRD19" s="20"/>
      <c r="BRE19" s="20"/>
      <c r="BRF19" s="20"/>
      <c r="BRG19" s="20"/>
      <c r="BRH19" s="20"/>
      <c r="BRI19" s="20"/>
      <c r="BRJ19" s="20"/>
      <c r="BRK19" s="20"/>
      <c r="BRL19" s="20"/>
      <c r="BRM19" s="20"/>
      <c r="BRN19" s="20"/>
      <c r="BRO19" s="20"/>
      <c r="BRP19" s="20"/>
      <c r="BRQ19" s="20"/>
      <c r="BRR19" s="20"/>
      <c r="BRS19" s="20"/>
      <c r="BRT19" s="20"/>
      <c r="BRU19" s="20"/>
      <c r="BRV19" s="20"/>
      <c r="BRW19" s="20"/>
      <c r="BRX19" s="20"/>
      <c r="BRY19" s="20"/>
      <c r="BRZ19" s="20"/>
      <c r="BSA19" s="20"/>
      <c r="BSB19" s="20"/>
      <c r="BSC19" s="20"/>
      <c r="BSD19" s="20"/>
      <c r="BSE19" s="20"/>
      <c r="BSF19" s="20"/>
      <c r="BSG19" s="20"/>
      <c r="BSH19" s="20"/>
      <c r="BSI19" s="20"/>
      <c r="BSJ19" s="20"/>
      <c r="BSK19" s="20"/>
      <c r="BSL19" s="20"/>
      <c r="BSM19" s="20"/>
      <c r="BSN19" s="20"/>
      <c r="BSO19" s="20"/>
      <c r="BSP19" s="20"/>
      <c r="BSQ19" s="20"/>
      <c r="BSR19" s="20"/>
      <c r="BSS19" s="20"/>
      <c r="BST19" s="20"/>
      <c r="BSU19" s="20"/>
      <c r="BSV19" s="20"/>
      <c r="BSW19" s="20"/>
      <c r="BSX19" s="20"/>
      <c r="BSY19" s="20"/>
      <c r="BSZ19" s="20"/>
      <c r="BTA19" s="20"/>
      <c r="BTB19" s="20"/>
      <c r="BTC19" s="20"/>
      <c r="BTD19" s="20"/>
      <c r="BTE19" s="20"/>
      <c r="BTF19" s="20"/>
      <c r="BTG19" s="20"/>
      <c r="BTH19" s="20"/>
      <c r="BTI19" s="20"/>
      <c r="BTJ19" s="20"/>
      <c r="BTK19" s="20"/>
      <c r="BTL19" s="20"/>
      <c r="BTM19" s="20"/>
      <c r="BTN19" s="20"/>
      <c r="BTO19" s="20"/>
      <c r="BTP19" s="20"/>
      <c r="BTQ19" s="20"/>
      <c r="BTR19" s="20"/>
      <c r="BTS19" s="20"/>
      <c r="BTT19" s="20"/>
      <c r="BTU19" s="20"/>
      <c r="BTV19" s="20"/>
      <c r="BTW19" s="20"/>
      <c r="BTX19" s="20"/>
      <c r="BTY19" s="20"/>
      <c r="BTZ19" s="20"/>
      <c r="BUA19" s="20"/>
      <c r="BUB19" s="20"/>
      <c r="BUC19" s="20"/>
      <c r="BUD19" s="20"/>
      <c r="BUE19" s="20"/>
      <c r="BUF19" s="20"/>
      <c r="BUG19" s="20"/>
      <c r="BUH19" s="20"/>
      <c r="BUI19" s="20"/>
      <c r="BUJ19" s="20"/>
      <c r="BUK19" s="20"/>
      <c r="BUL19" s="20"/>
      <c r="BUM19" s="20"/>
      <c r="BUN19" s="20"/>
      <c r="BUO19" s="20"/>
      <c r="BUP19" s="20"/>
      <c r="BUQ19" s="20"/>
      <c r="BUR19" s="20"/>
      <c r="BUS19" s="20"/>
      <c r="BUT19" s="20"/>
      <c r="BUU19" s="20"/>
      <c r="BUV19" s="20"/>
      <c r="BUW19" s="20"/>
      <c r="BUX19" s="20"/>
      <c r="BUY19" s="20"/>
      <c r="BUZ19" s="20"/>
      <c r="BVA19" s="20"/>
      <c r="BVB19" s="20"/>
      <c r="BVC19" s="20"/>
      <c r="BVD19" s="20"/>
      <c r="BVE19" s="20"/>
      <c r="BVF19" s="20"/>
      <c r="BVG19" s="20"/>
      <c r="BVH19" s="20"/>
      <c r="BVI19" s="20"/>
      <c r="BVJ19" s="20"/>
      <c r="BVK19" s="20"/>
      <c r="BVL19" s="20"/>
      <c r="BVM19" s="20"/>
      <c r="BVN19" s="20"/>
      <c r="BVO19" s="20"/>
      <c r="BVP19" s="20"/>
      <c r="BVQ19" s="20"/>
      <c r="BVR19" s="20"/>
      <c r="BVS19" s="20"/>
      <c r="BVT19" s="20"/>
      <c r="BVU19" s="20"/>
      <c r="BVV19" s="20"/>
      <c r="BVW19" s="20"/>
      <c r="BVX19" s="20"/>
      <c r="BVY19" s="20"/>
      <c r="BVZ19" s="20"/>
      <c r="BWA19" s="20"/>
      <c r="BWB19" s="20"/>
      <c r="BWC19" s="20"/>
      <c r="BWD19" s="20"/>
      <c r="BWE19" s="20"/>
      <c r="BWF19" s="20"/>
      <c r="BWG19" s="20"/>
      <c r="BWH19" s="20"/>
      <c r="BWI19" s="20"/>
      <c r="BWJ19" s="20"/>
      <c r="BWK19" s="20"/>
      <c r="BWL19" s="20"/>
      <c r="BWM19" s="20"/>
      <c r="BWN19" s="20"/>
      <c r="BWO19" s="20"/>
      <c r="BWP19" s="20"/>
      <c r="BWQ19" s="20"/>
      <c r="BWR19" s="20"/>
      <c r="BWS19" s="20"/>
      <c r="BWT19" s="20"/>
      <c r="BWU19" s="20"/>
      <c r="BWV19" s="20"/>
      <c r="BWW19" s="20"/>
      <c r="BWX19" s="20"/>
      <c r="BWY19" s="20"/>
      <c r="BWZ19" s="20"/>
      <c r="BXA19" s="20"/>
      <c r="BXB19" s="20"/>
      <c r="BXC19" s="20"/>
      <c r="BXD19" s="20"/>
      <c r="BXE19" s="20"/>
      <c r="BXF19" s="20"/>
      <c r="BXG19" s="20"/>
      <c r="BXH19" s="20"/>
      <c r="BXI19" s="20"/>
      <c r="BXJ19" s="20"/>
      <c r="BXK19" s="20"/>
      <c r="BXL19" s="20"/>
      <c r="BXM19" s="20"/>
      <c r="BXN19" s="20"/>
      <c r="BXO19" s="20"/>
      <c r="BXP19" s="20"/>
      <c r="BXQ19" s="20"/>
      <c r="BXR19" s="20"/>
      <c r="BXS19" s="20"/>
      <c r="BXT19" s="20"/>
      <c r="BXU19" s="20"/>
      <c r="BXV19" s="20"/>
      <c r="BXW19" s="20"/>
      <c r="BXX19" s="20"/>
      <c r="BXY19" s="20"/>
      <c r="BXZ19" s="20"/>
      <c r="BYA19" s="20"/>
      <c r="BYB19" s="20"/>
      <c r="BYC19" s="20"/>
      <c r="BYD19" s="20"/>
      <c r="BYE19" s="20"/>
      <c r="BYF19" s="20"/>
      <c r="BYG19" s="20"/>
      <c r="BYH19" s="20"/>
      <c r="BYI19" s="20"/>
      <c r="BYJ19" s="20"/>
      <c r="BYK19" s="20"/>
      <c r="BYL19" s="20"/>
      <c r="BYM19" s="20"/>
      <c r="BYN19" s="20"/>
      <c r="BYO19" s="20"/>
      <c r="BYP19" s="20"/>
      <c r="BYQ19" s="20"/>
      <c r="BYR19" s="20"/>
      <c r="BYS19" s="20"/>
      <c r="BYT19" s="20"/>
      <c r="BYU19" s="20"/>
      <c r="BYV19" s="20"/>
      <c r="BYW19" s="20"/>
      <c r="BYX19" s="20"/>
      <c r="BYY19" s="20"/>
      <c r="BYZ19" s="20"/>
      <c r="BZA19" s="20"/>
      <c r="BZB19" s="20"/>
      <c r="BZC19" s="20"/>
      <c r="BZD19" s="20"/>
      <c r="BZE19" s="20"/>
      <c r="BZF19" s="20"/>
      <c r="BZG19" s="20"/>
      <c r="BZH19" s="20"/>
      <c r="BZI19" s="20"/>
      <c r="BZJ19" s="20"/>
      <c r="BZK19" s="20"/>
      <c r="BZL19" s="20"/>
      <c r="BZM19" s="20"/>
      <c r="BZN19" s="20"/>
      <c r="BZO19" s="20"/>
      <c r="BZP19" s="20"/>
      <c r="BZQ19" s="20"/>
      <c r="BZR19" s="20"/>
      <c r="BZS19" s="20"/>
      <c r="BZT19" s="20"/>
      <c r="BZU19" s="20"/>
      <c r="BZV19" s="20"/>
      <c r="BZW19" s="20"/>
      <c r="BZX19" s="20"/>
      <c r="BZY19" s="20"/>
      <c r="BZZ19" s="20"/>
      <c r="CAA19" s="20"/>
      <c r="CAB19" s="20"/>
      <c r="CAC19" s="20"/>
      <c r="CAD19" s="20"/>
      <c r="CAE19" s="20"/>
      <c r="CAF19" s="20"/>
      <c r="CAG19" s="20"/>
      <c r="CAH19" s="20"/>
      <c r="CAI19" s="20"/>
      <c r="CAJ19" s="20"/>
      <c r="CAK19" s="20"/>
      <c r="CAL19" s="20"/>
      <c r="CAM19" s="20"/>
      <c r="CAN19" s="20"/>
      <c r="CAO19" s="20"/>
      <c r="CAP19" s="20"/>
      <c r="CAQ19" s="20"/>
      <c r="CAR19" s="20"/>
      <c r="CAS19" s="20"/>
      <c r="CAT19" s="20"/>
      <c r="CAU19" s="20"/>
      <c r="CAV19" s="20"/>
      <c r="CAW19" s="20"/>
      <c r="CAX19" s="20"/>
      <c r="CAY19" s="20"/>
      <c r="CAZ19" s="20"/>
      <c r="CBA19" s="20"/>
      <c r="CBB19" s="20"/>
      <c r="CBC19" s="20"/>
      <c r="CBD19" s="20"/>
      <c r="CBE19" s="20"/>
      <c r="CBF19" s="20"/>
      <c r="CBG19" s="20"/>
      <c r="CBH19" s="20"/>
      <c r="CBI19" s="20"/>
      <c r="CBJ19" s="20"/>
      <c r="CBK19" s="20"/>
      <c r="CBL19" s="20"/>
      <c r="CBM19" s="20"/>
      <c r="CBN19" s="20"/>
      <c r="CBO19" s="20"/>
      <c r="CBP19" s="20"/>
      <c r="CBQ19" s="20"/>
      <c r="CBR19" s="20"/>
      <c r="CBS19" s="20"/>
      <c r="CBT19" s="20"/>
      <c r="CBU19" s="20"/>
      <c r="CBV19" s="20"/>
      <c r="CBW19" s="20"/>
      <c r="CBX19" s="20"/>
      <c r="CBY19" s="20"/>
      <c r="CBZ19" s="20"/>
      <c r="CCA19" s="20"/>
      <c r="CCB19" s="20"/>
      <c r="CCC19" s="20"/>
      <c r="CCD19" s="20"/>
      <c r="CCE19" s="20"/>
      <c r="CCF19" s="20"/>
      <c r="CCG19" s="20"/>
      <c r="CCH19" s="20"/>
      <c r="CCI19" s="20"/>
      <c r="CCJ19" s="20"/>
      <c r="CCK19" s="20"/>
      <c r="CCL19" s="20"/>
      <c r="CCM19" s="20"/>
      <c r="CCN19" s="20"/>
      <c r="CCO19" s="20"/>
      <c r="CCP19" s="20"/>
      <c r="CCQ19" s="20"/>
      <c r="CCR19" s="20"/>
      <c r="CCS19" s="20"/>
      <c r="CCT19" s="20"/>
      <c r="CCU19" s="20"/>
      <c r="CCV19" s="20"/>
      <c r="CCW19" s="20"/>
      <c r="CCX19" s="20"/>
      <c r="CCY19" s="20"/>
      <c r="CCZ19" s="20"/>
      <c r="CDA19" s="20"/>
      <c r="CDB19" s="20"/>
      <c r="CDC19" s="20"/>
      <c r="CDD19" s="20"/>
      <c r="CDE19" s="20"/>
      <c r="CDF19" s="20"/>
      <c r="CDG19" s="20"/>
      <c r="CDH19" s="20"/>
      <c r="CDI19" s="20"/>
      <c r="CDJ19" s="20"/>
      <c r="CDK19" s="20"/>
      <c r="CDL19" s="20"/>
      <c r="CDM19" s="20"/>
      <c r="CDN19" s="20"/>
      <c r="CDO19" s="20"/>
      <c r="CDP19" s="20"/>
      <c r="CDQ19" s="20"/>
      <c r="CDR19" s="20"/>
      <c r="CDS19" s="20"/>
      <c r="CDT19" s="20"/>
      <c r="CDU19" s="20"/>
      <c r="CDV19" s="20"/>
      <c r="CDW19" s="20"/>
      <c r="CDX19" s="20"/>
      <c r="CDY19" s="20"/>
      <c r="CDZ19" s="20"/>
      <c r="CEA19" s="20"/>
      <c r="CEB19" s="20"/>
      <c r="CEC19" s="20"/>
      <c r="CED19" s="20"/>
      <c r="CEE19" s="20"/>
      <c r="CEF19" s="20"/>
      <c r="CEG19" s="20"/>
      <c r="CEH19" s="20"/>
      <c r="CEI19" s="20"/>
      <c r="CEJ19" s="20"/>
      <c r="CEK19" s="20"/>
      <c r="CEL19" s="20"/>
      <c r="CEM19" s="20"/>
      <c r="CEN19" s="20"/>
      <c r="CEO19" s="20"/>
      <c r="CEP19" s="20"/>
      <c r="CEQ19" s="20"/>
      <c r="CER19" s="20"/>
      <c r="CES19" s="20"/>
      <c r="CET19" s="20"/>
      <c r="CEU19" s="20"/>
      <c r="CEV19" s="20"/>
      <c r="CEW19" s="20"/>
      <c r="CEX19" s="20"/>
      <c r="CEY19" s="20"/>
      <c r="CEZ19" s="20"/>
      <c r="CFA19" s="20"/>
      <c r="CFB19" s="20"/>
      <c r="CFC19" s="20"/>
      <c r="CFD19" s="20"/>
      <c r="CFE19" s="20"/>
      <c r="CFF19" s="20"/>
      <c r="CFG19" s="20"/>
      <c r="CFH19" s="20"/>
      <c r="CFI19" s="20"/>
      <c r="CFJ19" s="20"/>
      <c r="CFK19" s="20"/>
      <c r="CFL19" s="20"/>
      <c r="CFM19" s="20"/>
      <c r="CFN19" s="20"/>
      <c r="CFO19" s="20"/>
      <c r="CFP19" s="20"/>
      <c r="CFQ19" s="20"/>
      <c r="CFR19" s="20"/>
      <c r="CFS19" s="20"/>
      <c r="CFT19" s="20"/>
      <c r="CFU19" s="20"/>
      <c r="CFV19" s="20"/>
      <c r="CFW19" s="20"/>
      <c r="CFX19" s="20"/>
      <c r="CFY19" s="20"/>
      <c r="CFZ19" s="20"/>
      <c r="CGA19" s="20"/>
      <c r="CGB19" s="20"/>
      <c r="CGC19" s="20"/>
      <c r="CGD19" s="20"/>
      <c r="CGE19" s="20"/>
      <c r="CGF19" s="20"/>
      <c r="CGG19" s="20"/>
      <c r="CGH19" s="20"/>
      <c r="CGI19" s="20"/>
      <c r="CGJ19" s="20"/>
      <c r="CGK19" s="20"/>
      <c r="CGL19" s="20"/>
      <c r="CGM19" s="20"/>
      <c r="CGN19" s="20"/>
      <c r="CGO19" s="20"/>
      <c r="CGP19" s="20"/>
      <c r="CGQ19" s="20"/>
      <c r="CGR19" s="20"/>
      <c r="CGS19" s="20"/>
      <c r="CGT19" s="20"/>
      <c r="CGU19" s="20"/>
      <c r="CGV19" s="20"/>
      <c r="CGW19" s="20"/>
      <c r="CGX19" s="20"/>
      <c r="CGY19" s="20"/>
      <c r="CGZ19" s="20"/>
      <c r="CHA19" s="20"/>
      <c r="CHB19" s="20"/>
      <c r="CHC19" s="20"/>
      <c r="CHD19" s="20"/>
      <c r="CHE19" s="20"/>
      <c r="CHF19" s="20"/>
      <c r="CHG19" s="20"/>
      <c r="CHH19" s="20"/>
      <c r="CHI19" s="20"/>
      <c r="CHJ19" s="20"/>
      <c r="CHK19" s="20"/>
      <c r="CHL19" s="20"/>
      <c r="CHM19" s="20"/>
      <c r="CHN19" s="20"/>
      <c r="CHO19" s="20"/>
      <c r="CHP19" s="20"/>
      <c r="CHQ19" s="20"/>
      <c r="CHR19" s="20"/>
      <c r="CHS19" s="20"/>
      <c r="CHT19" s="20"/>
      <c r="CHU19" s="20"/>
      <c r="CHV19" s="20"/>
      <c r="CHW19" s="20"/>
      <c r="CHX19" s="20"/>
      <c r="CHY19" s="20"/>
      <c r="CHZ19" s="20"/>
      <c r="CIA19" s="20"/>
      <c r="CIB19" s="20"/>
      <c r="CIC19" s="20"/>
      <c r="CID19" s="20"/>
      <c r="CIE19" s="20"/>
      <c r="CIF19" s="20"/>
      <c r="CIG19" s="20"/>
      <c r="CIH19" s="20"/>
      <c r="CII19" s="20"/>
      <c r="CIJ19" s="20"/>
      <c r="CIK19" s="20"/>
      <c r="CIL19" s="20"/>
      <c r="CIM19" s="20"/>
      <c r="CIN19" s="20"/>
      <c r="CIO19" s="20"/>
      <c r="CIP19" s="20"/>
      <c r="CIQ19" s="20"/>
      <c r="CIR19" s="20"/>
      <c r="CIS19" s="20"/>
      <c r="CIT19" s="20"/>
      <c r="CIU19" s="20"/>
      <c r="CIV19" s="20"/>
      <c r="CIW19" s="20"/>
      <c r="CIX19" s="20"/>
      <c r="CIY19" s="20"/>
      <c r="CIZ19" s="20"/>
      <c r="CJA19" s="20"/>
      <c r="CJB19" s="20"/>
      <c r="CJC19" s="20"/>
      <c r="CJD19" s="20"/>
      <c r="CJE19" s="20"/>
      <c r="CJF19" s="20"/>
      <c r="CJG19" s="20"/>
      <c r="CJH19" s="20"/>
      <c r="CJI19" s="20"/>
      <c r="CJJ19" s="20"/>
      <c r="CJK19" s="20"/>
      <c r="CJL19" s="20"/>
      <c r="CJM19" s="20"/>
      <c r="CJN19" s="20"/>
      <c r="CJO19" s="20"/>
      <c r="CJP19" s="20"/>
      <c r="CJQ19" s="20"/>
      <c r="CJR19" s="20"/>
      <c r="CJS19" s="20"/>
      <c r="CJT19" s="20"/>
      <c r="CJU19" s="20"/>
      <c r="CJV19" s="20"/>
      <c r="CJW19" s="20"/>
      <c r="CJX19" s="20"/>
      <c r="CJY19" s="20"/>
      <c r="CJZ19" s="20"/>
      <c r="CKA19" s="20"/>
      <c r="CKB19" s="20"/>
      <c r="CKC19" s="20"/>
      <c r="CKD19" s="20"/>
      <c r="CKE19" s="20"/>
      <c r="CKF19" s="20"/>
      <c r="CKG19" s="20"/>
      <c r="CKH19" s="20"/>
      <c r="CKI19" s="20"/>
      <c r="CKJ19" s="20"/>
      <c r="CKK19" s="20"/>
      <c r="CKL19" s="20"/>
      <c r="CKM19" s="20"/>
      <c r="CKN19" s="20"/>
      <c r="CKO19" s="20"/>
      <c r="CKP19" s="20"/>
      <c r="CKQ19" s="20"/>
      <c r="CKR19" s="20"/>
      <c r="CKS19" s="20"/>
      <c r="CKT19" s="20"/>
      <c r="CKU19" s="20"/>
      <c r="CKV19" s="20"/>
      <c r="CKW19" s="20"/>
      <c r="CKX19" s="20"/>
      <c r="CKY19" s="20"/>
      <c r="CKZ19" s="20"/>
      <c r="CLA19" s="20"/>
      <c r="CLB19" s="20"/>
      <c r="CLC19" s="20"/>
      <c r="CLD19" s="20"/>
      <c r="CLE19" s="20"/>
      <c r="CLF19" s="20"/>
      <c r="CLG19" s="20"/>
      <c r="CLH19" s="20"/>
      <c r="CLI19" s="20"/>
      <c r="CLJ19" s="20"/>
      <c r="CLK19" s="20"/>
      <c r="CLL19" s="20"/>
      <c r="CLM19" s="20"/>
      <c r="CLN19" s="20"/>
      <c r="CLO19" s="20"/>
      <c r="CLP19" s="20"/>
      <c r="CLQ19" s="20"/>
      <c r="CLR19" s="20"/>
      <c r="CLS19" s="20"/>
      <c r="CLT19" s="20"/>
      <c r="CLU19" s="20"/>
      <c r="CLV19" s="20"/>
      <c r="CLW19" s="20"/>
      <c r="CLX19" s="20"/>
      <c r="CLY19" s="20"/>
      <c r="CLZ19" s="20"/>
      <c r="CMA19" s="20"/>
      <c r="CMB19" s="20"/>
      <c r="CMC19" s="20"/>
      <c r="CMD19" s="20"/>
      <c r="CME19" s="20"/>
      <c r="CMF19" s="20"/>
      <c r="CMG19" s="20"/>
      <c r="CMH19" s="20"/>
      <c r="CMI19" s="20"/>
      <c r="CMJ19" s="20"/>
      <c r="CMK19" s="20"/>
      <c r="CML19" s="20"/>
      <c r="CMM19" s="20"/>
      <c r="CMN19" s="20"/>
      <c r="CMO19" s="20"/>
      <c r="CMP19" s="20"/>
      <c r="CMQ19" s="20"/>
      <c r="CMR19" s="20"/>
      <c r="CMS19" s="20"/>
      <c r="CMT19" s="20"/>
      <c r="CMU19" s="20"/>
      <c r="CMV19" s="20"/>
      <c r="CMW19" s="20"/>
      <c r="CMX19" s="20"/>
      <c r="CMY19" s="20"/>
      <c r="CMZ19" s="20"/>
      <c r="CNA19" s="20"/>
      <c r="CNB19" s="20"/>
      <c r="CNC19" s="20"/>
      <c r="CND19" s="20"/>
      <c r="CNE19" s="20"/>
      <c r="CNF19" s="20"/>
      <c r="CNG19" s="20"/>
      <c r="CNH19" s="20"/>
      <c r="CNI19" s="20"/>
      <c r="CNJ19" s="20"/>
      <c r="CNK19" s="20"/>
      <c r="CNL19" s="20"/>
      <c r="CNM19" s="20"/>
      <c r="CNN19" s="20"/>
      <c r="CNO19" s="20"/>
      <c r="CNP19" s="20"/>
      <c r="CNQ19" s="20"/>
      <c r="CNR19" s="20"/>
      <c r="CNS19" s="20"/>
      <c r="CNT19" s="20"/>
      <c r="CNU19" s="20"/>
      <c r="CNV19" s="20"/>
      <c r="CNW19" s="20"/>
      <c r="CNX19" s="20"/>
      <c r="CNY19" s="20"/>
      <c r="CNZ19" s="20"/>
      <c r="COA19" s="20"/>
      <c r="COB19" s="20"/>
      <c r="COC19" s="20"/>
      <c r="COD19" s="20"/>
      <c r="COE19" s="20"/>
      <c r="COF19" s="20"/>
      <c r="COG19" s="20"/>
      <c r="COH19" s="20"/>
      <c r="COI19" s="20"/>
      <c r="COJ19" s="20"/>
      <c r="COK19" s="20"/>
      <c r="COL19" s="20"/>
      <c r="COM19" s="20"/>
      <c r="CON19" s="20"/>
      <c r="COO19" s="20"/>
      <c r="COP19" s="20"/>
      <c r="COQ19" s="20"/>
      <c r="COR19" s="20"/>
      <c r="COS19" s="20"/>
      <c r="COT19" s="20"/>
      <c r="COU19" s="20"/>
      <c r="COV19" s="20"/>
      <c r="COW19" s="20"/>
      <c r="COX19" s="20"/>
      <c r="COY19" s="20"/>
      <c r="COZ19" s="20"/>
      <c r="CPA19" s="20"/>
      <c r="CPB19" s="20"/>
      <c r="CPC19" s="20"/>
      <c r="CPD19" s="20"/>
      <c r="CPE19" s="20"/>
      <c r="CPF19" s="20"/>
      <c r="CPG19" s="20"/>
      <c r="CPH19" s="20"/>
      <c r="CPI19" s="20"/>
      <c r="CPJ19" s="20"/>
      <c r="CPK19" s="20"/>
      <c r="CPL19" s="20"/>
      <c r="CPM19" s="20"/>
      <c r="CPN19" s="20"/>
      <c r="CPO19" s="20"/>
      <c r="CPP19" s="20"/>
      <c r="CPQ19" s="20"/>
      <c r="CPR19" s="20"/>
      <c r="CPS19" s="20"/>
      <c r="CPT19" s="20"/>
      <c r="CPU19" s="20"/>
      <c r="CPV19" s="20"/>
      <c r="CPW19" s="20"/>
      <c r="CPX19" s="20"/>
      <c r="CPY19" s="20"/>
      <c r="CPZ19" s="20"/>
      <c r="CQA19" s="20"/>
      <c r="CQB19" s="20"/>
      <c r="CQC19" s="20"/>
      <c r="CQD19" s="20"/>
      <c r="CQE19" s="20"/>
      <c r="CQF19" s="20"/>
      <c r="CQG19" s="20"/>
      <c r="CQH19" s="20"/>
      <c r="CQI19" s="20"/>
      <c r="CQJ19" s="20"/>
      <c r="CQK19" s="20"/>
      <c r="CQL19" s="20"/>
      <c r="CQM19" s="20"/>
      <c r="CQN19" s="20"/>
      <c r="CQO19" s="20"/>
      <c r="CQP19" s="20"/>
      <c r="CQQ19" s="20"/>
      <c r="CQR19" s="20"/>
      <c r="CQS19" s="20"/>
      <c r="CQT19" s="20"/>
      <c r="CQU19" s="20"/>
      <c r="CQV19" s="20"/>
      <c r="CQW19" s="20"/>
      <c r="CQX19" s="20"/>
      <c r="CQY19" s="20"/>
      <c r="CQZ19" s="20"/>
    </row>
    <row r="20" spans="1:2496" s="12" customFormat="1" ht="18" customHeight="1" x14ac:dyDescent="0.25">
      <c r="A20" s="433"/>
      <c r="B20" s="21">
        <v>11</v>
      </c>
      <c r="C20" s="21" t="str">
        <f t="shared" si="2"/>
        <v>_11</v>
      </c>
      <c r="D20" s="21" t="str">
        <f t="shared" si="3"/>
        <v>_27_2</v>
      </c>
      <c r="E20" s="22" t="s">
        <v>25</v>
      </c>
      <c r="F20" s="21">
        <v>27</v>
      </c>
      <c r="G20" s="22" t="s">
        <v>27</v>
      </c>
      <c r="H20" s="21">
        <v>2</v>
      </c>
      <c r="I20" s="22" t="s">
        <v>9</v>
      </c>
      <c r="J20" s="15">
        <v>0</v>
      </c>
      <c r="K20" s="15">
        <v>0</v>
      </c>
      <c r="L20" s="24">
        <v>92</v>
      </c>
      <c r="M20" s="13">
        <f t="shared" si="0"/>
        <v>92</v>
      </c>
      <c r="N20" s="13">
        <f t="shared" si="1"/>
        <v>92</v>
      </c>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c r="BHB20" s="20"/>
      <c r="BHC20" s="20"/>
      <c r="BHD20" s="20"/>
      <c r="BHE20" s="20"/>
      <c r="BHF20" s="20"/>
      <c r="BHG20" s="20"/>
      <c r="BHH20" s="20"/>
      <c r="BHI20" s="20"/>
      <c r="BHJ20" s="20"/>
      <c r="BHK20" s="20"/>
      <c r="BHL20" s="20"/>
      <c r="BHM20" s="20"/>
      <c r="BHN20" s="20"/>
      <c r="BHO20" s="20"/>
      <c r="BHP20" s="20"/>
      <c r="BHQ20" s="20"/>
      <c r="BHR20" s="20"/>
      <c r="BHS20" s="20"/>
      <c r="BHT20" s="20"/>
      <c r="BHU20" s="20"/>
      <c r="BHV20" s="20"/>
      <c r="BHW20" s="20"/>
      <c r="BHX20" s="20"/>
      <c r="BHY20" s="20"/>
      <c r="BHZ20" s="20"/>
      <c r="BIA20" s="20"/>
      <c r="BIB20" s="20"/>
      <c r="BIC20" s="20"/>
      <c r="BID20" s="20"/>
      <c r="BIE20" s="20"/>
      <c r="BIF20" s="20"/>
      <c r="BIG20" s="20"/>
      <c r="BIH20" s="20"/>
      <c r="BII20" s="20"/>
      <c r="BIJ20" s="20"/>
      <c r="BIK20" s="20"/>
      <c r="BIL20" s="20"/>
      <c r="BIM20" s="20"/>
      <c r="BIN20" s="20"/>
      <c r="BIO20" s="20"/>
      <c r="BIP20" s="20"/>
      <c r="BIQ20" s="20"/>
      <c r="BIR20" s="20"/>
      <c r="BIS20" s="20"/>
      <c r="BIT20" s="20"/>
      <c r="BIU20" s="20"/>
      <c r="BIV20" s="20"/>
      <c r="BIW20" s="20"/>
      <c r="BIX20" s="20"/>
      <c r="BIY20" s="20"/>
      <c r="BIZ20" s="20"/>
      <c r="BJA20" s="20"/>
      <c r="BJB20" s="20"/>
      <c r="BJC20" s="20"/>
      <c r="BJD20" s="20"/>
      <c r="BJE20" s="20"/>
      <c r="BJF20" s="20"/>
      <c r="BJG20" s="20"/>
      <c r="BJH20" s="20"/>
      <c r="BJI20" s="20"/>
      <c r="BJJ20" s="20"/>
      <c r="BJK20" s="20"/>
      <c r="BJL20" s="20"/>
      <c r="BJM20" s="20"/>
      <c r="BJN20" s="20"/>
      <c r="BJO20" s="20"/>
      <c r="BJP20" s="20"/>
      <c r="BJQ20" s="20"/>
      <c r="BJR20" s="20"/>
      <c r="BJS20" s="20"/>
      <c r="BJT20" s="20"/>
      <c r="BJU20" s="20"/>
      <c r="BJV20" s="20"/>
      <c r="BJW20" s="20"/>
      <c r="BJX20" s="20"/>
      <c r="BJY20" s="20"/>
      <c r="BJZ20" s="20"/>
      <c r="BKA20" s="20"/>
      <c r="BKB20" s="20"/>
      <c r="BKC20" s="20"/>
      <c r="BKD20" s="20"/>
      <c r="BKE20" s="20"/>
      <c r="BKF20" s="20"/>
      <c r="BKG20" s="20"/>
      <c r="BKH20" s="20"/>
      <c r="BKI20" s="20"/>
      <c r="BKJ20" s="20"/>
      <c r="BKK20" s="20"/>
      <c r="BKL20" s="20"/>
      <c r="BKM20" s="20"/>
      <c r="BKN20" s="20"/>
      <c r="BKO20" s="20"/>
      <c r="BKP20" s="20"/>
      <c r="BKQ20" s="20"/>
      <c r="BKR20" s="20"/>
      <c r="BKS20" s="20"/>
      <c r="BKT20" s="20"/>
      <c r="BKU20" s="20"/>
      <c r="BKV20" s="20"/>
      <c r="BKW20" s="20"/>
      <c r="BKX20" s="20"/>
      <c r="BKY20" s="20"/>
      <c r="BKZ20" s="20"/>
      <c r="BLA20" s="20"/>
      <c r="BLB20" s="20"/>
      <c r="BLC20" s="20"/>
      <c r="BLD20" s="20"/>
      <c r="BLE20" s="20"/>
      <c r="BLF20" s="20"/>
      <c r="BLG20" s="20"/>
      <c r="BLH20" s="20"/>
      <c r="BLI20" s="20"/>
      <c r="BLJ20" s="20"/>
      <c r="BLK20" s="20"/>
      <c r="BLL20" s="20"/>
      <c r="BLM20" s="20"/>
      <c r="BLN20" s="20"/>
      <c r="BLO20" s="20"/>
      <c r="BLP20" s="20"/>
      <c r="BLQ20" s="20"/>
      <c r="BLR20" s="20"/>
      <c r="BLS20" s="20"/>
      <c r="BLT20" s="20"/>
      <c r="BLU20" s="20"/>
      <c r="BLV20" s="20"/>
      <c r="BLW20" s="20"/>
      <c r="BLX20" s="20"/>
      <c r="BLY20" s="20"/>
      <c r="BLZ20" s="20"/>
      <c r="BMA20" s="20"/>
      <c r="BMB20" s="20"/>
      <c r="BMC20" s="20"/>
      <c r="BMD20" s="20"/>
      <c r="BME20" s="20"/>
      <c r="BMF20" s="20"/>
      <c r="BMG20" s="20"/>
      <c r="BMH20" s="20"/>
      <c r="BMI20" s="20"/>
      <c r="BMJ20" s="20"/>
      <c r="BMK20" s="20"/>
      <c r="BML20" s="20"/>
      <c r="BMM20" s="20"/>
      <c r="BMN20" s="20"/>
      <c r="BMO20" s="20"/>
      <c r="BMP20" s="20"/>
      <c r="BMQ20" s="20"/>
      <c r="BMR20" s="20"/>
      <c r="BMS20" s="20"/>
      <c r="BMT20" s="20"/>
      <c r="BMU20" s="20"/>
      <c r="BMV20" s="20"/>
      <c r="BMW20" s="20"/>
      <c r="BMX20" s="20"/>
      <c r="BMY20" s="20"/>
      <c r="BMZ20" s="20"/>
      <c r="BNA20" s="20"/>
      <c r="BNB20" s="20"/>
      <c r="BNC20" s="20"/>
      <c r="BND20" s="20"/>
      <c r="BNE20" s="20"/>
      <c r="BNF20" s="20"/>
      <c r="BNG20" s="20"/>
      <c r="BNH20" s="20"/>
      <c r="BNI20" s="20"/>
      <c r="BNJ20" s="20"/>
      <c r="BNK20" s="20"/>
      <c r="BNL20" s="20"/>
      <c r="BNM20" s="20"/>
      <c r="BNN20" s="20"/>
      <c r="BNO20" s="20"/>
      <c r="BNP20" s="20"/>
      <c r="BNQ20" s="20"/>
      <c r="BNR20" s="20"/>
      <c r="BNS20" s="20"/>
      <c r="BNT20" s="20"/>
      <c r="BNU20" s="20"/>
      <c r="BNV20" s="20"/>
      <c r="BNW20" s="20"/>
      <c r="BNX20" s="20"/>
      <c r="BNY20" s="20"/>
      <c r="BNZ20" s="20"/>
      <c r="BOA20" s="20"/>
      <c r="BOB20" s="20"/>
      <c r="BOC20" s="20"/>
      <c r="BOD20" s="20"/>
      <c r="BOE20" s="20"/>
      <c r="BOF20" s="20"/>
      <c r="BOG20" s="20"/>
      <c r="BOH20" s="20"/>
      <c r="BOI20" s="20"/>
      <c r="BOJ20" s="20"/>
      <c r="BOK20" s="20"/>
      <c r="BOL20" s="20"/>
      <c r="BOM20" s="20"/>
      <c r="BON20" s="20"/>
      <c r="BOO20" s="20"/>
      <c r="BOP20" s="20"/>
      <c r="BOQ20" s="20"/>
      <c r="BOR20" s="20"/>
      <c r="BOS20" s="20"/>
      <c r="BOT20" s="20"/>
      <c r="BOU20" s="20"/>
      <c r="BOV20" s="20"/>
      <c r="BOW20" s="20"/>
      <c r="BOX20" s="20"/>
      <c r="BOY20" s="20"/>
      <c r="BOZ20" s="20"/>
      <c r="BPA20" s="20"/>
      <c r="BPB20" s="20"/>
      <c r="BPC20" s="20"/>
      <c r="BPD20" s="20"/>
      <c r="BPE20" s="20"/>
      <c r="BPF20" s="20"/>
      <c r="BPG20" s="20"/>
      <c r="BPH20" s="20"/>
      <c r="BPI20" s="20"/>
      <c r="BPJ20" s="20"/>
      <c r="BPK20" s="20"/>
      <c r="BPL20" s="20"/>
      <c r="BPM20" s="20"/>
      <c r="BPN20" s="20"/>
      <c r="BPO20" s="20"/>
      <c r="BPP20" s="20"/>
      <c r="BPQ20" s="20"/>
      <c r="BPR20" s="20"/>
      <c r="BPS20" s="20"/>
      <c r="BPT20" s="20"/>
      <c r="BPU20" s="20"/>
      <c r="BPV20" s="20"/>
      <c r="BPW20" s="20"/>
      <c r="BPX20" s="20"/>
      <c r="BPY20" s="20"/>
      <c r="BPZ20" s="20"/>
      <c r="BQA20" s="20"/>
      <c r="BQB20" s="20"/>
      <c r="BQC20" s="20"/>
      <c r="BQD20" s="20"/>
      <c r="BQE20" s="20"/>
      <c r="BQF20" s="20"/>
      <c r="BQG20" s="20"/>
      <c r="BQH20" s="20"/>
      <c r="BQI20" s="20"/>
      <c r="BQJ20" s="20"/>
      <c r="BQK20" s="20"/>
      <c r="BQL20" s="20"/>
      <c r="BQM20" s="20"/>
      <c r="BQN20" s="20"/>
      <c r="BQO20" s="20"/>
      <c r="BQP20" s="20"/>
      <c r="BQQ20" s="20"/>
      <c r="BQR20" s="20"/>
      <c r="BQS20" s="20"/>
      <c r="BQT20" s="20"/>
      <c r="BQU20" s="20"/>
      <c r="BQV20" s="20"/>
      <c r="BQW20" s="20"/>
      <c r="BQX20" s="20"/>
      <c r="BQY20" s="20"/>
      <c r="BQZ20" s="20"/>
      <c r="BRA20" s="20"/>
      <c r="BRB20" s="20"/>
      <c r="BRC20" s="20"/>
      <c r="BRD20" s="20"/>
      <c r="BRE20" s="20"/>
      <c r="BRF20" s="20"/>
      <c r="BRG20" s="20"/>
      <c r="BRH20" s="20"/>
      <c r="BRI20" s="20"/>
      <c r="BRJ20" s="20"/>
      <c r="BRK20" s="20"/>
      <c r="BRL20" s="20"/>
      <c r="BRM20" s="20"/>
      <c r="BRN20" s="20"/>
      <c r="BRO20" s="20"/>
      <c r="BRP20" s="20"/>
      <c r="BRQ20" s="20"/>
      <c r="BRR20" s="20"/>
      <c r="BRS20" s="20"/>
      <c r="BRT20" s="20"/>
      <c r="BRU20" s="20"/>
      <c r="BRV20" s="20"/>
      <c r="BRW20" s="20"/>
      <c r="BRX20" s="20"/>
      <c r="BRY20" s="20"/>
      <c r="BRZ20" s="20"/>
      <c r="BSA20" s="20"/>
      <c r="BSB20" s="20"/>
      <c r="BSC20" s="20"/>
      <c r="BSD20" s="20"/>
      <c r="BSE20" s="20"/>
      <c r="BSF20" s="20"/>
      <c r="BSG20" s="20"/>
      <c r="BSH20" s="20"/>
      <c r="BSI20" s="20"/>
      <c r="BSJ20" s="20"/>
      <c r="BSK20" s="20"/>
      <c r="BSL20" s="20"/>
      <c r="BSM20" s="20"/>
      <c r="BSN20" s="20"/>
      <c r="BSO20" s="20"/>
      <c r="BSP20" s="20"/>
      <c r="BSQ20" s="20"/>
      <c r="BSR20" s="20"/>
      <c r="BSS20" s="20"/>
      <c r="BST20" s="20"/>
      <c r="BSU20" s="20"/>
      <c r="BSV20" s="20"/>
      <c r="BSW20" s="20"/>
      <c r="BSX20" s="20"/>
      <c r="BSY20" s="20"/>
      <c r="BSZ20" s="20"/>
      <c r="BTA20" s="20"/>
      <c r="BTB20" s="20"/>
      <c r="BTC20" s="20"/>
      <c r="BTD20" s="20"/>
      <c r="BTE20" s="20"/>
      <c r="BTF20" s="20"/>
      <c r="BTG20" s="20"/>
      <c r="BTH20" s="20"/>
      <c r="BTI20" s="20"/>
      <c r="BTJ20" s="20"/>
      <c r="BTK20" s="20"/>
      <c r="BTL20" s="20"/>
      <c r="BTM20" s="20"/>
      <c r="BTN20" s="20"/>
      <c r="BTO20" s="20"/>
      <c r="BTP20" s="20"/>
      <c r="BTQ20" s="20"/>
      <c r="BTR20" s="20"/>
      <c r="BTS20" s="20"/>
      <c r="BTT20" s="20"/>
      <c r="BTU20" s="20"/>
      <c r="BTV20" s="20"/>
      <c r="BTW20" s="20"/>
      <c r="BTX20" s="20"/>
      <c r="BTY20" s="20"/>
      <c r="BTZ20" s="20"/>
      <c r="BUA20" s="20"/>
      <c r="BUB20" s="20"/>
      <c r="BUC20" s="20"/>
      <c r="BUD20" s="20"/>
      <c r="BUE20" s="20"/>
      <c r="BUF20" s="20"/>
      <c r="BUG20" s="20"/>
      <c r="BUH20" s="20"/>
      <c r="BUI20" s="20"/>
      <c r="BUJ20" s="20"/>
      <c r="BUK20" s="20"/>
      <c r="BUL20" s="20"/>
      <c r="BUM20" s="20"/>
      <c r="BUN20" s="20"/>
      <c r="BUO20" s="20"/>
      <c r="BUP20" s="20"/>
      <c r="BUQ20" s="20"/>
      <c r="BUR20" s="20"/>
      <c r="BUS20" s="20"/>
      <c r="BUT20" s="20"/>
      <c r="BUU20" s="20"/>
      <c r="BUV20" s="20"/>
      <c r="BUW20" s="20"/>
      <c r="BUX20" s="20"/>
      <c r="BUY20" s="20"/>
      <c r="BUZ20" s="20"/>
      <c r="BVA20" s="20"/>
      <c r="BVB20" s="20"/>
      <c r="BVC20" s="20"/>
      <c r="BVD20" s="20"/>
      <c r="BVE20" s="20"/>
      <c r="BVF20" s="20"/>
      <c r="BVG20" s="20"/>
      <c r="BVH20" s="20"/>
      <c r="BVI20" s="20"/>
      <c r="BVJ20" s="20"/>
      <c r="BVK20" s="20"/>
      <c r="BVL20" s="20"/>
      <c r="BVM20" s="20"/>
      <c r="BVN20" s="20"/>
      <c r="BVO20" s="20"/>
      <c r="BVP20" s="20"/>
      <c r="BVQ20" s="20"/>
      <c r="BVR20" s="20"/>
      <c r="BVS20" s="20"/>
      <c r="BVT20" s="20"/>
      <c r="BVU20" s="20"/>
      <c r="BVV20" s="20"/>
      <c r="BVW20" s="20"/>
      <c r="BVX20" s="20"/>
      <c r="BVY20" s="20"/>
      <c r="BVZ20" s="20"/>
      <c r="BWA20" s="20"/>
      <c r="BWB20" s="20"/>
      <c r="BWC20" s="20"/>
      <c r="BWD20" s="20"/>
      <c r="BWE20" s="20"/>
      <c r="BWF20" s="20"/>
      <c r="BWG20" s="20"/>
      <c r="BWH20" s="20"/>
      <c r="BWI20" s="20"/>
      <c r="BWJ20" s="20"/>
      <c r="BWK20" s="20"/>
      <c r="BWL20" s="20"/>
      <c r="BWM20" s="20"/>
      <c r="BWN20" s="20"/>
      <c r="BWO20" s="20"/>
      <c r="BWP20" s="20"/>
      <c r="BWQ20" s="20"/>
      <c r="BWR20" s="20"/>
      <c r="BWS20" s="20"/>
      <c r="BWT20" s="20"/>
      <c r="BWU20" s="20"/>
      <c r="BWV20" s="20"/>
      <c r="BWW20" s="20"/>
      <c r="BWX20" s="20"/>
      <c r="BWY20" s="20"/>
      <c r="BWZ20" s="20"/>
      <c r="BXA20" s="20"/>
      <c r="BXB20" s="20"/>
      <c r="BXC20" s="20"/>
      <c r="BXD20" s="20"/>
      <c r="BXE20" s="20"/>
      <c r="BXF20" s="20"/>
      <c r="BXG20" s="20"/>
      <c r="BXH20" s="20"/>
      <c r="BXI20" s="20"/>
      <c r="BXJ20" s="20"/>
      <c r="BXK20" s="20"/>
      <c r="BXL20" s="20"/>
      <c r="BXM20" s="20"/>
      <c r="BXN20" s="20"/>
      <c r="BXO20" s="20"/>
      <c r="BXP20" s="20"/>
      <c r="BXQ20" s="20"/>
      <c r="BXR20" s="20"/>
      <c r="BXS20" s="20"/>
      <c r="BXT20" s="20"/>
      <c r="BXU20" s="20"/>
      <c r="BXV20" s="20"/>
      <c r="BXW20" s="20"/>
      <c r="BXX20" s="20"/>
      <c r="BXY20" s="20"/>
      <c r="BXZ20" s="20"/>
      <c r="BYA20" s="20"/>
      <c r="BYB20" s="20"/>
      <c r="BYC20" s="20"/>
      <c r="BYD20" s="20"/>
      <c r="BYE20" s="20"/>
      <c r="BYF20" s="20"/>
      <c r="BYG20" s="20"/>
      <c r="BYH20" s="20"/>
      <c r="BYI20" s="20"/>
      <c r="BYJ20" s="20"/>
      <c r="BYK20" s="20"/>
      <c r="BYL20" s="20"/>
      <c r="BYM20" s="20"/>
      <c r="BYN20" s="20"/>
      <c r="BYO20" s="20"/>
      <c r="BYP20" s="20"/>
      <c r="BYQ20" s="20"/>
      <c r="BYR20" s="20"/>
      <c r="BYS20" s="20"/>
      <c r="BYT20" s="20"/>
      <c r="BYU20" s="20"/>
      <c r="BYV20" s="20"/>
      <c r="BYW20" s="20"/>
      <c r="BYX20" s="20"/>
      <c r="BYY20" s="20"/>
      <c r="BYZ20" s="20"/>
      <c r="BZA20" s="20"/>
      <c r="BZB20" s="20"/>
      <c r="BZC20" s="20"/>
      <c r="BZD20" s="20"/>
      <c r="BZE20" s="20"/>
      <c r="BZF20" s="20"/>
      <c r="BZG20" s="20"/>
      <c r="BZH20" s="20"/>
      <c r="BZI20" s="20"/>
      <c r="BZJ20" s="20"/>
      <c r="BZK20" s="20"/>
      <c r="BZL20" s="20"/>
      <c r="BZM20" s="20"/>
      <c r="BZN20" s="20"/>
      <c r="BZO20" s="20"/>
      <c r="BZP20" s="20"/>
      <c r="BZQ20" s="20"/>
      <c r="BZR20" s="20"/>
      <c r="BZS20" s="20"/>
      <c r="BZT20" s="20"/>
      <c r="BZU20" s="20"/>
      <c r="BZV20" s="20"/>
      <c r="BZW20" s="20"/>
      <c r="BZX20" s="20"/>
      <c r="BZY20" s="20"/>
      <c r="BZZ20" s="20"/>
      <c r="CAA20" s="20"/>
      <c r="CAB20" s="20"/>
      <c r="CAC20" s="20"/>
      <c r="CAD20" s="20"/>
      <c r="CAE20" s="20"/>
      <c r="CAF20" s="20"/>
      <c r="CAG20" s="20"/>
      <c r="CAH20" s="20"/>
      <c r="CAI20" s="20"/>
      <c r="CAJ20" s="20"/>
      <c r="CAK20" s="20"/>
      <c r="CAL20" s="20"/>
      <c r="CAM20" s="20"/>
      <c r="CAN20" s="20"/>
      <c r="CAO20" s="20"/>
      <c r="CAP20" s="20"/>
      <c r="CAQ20" s="20"/>
      <c r="CAR20" s="20"/>
      <c r="CAS20" s="20"/>
      <c r="CAT20" s="20"/>
      <c r="CAU20" s="20"/>
      <c r="CAV20" s="20"/>
      <c r="CAW20" s="20"/>
      <c r="CAX20" s="20"/>
      <c r="CAY20" s="20"/>
      <c r="CAZ20" s="20"/>
      <c r="CBA20" s="20"/>
      <c r="CBB20" s="20"/>
      <c r="CBC20" s="20"/>
      <c r="CBD20" s="20"/>
      <c r="CBE20" s="20"/>
      <c r="CBF20" s="20"/>
      <c r="CBG20" s="20"/>
      <c r="CBH20" s="20"/>
      <c r="CBI20" s="20"/>
      <c r="CBJ20" s="20"/>
      <c r="CBK20" s="20"/>
      <c r="CBL20" s="20"/>
      <c r="CBM20" s="20"/>
      <c r="CBN20" s="20"/>
      <c r="CBO20" s="20"/>
      <c r="CBP20" s="20"/>
      <c r="CBQ20" s="20"/>
      <c r="CBR20" s="20"/>
      <c r="CBS20" s="20"/>
      <c r="CBT20" s="20"/>
      <c r="CBU20" s="20"/>
      <c r="CBV20" s="20"/>
      <c r="CBW20" s="20"/>
      <c r="CBX20" s="20"/>
      <c r="CBY20" s="20"/>
      <c r="CBZ20" s="20"/>
      <c r="CCA20" s="20"/>
      <c r="CCB20" s="20"/>
      <c r="CCC20" s="20"/>
      <c r="CCD20" s="20"/>
      <c r="CCE20" s="20"/>
      <c r="CCF20" s="20"/>
      <c r="CCG20" s="20"/>
      <c r="CCH20" s="20"/>
      <c r="CCI20" s="20"/>
      <c r="CCJ20" s="20"/>
      <c r="CCK20" s="20"/>
      <c r="CCL20" s="20"/>
      <c r="CCM20" s="20"/>
      <c r="CCN20" s="20"/>
      <c r="CCO20" s="20"/>
      <c r="CCP20" s="20"/>
      <c r="CCQ20" s="20"/>
      <c r="CCR20" s="20"/>
      <c r="CCS20" s="20"/>
      <c r="CCT20" s="20"/>
      <c r="CCU20" s="20"/>
      <c r="CCV20" s="20"/>
      <c r="CCW20" s="20"/>
      <c r="CCX20" s="20"/>
      <c r="CCY20" s="20"/>
      <c r="CCZ20" s="20"/>
      <c r="CDA20" s="20"/>
      <c r="CDB20" s="20"/>
      <c r="CDC20" s="20"/>
      <c r="CDD20" s="20"/>
      <c r="CDE20" s="20"/>
      <c r="CDF20" s="20"/>
      <c r="CDG20" s="20"/>
      <c r="CDH20" s="20"/>
      <c r="CDI20" s="20"/>
      <c r="CDJ20" s="20"/>
      <c r="CDK20" s="20"/>
      <c r="CDL20" s="20"/>
      <c r="CDM20" s="20"/>
      <c r="CDN20" s="20"/>
      <c r="CDO20" s="20"/>
      <c r="CDP20" s="20"/>
      <c r="CDQ20" s="20"/>
      <c r="CDR20" s="20"/>
      <c r="CDS20" s="20"/>
      <c r="CDT20" s="20"/>
      <c r="CDU20" s="20"/>
      <c r="CDV20" s="20"/>
      <c r="CDW20" s="20"/>
      <c r="CDX20" s="20"/>
      <c r="CDY20" s="20"/>
      <c r="CDZ20" s="20"/>
      <c r="CEA20" s="20"/>
      <c r="CEB20" s="20"/>
      <c r="CEC20" s="20"/>
      <c r="CED20" s="20"/>
      <c r="CEE20" s="20"/>
      <c r="CEF20" s="20"/>
      <c r="CEG20" s="20"/>
      <c r="CEH20" s="20"/>
      <c r="CEI20" s="20"/>
      <c r="CEJ20" s="20"/>
      <c r="CEK20" s="20"/>
      <c r="CEL20" s="20"/>
      <c r="CEM20" s="20"/>
      <c r="CEN20" s="20"/>
      <c r="CEO20" s="20"/>
      <c r="CEP20" s="20"/>
      <c r="CEQ20" s="20"/>
      <c r="CER20" s="20"/>
      <c r="CES20" s="20"/>
      <c r="CET20" s="20"/>
      <c r="CEU20" s="20"/>
      <c r="CEV20" s="20"/>
      <c r="CEW20" s="20"/>
      <c r="CEX20" s="20"/>
      <c r="CEY20" s="20"/>
      <c r="CEZ20" s="20"/>
      <c r="CFA20" s="20"/>
      <c r="CFB20" s="20"/>
      <c r="CFC20" s="20"/>
      <c r="CFD20" s="20"/>
      <c r="CFE20" s="20"/>
      <c r="CFF20" s="20"/>
      <c r="CFG20" s="20"/>
      <c r="CFH20" s="20"/>
      <c r="CFI20" s="20"/>
      <c r="CFJ20" s="20"/>
      <c r="CFK20" s="20"/>
      <c r="CFL20" s="20"/>
      <c r="CFM20" s="20"/>
      <c r="CFN20" s="20"/>
      <c r="CFO20" s="20"/>
      <c r="CFP20" s="20"/>
      <c r="CFQ20" s="20"/>
      <c r="CFR20" s="20"/>
      <c r="CFS20" s="20"/>
      <c r="CFT20" s="20"/>
      <c r="CFU20" s="20"/>
      <c r="CFV20" s="20"/>
      <c r="CFW20" s="20"/>
      <c r="CFX20" s="20"/>
      <c r="CFY20" s="20"/>
      <c r="CFZ20" s="20"/>
      <c r="CGA20" s="20"/>
      <c r="CGB20" s="20"/>
      <c r="CGC20" s="20"/>
      <c r="CGD20" s="20"/>
      <c r="CGE20" s="20"/>
      <c r="CGF20" s="20"/>
      <c r="CGG20" s="20"/>
      <c r="CGH20" s="20"/>
      <c r="CGI20" s="20"/>
      <c r="CGJ20" s="20"/>
      <c r="CGK20" s="20"/>
      <c r="CGL20" s="20"/>
      <c r="CGM20" s="20"/>
      <c r="CGN20" s="20"/>
      <c r="CGO20" s="20"/>
      <c r="CGP20" s="20"/>
      <c r="CGQ20" s="20"/>
      <c r="CGR20" s="20"/>
      <c r="CGS20" s="20"/>
      <c r="CGT20" s="20"/>
      <c r="CGU20" s="20"/>
      <c r="CGV20" s="20"/>
      <c r="CGW20" s="20"/>
      <c r="CGX20" s="20"/>
      <c r="CGY20" s="20"/>
      <c r="CGZ20" s="20"/>
      <c r="CHA20" s="20"/>
      <c r="CHB20" s="20"/>
      <c r="CHC20" s="20"/>
      <c r="CHD20" s="20"/>
      <c r="CHE20" s="20"/>
      <c r="CHF20" s="20"/>
      <c r="CHG20" s="20"/>
      <c r="CHH20" s="20"/>
      <c r="CHI20" s="20"/>
      <c r="CHJ20" s="20"/>
      <c r="CHK20" s="20"/>
      <c r="CHL20" s="20"/>
      <c r="CHM20" s="20"/>
      <c r="CHN20" s="20"/>
      <c r="CHO20" s="20"/>
      <c r="CHP20" s="20"/>
      <c r="CHQ20" s="20"/>
      <c r="CHR20" s="20"/>
      <c r="CHS20" s="20"/>
      <c r="CHT20" s="20"/>
      <c r="CHU20" s="20"/>
      <c r="CHV20" s="20"/>
      <c r="CHW20" s="20"/>
      <c r="CHX20" s="20"/>
      <c r="CHY20" s="20"/>
      <c r="CHZ20" s="20"/>
      <c r="CIA20" s="20"/>
      <c r="CIB20" s="20"/>
      <c r="CIC20" s="20"/>
      <c r="CID20" s="20"/>
      <c r="CIE20" s="20"/>
      <c r="CIF20" s="20"/>
      <c r="CIG20" s="20"/>
      <c r="CIH20" s="20"/>
      <c r="CII20" s="20"/>
      <c r="CIJ20" s="20"/>
      <c r="CIK20" s="20"/>
      <c r="CIL20" s="20"/>
      <c r="CIM20" s="20"/>
      <c r="CIN20" s="20"/>
      <c r="CIO20" s="20"/>
      <c r="CIP20" s="20"/>
      <c r="CIQ20" s="20"/>
      <c r="CIR20" s="20"/>
      <c r="CIS20" s="20"/>
      <c r="CIT20" s="20"/>
      <c r="CIU20" s="20"/>
      <c r="CIV20" s="20"/>
      <c r="CIW20" s="20"/>
      <c r="CIX20" s="20"/>
      <c r="CIY20" s="20"/>
      <c r="CIZ20" s="20"/>
      <c r="CJA20" s="20"/>
      <c r="CJB20" s="20"/>
      <c r="CJC20" s="20"/>
      <c r="CJD20" s="20"/>
      <c r="CJE20" s="20"/>
      <c r="CJF20" s="20"/>
      <c r="CJG20" s="20"/>
      <c r="CJH20" s="20"/>
      <c r="CJI20" s="20"/>
      <c r="CJJ20" s="20"/>
      <c r="CJK20" s="20"/>
      <c r="CJL20" s="20"/>
      <c r="CJM20" s="20"/>
      <c r="CJN20" s="20"/>
      <c r="CJO20" s="20"/>
      <c r="CJP20" s="20"/>
      <c r="CJQ20" s="20"/>
      <c r="CJR20" s="20"/>
      <c r="CJS20" s="20"/>
      <c r="CJT20" s="20"/>
      <c r="CJU20" s="20"/>
      <c r="CJV20" s="20"/>
      <c r="CJW20" s="20"/>
      <c r="CJX20" s="20"/>
      <c r="CJY20" s="20"/>
      <c r="CJZ20" s="20"/>
      <c r="CKA20" s="20"/>
      <c r="CKB20" s="20"/>
      <c r="CKC20" s="20"/>
      <c r="CKD20" s="20"/>
      <c r="CKE20" s="20"/>
      <c r="CKF20" s="20"/>
      <c r="CKG20" s="20"/>
      <c r="CKH20" s="20"/>
      <c r="CKI20" s="20"/>
      <c r="CKJ20" s="20"/>
      <c r="CKK20" s="20"/>
      <c r="CKL20" s="20"/>
      <c r="CKM20" s="20"/>
      <c r="CKN20" s="20"/>
      <c r="CKO20" s="20"/>
      <c r="CKP20" s="20"/>
      <c r="CKQ20" s="20"/>
      <c r="CKR20" s="20"/>
      <c r="CKS20" s="20"/>
      <c r="CKT20" s="20"/>
      <c r="CKU20" s="20"/>
      <c r="CKV20" s="20"/>
      <c r="CKW20" s="20"/>
      <c r="CKX20" s="20"/>
      <c r="CKY20" s="20"/>
      <c r="CKZ20" s="20"/>
      <c r="CLA20" s="20"/>
      <c r="CLB20" s="20"/>
      <c r="CLC20" s="20"/>
      <c r="CLD20" s="20"/>
      <c r="CLE20" s="20"/>
      <c r="CLF20" s="20"/>
      <c r="CLG20" s="20"/>
      <c r="CLH20" s="20"/>
      <c r="CLI20" s="20"/>
      <c r="CLJ20" s="20"/>
      <c r="CLK20" s="20"/>
      <c r="CLL20" s="20"/>
      <c r="CLM20" s="20"/>
      <c r="CLN20" s="20"/>
      <c r="CLO20" s="20"/>
      <c r="CLP20" s="20"/>
      <c r="CLQ20" s="20"/>
      <c r="CLR20" s="20"/>
      <c r="CLS20" s="20"/>
      <c r="CLT20" s="20"/>
      <c r="CLU20" s="20"/>
      <c r="CLV20" s="20"/>
      <c r="CLW20" s="20"/>
      <c r="CLX20" s="20"/>
      <c r="CLY20" s="20"/>
      <c r="CLZ20" s="20"/>
      <c r="CMA20" s="20"/>
      <c r="CMB20" s="20"/>
      <c r="CMC20" s="20"/>
      <c r="CMD20" s="20"/>
      <c r="CME20" s="20"/>
      <c r="CMF20" s="20"/>
      <c r="CMG20" s="20"/>
      <c r="CMH20" s="20"/>
      <c r="CMI20" s="20"/>
      <c r="CMJ20" s="20"/>
      <c r="CMK20" s="20"/>
      <c r="CML20" s="20"/>
      <c r="CMM20" s="20"/>
      <c r="CMN20" s="20"/>
      <c r="CMO20" s="20"/>
      <c r="CMP20" s="20"/>
      <c r="CMQ20" s="20"/>
      <c r="CMR20" s="20"/>
      <c r="CMS20" s="20"/>
      <c r="CMT20" s="20"/>
      <c r="CMU20" s="20"/>
      <c r="CMV20" s="20"/>
      <c r="CMW20" s="20"/>
      <c r="CMX20" s="20"/>
      <c r="CMY20" s="20"/>
      <c r="CMZ20" s="20"/>
      <c r="CNA20" s="20"/>
      <c r="CNB20" s="20"/>
      <c r="CNC20" s="20"/>
      <c r="CND20" s="20"/>
      <c r="CNE20" s="20"/>
      <c r="CNF20" s="20"/>
      <c r="CNG20" s="20"/>
      <c r="CNH20" s="20"/>
      <c r="CNI20" s="20"/>
      <c r="CNJ20" s="20"/>
      <c r="CNK20" s="20"/>
      <c r="CNL20" s="20"/>
      <c r="CNM20" s="20"/>
      <c r="CNN20" s="20"/>
      <c r="CNO20" s="20"/>
      <c r="CNP20" s="20"/>
      <c r="CNQ20" s="20"/>
      <c r="CNR20" s="20"/>
      <c r="CNS20" s="20"/>
      <c r="CNT20" s="20"/>
      <c r="CNU20" s="20"/>
      <c r="CNV20" s="20"/>
      <c r="CNW20" s="20"/>
      <c r="CNX20" s="20"/>
      <c r="CNY20" s="20"/>
      <c r="CNZ20" s="20"/>
      <c r="COA20" s="20"/>
      <c r="COB20" s="20"/>
      <c r="COC20" s="20"/>
      <c r="COD20" s="20"/>
      <c r="COE20" s="20"/>
      <c r="COF20" s="20"/>
      <c r="COG20" s="20"/>
      <c r="COH20" s="20"/>
      <c r="COI20" s="20"/>
      <c r="COJ20" s="20"/>
      <c r="COK20" s="20"/>
      <c r="COL20" s="20"/>
      <c r="COM20" s="20"/>
      <c r="CON20" s="20"/>
      <c r="COO20" s="20"/>
      <c r="COP20" s="20"/>
      <c r="COQ20" s="20"/>
      <c r="COR20" s="20"/>
      <c r="COS20" s="20"/>
      <c r="COT20" s="20"/>
      <c r="COU20" s="20"/>
      <c r="COV20" s="20"/>
      <c r="COW20" s="20"/>
      <c r="COX20" s="20"/>
      <c r="COY20" s="20"/>
      <c r="COZ20" s="20"/>
      <c r="CPA20" s="20"/>
      <c r="CPB20" s="20"/>
      <c r="CPC20" s="20"/>
      <c r="CPD20" s="20"/>
      <c r="CPE20" s="20"/>
      <c r="CPF20" s="20"/>
      <c r="CPG20" s="20"/>
      <c r="CPH20" s="20"/>
      <c r="CPI20" s="20"/>
      <c r="CPJ20" s="20"/>
      <c r="CPK20" s="20"/>
      <c r="CPL20" s="20"/>
      <c r="CPM20" s="20"/>
      <c r="CPN20" s="20"/>
      <c r="CPO20" s="20"/>
      <c r="CPP20" s="20"/>
      <c r="CPQ20" s="20"/>
      <c r="CPR20" s="20"/>
      <c r="CPS20" s="20"/>
      <c r="CPT20" s="20"/>
      <c r="CPU20" s="20"/>
      <c r="CPV20" s="20"/>
      <c r="CPW20" s="20"/>
      <c r="CPX20" s="20"/>
      <c r="CPY20" s="20"/>
      <c r="CPZ20" s="20"/>
      <c r="CQA20" s="20"/>
      <c r="CQB20" s="20"/>
      <c r="CQC20" s="20"/>
      <c r="CQD20" s="20"/>
      <c r="CQE20" s="20"/>
      <c r="CQF20" s="20"/>
      <c r="CQG20" s="20"/>
      <c r="CQH20" s="20"/>
      <c r="CQI20" s="20"/>
      <c r="CQJ20" s="20"/>
      <c r="CQK20" s="20"/>
      <c r="CQL20" s="20"/>
      <c r="CQM20" s="20"/>
      <c r="CQN20" s="20"/>
      <c r="CQO20" s="20"/>
      <c r="CQP20" s="20"/>
      <c r="CQQ20" s="20"/>
      <c r="CQR20" s="20"/>
      <c r="CQS20" s="20"/>
      <c r="CQT20" s="20"/>
      <c r="CQU20" s="20"/>
      <c r="CQV20" s="20"/>
      <c r="CQW20" s="20"/>
      <c r="CQX20" s="20"/>
      <c r="CQY20" s="20"/>
      <c r="CQZ20" s="20"/>
    </row>
    <row r="21" spans="1:2496" ht="18" customHeight="1" x14ac:dyDescent="0.25">
      <c r="A21" s="433"/>
      <c r="B21" s="21">
        <v>11</v>
      </c>
      <c r="C21" s="21" t="str">
        <f t="shared" si="2"/>
        <v>_11</v>
      </c>
      <c r="D21" s="21" t="str">
        <f t="shared" si="3"/>
        <v>_28_1</v>
      </c>
      <c r="E21" s="22" t="s">
        <v>25</v>
      </c>
      <c r="F21" s="21">
        <v>28</v>
      </c>
      <c r="G21" s="22" t="s">
        <v>28</v>
      </c>
      <c r="H21" s="21">
        <v>1</v>
      </c>
      <c r="I21" s="22" t="s">
        <v>7</v>
      </c>
      <c r="J21" s="15">
        <v>0</v>
      </c>
      <c r="K21" s="15">
        <v>0</v>
      </c>
      <c r="L21" s="24">
        <v>109</v>
      </c>
      <c r="M21" s="13">
        <f t="shared" si="0"/>
        <v>109</v>
      </c>
      <c r="N21" s="13">
        <f t="shared" si="1"/>
        <v>109</v>
      </c>
    </row>
    <row r="22" spans="1:2496" ht="18" customHeight="1" x14ac:dyDescent="0.25">
      <c r="A22" s="433"/>
      <c r="B22" s="21">
        <v>11</v>
      </c>
      <c r="C22" s="21" t="str">
        <f t="shared" si="2"/>
        <v>_11</v>
      </c>
      <c r="D22" s="21" t="str">
        <f t="shared" si="3"/>
        <v>_28_2</v>
      </c>
      <c r="E22" s="22" t="s">
        <v>25</v>
      </c>
      <c r="F22" s="21">
        <v>28</v>
      </c>
      <c r="G22" s="22" t="s">
        <v>28</v>
      </c>
      <c r="H22" s="21">
        <v>2</v>
      </c>
      <c r="I22" s="22" t="s">
        <v>9</v>
      </c>
      <c r="J22" s="15">
        <v>0</v>
      </c>
      <c r="K22" s="15">
        <v>0</v>
      </c>
      <c r="L22" s="24">
        <v>73</v>
      </c>
      <c r="M22" s="13">
        <f t="shared" si="0"/>
        <v>73</v>
      </c>
      <c r="N22" s="13">
        <f t="shared" si="1"/>
        <v>73</v>
      </c>
    </row>
    <row r="23" spans="1:2496" ht="18" customHeight="1" x14ac:dyDescent="0.25">
      <c r="A23" s="433"/>
      <c r="B23" s="21">
        <v>17</v>
      </c>
      <c r="C23" s="21" t="str">
        <f t="shared" si="2"/>
        <v>_17</v>
      </c>
      <c r="D23" s="21" t="str">
        <f t="shared" si="3"/>
        <v>_23_1</v>
      </c>
      <c r="E23" s="22" t="s">
        <v>30</v>
      </c>
      <c r="F23" s="21">
        <v>23</v>
      </c>
      <c r="G23" s="22" t="s">
        <v>31</v>
      </c>
      <c r="H23" s="21">
        <v>1</v>
      </c>
      <c r="I23" s="22" t="s">
        <v>7</v>
      </c>
      <c r="J23" s="15">
        <v>0</v>
      </c>
      <c r="K23" s="15">
        <v>0</v>
      </c>
      <c r="L23" s="24">
        <v>172</v>
      </c>
      <c r="M23" s="13">
        <f t="shared" si="0"/>
        <v>172</v>
      </c>
      <c r="N23" s="13">
        <f t="shared" si="1"/>
        <v>172</v>
      </c>
    </row>
    <row r="24" spans="1:2496" ht="18" customHeight="1" x14ac:dyDescent="0.25">
      <c r="A24" s="433"/>
      <c r="B24" s="21">
        <v>17</v>
      </c>
      <c r="C24" s="21" t="str">
        <f t="shared" si="2"/>
        <v>_17</v>
      </c>
      <c r="D24" s="21" t="str">
        <f t="shared" si="3"/>
        <v>_23_2</v>
      </c>
      <c r="E24" s="22" t="s">
        <v>30</v>
      </c>
      <c r="F24" s="21">
        <v>23</v>
      </c>
      <c r="G24" s="22" t="s">
        <v>31</v>
      </c>
      <c r="H24" s="21">
        <v>2</v>
      </c>
      <c r="I24" s="22" t="s">
        <v>9</v>
      </c>
      <c r="J24" s="15">
        <v>0</v>
      </c>
      <c r="K24" s="15">
        <v>0</v>
      </c>
      <c r="L24" s="24">
        <v>76</v>
      </c>
      <c r="M24" s="13">
        <f t="shared" si="0"/>
        <v>76</v>
      </c>
      <c r="N24" s="13">
        <f t="shared" si="1"/>
        <v>76</v>
      </c>
    </row>
    <row r="25" spans="1:2496" ht="18" customHeight="1" x14ac:dyDescent="0.25">
      <c r="A25" s="433"/>
      <c r="B25" s="21">
        <v>19</v>
      </c>
      <c r="C25" s="21" t="str">
        <f t="shared" si="2"/>
        <v>_19</v>
      </c>
      <c r="D25" s="21" t="str">
        <f t="shared" si="3"/>
        <v>_38_1</v>
      </c>
      <c r="E25" s="22" t="s">
        <v>33</v>
      </c>
      <c r="F25" s="21">
        <v>38</v>
      </c>
      <c r="G25" s="22" t="s">
        <v>119</v>
      </c>
      <c r="H25" s="21">
        <v>1</v>
      </c>
      <c r="I25" s="22" t="s">
        <v>7</v>
      </c>
      <c r="J25" s="15">
        <v>0</v>
      </c>
      <c r="K25" s="15">
        <v>0</v>
      </c>
      <c r="L25" s="24">
        <v>34</v>
      </c>
      <c r="M25" s="13">
        <f t="shared" si="0"/>
        <v>34</v>
      </c>
      <c r="N25" s="13">
        <f t="shared" si="1"/>
        <v>34</v>
      </c>
    </row>
    <row r="26" spans="1:2496" ht="18" customHeight="1" x14ac:dyDescent="0.25">
      <c r="A26" s="433"/>
      <c r="B26" s="21">
        <v>19</v>
      </c>
      <c r="C26" s="21" t="str">
        <f t="shared" si="2"/>
        <v>_19</v>
      </c>
      <c r="D26" s="21" t="str">
        <f t="shared" si="3"/>
        <v>_38_2</v>
      </c>
      <c r="E26" s="22" t="s">
        <v>33</v>
      </c>
      <c r="F26" s="21">
        <v>38</v>
      </c>
      <c r="G26" s="22" t="s">
        <v>119</v>
      </c>
      <c r="H26" s="21">
        <v>2</v>
      </c>
      <c r="I26" s="22" t="s">
        <v>9</v>
      </c>
      <c r="J26" s="15">
        <v>0</v>
      </c>
      <c r="K26" s="15">
        <v>0</v>
      </c>
      <c r="L26" s="24">
        <v>35</v>
      </c>
      <c r="M26" s="13">
        <f t="shared" si="0"/>
        <v>35</v>
      </c>
      <c r="N26" s="13">
        <f t="shared" si="1"/>
        <v>35</v>
      </c>
    </row>
    <row r="27" spans="1:2496" ht="18" customHeight="1" x14ac:dyDescent="0.25">
      <c r="A27" s="433"/>
      <c r="B27" s="21">
        <v>19</v>
      </c>
      <c r="C27" s="21" t="str">
        <f t="shared" si="2"/>
        <v>_19</v>
      </c>
      <c r="D27" s="21" t="str">
        <f t="shared" si="3"/>
        <v>_42_1</v>
      </c>
      <c r="E27" s="22" t="s">
        <v>33</v>
      </c>
      <c r="F27" s="21">
        <v>42</v>
      </c>
      <c r="G27" s="22" t="s">
        <v>120</v>
      </c>
      <c r="H27" s="21">
        <v>1</v>
      </c>
      <c r="I27" s="22" t="s">
        <v>7</v>
      </c>
      <c r="J27" s="15">
        <v>0</v>
      </c>
      <c r="K27" s="15">
        <v>0</v>
      </c>
      <c r="L27" s="24">
        <v>85</v>
      </c>
      <c r="M27" s="13">
        <f t="shared" si="0"/>
        <v>85</v>
      </c>
      <c r="N27" s="13">
        <f t="shared" si="1"/>
        <v>85</v>
      </c>
    </row>
    <row r="28" spans="1:2496" ht="18" customHeight="1" x14ac:dyDescent="0.25">
      <c r="A28" s="433"/>
      <c r="B28" s="21">
        <v>19</v>
      </c>
      <c r="C28" s="21" t="str">
        <f t="shared" si="2"/>
        <v>_19</v>
      </c>
      <c r="D28" s="21" t="str">
        <f t="shared" si="3"/>
        <v>_42_2</v>
      </c>
      <c r="E28" s="22" t="s">
        <v>33</v>
      </c>
      <c r="F28" s="21">
        <v>42</v>
      </c>
      <c r="G28" s="22" t="s">
        <v>120</v>
      </c>
      <c r="H28" s="21">
        <v>2</v>
      </c>
      <c r="I28" s="22" t="s">
        <v>9</v>
      </c>
      <c r="J28" s="15">
        <v>0</v>
      </c>
      <c r="K28" s="15">
        <v>0</v>
      </c>
      <c r="L28" s="24">
        <v>136</v>
      </c>
      <c r="M28" s="13">
        <f t="shared" si="0"/>
        <v>136</v>
      </c>
      <c r="N28" s="13">
        <f t="shared" si="1"/>
        <v>136</v>
      </c>
    </row>
    <row r="29" spans="1:2496" ht="18" customHeight="1" x14ac:dyDescent="0.25">
      <c r="A29" s="433"/>
      <c r="B29" s="21">
        <v>21</v>
      </c>
      <c r="C29" s="21" t="str">
        <f t="shared" si="2"/>
        <v>_21</v>
      </c>
      <c r="D29" s="21" t="str">
        <f t="shared" si="3"/>
        <v>_21_1</v>
      </c>
      <c r="E29" s="22" t="s">
        <v>35</v>
      </c>
      <c r="F29" s="21">
        <v>21</v>
      </c>
      <c r="G29" s="22" t="s">
        <v>121</v>
      </c>
      <c r="H29" s="21">
        <v>1</v>
      </c>
      <c r="I29" s="22" t="s">
        <v>7</v>
      </c>
      <c r="J29" s="15">
        <v>0</v>
      </c>
      <c r="K29" s="15">
        <v>0</v>
      </c>
      <c r="L29" s="24">
        <v>48</v>
      </c>
      <c r="M29" s="13">
        <f t="shared" si="0"/>
        <v>48</v>
      </c>
      <c r="N29" s="13">
        <f t="shared" si="1"/>
        <v>48</v>
      </c>
    </row>
    <row r="30" spans="1:2496" ht="18" customHeight="1" x14ac:dyDescent="0.25">
      <c r="A30" s="433"/>
      <c r="B30" s="21">
        <v>21</v>
      </c>
      <c r="C30" s="21" t="str">
        <f t="shared" si="2"/>
        <v>_21</v>
      </c>
      <c r="D30" s="21" t="str">
        <f t="shared" si="3"/>
        <v>_21_2</v>
      </c>
      <c r="E30" s="22" t="s">
        <v>35</v>
      </c>
      <c r="F30" s="21">
        <v>21</v>
      </c>
      <c r="G30" s="22" t="s">
        <v>121</v>
      </c>
      <c r="H30" s="21">
        <v>2</v>
      </c>
      <c r="I30" s="22" t="s">
        <v>9</v>
      </c>
      <c r="J30" s="15">
        <v>0</v>
      </c>
      <c r="K30" s="15">
        <v>0</v>
      </c>
      <c r="L30" s="24">
        <v>79</v>
      </c>
      <c r="M30" s="13">
        <f t="shared" si="0"/>
        <v>79</v>
      </c>
      <c r="N30" s="13">
        <f t="shared" si="1"/>
        <v>79</v>
      </c>
    </row>
    <row r="31" spans="1:2496" ht="18" customHeight="1" x14ac:dyDescent="0.25">
      <c r="A31" s="433"/>
      <c r="B31" s="21">
        <v>21</v>
      </c>
      <c r="C31" s="21" t="str">
        <f t="shared" si="2"/>
        <v>_21</v>
      </c>
      <c r="D31" s="21" t="str">
        <f t="shared" si="3"/>
        <v>_22_1</v>
      </c>
      <c r="E31" s="22" t="s">
        <v>35</v>
      </c>
      <c r="F31" s="21">
        <v>22</v>
      </c>
      <c r="G31" s="22" t="s">
        <v>122</v>
      </c>
      <c r="H31" s="21">
        <v>1</v>
      </c>
      <c r="I31" s="22" t="s">
        <v>7</v>
      </c>
      <c r="J31" s="15">
        <v>0</v>
      </c>
      <c r="K31" s="15">
        <v>0</v>
      </c>
      <c r="L31" s="24">
        <v>49</v>
      </c>
      <c r="M31" s="13">
        <f t="shared" si="0"/>
        <v>49</v>
      </c>
      <c r="N31" s="13">
        <f t="shared" si="1"/>
        <v>49</v>
      </c>
    </row>
    <row r="32" spans="1:2496" ht="18" customHeight="1" x14ac:dyDescent="0.25">
      <c r="A32" s="433"/>
      <c r="B32" s="21">
        <v>21</v>
      </c>
      <c r="C32" s="21" t="str">
        <f t="shared" si="2"/>
        <v>_21</v>
      </c>
      <c r="D32" s="21" t="str">
        <f t="shared" si="3"/>
        <v>_22_2</v>
      </c>
      <c r="E32" s="22" t="s">
        <v>35</v>
      </c>
      <c r="F32" s="21">
        <v>22</v>
      </c>
      <c r="G32" s="22" t="s">
        <v>122</v>
      </c>
      <c r="H32" s="21">
        <v>2</v>
      </c>
      <c r="I32" s="22" t="s">
        <v>9</v>
      </c>
      <c r="J32" s="15">
        <v>0</v>
      </c>
      <c r="K32" s="15">
        <v>0</v>
      </c>
      <c r="L32" s="24">
        <v>44</v>
      </c>
      <c r="M32" s="13">
        <f t="shared" si="0"/>
        <v>44</v>
      </c>
      <c r="N32" s="13">
        <f t="shared" si="1"/>
        <v>44</v>
      </c>
    </row>
    <row r="33" spans="1:14" ht="18" customHeight="1" x14ac:dyDescent="0.25">
      <c r="A33" s="433"/>
      <c r="B33" s="21">
        <v>25</v>
      </c>
      <c r="C33" s="21" t="str">
        <f t="shared" si="2"/>
        <v>_25</v>
      </c>
      <c r="D33" s="21" t="str">
        <f t="shared" si="3"/>
        <v>_17_1</v>
      </c>
      <c r="E33" s="22" t="s">
        <v>37</v>
      </c>
      <c r="F33" s="21">
        <v>17</v>
      </c>
      <c r="G33" s="22" t="s">
        <v>38</v>
      </c>
      <c r="H33" s="21">
        <v>1</v>
      </c>
      <c r="I33" s="22" t="s">
        <v>7</v>
      </c>
      <c r="J33" s="15">
        <v>0</v>
      </c>
      <c r="K33" s="15">
        <v>0</v>
      </c>
      <c r="L33" s="24">
        <v>91</v>
      </c>
      <c r="M33" s="13">
        <f t="shared" si="0"/>
        <v>91</v>
      </c>
      <c r="N33" s="13">
        <f t="shared" si="1"/>
        <v>91</v>
      </c>
    </row>
    <row r="34" spans="1:14" ht="18" customHeight="1" x14ac:dyDescent="0.25">
      <c r="A34" s="433"/>
      <c r="B34" s="21">
        <v>25</v>
      </c>
      <c r="C34" s="21" t="str">
        <f t="shared" si="2"/>
        <v>_25</v>
      </c>
      <c r="D34" s="21" t="str">
        <f t="shared" si="3"/>
        <v>_17_2</v>
      </c>
      <c r="E34" s="22" t="s">
        <v>37</v>
      </c>
      <c r="F34" s="21">
        <v>17</v>
      </c>
      <c r="G34" s="22" t="s">
        <v>38</v>
      </c>
      <c r="H34" s="21">
        <v>2</v>
      </c>
      <c r="I34" s="22" t="s">
        <v>9</v>
      </c>
      <c r="J34" s="15">
        <v>0</v>
      </c>
      <c r="K34" s="15">
        <v>0</v>
      </c>
      <c r="L34" s="24">
        <v>88</v>
      </c>
      <c r="M34" s="13">
        <f t="shared" si="0"/>
        <v>88</v>
      </c>
      <c r="N34" s="13">
        <f t="shared" si="1"/>
        <v>88</v>
      </c>
    </row>
    <row r="35" spans="1:14" ht="18" customHeight="1" x14ac:dyDescent="0.25">
      <c r="A35" s="433"/>
      <c r="B35" s="21">
        <v>25</v>
      </c>
      <c r="C35" s="21" t="str">
        <f t="shared" si="2"/>
        <v>_25</v>
      </c>
      <c r="D35" s="21" t="str">
        <f t="shared" si="3"/>
        <v>_39_1</v>
      </c>
      <c r="E35" s="22" t="s">
        <v>37</v>
      </c>
      <c r="F35" s="21">
        <v>39</v>
      </c>
      <c r="G35" s="22" t="s">
        <v>40</v>
      </c>
      <c r="H35" s="21">
        <v>1</v>
      </c>
      <c r="I35" s="22" t="s">
        <v>7</v>
      </c>
      <c r="J35" s="15">
        <v>0</v>
      </c>
      <c r="K35" s="15">
        <v>0</v>
      </c>
      <c r="L35" s="24">
        <v>65</v>
      </c>
      <c r="M35" s="13">
        <f t="shared" ref="M35:M66" si="4">+ROUND(L35*(1+J35),0)</f>
        <v>65</v>
      </c>
      <c r="N35" s="13">
        <f t="shared" ref="N35:N66" si="5">+ROUND(M35*(1+K35),0)</f>
        <v>65</v>
      </c>
    </row>
    <row r="36" spans="1:14" ht="18" customHeight="1" x14ac:dyDescent="0.25">
      <c r="A36" s="433"/>
      <c r="B36" s="21">
        <v>25</v>
      </c>
      <c r="C36" s="21" t="str">
        <f t="shared" si="2"/>
        <v>_25</v>
      </c>
      <c r="D36" s="21" t="str">
        <f t="shared" si="3"/>
        <v>_39_2</v>
      </c>
      <c r="E36" s="22" t="s">
        <v>37</v>
      </c>
      <c r="F36" s="21">
        <v>39</v>
      </c>
      <c r="G36" s="22" t="s">
        <v>40</v>
      </c>
      <c r="H36" s="21">
        <v>2</v>
      </c>
      <c r="I36" s="22" t="s">
        <v>9</v>
      </c>
      <c r="J36" s="15">
        <v>0</v>
      </c>
      <c r="K36" s="15">
        <v>0</v>
      </c>
      <c r="L36" s="24">
        <v>115</v>
      </c>
      <c r="M36" s="13">
        <f t="shared" si="4"/>
        <v>115</v>
      </c>
      <c r="N36" s="13">
        <f t="shared" si="5"/>
        <v>115</v>
      </c>
    </row>
    <row r="37" spans="1:14" ht="18" customHeight="1" x14ac:dyDescent="0.25">
      <c r="A37" s="433"/>
      <c r="B37" s="21">
        <v>27</v>
      </c>
      <c r="C37" s="21" t="str">
        <f t="shared" si="2"/>
        <v>_27</v>
      </c>
      <c r="D37" s="21" t="str">
        <f t="shared" si="3"/>
        <v>_29_1</v>
      </c>
      <c r="E37" s="22" t="s">
        <v>41</v>
      </c>
      <c r="F37" s="21">
        <v>29</v>
      </c>
      <c r="G37" s="22" t="s">
        <v>42</v>
      </c>
      <c r="H37" s="21">
        <v>1</v>
      </c>
      <c r="I37" s="22" t="s">
        <v>7</v>
      </c>
      <c r="J37" s="15">
        <v>0</v>
      </c>
      <c r="K37" s="15">
        <v>0</v>
      </c>
      <c r="L37" s="24">
        <v>3</v>
      </c>
      <c r="M37" s="13">
        <f t="shared" si="4"/>
        <v>3</v>
      </c>
      <c r="N37" s="13">
        <f t="shared" si="5"/>
        <v>3</v>
      </c>
    </row>
    <row r="38" spans="1:14" ht="18" customHeight="1" x14ac:dyDescent="0.25">
      <c r="A38" s="433"/>
      <c r="B38" s="21">
        <v>27</v>
      </c>
      <c r="C38" s="21" t="str">
        <f t="shared" si="2"/>
        <v>_27</v>
      </c>
      <c r="D38" s="21" t="str">
        <f t="shared" si="3"/>
        <v>_29_2</v>
      </c>
      <c r="E38" s="22" t="s">
        <v>41</v>
      </c>
      <c r="F38" s="21">
        <v>29</v>
      </c>
      <c r="G38" s="22" t="s">
        <v>42</v>
      </c>
      <c r="H38" s="21">
        <v>2</v>
      </c>
      <c r="I38" s="22" t="s">
        <v>9</v>
      </c>
      <c r="J38" s="15">
        <v>0</v>
      </c>
      <c r="K38" s="15">
        <v>0</v>
      </c>
      <c r="L38" s="24">
        <v>29</v>
      </c>
      <c r="M38" s="13">
        <f t="shared" si="4"/>
        <v>29</v>
      </c>
      <c r="N38" s="13">
        <f t="shared" si="5"/>
        <v>29</v>
      </c>
    </row>
    <row r="39" spans="1:14" ht="18" customHeight="1" x14ac:dyDescent="0.25">
      <c r="A39" s="433"/>
      <c r="B39" s="21">
        <v>27</v>
      </c>
      <c r="C39" s="21" t="str">
        <f t="shared" si="2"/>
        <v>_27</v>
      </c>
      <c r="D39" s="21" t="str">
        <f t="shared" si="3"/>
        <v>_30_1</v>
      </c>
      <c r="E39" s="22" t="s">
        <v>41</v>
      </c>
      <c r="F39" s="21">
        <v>30</v>
      </c>
      <c r="G39" s="22" t="s">
        <v>43</v>
      </c>
      <c r="H39" s="21">
        <v>1</v>
      </c>
      <c r="I39" s="22" t="s">
        <v>7</v>
      </c>
      <c r="J39" s="15">
        <v>0</v>
      </c>
      <c r="K39" s="15">
        <v>0</v>
      </c>
      <c r="L39" s="24">
        <v>21</v>
      </c>
      <c r="M39" s="13">
        <f t="shared" si="4"/>
        <v>21</v>
      </c>
      <c r="N39" s="13">
        <f t="shared" si="5"/>
        <v>21</v>
      </c>
    </row>
    <row r="40" spans="1:14" ht="18" customHeight="1" x14ac:dyDescent="0.25">
      <c r="A40" s="433"/>
      <c r="B40" s="21">
        <v>27</v>
      </c>
      <c r="C40" s="21" t="str">
        <f t="shared" si="2"/>
        <v>_27</v>
      </c>
      <c r="D40" s="21" t="str">
        <f t="shared" si="3"/>
        <v>_30_2</v>
      </c>
      <c r="E40" s="22" t="s">
        <v>41</v>
      </c>
      <c r="F40" s="21">
        <v>30</v>
      </c>
      <c r="G40" s="22" t="s">
        <v>43</v>
      </c>
      <c r="H40" s="21">
        <v>2</v>
      </c>
      <c r="I40" s="22" t="s">
        <v>9</v>
      </c>
      <c r="J40" s="15">
        <v>0</v>
      </c>
      <c r="K40" s="15">
        <v>0</v>
      </c>
      <c r="L40" s="24">
        <v>22</v>
      </c>
      <c r="M40" s="13">
        <f t="shared" si="4"/>
        <v>22</v>
      </c>
      <c r="N40" s="13">
        <f t="shared" si="5"/>
        <v>22</v>
      </c>
    </row>
    <row r="41" spans="1:14" ht="18" customHeight="1" x14ac:dyDescent="0.25">
      <c r="A41" s="433"/>
      <c r="B41" s="21">
        <v>27</v>
      </c>
      <c r="C41" s="21" t="str">
        <f t="shared" si="2"/>
        <v>_27</v>
      </c>
      <c r="D41" s="21" t="str">
        <f t="shared" si="3"/>
        <v>_37_1</v>
      </c>
      <c r="E41" s="22" t="s">
        <v>41</v>
      </c>
      <c r="F41" s="21">
        <v>37</v>
      </c>
      <c r="G41" s="22" t="s">
        <v>123</v>
      </c>
      <c r="H41" s="21">
        <v>1</v>
      </c>
      <c r="I41" s="22" t="s">
        <v>7</v>
      </c>
      <c r="J41" s="15">
        <v>0</v>
      </c>
      <c r="K41" s="15">
        <v>0</v>
      </c>
      <c r="L41" s="24">
        <v>0</v>
      </c>
      <c r="M41" s="13">
        <f t="shared" si="4"/>
        <v>0</v>
      </c>
      <c r="N41" s="13">
        <f t="shared" si="5"/>
        <v>0</v>
      </c>
    </row>
    <row r="42" spans="1:14" ht="18" customHeight="1" x14ac:dyDescent="0.25">
      <c r="A42" s="433"/>
      <c r="B42" s="21">
        <v>27</v>
      </c>
      <c r="C42" s="21" t="str">
        <f t="shared" si="2"/>
        <v>_27</v>
      </c>
      <c r="D42" s="21" t="str">
        <f t="shared" si="3"/>
        <v>_37_2</v>
      </c>
      <c r="E42" s="22" t="s">
        <v>41</v>
      </c>
      <c r="F42" s="21">
        <v>37</v>
      </c>
      <c r="G42" s="22" t="s">
        <v>114</v>
      </c>
      <c r="H42" s="21">
        <v>2</v>
      </c>
      <c r="I42" s="22" t="s">
        <v>9</v>
      </c>
      <c r="J42" s="15">
        <v>0</v>
      </c>
      <c r="K42" s="15">
        <v>0</v>
      </c>
      <c r="L42" s="24">
        <v>0</v>
      </c>
      <c r="M42" s="13">
        <f t="shared" si="4"/>
        <v>0</v>
      </c>
      <c r="N42" s="13">
        <f t="shared" si="5"/>
        <v>0</v>
      </c>
    </row>
    <row r="43" spans="1:14" ht="18" customHeight="1" x14ac:dyDescent="0.25">
      <c r="A43" s="433"/>
      <c r="B43" s="21">
        <v>27</v>
      </c>
      <c r="C43" s="21" t="str">
        <f t="shared" si="2"/>
        <v>_27</v>
      </c>
      <c r="D43" s="21" t="str">
        <f t="shared" si="3"/>
        <v>_40_1</v>
      </c>
      <c r="E43" s="22" t="s">
        <v>41</v>
      </c>
      <c r="F43" s="21">
        <v>40</v>
      </c>
      <c r="G43" s="22" t="s">
        <v>44</v>
      </c>
      <c r="H43" s="21">
        <v>1</v>
      </c>
      <c r="I43" s="22" t="s">
        <v>7</v>
      </c>
      <c r="J43" s="15">
        <v>0</v>
      </c>
      <c r="K43" s="15">
        <v>0</v>
      </c>
      <c r="L43" s="24">
        <v>41</v>
      </c>
      <c r="M43" s="13">
        <f t="shared" si="4"/>
        <v>41</v>
      </c>
      <c r="N43" s="13">
        <f t="shared" si="5"/>
        <v>41</v>
      </c>
    </row>
    <row r="44" spans="1:14" ht="18" customHeight="1" x14ac:dyDescent="0.25">
      <c r="A44" s="433"/>
      <c r="B44" s="21">
        <v>27</v>
      </c>
      <c r="C44" s="21" t="str">
        <f t="shared" si="2"/>
        <v>_27</v>
      </c>
      <c r="D44" s="21" t="str">
        <f t="shared" si="3"/>
        <v>_40_2</v>
      </c>
      <c r="E44" s="22" t="s">
        <v>41</v>
      </c>
      <c r="F44" s="21">
        <v>40</v>
      </c>
      <c r="G44" s="22" t="s">
        <v>44</v>
      </c>
      <c r="H44" s="21">
        <v>2</v>
      </c>
      <c r="I44" s="22" t="s">
        <v>9</v>
      </c>
      <c r="J44" s="15">
        <v>0</v>
      </c>
      <c r="K44" s="15">
        <v>0</v>
      </c>
      <c r="L44" s="24">
        <v>8</v>
      </c>
      <c r="M44" s="13">
        <f t="shared" si="4"/>
        <v>8</v>
      </c>
      <c r="N44" s="13">
        <f t="shared" si="5"/>
        <v>8</v>
      </c>
    </row>
    <row r="45" spans="1:14" ht="18" customHeight="1" x14ac:dyDescent="0.25">
      <c r="A45" s="433"/>
      <c r="B45" s="21">
        <v>33</v>
      </c>
      <c r="C45" s="21" t="str">
        <f t="shared" si="2"/>
        <v>_33</v>
      </c>
      <c r="D45" s="21" t="str">
        <f t="shared" si="3"/>
        <v>_7_1</v>
      </c>
      <c r="E45" s="22" t="s">
        <v>46</v>
      </c>
      <c r="F45" s="21">
        <v>7</v>
      </c>
      <c r="G45" s="22" t="s">
        <v>124</v>
      </c>
      <c r="H45" s="21">
        <v>1</v>
      </c>
      <c r="I45" s="22" t="s">
        <v>7</v>
      </c>
      <c r="J45" s="15">
        <v>0</v>
      </c>
      <c r="K45" s="15">
        <v>0</v>
      </c>
      <c r="L45" s="24">
        <v>173</v>
      </c>
      <c r="M45" s="13">
        <f t="shared" si="4"/>
        <v>173</v>
      </c>
      <c r="N45" s="13">
        <f t="shared" si="5"/>
        <v>173</v>
      </c>
    </row>
    <row r="46" spans="1:14" ht="18" customHeight="1" x14ac:dyDescent="0.25">
      <c r="A46" s="433"/>
      <c r="B46" s="21">
        <v>33</v>
      </c>
      <c r="C46" s="21" t="str">
        <f t="shared" si="2"/>
        <v>_33</v>
      </c>
      <c r="D46" s="21" t="str">
        <f t="shared" si="3"/>
        <v>_7_2</v>
      </c>
      <c r="E46" s="22" t="s">
        <v>46</v>
      </c>
      <c r="F46" s="21">
        <v>7</v>
      </c>
      <c r="G46" s="22" t="s">
        <v>124</v>
      </c>
      <c r="H46" s="21">
        <v>2</v>
      </c>
      <c r="I46" s="22" t="s">
        <v>9</v>
      </c>
      <c r="J46" s="15">
        <v>0</v>
      </c>
      <c r="K46" s="15">
        <v>0</v>
      </c>
      <c r="L46" s="24">
        <v>167</v>
      </c>
      <c r="M46" s="13">
        <f t="shared" si="4"/>
        <v>167</v>
      </c>
      <c r="N46" s="13">
        <f t="shared" si="5"/>
        <v>167</v>
      </c>
    </row>
    <row r="47" spans="1:14" ht="18" customHeight="1" x14ac:dyDescent="0.25">
      <c r="A47" s="433"/>
      <c r="B47" s="21">
        <v>37</v>
      </c>
      <c r="C47" s="21" t="str">
        <f t="shared" si="2"/>
        <v>_37</v>
      </c>
      <c r="D47" s="21" t="str">
        <f t="shared" si="3"/>
        <v>_9_1</v>
      </c>
      <c r="E47" s="22" t="s">
        <v>48</v>
      </c>
      <c r="F47" s="21">
        <v>9</v>
      </c>
      <c r="G47" s="22" t="s">
        <v>49</v>
      </c>
      <c r="H47" s="21">
        <v>1</v>
      </c>
      <c r="I47" s="22" t="s">
        <v>7</v>
      </c>
      <c r="J47" s="15">
        <v>0</v>
      </c>
      <c r="K47" s="15">
        <v>0</v>
      </c>
      <c r="L47" s="24">
        <v>44</v>
      </c>
      <c r="M47" s="13">
        <f t="shared" si="4"/>
        <v>44</v>
      </c>
      <c r="N47" s="13">
        <f t="shared" si="5"/>
        <v>44</v>
      </c>
    </row>
    <row r="48" spans="1:14" ht="18" customHeight="1" x14ac:dyDescent="0.25">
      <c r="A48" s="433"/>
      <c r="B48" s="21">
        <v>37</v>
      </c>
      <c r="C48" s="21" t="str">
        <f t="shared" si="2"/>
        <v>_37</v>
      </c>
      <c r="D48" s="21" t="str">
        <f t="shared" si="3"/>
        <v>_9_2</v>
      </c>
      <c r="E48" s="22" t="s">
        <v>48</v>
      </c>
      <c r="F48" s="21">
        <v>9</v>
      </c>
      <c r="G48" s="22" t="s">
        <v>49</v>
      </c>
      <c r="H48" s="21">
        <v>2</v>
      </c>
      <c r="I48" s="22" t="s">
        <v>9</v>
      </c>
      <c r="J48" s="15">
        <v>0</v>
      </c>
      <c r="K48" s="15">
        <v>0</v>
      </c>
      <c r="L48" s="24">
        <v>89</v>
      </c>
      <c r="M48" s="13">
        <f t="shared" si="4"/>
        <v>89</v>
      </c>
      <c r="N48" s="13">
        <f t="shared" si="5"/>
        <v>89</v>
      </c>
    </row>
    <row r="49" spans="1:14" ht="18" customHeight="1" x14ac:dyDescent="0.25">
      <c r="A49" s="433"/>
      <c r="B49" s="21">
        <v>37</v>
      </c>
      <c r="C49" s="21" t="str">
        <f t="shared" si="2"/>
        <v>_37</v>
      </c>
      <c r="D49" s="21" t="str">
        <f t="shared" si="3"/>
        <v>_10_1</v>
      </c>
      <c r="E49" s="22" t="s">
        <v>48</v>
      </c>
      <c r="F49" s="21">
        <v>10</v>
      </c>
      <c r="G49" s="22" t="s">
        <v>50</v>
      </c>
      <c r="H49" s="21">
        <v>1</v>
      </c>
      <c r="I49" s="22" t="s">
        <v>7</v>
      </c>
      <c r="J49" s="15">
        <v>0</v>
      </c>
      <c r="K49" s="15">
        <v>0</v>
      </c>
      <c r="L49" s="24">
        <v>38</v>
      </c>
      <c r="M49" s="13">
        <f t="shared" si="4"/>
        <v>38</v>
      </c>
      <c r="N49" s="13">
        <f t="shared" si="5"/>
        <v>38</v>
      </c>
    </row>
    <row r="50" spans="1:14" ht="18" customHeight="1" x14ac:dyDescent="0.25">
      <c r="A50" s="433"/>
      <c r="B50" s="21">
        <v>37</v>
      </c>
      <c r="C50" s="21" t="str">
        <f t="shared" si="2"/>
        <v>_37</v>
      </c>
      <c r="D50" s="21" t="str">
        <f t="shared" si="3"/>
        <v>_10_2</v>
      </c>
      <c r="E50" s="22" t="s">
        <v>48</v>
      </c>
      <c r="F50" s="21">
        <v>10</v>
      </c>
      <c r="G50" s="22" t="s">
        <v>50</v>
      </c>
      <c r="H50" s="21">
        <v>2</v>
      </c>
      <c r="I50" s="22" t="s">
        <v>9</v>
      </c>
      <c r="J50" s="15">
        <v>0</v>
      </c>
      <c r="K50" s="15">
        <v>0</v>
      </c>
      <c r="L50" s="24">
        <v>84</v>
      </c>
      <c r="M50" s="13">
        <f t="shared" si="4"/>
        <v>84</v>
      </c>
      <c r="N50" s="13">
        <f t="shared" si="5"/>
        <v>84</v>
      </c>
    </row>
    <row r="51" spans="1:14" ht="18" customHeight="1" x14ac:dyDescent="0.25">
      <c r="A51" s="433"/>
      <c r="B51" s="21">
        <v>39</v>
      </c>
      <c r="C51" s="21" t="str">
        <f t="shared" si="2"/>
        <v>_39</v>
      </c>
      <c r="D51" s="21" t="str">
        <f t="shared" si="3"/>
        <v>_13_1</v>
      </c>
      <c r="E51" s="22" t="s">
        <v>51</v>
      </c>
      <c r="F51" s="21">
        <v>13</v>
      </c>
      <c r="G51" s="22" t="s">
        <v>115</v>
      </c>
      <c r="H51" s="21">
        <v>1</v>
      </c>
      <c r="I51" s="22" t="s">
        <v>7</v>
      </c>
      <c r="J51" s="15">
        <v>0</v>
      </c>
      <c r="K51" s="15">
        <v>0</v>
      </c>
      <c r="L51" s="24">
        <v>214</v>
      </c>
      <c r="M51" s="13">
        <f t="shared" si="4"/>
        <v>214</v>
      </c>
      <c r="N51" s="13">
        <f t="shared" si="5"/>
        <v>214</v>
      </c>
    </row>
    <row r="52" spans="1:14" ht="18" customHeight="1" x14ac:dyDescent="0.25">
      <c r="A52" s="433"/>
      <c r="B52" s="21">
        <v>39</v>
      </c>
      <c r="C52" s="21" t="str">
        <f t="shared" si="2"/>
        <v>_39</v>
      </c>
      <c r="D52" s="21" t="str">
        <f t="shared" si="3"/>
        <v>_13_2</v>
      </c>
      <c r="E52" s="22" t="s">
        <v>51</v>
      </c>
      <c r="F52" s="21">
        <v>13</v>
      </c>
      <c r="G52" s="22" t="s">
        <v>115</v>
      </c>
      <c r="H52" s="21">
        <v>2</v>
      </c>
      <c r="I52" s="22" t="s">
        <v>9</v>
      </c>
      <c r="J52" s="15">
        <v>0</v>
      </c>
      <c r="K52" s="15">
        <v>0</v>
      </c>
      <c r="L52" s="24">
        <v>120</v>
      </c>
      <c r="M52" s="13">
        <f t="shared" si="4"/>
        <v>120</v>
      </c>
      <c r="N52" s="13">
        <f t="shared" si="5"/>
        <v>120</v>
      </c>
    </row>
    <row r="53" spans="1:14" ht="18" customHeight="1" x14ac:dyDescent="0.25">
      <c r="A53" s="433"/>
      <c r="B53" s="21">
        <v>39</v>
      </c>
      <c r="C53" s="21" t="str">
        <f t="shared" si="2"/>
        <v>_39</v>
      </c>
      <c r="D53" s="21" t="str">
        <f t="shared" si="3"/>
        <v>_16_1</v>
      </c>
      <c r="E53" s="22" t="s">
        <v>51</v>
      </c>
      <c r="F53" s="21">
        <v>16</v>
      </c>
      <c r="G53" s="22" t="s">
        <v>125</v>
      </c>
      <c r="H53" s="21">
        <v>1</v>
      </c>
      <c r="I53" s="22" t="s">
        <v>7</v>
      </c>
      <c r="J53" s="15">
        <v>0</v>
      </c>
      <c r="K53" s="15">
        <v>0</v>
      </c>
      <c r="L53" s="24">
        <v>100</v>
      </c>
      <c r="M53" s="13">
        <f t="shared" si="4"/>
        <v>100</v>
      </c>
      <c r="N53" s="13">
        <f t="shared" si="5"/>
        <v>100</v>
      </c>
    </row>
    <row r="54" spans="1:14" ht="18" customHeight="1" x14ac:dyDescent="0.25">
      <c r="A54" s="433"/>
      <c r="B54" s="21">
        <v>39</v>
      </c>
      <c r="C54" s="21" t="str">
        <f t="shared" si="2"/>
        <v>_39</v>
      </c>
      <c r="D54" s="21" t="str">
        <f t="shared" si="3"/>
        <v>_16_2</v>
      </c>
      <c r="E54" s="22" t="s">
        <v>51</v>
      </c>
      <c r="F54" s="21">
        <v>16</v>
      </c>
      <c r="G54" s="22" t="s">
        <v>125</v>
      </c>
      <c r="H54" s="21">
        <v>2</v>
      </c>
      <c r="I54" s="22" t="s">
        <v>9</v>
      </c>
      <c r="J54" s="15">
        <v>0</v>
      </c>
      <c r="K54" s="15">
        <v>0</v>
      </c>
      <c r="L54" s="24">
        <v>49</v>
      </c>
      <c r="M54" s="13">
        <f t="shared" si="4"/>
        <v>49</v>
      </c>
      <c r="N54" s="13">
        <f t="shared" si="5"/>
        <v>49</v>
      </c>
    </row>
    <row r="55" spans="1:14" ht="18" customHeight="1" x14ac:dyDescent="0.25">
      <c r="A55" s="433"/>
      <c r="B55" s="21">
        <v>41</v>
      </c>
      <c r="C55" s="21" t="str">
        <f t="shared" si="2"/>
        <v>_41</v>
      </c>
      <c r="D55" s="21" t="str">
        <f t="shared" si="3"/>
        <v>_24_1</v>
      </c>
      <c r="E55" s="22" t="s">
        <v>53</v>
      </c>
      <c r="F55" s="21">
        <v>24</v>
      </c>
      <c r="G55" s="22" t="s">
        <v>54</v>
      </c>
      <c r="H55" s="21">
        <v>1</v>
      </c>
      <c r="I55" s="22" t="s">
        <v>7</v>
      </c>
      <c r="J55" s="15">
        <v>0</v>
      </c>
      <c r="K55" s="15">
        <v>0</v>
      </c>
      <c r="L55" s="24">
        <v>21</v>
      </c>
      <c r="M55" s="13">
        <f t="shared" si="4"/>
        <v>21</v>
      </c>
      <c r="N55" s="13">
        <f t="shared" si="5"/>
        <v>21</v>
      </c>
    </row>
    <row r="56" spans="1:14" ht="18" customHeight="1" x14ac:dyDescent="0.25">
      <c r="A56" s="433"/>
      <c r="B56" s="21">
        <v>41</v>
      </c>
      <c r="C56" s="21" t="str">
        <f t="shared" si="2"/>
        <v>_41</v>
      </c>
      <c r="D56" s="21" t="str">
        <f t="shared" si="3"/>
        <v>_24_2</v>
      </c>
      <c r="E56" s="22" t="s">
        <v>53</v>
      </c>
      <c r="F56" s="21">
        <v>24</v>
      </c>
      <c r="G56" s="22" t="s">
        <v>54</v>
      </c>
      <c r="H56" s="21">
        <v>2</v>
      </c>
      <c r="I56" s="22" t="s">
        <v>9</v>
      </c>
      <c r="J56" s="15">
        <v>0</v>
      </c>
      <c r="K56" s="15">
        <v>0</v>
      </c>
      <c r="L56" s="24">
        <v>54</v>
      </c>
      <c r="M56" s="13">
        <f t="shared" si="4"/>
        <v>54</v>
      </c>
      <c r="N56" s="13">
        <f t="shared" si="5"/>
        <v>54</v>
      </c>
    </row>
    <row r="57" spans="1:14" ht="18" customHeight="1" x14ac:dyDescent="0.25">
      <c r="A57" s="433"/>
      <c r="B57" s="21">
        <v>41</v>
      </c>
      <c r="C57" s="21" t="str">
        <f t="shared" si="2"/>
        <v>_41</v>
      </c>
      <c r="D57" s="21" t="str">
        <f t="shared" si="3"/>
        <v>_41_1</v>
      </c>
      <c r="E57" s="22" t="s">
        <v>53</v>
      </c>
      <c r="F57" s="21">
        <v>41</v>
      </c>
      <c r="G57" s="22" t="s">
        <v>55</v>
      </c>
      <c r="H57" s="21">
        <v>1</v>
      </c>
      <c r="I57" s="22" t="s">
        <v>7</v>
      </c>
      <c r="J57" s="15">
        <v>0</v>
      </c>
      <c r="K57" s="15">
        <v>0</v>
      </c>
      <c r="L57" s="24">
        <v>3</v>
      </c>
      <c r="M57" s="13">
        <f t="shared" si="4"/>
        <v>3</v>
      </c>
      <c r="N57" s="13">
        <f t="shared" si="5"/>
        <v>3</v>
      </c>
    </row>
    <row r="58" spans="1:14" ht="18" customHeight="1" x14ac:dyDescent="0.25">
      <c r="A58" s="433"/>
      <c r="B58" s="21">
        <v>41</v>
      </c>
      <c r="C58" s="21" t="str">
        <f t="shared" si="2"/>
        <v>_41</v>
      </c>
      <c r="D58" s="21" t="str">
        <f t="shared" si="3"/>
        <v>_41_2</v>
      </c>
      <c r="E58" s="22" t="s">
        <v>53</v>
      </c>
      <c r="F58" s="21">
        <v>41</v>
      </c>
      <c r="G58" s="22" t="s">
        <v>55</v>
      </c>
      <c r="H58" s="21">
        <v>2</v>
      </c>
      <c r="I58" s="22" t="s">
        <v>9</v>
      </c>
      <c r="J58" s="15">
        <v>0</v>
      </c>
      <c r="K58" s="15">
        <v>0</v>
      </c>
      <c r="L58" s="24">
        <v>21</v>
      </c>
      <c r="M58" s="13">
        <f t="shared" si="4"/>
        <v>21</v>
      </c>
      <c r="N58" s="13">
        <f t="shared" si="5"/>
        <v>21</v>
      </c>
    </row>
    <row r="59" spans="1:14" ht="18" customHeight="1" x14ac:dyDescent="0.25">
      <c r="A59" s="433"/>
      <c r="B59" s="21">
        <v>45</v>
      </c>
      <c r="C59" s="21" t="str">
        <f t="shared" si="2"/>
        <v>_45</v>
      </c>
      <c r="D59" s="21" t="str">
        <f t="shared" si="3"/>
        <v>_12_1</v>
      </c>
      <c r="E59" s="22" t="s">
        <v>57</v>
      </c>
      <c r="F59" s="21">
        <v>12</v>
      </c>
      <c r="G59" s="22" t="s">
        <v>58</v>
      </c>
      <c r="H59" s="21">
        <v>1</v>
      </c>
      <c r="I59" s="22" t="s">
        <v>7</v>
      </c>
      <c r="J59" s="15">
        <v>0</v>
      </c>
      <c r="K59" s="15">
        <v>0</v>
      </c>
      <c r="L59" s="24">
        <v>94</v>
      </c>
      <c r="M59" s="13">
        <f t="shared" si="4"/>
        <v>94</v>
      </c>
      <c r="N59" s="13">
        <f t="shared" si="5"/>
        <v>94</v>
      </c>
    </row>
    <row r="60" spans="1:14" ht="18" customHeight="1" x14ac:dyDescent="0.25">
      <c r="A60" s="433"/>
      <c r="B60" s="21">
        <v>45</v>
      </c>
      <c r="C60" s="21" t="str">
        <f t="shared" si="2"/>
        <v>_45</v>
      </c>
      <c r="D60" s="21" t="str">
        <f t="shared" si="3"/>
        <v>_12_2</v>
      </c>
      <c r="E60" s="22" t="s">
        <v>57</v>
      </c>
      <c r="F60" s="21">
        <v>12</v>
      </c>
      <c r="G60" s="22" t="s">
        <v>58</v>
      </c>
      <c r="H60" s="21">
        <v>2</v>
      </c>
      <c r="I60" s="22" t="s">
        <v>9</v>
      </c>
      <c r="J60" s="15">
        <v>0</v>
      </c>
      <c r="K60" s="15">
        <v>0</v>
      </c>
      <c r="L60" s="24">
        <v>15</v>
      </c>
      <c r="M60" s="13">
        <f t="shared" si="4"/>
        <v>15</v>
      </c>
      <c r="N60" s="13">
        <f t="shared" si="5"/>
        <v>15</v>
      </c>
    </row>
    <row r="61" spans="1:14" ht="18" customHeight="1" x14ac:dyDescent="0.25">
      <c r="A61" s="433"/>
      <c r="B61" s="21">
        <v>47</v>
      </c>
      <c r="C61" s="21" t="str">
        <f t="shared" si="2"/>
        <v>_47</v>
      </c>
      <c r="D61" s="21" t="str">
        <f t="shared" si="3"/>
        <v>_14_1</v>
      </c>
      <c r="E61" s="22" t="s">
        <v>60</v>
      </c>
      <c r="F61" s="21">
        <v>14</v>
      </c>
      <c r="G61" s="22" t="s">
        <v>61</v>
      </c>
      <c r="H61" s="21">
        <v>1</v>
      </c>
      <c r="I61" s="22" t="s">
        <v>7</v>
      </c>
      <c r="J61" s="15">
        <v>0</v>
      </c>
      <c r="K61" s="15">
        <v>0</v>
      </c>
      <c r="L61" s="24">
        <v>331</v>
      </c>
      <c r="M61" s="13">
        <f t="shared" si="4"/>
        <v>331</v>
      </c>
      <c r="N61" s="13">
        <f t="shared" si="5"/>
        <v>331</v>
      </c>
    </row>
    <row r="62" spans="1:14" ht="18" customHeight="1" x14ac:dyDescent="0.25">
      <c r="A62" s="433"/>
      <c r="B62" s="21">
        <v>47</v>
      </c>
      <c r="C62" s="21" t="str">
        <f t="shared" si="2"/>
        <v>_47</v>
      </c>
      <c r="D62" s="21" t="str">
        <f t="shared" si="3"/>
        <v>_14_2</v>
      </c>
      <c r="E62" s="22" t="s">
        <v>60</v>
      </c>
      <c r="F62" s="21">
        <v>14</v>
      </c>
      <c r="G62" s="22" t="s">
        <v>61</v>
      </c>
      <c r="H62" s="21">
        <v>2</v>
      </c>
      <c r="I62" s="22" t="s">
        <v>9</v>
      </c>
      <c r="J62" s="15">
        <v>0</v>
      </c>
      <c r="K62" s="15">
        <v>0</v>
      </c>
      <c r="L62" s="24">
        <v>53</v>
      </c>
      <c r="M62" s="13">
        <f t="shared" si="4"/>
        <v>53</v>
      </c>
      <c r="N62" s="13">
        <f t="shared" si="5"/>
        <v>53</v>
      </c>
    </row>
    <row r="63" spans="1:14" ht="18" customHeight="1" x14ac:dyDescent="0.25">
      <c r="A63" s="433"/>
      <c r="B63" s="21">
        <v>48</v>
      </c>
      <c r="C63" s="21" t="str">
        <f t="shared" si="2"/>
        <v>_48</v>
      </c>
      <c r="D63" s="21" t="str">
        <f t="shared" si="3"/>
        <v>_45_1</v>
      </c>
      <c r="E63" s="22" t="s">
        <v>116</v>
      </c>
      <c r="F63" s="21">
        <v>45</v>
      </c>
      <c r="G63" s="22" t="s">
        <v>116</v>
      </c>
      <c r="H63" s="21">
        <v>1</v>
      </c>
      <c r="I63" s="22" t="s">
        <v>7</v>
      </c>
      <c r="J63" s="15">
        <v>0</v>
      </c>
      <c r="K63" s="15">
        <v>0</v>
      </c>
      <c r="L63" s="24">
        <v>0</v>
      </c>
      <c r="M63" s="13">
        <f t="shared" si="4"/>
        <v>0</v>
      </c>
      <c r="N63" s="13">
        <f t="shared" si="5"/>
        <v>0</v>
      </c>
    </row>
    <row r="64" spans="1:14" ht="18" customHeight="1" x14ac:dyDescent="0.25">
      <c r="A64" s="433"/>
      <c r="B64" s="21">
        <v>48</v>
      </c>
      <c r="C64" s="21" t="str">
        <f t="shared" si="2"/>
        <v>_48</v>
      </c>
      <c r="D64" s="21" t="str">
        <f t="shared" si="3"/>
        <v>_45_2</v>
      </c>
      <c r="E64" s="22" t="s">
        <v>116</v>
      </c>
      <c r="F64" s="21">
        <v>45</v>
      </c>
      <c r="G64" s="22" t="s">
        <v>116</v>
      </c>
      <c r="H64" s="21">
        <v>2</v>
      </c>
      <c r="I64" s="22" t="s">
        <v>9</v>
      </c>
      <c r="J64" s="15">
        <v>0</v>
      </c>
      <c r="K64" s="15">
        <v>0</v>
      </c>
      <c r="L64" s="24">
        <v>0</v>
      </c>
      <c r="M64" s="13">
        <f t="shared" si="4"/>
        <v>0</v>
      </c>
      <c r="N64" s="13">
        <f t="shared" si="5"/>
        <v>0</v>
      </c>
    </row>
    <row r="65" spans="1:2496" ht="18" customHeight="1" x14ac:dyDescent="0.25">
      <c r="A65" s="433"/>
      <c r="B65" s="21">
        <v>49</v>
      </c>
      <c r="C65" s="21" t="str">
        <f t="shared" si="2"/>
        <v>_49</v>
      </c>
      <c r="D65" s="21" t="str">
        <f t="shared" si="3"/>
        <v>_46_1</v>
      </c>
      <c r="E65" s="22" t="s">
        <v>117</v>
      </c>
      <c r="F65" s="21">
        <v>46</v>
      </c>
      <c r="G65" s="22" t="s">
        <v>126</v>
      </c>
      <c r="H65" s="21">
        <v>1</v>
      </c>
      <c r="I65" s="22" t="s">
        <v>7</v>
      </c>
      <c r="J65" s="15">
        <v>0</v>
      </c>
      <c r="K65" s="15">
        <v>0</v>
      </c>
      <c r="L65" s="24">
        <v>0</v>
      </c>
      <c r="M65" s="13">
        <f t="shared" si="4"/>
        <v>0</v>
      </c>
      <c r="N65" s="13">
        <f t="shared" si="5"/>
        <v>0</v>
      </c>
    </row>
    <row r="66" spans="1:2496" ht="18" customHeight="1" x14ac:dyDescent="0.25">
      <c r="A66" s="433"/>
      <c r="B66" s="21">
        <v>49</v>
      </c>
      <c r="C66" s="21" t="str">
        <f t="shared" si="2"/>
        <v>_49</v>
      </c>
      <c r="D66" s="21" t="str">
        <f t="shared" si="3"/>
        <v>_46_2</v>
      </c>
      <c r="E66" s="22" t="s">
        <v>117</v>
      </c>
      <c r="F66" s="21">
        <v>46</v>
      </c>
      <c r="G66" s="22" t="s">
        <v>126</v>
      </c>
      <c r="H66" s="21">
        <v>2</v>
      </c>
      <c r="I66" s="22" t="s">
        <v>9</v>
      </c>
      <c r="J66" s="15">
        <v>0</v>
      </c>
      <c r="K66" s="15">
        <v>0</v>
      </c>
      <c r="L66" s="24">
        <v>0</v>
      </c>
      <c r="M66" s="13">
        <f t="shared" si="4"/>
        <v>0</v>
      </c>
      <c r="N66" s="13">
        <f t="shared" si="5"/>
        <v>0</v>
      </c>
    </row>
    <row r="67" spans="1:2496" ht="18" customHeight="1" x14ac:dyDescent="0.25">
      <c r="A67" s="433"/>
      <c r="B67" s="21">
        <v>50</v>
      </c>
      <c r="C67" s="21" t="str">
        <f t="shared" si="2"/>
        <v>_50</v>
      </c>
      <c r="D67" s="21" t="str">
        <f t="shared" si="3"/>
        <v>_15_1</v>
      </c>
      <c r="E67" s="22" t="s">
        <v>63</v>
      </c>
      <c r="F67" s="21">
        <v>15</v>
      </c>
      <c r="G67" s="22" t="s">
        <v>64</v>
      </c>
      <c r="H67" s="21">
        <v>1</v>
      </c>
      <c r="I67" s="22" t="s">
        <v>7</v>
      </c>
      <c r="J67" s="15">
        <v>0</v>
      </c>
      <c r="K67" s="15">
        <v>0</v>
      </c>
      <c r="L67" s="24">
        <v>523</v>
      </c>
      <c r="M67" s="13">
        <f t="shared" ref="M67:M98" si="6">+ROUND(L67*(1+J67),0)</f>
        <v>523</v>
      </c>
      <c r="N67" s="13">
        <f t="shared" ref="N67:N98" si="7">+ROUND(M67*(1+K67),0)</f>
        <v>523</v>
      </c>
    </row>
    <row r="68" spans="1:2496" ht="18" customHeight="1" x14ac:dyDescent="0.25">
      <c r="A68" s="433"/>
      <c r="B68" s="21">
        <v>50</v>
      </c>
      <c r="C68" s="21" t="str">
        <f t="shared" ref="C68:C120" si="8">CONCATENATE(A68,"_",B68)</f>
        <v>_50</v>
      </c>
      <c r="D68" s="21" t="str">
        <f t="shared" ref="D68:D120" si="9">CONCATENATE(A68,"_",F68,"_",H68)</f>
        <v>_15_2</v>
      </c>
      <c r="E68" s="22" t="s">
        <v>63</v>
      </c>
      <c r="F68" s="21">
        <v>15</v>
      </c>
      <c r="G68" s="22" t="s">
        <v>64</v>
      </c>
      <c r="H68" s="21">
        <v>2</v>
      </c>
      <c r="I68" s="22" t="s">
        <v>9</v>
      </c>
      <c r="J68" s="15">
        <v>0</v>
      </c>
      <c r="K68" s="15">
        <v>0</v>
      </c>
      <c r="L68" s="24">
        <v>322</v>
      </c>
      <c r="M68" s="13">
        <f t="shared" si="6"/>
        <v>322</v>
      </c>
      <c r="N68" s="13">
        <f t="shared" si="7"/>
        <v>322</v>
      </c>
    </row>
    <row r="69" spans="1:2496" ht="18" customHeight="1" x14ac:dyDescent="0.25">
      <c r="A69" s="433"/>
      <c r="B69" s="21">
        <v>51</v>
      </c>
      <c r="C69" s="21" t="str">
        <f t="shared" si="8"/>
        <v>_51</v>
      </c>
      <c r="D69" s="21" t="str">
        <f t="shared" si="9"/>
        <v>_20_1</v>
      </c>
      <c r="E69" s="22" t="s">
        <v>66</v>
      </c>
      <c r="F69" s="21">
        <v>20</v>
      </c>
      <c r="G69" s="22" t="s">
        <v>67</v>
      </c>
      <c r="H69" s="21">
        <v>1</v>
      </c>
      <c r="I69" s="22" t="s">
        <v>7</v>
      </c>
      <c r="J69" s="15">
        <v>0</v>
      </c>
      <c r="K69" s="15">
        <v>0</v>
      </c>
      <c r="L69" s="24">
        <v>58</v>
      </c>
      <c r="M69" s="13">
        <f t="shared" si="6"/>
        <v>58</v>
      </c>
      <c r="N69" s="13">
        <f t="shared" si="7"/>
        <v>58</v>
      </c>
    </row>
    <row r="70" spans="1:2496" ht="18" customHeight="1" x14ac:dyDescent="0.25">
      <c r="A70" s="433"/>
      <c r="B70" s="21">
        <v>51</v>
      </c>
      <c r="C70" s="21" t="str">
        <f t="shared" si="8"/>
        <v>_51</v>
      </c>
      <c r="D70" s="21" t="str">
        <f t="shared" si="9"/>
        <v>_20_2</v>
      </c>
      <c r="E70" s="22" t="s">
        <v>66</v>
      </c>
      <c r="F70" s="21">
        <v>20</v>
      </c>
      <c r="G70" s="22" t="s">
        <v>67</v>
      </c>
      <c r="H70" s="21">
        <v>2</v>
      </c>
      <c r="I70" s="22" t="s">
        <v>9</v>
      </c>
      <c r="J70" s="15">
        <v>0</v>
      </c>
      <c r="K70" s="15">
        <v>0</v>
      </c>
      <c r="L70" s="24">
        <v>5</v>
      </c>
      <c r="M70" s="13">
        <f t="shared" si="6"/>
        <v>5</v>
      </c>
      <c r="N70" s="13">
        <f t="shared" si="7"/>
        <v>5</v>
      </c>
    </row>
    <row r="71" spans="1:2496" ht="18" customHeight="1" x14ac:dyDescent="0.25">
      <c r="A71" s="433"/>
      <c r="B71" s="21">
        <v>51</v>
      </c>
      <c r="C71" s="21" t="str">
        <f t="shared" si="8"/>
        <v>_51</v>
      </c>
      <c r="D71" s="21" t="str">
        <f t="shared" si="9"/>
        <v>_25_1</v>
      </c>
      <c r="E71" s="22" t="s">
        <v>66</v>
      </c>
      <c r="F71" s="21">
        <v>25</v>
      </c>
      <c r="G71" s="22" t="s">
        <v>68</v>
      </c>
      <c r="H71" s="21">
        <v>1</v>
      </c>
      <c r="I71" s="22" t="s">
        <v>7</v>
      </c>
      <c r="J71" s="15">
        <v>0</v>
      </c>
      <c r="K71" s="15">
        <v>0</v>
      </c>
      <c r="L71" s="24">
        <v>51</v>
      </c>
      <c r="M71" s="13">
        <f t="shared" si="6"/>
        <v>51</v>
      </c>
      <c r="N71" s="13">
        <f t="shared" si="7"/>
        <v>51</v>
      </c>
    </row>
    <row r="72" spans="1:2496" ht="18" customHeight="1" x14ac:dyDescent="0.25">
      <c r="A72" s="433"/>
      <c r="B72" s="21">
        <v>51</v>
      </c>
      <c r="C72" s="21" t="str">
        <f t="shared" si="8"/>
        <v>_51</v>
      </c>
      <c r="D72" s="21" t="str">
        <f t="shared" si="9"/>
        <v>_25_2</v>
      </c>
      <c r="E72" s="22" t="s">
        <v>66</v>
      </c>
      <c r="F72" s="21">
        <v>25</v>
      </c>
      <c r="G72" s="22" t="s">
        <v>68</v>
      </c>
      <c r="H72" s="21">
        <v>2</v>
      </c>
      <c r="I72" s="22" t="s">
        <v>9</v>
      </c>
      <c r="J72" s="15">
        <v>0</v>
      </c>
      <c r="K72" s="15">
        <v>0</v>
      </c>
      <c r="L72" s="24">
        <v>4</v>
      </c>
      <c r="M72" s="13">
        <f t="shared" si="6"/>
        <v>4</v>
      </c>
      <c r="N72" s="13">
        <f t="shared" si="7"/>
        <v>4</v>
      </c>
    </row>
    <row r="73" spans="1:2496" s="11" customFormat="1" ht="18" customHeight="1" x14ac:dyDescent="0.25">
      <c r="A73" s="433"/>
      <c r="B73" s="21">
        <v>51</v>
      </c>
      <c r="C73" s="21" t="str">
        <f t="shared" si="8"/>
        <v>_51</v>
      </c>
      <c r="D73" s="21" t="str">
        <f t="shared" si="9"/>
        <v>_31_1</v>
      </c>
      <c r="E73" s="22" t="s">
        <v>66</v>
      </c>
      <c r="F73" s="21">
        <v>31</v>
      </c>
      <c r="G73" s="22" t="s">
        <v>69</v>
      </c>
      <c r="H73" s="21">
        <v>1</v>
      </c>
      <c r="I73" s="22" t="s">
        <v>7</v>
      </c>
      <c r="J73" s="15">
        <v>0</v>
      </c>
      <c r="K73" s="15">
        <v>0</v>
      </c>
      <c r="L73" s="24">
        <v>51</v>
      </c>
      <c r="M73" s="13">
        <f t="shared" si="6"/>
        <v>51</v>
      </c>
      <c r="N73" s="13">
        <f t="shared" si="7"/>
        <v>51</v>
      </c>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c r="DY73" s="20"/>
      <c r="DZ73" s="20"/>
      <c r="EA73" s="20"/>
      <c r="EB73" s="20"/>
      <c r="EC73" s="20"/>
      <c r="ED73" s="20"/>
      <c r="EE73" s="20"/>
      <c r="EF73" s="20"/>
      <c r="EG73" s="20"/>
      <c r="EH73" s="20"/>
      <c r="EI73" s="20"/>
      <c r="EJ73" s="20"/>
      <c r="EK73" s="20"/>
      <c r="EL73" s="20"/>
      <c r="EM73" s="20"/>
      <c r="EN73" s="20"/>
      <c r="EO73" s="20"/>
      <c r="EP73" s="20"/>
      <c r="EQ73" s="20"/>
      <c r="ER73" s="20"/>
      <c r="ES73" s="20"/>
      <c r="ET73" s="20"/>
      <c r="EU73" s="20"/>
      <c r="EV73" s="20"/>
      <c r="EW73" s="20"/>
      <c r="EX73" s="20"/>
      <c r="EY73" s="20"/>
      <c r="EZ73" s="20"/>
      <c r="FA73" s="20"/>
      <c r="FB73" s="20"/>
      <c r="FC73" s="20"/>
      <c r="FD73" s="20"/>
      <c r="FE73" s="20"/>
      <c r="FF73" s="20"/>
      <c r="FG73" s="20"/>
      <c r="FH73" s="20"/>
      <c r="FI73" s="20"/>
      <c r="FJ73" s="20"/>
      <c r="FK73" s="20"/>
      <c r="FL73" s="20"/>
      <c r="FM73" s="20"/>
      <c r="FN73" s="20"/>
      <c r="FO73" s="20"/>
      <c r="FP73" s="20"/>
      <c r="FQ73" s="20"/>
      <c r="FR73" s="20"/>
      <c r="FS73" s="20"/>
      <c r="FT73" s="20"/>
      <c r="FU73" s="20"/>
      <c r="FV73" s="20"/>
      <c r="FW73" s="20"/>
      <c r="FX73" s="20"/>
      <c r="FY73" s="20"/>
      <c r="FZ73" s="20"/>
      <c r="GA73" s="20"/>
      <c r="GB73" s="20"/>
      <c r="GC73" s="20"/>
      <c r="GD73" s="20"/>
      <c r="GE73" s="20"/>
      <c r="GF73" s="20"/>
      <c r="GG73" s="20"/>
      <c r="GH73" s="20"/>
      <c r="GI73" s="20"/>
      <c r="GJ73" s="20"/>
      <c r="GK73" s="20"/>
      <c r="GL73" s="20"/>
      <c r="GM73" s="20"/>
      <c r="GN73" s="20"/>
      <c r="GO73" s="20"/>
      <c r="GP73" s="20"/>
      <c r="GQ73" s="20"/>
      <c r="GR73" s="20"/>
      <c r="GS73" s="20"/>
      <c r="GT73" s="20"/>
      <c r="GU73" s="20"/>
      <c r="GV73" s="20"/>
      <c r="GW73" s="20"/>
      <c r="GX73" s="20"/>
      <c r="GY73" s="20"/>
      <c r="GZ73" s="20"/>
      <c r="HA73" s="20"/>
      <c r="HB73" s="20"/>
      <c r="HC73" s="20"/>
      <c r="HD73" s="20"/>
      <c r="HE73" s="20"/>
      <c r="HF73" s="20"/>
      <c r="HG73" s="20"/>
      <c r="HH73" s="20"/>
      <c r="HI73" s="20"/>
      <c r="HJ73" s="20"/>
      <c r="HK73" s="20"/>
      <c r="HL73" s="20"/>
      <c r="HM73" s="20"/>
      <c r="HN73" s="20"/>
      <c r="HO73" s="20"/>
      <c r="HP73" s="20"/>
      <c r="HQ73" s="20"/>
      <c r="HR73" s="20"/>
      <c r="HS73" s="20"/>
      <c r="HT73" s="20"/>
      <c r="HU73" s="20"/>
      <c r="HV73" s="20"/>
      <c r="HW73" s="20"/>
      <c r="HX73" s="20"/>
      <c r="HY73" s="20"/>
      <c r="HZ73" s="20"/>
      <c r="IA73" s="20"/>
      <c r="IB73" s="20"/>
      <c r="IC73" s="20"/>
      <c r="ID73" s="20"/>
      <c r="IE73" s="20"/>
      <c r="IF73" s="20"/>
      <c r="IG73" s="20"/>
      <c r="IH73" s="20"/>
      <c r="II73" s="20"/>
      <c r="IJ73" s="20"/>
      <c r="IK73" s="20"/>
      <c r="IL73" s="20"/>
      <c r="IM73" s="20"/>
      <c r="IN73" s="20"/>
      <c r="IO73" s="20"/>
      <c r="IP73" s="20"/>
      <c r="IQ73" s="20"/>
      <c r="IR73" s="20"/>
      <c r="IS73" s="20"/>
      <c r="IT73" s="20"/>
      <c r="IU73" s="20"/>
      <c r="IV73" s="20"/>
      <c r="IW73" s="20"/>
      <c r="IX73" s="20"/>
      <c r="IY73" s="20"/>
      <c r="IZ73" s="20"/>
      <c r="JA73" s="20"/>
      <c r="JB73" s="20"/>
      <c r="JC73" s="20"/>
      <c r="JD73" s="20"/>
      <c r="JE73" s="20"/>
      <c r="JF73" s="20"/>
      <c r="JG73" s="20"/>
      <c r="JH73" s="20"/>
      <c r="JI73" s="20"/>
      <c r="JJ73" s="20"/>
      <c r="JK73" s="20"/>
      <c r="JL73" s="20"/>
      <c r="JM73" s="20"/>
      <c r="JN73" s="20"/>
      <c r="JO73" s="20"/>
      <c r="JP73" s="20"/>
      <c r="JQ73" s="20"/>
      <c r="JR73" s="20"/>
      <c r="JS73" s="20"/>
      <c r="JT73" s="20"/>
      <c r="JU73" s="20"/>
      <c r="JV73" s="20"/>
      <c r="JW73" s="20"/>
      <c r="JX73" s="20"/>
      <c r="JY73" s="20"/>
      <c r="JZ73" s="20"/>
      <c r="KA73" s="20"/>
      <c r="KB73" s="20"/>
      <c r="KC73" s="20"/>
      <c r="KD73" s="20"/>
      <c r="KE73" s="20"/>
      <c r="KF73" s="20"/>
      <c r="KG73" s="20"/>
      <c r="KH73" s="20"/>
      <c r="KI73" s="20"/>
      <c r="KJ73" s="20"/>
      <c r="KK73" s="20"/>
      <c r="KL73" s="20"/>
      <c r="KM73" s="20"/>
      <c r="KN73" s="20"/>
      <c r="KO73" s="20"/>
      <c r="KP73" s="20"/>
      <c r="KQ73" s="20"/>
      <c r="KR73" s="20"/>
      <c r="KS73" s="20"/>
      <c r="KT73" s="20"/>
      <c r="KU73" s="20"/>
      <c r="KV73" s="20"/>
      <c r="KW73" s="20"/>
      <c r="KX73" s="20"/>
      <c r="KY73" s="20"/>
      <c r="KZ73" s="20"/>
      <c r="LA73" s="20"/>
      <c r="LB73" s="20"/>
      <c r="LC73" s="20"/>
      <c r="LD73" s="20"/>
      <c r="LE73" s="20"/>
      <c r="LF73" s="20"/>
      <c r="LG73" s="20"/>
      <c r="LH73" s="20"/>
      <c r="LI73" s="20"/>
      <c r="LJ73" s="20"/>
      <c r="LK73" s="20"/>
      <c r="LL73" s="20"/>
      <c r="LM73" s="20"/>
      <c r="LN73" s="20"/>
      <c r="LO73" s="20"/>
      <c r="LP73" s="20"/>
      <c r="LQ73" s="20"/>
      <c r="LR73" s="20"/>
      <c r="LS73" s="20"/>
      <c r="LT73" s="20"/>
      <c r="LU73" s="20"/>
      <c r="LV73" s="20"/>
      <c r="LW73" s="20"/>
      <c r="LX73" s="20"/>
      <c r="LY73" s="20"/>
      <c r="LZ73" s="20"/>
      <c r="MA73" s="20"/>
      <c r="MB73" s="20"/>
      <c r="MC73" s="20"/>
      <c r="MD73" s="20"/>
      <c r="ME73" s="20"/>
      <c r="MF73" s="20"/>
      <c r="MG73" s="20"/>
      <c r="MH73" s="20"/>
      <c r="MI73" s="20"/>
      <c r="MJ73" s="20"/>
      <c r="MK73" s="20"/>
      <c r="ML73" s="20"/>
      <c r="MM73" s="20"/>
      <c r="MN73" s="20"/>
      <c r="MO73" s="20"/>
      <c r="MP73" s="20"/>
      <c r="MQ73" s="20"/>
      <c r="MR73" s="20"/>
      <c r="MS73" s="20"/>
      <c r="MT73" s="20"/>
      <c r="MU73" s="20"/>
      <c r="MV73" s="20"/>
      <c r="MW73" s="20"/>
      <c r="MX73" s="20"/>
      <c r="MY73" s="20"/>
      <c r="MZ73" s="20"/>
      <c r="NA73" s="20"/>
      <c r="NB73" s="20"/>
      <c r="NC73" s="20"/>
      <c r="ND73" s="20"/>
      <c r="NE73" s="20"/>
      <c r="NF73" s="20"/>
      <c r="NG73" s="20"/>
      <c r="NH73" s="20"/>
      <c r="NI73" s="20"/>
      <c r="NJ73" s="20"/>
      <c r="NK73" s="20"/>
      <c r="NL73" s="20"/>
      <c r="NM73" s="20"/>
      <c r="NN73" s="20"/>
      <c r="NO73" s="20"/>
      <c r="NP73" s="20"/>
      <c r="NQ73" s="20"/>
      <c r="NR73" s="20"/>
      <c r="NS73" s="20"/>
      <c r="NT73" s="20"/>
      <c r="NU73" s="20"/>
      <c r="NV73" s="20"/>
      <c r="NW73" s="20"/>
      <c r="NX73" s="20"/>
      <c r="NY73" s="20"/>
      <c r="NZ73" s="20"/>
      <c r="OA73" s="20"/>
      <c r="OB73" s="20"/>
      <c r="OC73" s="20"/>
      <c r="OD73" s="20"/>
      <c r="OE73" s="20"/>
      <c r="OF73" s="20"/>
      <c r="OG73" s="20"/>
      <c r="OH73" s="20"/>
      <c r="OI73" s="20"/>
      <c r="OJ73" s="20"/>
      <c r="OK73" s="20"/>
      <c r="OL73" s="20"/>
      <c r="OM73" s="20"/>
      <c r="ON73" s="20"/>
      <c r="OO73" s="20"/>
      <c r="OP73" s="20"/>
      <c r="OQ73" s="20"/>
      <c r="OR73" s="20"/>
      <c r="OS73" s="20"/>
      <c r="OT73" s="20"/>
      <c r="OU73" s="20"/>
      <c r="OV73" s="20"/>
      <c r="OW73" s="20"/>
      <c r="OX73" s="20"/>
      <c r="OY73" s="20"/>
      <c r="OZ73" s="20"/>
      <c r="PA73" s="20"/>
      <c r="PB73" s="20"/>
      <c r="PC73" s="20"/>
      <c r="PD73" s="20"/>
      <c r="PE73" s="20"/>
      <c r="PF73" s="20"/>
      <c r="PG73" s="20"/>
      <c r="PH73" s="20"/>
      <c r="PI73" s="20"/>
      <c r="PJ73" s="20"/>
      <c r="PK73" s="20"/>
      <c r="PL73" s="20"/>
      <c r="PM73" s="20"/>
      <c r="PN73" s="20"/>
      <c r="PO73" s="20"/>
      <c r="PP73" s="20"/>
      <c r="PQ73" s="20"/>
      <c r="PR73" s="20"/>
      <c r="PS73" s="20"/>
      <c r="PT73" s="20"/>
      <c r="PU73" s="20"/>
      <c r="PV73" s="20"/>
      <c r="PW73" s="20"/>
      <c r="PX73" s="20"/>
      <c r="PY73" s="20"/>
      <c r="PZ73" s="20"/>
      <c r="QA73" s="20"/>
      <c r="QB73" s="20"/>
      <c r="QC73" s="20"/>
      <c r="QD73" s="20"/>
      <c r="QE73" s="20"/>
      <c r="QF73" s="20"/>
      <c r="QG73" s="20"/>
      <c r="QH73" s="20"/>
      <c r="QI73" s="20"/>
      <c r="QJ73" s="20"/>
      <c r="QK73" s="20"/>
      <c r="QL73" s="20"/>
      <c r="QM73" s="20"/>
      <c r="QN73" s="20"/>
      <c r="QO73" s="20"/>
      <c r="QP73" s="20"/>
      <c r="QQ73" s="20"/>
      <c r="QR73" s="20"/>
      <c r="QS73" s="20"/>
      <c r="QT73" s="20"/>
      <c r="QU73" s="20"/>
      <c r="QV73" s="20"/>
      <c r="QW73" s="20"/>
      <c r="QX73" s="20"/>
      <c r="QY73" s="20"/>
      <c r="QZ73" s="20"/>
      <c r="RA73" s="20"/>
      <c r="RB73" s="20"/>
      <c r="RC73" s="20"/>
      <c r="RD73" s="20"/>
      <c r="RE73" s="20"/>
      <c r="RF73" s="20"/>
      <c r="RG73" s="20"/>
      <c r="RH73" s="20"/>
      <c r="RI73" s="20"/>
      <c r="RJ73" s="20"/>
      <c r="RK73" s="20"/>
      <c r="RL73" s="20"/>
      <c r="RM73" s="20"/>
      <c r="RN73" s="20"/>
      <c r="RO73" s="20"/>
      <c r="RP73" s="20"/>
      <c r="RQ73" s="20"/>
      <c r="RR73" s="20"/>
      <c r="RS73" s="20"/>
      <c r="RT73" s="20"/>
      <c r="RU73" s="20"/>
      <c r="RV73" s="20"/>
      <c r="RW73" s="20"/>
      <c r="RX73" s="20"/>
      <c r="RY73" s="20"/>
      <c r="RZ73" s="20"/>
      <c r="SA73" s="20"/>
      <c r="SB73" s="20"/>
      <c r="SC73" s="20"/>
      <c r="SD73" s="20"/>
      <c r="SE73" s="20"/>
      <c r="SF73" s="20"/>
      <c r="SG73" s="20"/>
      <c r="SH73" s="20"/>
      <c r="SI73" s="20"/>
      <c r="SJ73" s="20"/>
      <c r="SK73" s="20"/>
      <c r="SL73" s="20"/>
      <c r="SM73" s="20"/>
      <c r="SN73" s="20"/>
      <c r="SO73" s="20"/>
      <c r="SP73" s="20"/>
      <c r="SQ73" s="20"/>
      <c r="SR73" s="20"/>
      <c r="SS73" s="20"/>
      <c r="ST73" s="20"/>
      <c r="SU73" s="20"/>
      <c r="SV73" s="20"/>
      <c r="SW73" s="20"/>
      <c r="SX73" s="20"/>
      <c r="SY73" s="20"/>
      <c r="SZ73" s="20"/>
      <c r="TA73" s="20"/>
      <c r="TB73" s="20"/>
      <c r="TC73" s="20"/>
      <c r="TD73" s="20"/>
      <c r="TE73" s="20"/>
      <c r="TF73" s="20"/>
      <c r="TG73" s="20"/>
      <c r="TH73" s="20"/>
      <c r="TI73" s="20"/>
      <c r="TJ73" s="20"/>
      <c r="TK73" s="20"/>
      <c r="TL73" s="20"/>
      <c r="TM73" s="20"/>
      <c r="TN73" s="20"/>
      <c r="TO73" s="20"/>
      <c r="TP73" s="20"/>
      <c r="TQ73" s="20"/>
      <c r="TR73" s="20"/>
      <c r="TS73" s="20"/>
      <c r="TT73" s="20"/>
      <c r="TU73" s="20"/>
      <c r="TV73" s="20"/>
      <c r="TW73" s="20"/>
      <c r="TX73" s="20"/>
      <c r="TY73" s="20"/>
      <c r="TZ73" s="20"/>
      <c r="UA73" s="20"/>
      <c r="UB73" s="20"/>
      <c r="UC73" s="20"/>
      <c r="UD73" s="20"/>
      <c r="UE73" s="20"/>
      <c r="UF73" s="20"/>
      <c r="UG73" s="20"/>
      <c r="UH73" s="20"/>
      <c r="UI73" s="20"/>
      <c r="UJ73" s="20"/>
      <c r="UK73" s="20"/>
      <c r="UL73" s="20"/>
      <c r="UM73" s="20"/>
      <c r="UN73" s="20"/>
      <c r="UO73" s="20"/>
      <c r="UP73" s="20"/>
      <c r="UQ73" s="20"/>
      <c r="UR73" s="20"/>
      <c r="US73" s="20"/>
      <c r="UT73" s="20"/>
      <c r="UU73" s="20"/>
      <c r="UV73" s="20"/>
      <c r="UW73" s="20"/>
      <c r="UX73" s="20"/>
      <c r="UY73" s="20"/>
      <c r="UZ73" s="20"/>
      <c r="VA73" s="20"/>
      <c r="VB73" s="20"/>
      <c r="VC73" s="20"/>
      <c r="VD73" s="20"/>
      <c r="VE73" s="20"/>
      <c r="VF73" s="20"/>
      <c r="VG73" s="20"/>
      <c r="VH73" s="20"/>
      <c r="VI73" s="20"/>
      <c r="VJ73" s="20"/>
      <c r="VK73" s="20"/>
      <c r="VL73" s="20"/>
      <c r="VM73" s="20"/>
      <c r="VN73" s="20"/>
      <c r="VO73" s="20"/>
      <c r="VP73" s="20"/>
      <c r="VQ73" s="20"/>
      <c r="VR73" s="20"/>
      <c r="VS73" s="20"/>
      <c r="VT73" s="20"/>
      <c r="VU73" s="20"/>
      <c r="VV73" s="20"/>
      <c r="VW73" s="20"/>
      <c r="VX73" s="20"/>
      <c r="VY73" s="20"/>
      <c r="VZ73" s="20"/>
      <c r="WA73" s="20"/>
      <c r="WB73" s="20"/>
      <c r="WC73" s="20"/>
      <c r="WD73" s="20"/>
      <c r="WE73" s="20"/>
      <c r="WF73" s="20"/>
      <c r="WG73" s="20"/>
      <c r="WH73" s="20"/>
      <c r="WI73" s="20"/>
      <c r="WJ73" s="20"/>
      <c r="WK73" s="20"/>
      <c r="WL73" s="20"/>
      <c r="WM73" s="20"/>
      <c r="WN73" s="20"/>
      <c r="WO73" s="20"/>
      <c r="WP73" s="20"/>
      <c r="WQ73" s="20"/>
      <c r="WR73" s="20"/>
      <c r="WS73" s="20"/>
      <c r="WT73" s="20"/>
      <c r="WU73" s="20"/>
      <c r="WV73" s="20"/>
      <c r="WW73" s="20"/>
      <c r="WX73" s="20"/>
      <c r="WY73" s="20"/>
      <c r="WZ73" s="20"/>
      <c r="XA73" s="20"/>
      <c r="XB73" s="20"/>
      <c r="XC73" s="20"/>
      <c r="XD73" s="20"/>
      <c r="XE73" s="20"/>
      <c r="XF73" s="20"/>
      <c r="XG73" s="20"/>
      <c r="XH73" s="20"/>
      <c r="XI73" s="20"/>
      <c r="XJ73" s="20"/>
      <c r="XK73" s="20"/>
      <c r="XL73" s="20"/>
      <c r="XM73" s="20"/>
      <c r="XN73" s="20"/>
      <c r="XO73" s="20"/>
      <c r="XP73" s="20"/>
      <c r="XQ73" s="20"/>
      <c r="XR73" s="20"/>
      <c r="XS73" s="20"/>
      <c r="XT73" s="20"/>
      <c r="XU73" s="20"/>
      <c r="XV73" s="20"/>
      <c r="XW73" s="20"/>
      <c r="XX73" s="20"/>
      <c r="XY73" s="20"/>
      <c r="XZ73" s="20"/>
      <c r="YA73" s="20"/>
      <c r="YB73" s="20"/>
      <c r="YC73" s="20"/>
      <c r="YD73" s="20"/>
      <c r="YE73" s="20"/>
      <c r="YF73" s="20"/>
      <c r="YG73" s="20"/>
      <c r="YH73" s="20"/>
      <c r="YI73" s="20"/>
      <c r="YJ73" s="20"/>
      <c r="YK73" s="20"/>
      <c r="YL73" s="20"/>
      <c r="YM73" s="20"/>
      <c r="YN73" s="20"/>
      <c r="YO73" s="20"/>
      <c r="YP73" s="20"/>
      <c r="YQ73" s="20"/>
      <c r="YR73" s="20"/>
      <c r="YS73" s="20"/>
      <c r="YT73" s="20"/>
      <c r="YU73" s="20"/>
      <c r="YV73" s="20"/>
      <c r="YW73" s="20"/>
      <c r="YX73" s="20"/>
      <c r="YY73" s="20"/>
      <c r="YZ73" s="20"/>
      <c r="ZA73" s="20"/>
      <c r="ZB73" s="20"/>
      <c r="ZC73" s="20"/>
      <c r="ZD73" s="20"/>
      <c r="ZE73" s="20"/>
      <c r="ZF73" s="20"/>
      <c r="ZG73" s="20"/>
      <c r="ZH73" s="20"/>
      <c r="ZI73" s="20"/>
      <c r="ZJ73" s="20"/>
      <c r="ZK73" s="20"/>
      <c r="ZL73" s="20"/>
      <c r="ZM73" s="20"/>
      <c r="ZN73" s="20"/>
      <c r="ZO73" s="20"/>
      <c r="ZP73" s="20"/>
      <c r="ZQ73" s="20"/>
      <c r="ZR73" s="20"/>
      <c r="ZS73" s="20"/>
      <c r="ZT73" s="20"/>
      <c r="ZU73" s="20"/>
      <c r="ZV73" s="20"/>
      <c r="ZW73" s="20"/>
      <c r="ZX73" s="20"/>
      <c r="ZY73" s="20"/>
      <c r="ZZ73" s="20"/>
      <c r="AAA73" s="20"/>
      <c r="AAB73" s="20"/>
      <c r="AAC73" s="20"/>
      <c r="AAD73" s="20"/>
      <c r="AAE73" s="20"/>
      <c r="AAF73" s="20"/>
      <c r="AAG73" s="20"/>
      <c r="AAH73" s="20"/>
      <c r="AAI73" s="20"/>
      <c r="AAJ73" s="20"/>
      <c r="AAK73" s="20"/>
      <c r="AAL73" s="20"/>
      <c r="AAM73" s="20"/>
      <c r="AAN73" s="20"/>
      <c r="AAO73" s="20"/>
      <c r="AAP73" s="20"/>
      <c r="AAQ73" s="20"/>
      <c r="AAR73" s="20"/>
      <c r="AAS73" s="20"/>
      <c r="AAT73" s="20"/>
      <c r="AAU73" s="20"/>
      <c r="AAV73" s="20"/>
      <c r="AAW73" s="20"/>
      <c r="AAX73" s="20"/>
      <c r="AAY73" s="20"/>
      <c r="AAZ73" s="20"/>
      <c r="ABA73" s="20"/>
      <c r="ABB73" s="20"/>
      <c r="ABC73" s="20"/>
      <c r="ABD73" s="20"/>
      <c r="ABE73" s="20"/>
      <c r="ABF73" s="20"/>
      <c r="ABG73" s="20"/>
      <c r="ABH73" s="20"/>
      <c r="ABI73" s="20"/>
      <c r="ABJ73" s="20"/>
      <c r="ABK73" s="20"/>
      <c r="ABL73" s="20"/>
      <c r="ABM73" s="20"/>
      <c r="ABN73" s="20"/>
      <c r="ABO73" s="20"/>
      <c r="ABP73" s="20"/>
      <c r="ABQ73" s="20"/>
      <c r="ABR73" s="20"/>
      <c r="ABS73" s="20"/>
      <c r="ABT73" s="20"/>
      <c r="ABU73" s="20"/>
      <c r="ABV73" s="20"/>
      <c r="ABW73" s="20"/>
      <c r="ABX73" s="20"/>
      <c r="ABY73" s="20"/>
      <c r="ABZ73" s="20"/>
      <c r="ACA73" s="20"/>
      <c r="ACB73" s="20"/>
      <c r="ACC73" s="20"/>
      <c r="ACD73" s="20"/>
      <c r="ACE73" s="20"/>
      <c r="ACF73" s="20"/>
      <c r="ACG73" s="20"/>
      <c r="ACH73" s="20"/>
      <c r="ACI73" s="20"/>
      <c r="ACJ73" s="20"/>
      <c r="ACK73" s="20"/>
      <c r="ACL73" s="20"/>
      <c r="ACM73" s="20"/>
      <c r="ACN73" s="20"/>
      <c r="ACO73" s="20"/>
      <c r="ACP73" s="20"/>
      <c r="ACQ73" s="20"/>
      <c r="ACR73" s="20"/>
      <c r="ACS73" s="20"/>
      <c r="ACT73" s="20"/>
      <c r="ACU73" s="20"/>
      <c r="ACV73" s="20"/>
      <c r="ACW73" s="20"/>
      <c r="ACX73" s="20"/>
      <c r="ACY73" s="20"/>
      <c r="ACZ73" s="20"/>
      <c r="ADA73" s="20"/>
      <c r="ADB73" s="20"/>
      <c r="ADC73" s="20"/>
      <c r="ADD73" s="20"/>
      <c r="ADE73" s="20"/>
      <c r="ADF73" s="20"/>
      <c r="ADG73" s="20"/>
      <c r="ADH73" s="20"/>
      <c r="ADI73" s="20"/>
      <c r="ADJ73" s="20"/>
      <c r="ADK73" s="20"/>
      <c r="ADL73" s="20"/>
      <c r="ADM73" s="20"/>
      <c r="ADN73" s="20"/>
      <c r="ADO73" s="20"/>
      <c r="ADP73" s="20"/>
      <c r="ADQ73" s="20"/>
      <c r="ADR73" s="20"/>
      <c r="ADS73" s="20"/>
      <c r="ADT73" s="20"/>
      <c r="ADU73" s="20"/>
      <c r="ADV73" s="20"/>
      <c r="ADW73" s="20"/>
      <c r="ADX73" s="20"/>
      <c r="ADY73" s="20"/>
      <c r="ADZ73" s="20"/>
      <c r="AEA73" s="20"/>
      <c r="AEB73" s="20"/>
      <c r="AEC73" s="20"/>
      <c r="AED73" s="20"/>
      <c r="AEE73" s="20"/>
      <c r="AEF73" s="20"/>
      <c r="AEG73" s="20"/>
      <c r="AEH73" s="20"/>
      <c r="AEI73" s="20"/>
      <c r="AEJ73" s="20"/>
      <c r="AEK73" s="20"/>
      <c r="AEL73" s="20"/>
      <c r="AEM73" s="20"/>
      <c r="AEN73" s="20"/>
      <c r="AEO73" s="20"/>
      <c r="AEP73" s="20"/>
      <c r="AEQ73" s="20"/>
      <c r="AER73" s="20"/>
      <c r="AES73" s="20"/>
      <c r="AET73" s="20"/>
      <c r="AEU73" s="20"/>
      <c r="AEV73" s="20"/>
      <c r="AEW73" s="20"/>
      <c r="AEX73" s="20"/>
      <c r="AEY73" s="20"/>
      <c r="AEZ73" s="20"/>
      <c r="AFA73" s="20"/>
      <c r="AFB73" s="20"/>
      <c r="AFC73" s="20"/>
      <c r="AFD73" s="20"/>
      <c r="AFE73" s="20"/>
      <c r="AFF73" s="20"/>
      <c r="AFG73" s="20"/>
      <c r="AFH73" s="20"/>
      <c r="AFI73" s="20"/>
      <c r="AFJ73" s="20"/>
      <c r="AFK73" s="20"/>
      <c r="AFL73" s="20"/>
      <c r="AFM73" s="20"/>
      <c r="AFN73" s="20"/>
      <c r="AFO73" s="20"/>
      <c r="AFP73" s="20"/>
      <c r="AFQ73" s="20"/>
      <c r="AFR73" s="20"/>
      <c r="AFS73" s="20"/>
      <c r="AFT73" s="20"/>
      <c r="AFU73" s="20"/>
      <c r="AFV73" s="20"/>
      <c r="AFW73" s="20"/>
      <c r="AFX73" s="20"/>
      <c r="AFY73" s="20"/>
      <c r="AFZ73" s="20"/>
      <c r="AGA73" s="20"/>
      <c r="AGB73" s="20"/>
      <c r="AGC73" s="20"/>
      <c r="AGD73" s="20"/>
      <c r="AGE73" s="20"/>
      <c r="AGF73" s="20"/>
      <c r="AGG73" s="20"/>
      <c r="AGH73" s="20"/>
      <c r="AGI73" s="20"/>
      <c r="AGJ73" s="20"/>
      <c r="AGK73" s="20"/>
      <c r="AGL73" s="20"/>
      <c r="AGM73" s="20"/>
      <c r="AGN73" s="20"/>
      <c r="AGO73" s="20"/>
      <c r="AGP73" s="20"/>
      <c r="AGQ73" s="20"/>
      <c r="AGR73" s="20"/>
      <c r="AGS73" s="20"/>
      <c r="AGT73" s="20"/>
      <c r="AGU73" s="20"/>
      <c r="AGV73" s="20"/>
      <c r="AGW73" s="20"/>
      <c r="AGX73" s="20"/>
      <c r="AGY73" s="20"/>
      <c r="AGZ73" s="20"/>
      <c r="AHA73" s="20"/>
      <c r="AHB73" s="20"/>
      <c r="AHC73" s="20"/>
      <c r="AHD73" s="20"/>
      <c r="AHE73" s="20"/>
      <c r="AHF73" s="20"/>
      <c r="AHG73" s="20"/>
      <c r="AHH73" s="20"/>
      <c r="AHI73" s="20"/>
      <c r="AHJ73" s="20"/>
      <c r="AHK73" s="20"/>
      <c r="AHL73" s="20"/>
      <c r="AHM73" s="20"/>
      <c r="AHN73" s="20"/>
      <c r="AHO73" s="20"/>
      <c r="AHP73" s="20"/>
      <c r="AHQ73" s="20"/>
      <c r="AHR73" s="20"/>
      <c r="AHS73" s="20"/>
      <c r="AHT73" s="20"/>
      <c r="AHU73" s="20"/>
      <c r="AHV73" s="20"/>
      <c r="AHW73" s="20"/>
      <c r="AHX73" s="20"/>
      <c r="AHY73" s="20"/>
      <c r="AHZ73" s="20"/>
      <c r="AIA73" s="20"/>
      <c r="AIB73" s="20"/>
      <c r="AIC73" s="20"/>
      <c r="AID73" s="20"/>
      <c r="AIE73" s="20"/>
      <c r="AIF73" s="20"/>
      <c r="AIG73" s="20"/>
      <c r="AIH73" s="20"/>
      <c r="AII73" s="20"/>
      <c r="AIJ73" s="20"/>
      <c r="AIK73" s="20"/>
      <c r="AIL73" s="20"/>
      <c r="AIM73" s="20"/>
      <c r="AIN73" s="20"/>
      <c r="AIO73" s="20"/>
      <c r="AIP73" s="20"/>
      <c r="AIQ73" s="20"/>
      <c r="AIR73" s="20"/>
      <c r="AIS73" s="20"/>
      <c r="AIT73" s="20"/>
      <c r="AIU73" s="20"/>
      <c r="AIV73" s="20"/>
      <c r="AIW73" s="20"/>
      <c r="AIX73" s="20"/>
      <c r="AIY73" s="20"/>
      <c r="AIZ73" s="20"/>
      <c r="AJA73" s="20"/>
      <c r="AJB73" s="20"/>
      <c r="AJC73" s="20"/>
      <c r="AJD73" s="20"/>
      <c r="AJE73" s="20"/>
      <c r="AJF73" s="20"/>
      <c r="AJG73" s="20"/>
      <c r="AJH73" s="20"/>
      <c r="AJI73" s="20"/>
      <c r="AJJ73" s="20"/>
      <c r="AJK73" s="20"/>
      <c r="AJL73" s="20"/>
      <c r="AJM73" s="20"/>
      <c r="AJN73" s="20"/>
      <c r="AJO73" s="20"/>
      <c r="AJP73" s="20"/>
      <c r="AJQ73" s="20"/>
      <c r="AJR73" s="20"/>
      <c r="AJS73" s="20"/>
      <c r="AJT73" s="20"/>
      <c r="AJU73" s="20"/>
      <c r="AJV73" s="20"/>
      <c r="AJW73" s="20"/>
      <c r="AJX73" s="20"/>
      <c r="AJY73" s="20"/>
      <c r="AJZ73" s="20"/>
      <c r="AKA73" s="20"/>
      <c r="AKB73" s="20"/>
      <c r="AKC73" s="20"/>
      <c r="AKD73" s="20"/>
      <c r="AKE73" s="20"/>
      <c r="AKF73" s="20"/>
      <c r="AKG73" s="20"/>
      <c r="AKH73" s="20"/>
      <c r="AKI73" s="20"/>
      <c r="AKJ73" s="20"/>
      <c r="AKK73" s="20"/>
      <c r="AKL73" s="20"/>
      <c r="AKM73" s="20"/>
      <c r="AKN73" s="20"/>
      <c r="AKO73" s="20"/>
      <c r="AKP73" s="20"/>
      <c r="AKQ73" s="20"/>
      <c r="AKR73" s="20"/>
      <c r="AKS73" s="20"/>
      <c r="AKT73" s="20"/>
      <c r="AKU73" s="20"/>
      <c r="AKV73" s="20"/>
      <c r="AKW73" s="20"/>
      <c r="AKX73" s="20"/>
      <c r="AKY73" s="20"/>
      <c r="AKZ73" s="20"/>
      <c r="ALA73" s="20"/>
      <c r="ALB73" s="20"/>
      <c r="ALC73" s="20"/>
      <c r="ALD73" s="20"/>
      <c r="ALE73" s="20"/>
      <c r="ALF73" s="20"/>
      <c r="ALG73" s="20"/>
      <c r="ALH73" s="20"/>
      <c r="ALI73" s="20"/>
      <c r="ALJ73" s="20"/>
      <c r="ALK73" s="20"/>
      <c r="ALL73" s="20"/>
      <c r="ALM73" s="20"/>
      <c r="ALN73" s="20"/>
      <c r="ALO73" s="20"/>
      <c r="ALP73" s="20"/>
      <c r="ALQ73" s="20"/>
      <c r="ALR73" s="20"/>
      <c r="ALS73" s="20"/>
      <c r="ALT73" s="20"/>
      <c r="ALU73" s="20"/>
      <c r="ALV73" s="20"/>
      <c r="ALW73" s="20"/>
      <c r="ALX73" s="20"/>
      <c r="ALY73" s="20"/>
      <c r="ALZ73" s="20"/>
      <c r="AMA73" s="20"/>
      <c r="AMB73" s="20"/>
      <c r="AMC73" s="20"/>
      <c r="AMD73" s="20"/>
      <c r="AME73" s="20"/>
      <c r="AMF73" s="20"/>
      <c r="AMG73" s="20"/>
      <c r="AMH73" s="20"/>
      <c r="AMI73" s="20"/>
      <c r="AMJ73" s="20"/>
      <c r="AMK73" s="20"/>
      <c r="AML73" s="20"/>
      <c r="AMM73" s="20"/>
      <c r="AMN73" s="20"/>
      <c r="AMO73" s="20"/>
      <c r="AMP73" s="20"/>
      <c r="AMQ73" s="20"/>
      <c r="AMR73" s="20"/>
      <c r="AMS73" s="20"/>
      <c r="AMT73" s="20"/>
      <c r="AMU73" s="20"/>
      <c r="AMV73" s="20"/>
      <c r="AMW73" s="20"/>
      <c r="AMX73" s="20"/>
      <c r="AMY73" s="20"/>
      <c r="AMZ73" s="20"/>
      <c r="ANA73" s="20"/>
      <c r="ANB73" s="20"/>
      <c r="ANC73" s="20"/>
      <c r="AND73" s="20"/>
      <c r="ANE73" s="20"/>
      <c r="ANF73" s="20"/>
      <c r="ANG73" s="20"/>
      <c r="ANH73" s="20"/>
      <c r="ANI73" s="20"/>
      <c r="ANJ73" s="20"/>
      <c r="ANK73" s="20"/>
      <c r="ANL73" s="20"/>
      <c r="ANM73" s="20"/>
      <c r="ANN73" s="20"/>
      <c r="ANO73" s="20"/>
      <c r="ANP73" s="20"/>
      <c r="ANQ73" s="20"/>
      <c r="ANR73" s="20"/>
      <c r="ANS73" s="20"/>
      <c r="ANT73" s="20"/>
      <c r="ANU73" s="20"/>
      <c r="ANV73" s="20"/>
      <c r="ANW73" s="20"/>
      <c r="ANX73" s="20"/>
      <c r="ANY73" s="20"/>
      <c r="ANZ73" s="20"/>
      <c r="AOA73" s="20"/>
      <c r="AOB73" s="20"/>
      <c r="AOC73" s="20"/>
      <c r="AOD73" s="20"/>
      <c r="AOE73" s="20"/>
      <c r="AOF73" s="20"/>
      <c r="AOG73" s="20"/>
      <c r="AOH73" s="20"/>
      <c r="AOI73" s="20"/>
      <c r="AOJ73" s="20"/>
      <c r="AOK73" s="20"/>
      <c r="AOL73" s="20"/>
      <c r="AOM73" s="20"/>
      <c r="AON73" s="20"/>
      <c r="AOO73" s="20"/>
      <c r="AOP73" s="20"/>
      <c r="AOQ73" s="20"/>
      <c r="AOR73" s="20"/>
      <c r="AOS73" s="20"/>
      <c r="AOT73" s="20"/>
      <c r="AOU73" s="20"/>
      <c r="AOV73" s="20"/>
      <c r="AOW73" s="20"/>
      <c r="AOX73" s="20"/>
      <c r="AOY73" s="20"/>
      <c r="AOZ73" s="20"/>
      <c r="APA73" s="20"/>
      <c r="APB73" s="20"/>
      <c r="APC73" s="20"/>
      <c r="APD73" s="20"/>
      <c r="APE73" s="20"/>
      <c r="APF73" s="20"/>
      <c r="APG73" s="20"/>
      <c r="APH73" s="20"/>
      <c r="API73" s="20"/>
      <c r="APJ73" s="20"/>
      <c r="APK73" s="20"/>
      <c r="APL73" s="20"/>
      <c r="APM73" s="20"/>
      <c r="APN73" s="20"/>
      <c r="APO73" s="20"/>
      <c r="APP73" s="20"/>
      <c r="APQ73" s="20"/>
      <c r="APR73" s="20"/>
      <c r="APS73" s="20"/>
      <c r="APT73" s="20"/>
      <c r="APU73" s="20"/>
      <c r="APV73" s="20"/>
      <c r="APW73" s="20"/>
      <c r="APX73" s="20"/>
      <c r="APY73" s="20"/>
      <c r="APZ73" s="20"/>
      <c r="AQA73" s="20"/>
      <c r="AQB73" s="20"/>
      <c r="AQC73" s="20"/>
      <c r="AQD73" s="20"/>
      <c r="AQE73" s="20"/>
      <c r="AQF73" s="20"/>
      <c r="AQG73" s="20"/>
      <c r="AQH73" s="20"/>
      <c r="AQI73" s="20"/>
      <c r="AQJ73" s="20"/>
      <c r="AQK73" s="20"/>
      <c r="AQL73" s="20"/>
      <c r="AQM73" s="20"/>
      <c r="AQN73" s="20"/>
      <c r="AQO73" s="20"/>
      <c r="AQP73" s="20"/>
      <c r="AQQ73" s="20"/>
      <c r="AQR73" s="20"/>
      <c r="AQS73" s="20"/>
      <c r="AQT73" s="20"/>
      <c r="AQU73" s="20"/>
      <c r="AQV73" s="20"/>
      <c r="AQW73" s="20"/>
      <c r="AQX73" s="20"/>
      <c r="AQY73" s="20"/>
      <c r="AQZ73" s="20"/>
      <c r="ARA73" s="20"/>
      <c r="ARB73" s="20"/>
      <c r="ARC73" s="20"/>
      <c r="ARD73" s="20"/>
      <c r="ARE73" s="20"/>
      <c r="ARF73" s="20"/>
      <c r="ARG73" s="20"/>
      <c r="ARH73" s="20"/>
      <c r="ARI73" s="20"/>
      <c r="ARJ73" s="20"/>
      <c r="ARK73" s="20"/>
      <c r="ARL73" s="20"/>
      <c r="ARM73" s="20"/>
      <c r="ARN73" s="20"/>
      <c r="ARO73" s="20"/>
      <c r="ARP73" s="20"/>
      <c r="ARQ73" s="20"/>
      <c r="ARR73" s="20"/>
      <c r="ARS73" s="20"/>
      <c r="ART73" s="20"/>
      <c r="ARU73" s="20"/>
      <c r="ARV73" s="20"/>
      <c r="ARW73" s="20"/>
      <c r="ARX73" s="20"/>
      <c r="ARY73" s="20"/>
      <c r="ARZ73" s="20"/>
      <c r="ASA73" s="20"/>
      <c r="ASB73" s="20"/>
      <c r="ASC73" s="20"/>
      <c r="ASD73" s="20"/>
      <c r="ASE73" s="20"/>
      <c r="ASF73" s="20"/>
      <c r="ASG73" s="20"/>
      <c r="ASH73" s="20"/>
      <c r="ASI73" s="20"/>
      <c r="ASJ73" s="20"/>
      <c r="ASK73" s="20"/>
      <c r="ASL73" s="20"/>
      <c r="ASM73" s="20"/>
      <c r="ASN73" s="20"/>
      <c r="ASO73" s="20"/>
      <c r="ASP73" s="20"/>
      <c r="ASQ73" s="20"/>
      <c r="ASR73" s="20"/>
      <c r="ASS73" s="20"/>
      <c r="AST73" s="20"/>
      <c r="ASU73" s="20"/>
      <c r="ASV73" s="20"/>
      <c r="ASW73" s="20"/>
      <c r="ASX73" s="20"/>
      <c r="ASY73" s="20"/>
      <c r="ASZ73" s="20"/>
      <c r="ATA73" s="20"/>
      <c r="ATB73" s="20"/>
      <c r="ATC73" s="20"/>
      <c r="ATD73" s="20"/>
      <c r="ATE73" s="20"/>
      <c r="ATF73" s="20"/>
      <c r="ATG73" s="20"/>
      <c r="ATH73" s="20"/>
      <c r="ATI73" s="20"/>
      <c r="ATJ73" s="20"/>
      <c r="ATK73" s="20"/>
      <c r="ATL73" s="20"/>
      <c r="ATM73" s="20"/>
      <c r="ATN73" s="20"/>
      <c r="ATO73" s="20"/>
      <c r="ATP73" s="20"/>
      <c r="ATQ73" s="20"/>
      <c r="ATR73" s="20"/>
      <c r="ATS73" s="20"/>
      <c r="ATT73" s="20"/>
      <c r="ATU73" s="20"/>
      <c r="ATV73" s="20"/>
      <c r="ATW73" s="20"/>
      <c r="ATX73" s="20"/>
      <c r="ATY73" s="20"/>
      <c r="ATZ73" s="20"/>
      <c r="AUA73" s="20"/>
      <c r="AUB73" s="20"/>
      <c r="AUC73" s="20"/>
      <c r="AUD73" s="20"/>
      <c r="AUE73" s="20"/>
      <c r="AUF73" s="20"/>
      <c r="AUG73" s="20"/>
      <c r="AUH73" s="20"/>
      <c r="AUI73" s="20"/>
      <c r="AUJ73" s="20"/>
      <c r="AUK73" s="20"/>
      <c r="AUL73" s="20"/>
      <c r="AUM73" s="20"/>
      <c r="AUN73" s="20"/>
      <c r="AUO73" s="20"/>
      <c r="AUP73" s="20"/>
      <c r="AUQ73" s="20"/>
      <c r="AUR73" s="20"/>
      <c r="AUS73" s="20"/>
      <c r="AUT73" s="20"/>
      <c r="AUU73" s="20"/>
      <c r="AUV73" s="20"/>
      <c r="AUW73" s="20"/>
      <c r="AUX73" s="20"/>
      <c r="AUY73" s="20"/>
      <c r="AUZ73" s="20"/>
      <c r="AVA73" s="20"/>
      <c r="AVB73" s="20"/>
      <c r="AVC73" s="20"/>
      <c r="AVD73" s="20"/>
      <c r="AVE73" s="20"/>
      <c r="AVF73" s="20"/>
      <c r="AVG73" s="20"/>
      <c r="AVH73" s="20"/>
      <c r="AVI73" s="20"/>
      <c r="AVJ73" s="20"/>
      <c r="AVK73" s="20"/>
      <c r="AVL73" s="20"/>
      <c r="AVM73" s="20"/>
      <c r="AVN73" s="20"/>
      <c r="AVO73" s="20"/>
      <c r="AVP73" s="20"/>
      <c r="AVQ73" s="20"/>
      <c r="AVR73" s="20"/>
      <c r="AVS73" s="20"/>
      <c r="AVT73" s="20"/>
      <c r="AVU73" s="20"/>
      <c r="AVV73" s="20"/>
      <c r="AVW73" s="20"/>
      <c r="AVX73" s="20"/>
      <c r="AVY73" s="20"/>
      <c r="AVZ73" s="20"/>
      <c r="AWA73" s="20"/>
      <c r="AWB73" s="20"/>
      <c r="AWC73" s="20"/>
      <c r="AWD73" s="20"/>
      <c r="AWE73" s="20"/>
      <c r="AWF73" s="20"/>
      <c r="AWG73" s="20"/>
      <c r="AWH73" s="20"/>
      <c r="AWI73" s="20"/>
      <c r="AWJ73" s="20"/>
      <c r="AWK73" s="20"/>
      <c r="AWL73" s="20"/>
      <c r="AWM73" s="20"/>
      <c r="AWN73" s="20"/>
      <c r="AWO73" s="20"/>
      <c r="AWP73" s="20"/>
      <c r="AWQ73" s="20"/>
      <c r="AWR73" s="20"/>
      <c r="AWS73" s="20"/>
      <c r="AWT73" s="20"/>
      <c r="AWU73" s="20"/>
      <c r="AWV73" s="20"/>
      <c r="AWW73" s="20"/>
      <c r="AWX73" s="20"/>
      <c r="AWY73" s="20"/>
      <c r="AWZ73" s="20"/>
      <c r="AXA73" s="20"/>
      <c r="AXB73" s="20"/>
      <c r="AXC73" s="20"/>
      <c r="AXD73" s="20"/>
      <c r="AXE73" s="20"/>
      <c r="AXF73" s="20"/>
      <c r="AXG73" s="20"/>
      <c r="AXH73" s="20"/>
      <c r="AXI73" s="20"/>
      <c r="AXJ73" s="20"/>
      <c r="AXK73" s="20"/>
      <c r="AXL73" s="20"/>
      <c r="AXM73" s="20"/>
      <c r="AXN73" s="20"/>
      <c r="AXO73" s="20"/>
      <c r="AXP73" s="20"/>
      <c r="AXQ73" s="20"/>
      <c r="AXR73" s="20"/>
      <c r="AXS73" s="20"/>
      <c r="AXT73" s="20"/>
      <c r="AXU73" s="20"/>
      <c r="AXV73" s="20"/>
      <c r="AXW73" s="20"/>
      <c r="AXX73" s="20"/>
      <c r="AXY73" s="20"/>
      <c r="AXZ73" s="20"/>
      <c r="AYA73" s="20"/>
      <c r="AYB73" s="20"/>
      <c r="AYC73" s="20"/>
      <c r="AYD73" s="20"/>
      <c r="AYE73" s="20"/>
      <c r="AYF73" s="20"/>
      <c r="AYG73" s="20"/>
      <c r="AYH73" s="20"/>
      <c r="AYI73" s="20"/>
      <c r="AYJ73" s="20"/>
      <c r="AYK73" s="20"/>
      <c r="AYL73" s="20"/>
      <c r="AYM73" s="20"/>
      <c r="AYN73" s="20"/>
      <c r="AYO73" s="20"/>
      <c r="AYP73" s="20"/>
      <c r="AYQ73" s="20"/>
      <c r="AYR73" s="20"/>
      <c r="AYS73" s="20"/>
      <c r="AYT73" s="20"/>
      <c r="AYU73" s="20"/>
      <c r="AYV73" s="20"/>
      <c r="AYW73" s="20"/>
      <c r="AYX73" s="20"/>
      <c r="AYY73" s="20"/>
      <c r="AYZ73" s="20"/>
      <c r="AZA73" s="20"/>
      <c r="AZB73" s="20"/>
      <c r="AZC73" s="20"/>
      <c r="AZD73" s="20"/>
      <c r="AZE73" s="20"/>
      <c r="AZF73" s="20"/>
      <c r="AZG73" s="20"/>
      <c r="AZH73" s="20"/>
      <c r="AZI73" s="20"/>
      <c r="AZJ73" s="20"/>
      <c r="AZK73" s="20"/>
      <c r="AZL73" s="20"/>
      <c r="AZM73" s="20"/>
      <c r="AZN73" s="20"/>
      <c r="AZO73" s="20"/>
      <c r="AZP73" s="20"/>
      <c r="AZQ73" s="20"/>
      <c r="AZR73" s="20"/>
      <c r="AZS73" s="20"/>
      <c r="AZT73" s="20"/>
      <c r="AZU73" s="20"/>
      <c r="AZV73" s="20"/>
      <c r="AZW73" s="20"/>
      <c r="AZX73" s="20"/>
      <c r="AZY73" s="20"/>
      <c r="AZZ73" s="20"/>
      <c r="BAA73" s="20"/>
      <c r="BAB73" s="20"/>
      <c r="BAC73" s="20"/>
      <c r="BAD73" s="20"/>
      <c r="BAE73" s="20"/>
      <c r="BAF73" s="20"/>
      <c r="BAG73" s="20"/>
      <c r="BAH73" s="20"/>
      <c r="BAI73" s="20"/>
      <c r="BAJ73" s="20"/>
      <c r="BAK73" s="20"/>
      <c r="BAL73" s="20"/>
      <c r="BAM73" s="20"/>
      <c r="BAN73" s="20"/>
      <c r="BAO73" s="20"/>
      <c r="BAP73" s="20"/>
      <c r="BAQ73" s="20"/>
      <c r="BAR73" s="20"/>
      <c r="BAS73" s="20"/>
      <c r="BAT73" s="20"/>
      <c r="BAU73" s="20"/>
      <c r="BAV73" s="20"/>
      <c r="BAW73" s="20"/>
      <c r="BAX73" s="20"/>
      <c r="BAY73" s="20"/>
      <c r="BAZ73" s="20"/>
      <c r="BBA73" s="20"/>
      <c r="BBB73" s="20"/>
      <c r="BBC73" s="20"/>
      <c r="BBD73" s="20"/>
      <c r="BBE73" s="20"/>
      <c r="BBF73" s="20"/>
      <c r="BBG73" s="20"/>
      <c r="BBH73" s="20"/>
      <c r="BBI73" s="20"/>
      <c r="BBJ73" s="20"/>
      <c r="BBK73" s="20"/>
      <c r="BBL73" s="20"/>
      <c r="BBM73" s="20"/>
      <c r="BBN73" s="20"/>
      <c r="BBO73" s="20"/>
      <c r="BBP73" s="20"/>
      <c r="BBQ73" s="20"/>
      <c r="BBR73" s="20"/>
      <c r="BBS73" s="20"/>
      <c r="BBT73" s="20"/>
      <c r="BBU73" s="20"/>
      <c r="BBV73" s="20"/>
      <c r="BBW73" s="20"/>
      <c r="BBX73" s="20"/>
      <c r="BBY73" s="20"/>
      <c r="BBZ73" s="20"/>
      <c r="BCA73" s="20"/>
      <c r="BCB73" s="20"/>
      <c r="BCC73" s="20"/>
      <c r="BCD73" s="20"/>
      <c r="BCE73" s="20"/>
      <c r="BCF73" s="20"/>
      <c r="BCG73" s="20"/>
      <c r="BCH73" s="20"/>
      <c r="BCI73" s="20"/>
      <c r="BCJ73" s="20"/>
      <c r="BCK73" s="20"/>
      <c r="BCL73" s="20"/>
      <c r="BCM73" s="20"/>
      <c r="BCN73" s="20"/>
      <c r="BCO73" s="20"/>
      <c r="BCP73" s="20"/>
      <c r="BCQ73" s="20"/>
      <c r="BCR73" s="20"/>
      <c r="BCS73" s="20"/>
      <c r="BCT73" s="20"/>
      <c r="BCU73" s="20"/>
      <c r="BCV73" s="20"/>
      <c r="BCW73" s="20"/>
      <c r="BCX73" s="20"/>
      <c r="BCY73" s="20"/>
      <c r="BCZ73" s="20"/>
      <c r="BDA73" s="20"/>
      <c r="BDB73" s="20"/>
      <c r="BDC73" s="20"/>
      <c r="BDD73" s="20"/>
      <c r="BDE73" s="20"/>
      <c r="BDF73" s="20"/>
      <c r="BDG73" s="20"/>
      <c r="BDH73" s="20"/>
      <c r="BDI73" s="20"/>
      <c r="BDJ73" s="20"/>
      <c r="BDK73" s="20"/>
      <c r="BDL73" s="20"/>
      <c r="BDM73" s="20"/>
      <c r="BDN73" s="20"/>
      <c r="BDO73" s="20"/>
      <c r="BDP73" s="20"/>
      <c r="BDQ73" s="20"/>
      <c r="BDR73" s="20"/>
      <c r="BDS73" s="20"/>
      <c r="BDT73" s="20"/>
      <c r="BDU73" s="20"/>
      <c r="BDV73" s="20"/>
      <c r="BDW73" s="20"/>
      <c r="BDX73" s="20"/>
      <c r="BDY73" s="20"/>
      <c r="BDZ73" s="20"/>
      <c r="BEA73" s="20"/>
      <c r="BEB73" s="20"/>
      <c r="BEC73" s="20"/>
      <c r="BED73" s="20"/>
      <c r="BEE73" s="20"/>
      <c r="BEF73" s="20"/>
      <c r="BEG73" s="20"/>
      <c r="BEH73" s="20"/>
      <c r="BEI73" s="20"/>
      <c r="BEJ73" s="20"/>
      <c r="BEK73" s="20"/>
      <c r="BEL73" s="20"/>
      <c r="BEM73" s="20"/>
      <c r="BEN73" s="20"/>
      <c r="BEO73" s="20"/>
      <c r="BEP73" s="20"/>
      <c r="BEQ73" s="20"/>
      <c r="BER73" s="20"/>
      <c r="BES73" s="20"/>
      <c r="BET73" s="20"/>
      <c r="BEU73" s="20"/>
      <c r="BEV73" s="20"/>
      <c r="BEW73" s="20"/>
      <c r="BEX73" s="20"/>
      <c r="BEY73" s="20"/>
      <c r="BEZ73" s="20"/>
      <c r="BFA73" s="20"/>
      <c r="BFB73" s="20"/>
      <c r="BFC73" s="20"/>
      <c r="BFD73" s="20"/>
      <c r="BFE73" s="20"/>
      <c r="BFF73" s="20"/>
      <c r="BFG73" s="20"/>
      <c r="BFH73" s="20"/>
      <c r="BFI73" s="20"/>
      <c r="BFJ73" s="20"/>
      <c r="BFK73" s="20"/>
      <c r="BFL73" s="20"/>
      <c r="BFM73" s="20"/>
      <c r="BFN73" s="20"/>
      <c r="BFO73" s="20"/>
      <c r="BFP73" s="20"/>
      <c r="BFQ73" s="20"/>
      <c r="BFR73" s="20"/>
      <c r="BFS73" s="20"/>
      <c r="BFT73" s="20"/>
      <c r="BFU73" s="20"/>
      <c r="BFV73" s="20"/>
      <c r="BFW73" s="20"/>
      <c r="BFX73" s="20"/>
      <c r="BFY73" s="20"/>
      <c r="BFZ73" s="20"/>
      <c r="BGA73" s="20"/>
      <c r="BGB73" s="20"/>
      <c r="BGC73" s="20"/>
      <c r="BGD73" s="20"/>
      <c r="BGE73" s="20"/>
      <c r="BGF73" s="20"/>
      <c r="BGG73" s="20"/>
      <c r="BGH73" s="20"/>
      <c r="BGI73" s="20"/>
      <c r="BGJ73" s="20"/>
      <c r="BGK73" s="20"/>
      <c r="BGL73" s="20"/>
      <c r="BGM73" s="20"/>
      <c r="BGN73" s="20"/>
      <c r="BGO73" s="20"/>
      <c r="BGP73" s="20"/>
      <c r="BGQ73" s="20"/>
      <c r="BGR73" s="20"/>
      <c r="BGS73" s="20"/>
      <c r="BGT73" s="20"/>
      <c r="BGU73" s="20"/>
      <c r="BGV73" s="20"/>
      <c r="BGW73" s="20"/>
      <c r="BGX73" s="20"/>
      <c r="BGY73" s="20"/>
      <c r="BGZ73" s="20"/>
      <c r="BHA73" s="20"/>
      <c r="BHB73" s="20"/>
      <c r="BHC73" s="20"/>
      <c r="BHD73" s="20"/>
      <c r="BHE73" s="20"/>
      <c r="BHF73" s="20"/>
      <c r="BHG73" s="20"/>
      <c r="BHH73" s="20"/>
      <c r="BHI73" s="20"/>
      <c r="BHJ73" s="20"/>
      <c r="BHK73" s="20"/>
      <c r="BHL73" s="20"/>
      <c r="BHM73" s="20"/>
      <c r="BHN73" s="20"/>
      <c r="BHO73" s="20"/>
      <c r="BHP73" s="20"/>
      <c r="BHQ73" s="20"/>
      <c r="BHR73" s="20"/>
      <c r="BHS73" s="20"/>
      <c r="BHT73" s="20"/>
      <c r="BHU73" s="20"/>
      <c r="BHV73" s="20"/>
      <c r="BHW73" s="20"/>
      <c r="BHX73" s="20"/>
      <c r="BHY73" s="20"/>
      <c r="BHZ73" s="20"/>
      <c r="BIA73" s="20"/>
      <c r="BIB73" s="20"/>
      <c r="BIC73" s="20"/>
      <c r="BID73" s="20"/>
      <c r="BIE73" s="20"/>
      <c r="BIF73" s="20"/>
      <c r="BIG73" s="20"/>
      <c r="BIH73" s="20"/>
      <c r="BII73" s="20"/>
      <c r="BIJ73" s="20"/>
      <c r="BIK73" s="20"/>
      <c r="BIL73" s="20"/>
      <c r="BIM73" s="20"/>
      <c r="BIN73" s="20"/>
      <c r="BIO73" s="20"/>
      <c r="BIP73" s="20"/>
      <c r="BIQ73" s="20"/>
      <c r="BIR73" s="20"/>
      <c r="BIS73" s="20"/>
      <c r="BIT73" s="20"/>
      <c r="BIU73" s="20"/>
      <c r="BIV73" s="20"/>
      <c r="BIW73" s="20"/>
      <c r="BIX73" s="20"/>
      <c r="BIY73" s="20"/>
      <c r="BIZ73" s="20"/>
      <c r="BJA73" s="20"/>
      <c r="BJB73" s="20"/>
      <c r="BJC73" s="20"/>
      <c r="BJD73" s="20"/>
      <c r="BJE73" s="20"/>
      <c r="BJF73" s="20"/>
      <c r="BJG73" s="20"/>
      <c r="BJH73" s="20"/>
      <c r="BJI73" s="20"/>
      <c r="BJJ73" s="20"/>
      <c r="BJK73" s="20"/>
      <c r="BJL73" s="20"/>
      <c r="BJM73" s="20"/>
      <c r="BJN73" s="20"/>
      <c r="BJO73" s="20"/>
      <c r="BJP73" s="20"/>
      <c r="BJQ73" s="20"/>
      <c r="BJR73" s="20"/>
      <c r="BJS73" s="20"/>
      <c r="BJT73" s="20"/>
      <c r="BJU73" s="20"/>
      <c r="BJV73" s="20"/>
      <c r="BJW73" s="20"/>
      <c r="BJX73" s="20"/>
      <c r="BJY73" s="20"/>
      <c r="BJZ73" s="20"/>
      <c r="BKA73" s="20"/>
      <c r="BKB73" s="20"/>
      <c r="BKC73" s="20"/>
      <c r="BKD73" s="20"/>
      <c r="BKE73" s="20"/>
      <c r="BKF73" s="20"/>
      <c r="BKG73" s="20"/>
      <c r="BKH73" s="20"/>
      <c r="BKI73" s="20"/>
      <c r="BKJ73" s="20"/>
      <c r="BKK73" s="20"/>
      <c r="BKL73" s="20"/>
      <c r="BKM73" s="20"/>
      <c r="BKN73" s="20"/>
      <c r="BKO73" s="20"/>
      <c r="BKP73" s="20"/>
      <c r="BKQ73" s="20"/>
      <c r="BKR73" s="20"/>
      <c r="BKS73" s="20"/>
      <c r="BKT73" s="20"/>
      <c r="BKU73" s="20"/>
      <c r="BKV73" s="20"/>
      <c r="BKW73" s="20"/>
      <c r="BKX73" s="20"/>
      <c r="BKY73" s="20"/>
      <c r="BKZ73" s="20"/>
      <c r="BLA73" s="20"/>
      <c r="BLB73" s="20"/>
      <c r="BLC73" s="20"/>
      <c r="BLD73" s="20"/>
      <c r="BLE73" s="20"/>
      <c r="BLF73" s="20"/>
      <c r="BLG73" s="20"/>
      <c r="BLH73" s="20"/>
      <c r="BLI73" s="20"/>
      <c r="BLJ73" s="20"/>
      <c r="BLK73" s="20"/>
      <c r="BLL73" s="20"/>
      <c r="BLM73" s="20"/>
      <c r="BLN73" s="20"/>
      <c r="BLO73" s="20"/>
      <c r="BLP73" s="20"/>
      <c r="BLQ73" s="20"/>
      <c r="BLR73" s="20"/>
      <c r="BLS73" s="20"/>
      <c r="BLT73" s="20"/>
      <c r="BLU73" s="20"/>
      <c r="BLV73" s="20"/>
      <c r="BLW73" s="20"/>
      <c r="BLX73" s="20"/>
      <c r="BLY73" s="20"/>
      <c r="BLZ73" s="20"/>
      <c r="BMA73" s="20"/>
      <c r="BMB73" s="20"/>
      <c r="BMC73" s="20"/>
      <c r="BMD73" s="20"/>
      <c r="BME73" s="20"/>
      <c r="BMF73" s="20"/>
      <c r="BMG73" s="20"/>
      <c r="BMH73" s="20"/>
      <c r="BMI73" s="20"/>
      <c r="BMJ73" s="20"/>
      <c r="BMK73" s="20"/>
      <c r="BML73" s="20"/>
      <c r="BMM73" s="20"/>
      <c r="BMN73" s="20"/>
      <c r="BMO73" s="20"/>
      <c r="BMP73" s="20"/>
      <c r="BMQ73" s="20"/>
      <c r="BMR73" s="20"/>
      <c r="BMS73" s="20"/>
      <c r="BMT73" s="20"/>
      <c r="BMU73" s="20"/>
      <c r="BMV73" s="20"/>
      <c r="BMW73" s="20"/>
      <c r="BMX73" s="20"/>
      <c r="BMY73" s="20"/>
      <c r="BMZ73" s="20"/>
      <c r="BNA73" s="20"/>
      <c r="BNB73" s="20"/>
      <c r="BNC73" s="20"/>
      <c r="BND73" s="20"/>
      <c r="BNE73" s="20"/>
      <c r="BNF73" s="20"/>
      <c r="BNG73" s="20"/>
      <c r="BNH73" s="20"/>
      <c r="BNI73" s="20"/>
      <c r="BNJ73" s="20"/>
      <c r="BNK73" s="20"/>
      <c r="BNL73" s="20"/>
      <c r="BNM73" s="20"/>
      <c r="BNN73" s="20"/>
      <c r="BNO73" s="20"/>
      <c r="BNP73" s="20"/>
      <c r="BNQ73" s="20"/>
      <c r="BNR73" s="20"/>
      <c r="BNS73" s="20"/>
      <c r="BNT73" s="20"/>
      <c r="BNU73" s="20"/>
      <c r="BNV73" s="20"/>
      <c r="BNW73" s="20"/>
      <c r="BNX73" s="20"/>
      <c r="BNY73" s="20"/>
      <c r="BNZ73" s="20"/>
      <c r="BOA73" s="20"/>
      <c r="BOB73" s="20"/>
      <c r="BOC73" s="20"/>
      <c r="BOD73" s="20"/>
      <c r="BOE73" s="20"/>
      <c r="BOF73" s="20"/>
      <c r="BOG73" s="20"/>
      <c r="BOH73" s="20"/>
      <c r="BOI73" s="20"/>
      <c r="BOJ73" s="20"/>
      <c r="BOK73" s="20"/>
      <c r="BOL73" s="20"/>
      <c r="BOM73" s="20"/>
      <c r="BON73" s="20"/>
      <c r="BOO73" s="20"/>
      <c r="BOP73" s="20"/>
      <c r="BOQ73" s="20"/>
      <c r="BOR73" s="20"/>
      <c r="BOS73" s="20"/>
      <c r="BOT73" s="20"/>
      <c r="BOU73" s="20"/>
      <c r="BOV73" s="20"/>
      <c r="BOW73" s="20"/>
      <c r="BOX73" s="20"/>
      <c r="BOY73" s="20"/>
      <c r="BOZ73" s="20"/>
      <c r="BPA73" s="20"/>
      <c r="BPB73" s="20"/>
      <c r="BPC73" s="20"/>
      <c r="BPD73" s="20"/>
      <c r="BPE73" s="20"/>
      <c r="BPF73" s="20"/>
      <c r="BPG73" s="20"/>
      <c r="BPH73" s="20"/>
      <c r="BPI73" s="20"/>
      <c r="BPJ73" s="20"/>
      <c r="BPK73" s="20"/>
      <c r="BPL73" s="20"/>
      <c r="BPM73" s="20"/>
      <c r="BPN73" s="20"/>
      <c r="BPO73" s="20"/>
      <c r="BPP73" s="20"/>
      <c r="BPQ73" s="20"/>
      <c r="BPR73" s="20"/>
      <c r="BPS73" s="20"/>
      <c r="BPT73" s="20"/>
      <c r="BPU73" s="20"/>
      <c r="BPV73" s="20"/>
      <c r="BPW73" s="20"/>
      <c r="BPX73" s="20"/>
      <c r="BPY73" s="20"/>
      <c r="BPZ73" s="20"/>
      <c r="BQA73" s="20"/>
      <c r="BQB73" s="20"/>
      <c r="BQC73" s="20"/>
      <c r="BQD73" s="20"/>
      <c r="BQE73" s="20"/>
      <c r="BQF73" s="20"/>
      <c r="BQG73" s="20"/>
      <c r="BQH73" s="20"/>
      <c r="BQI73" s="20"/>
      <c r="BQJ73" s="20"/>
      <c r="BQK73" s="20"/>
      <c r="BQL73" s="20"/>
      <c r="BQM73" s="20"/>
      <c r="BQN73" s="20"/>
      <c r="BQO73" s="20"/>
      <c r="BQP73" s="20"/>
      <c r="BQQ73" s="20"/>
      <c r="BQR73" s="20"/>
      <c r="BQS73" s="20"/>
      <c r="BQT73" s="20"/>
      <c r="BQU73" s="20"/>
      <c r="BQV73" s="20"/>
      <c r="BQW73" s="20"/>
      <c r="BQX73" s="20"/>
      <c r="BQY73" s="20"/>
      <c r="BQZ73" s="20"/>
      <c r="BRA73" s="20"/>
      <c r="BRB73" s="20"/>
      <c r="BRC73" s="20"/>
      <c r="BRD73" s="20"/>
      <c r="BRE73" s="20"/>
      <c r="BRF73" s="20"/>
      <c r="BRG73" s="20"/>
      <c r="BRH73" s="20"/>
      <c r="BRI73" s="20"/>
      <c r="BRJ73" s="20"/>
      <c r="BRK73" s="20"/>
      <c r="BRL73" s="20"/>
      <c r="BRM73" s="20"/>
      <c r="BRN73" s="20"/>
      <c r="BRO73" s="20"/>
      <c r="BRP73" s="20"/>
      <c r="BRQ73" s="20"/>
      <c r="BRR73" s="20"/>
      <c r="BRS73" s="20"/>
      <c r="BRT73" s="20"/>
      <c r="BRU73" s="20"/>
      <c r="BRV73" s="20"/>
      <c r="BRW73" s="20"/>
      <c r="BRX73" s="20"/>
      <c r="BRY73" s="20"/>
      <c r="BRZ73" s="20"/>
      <c r="BSA73" s="20"/>
      <c r="BSB73" s="20"/>
      <c r="BSC73" s="20"/>
      <c r="BSD73" s="20"/>
      <c r="BSE73" s="20"/>
      <c r="BSF73" s="20"/>
      <c r="BSG73" s="20"/>
      <c r="BSH73" s="20"/>
      <c r="BSI73" s="20"/>
      <c r="BSJ73" s="20"/>
      <c r="BSK73" s="20"/>
      <c r="BSL73" s="20"/>
      <c r="BSM73" s="20"/>
      <c r="BSN73" s="20"/>
      <c r="BSO73" s="20"/>
      <c r="BSP73" s="20"/>
      <c r="BSQ73" s="20"/>
      <c r="BSR73" s="20"/>
      <c r="BSS73" s="20"/>
      <c r="BST73" s="20"/>
      <c r="BSU73" s="20"/>
      <c r="BSV73" s="20"/>
      <c r="BSW73" s="20"/>
      <c r="BSX73" s="20"/>
      <c r="BSY73" s="20"/>
      <c r="BSZ73" s="20"/>
      <c r="BTA73" s="20"/>
      <c r="BTB73" s="20"/>
      <c r="BTC73" s="20"/>
      <c r="BTD73" s="20"/>
      <c r="BTE73" s="20"/>
      <c r="BTF73" s="20"/>
      <c r="BTG73" s="20"/>
      <c r="BTH73" s="20"/>
      <c r="BTI73" s="20"/>
      <c r="BTJ73" s="20"/>
      <c r="BTK73" s="20"/>
      <c r="BTL73" s="20"/>
      <c r="BTM73" s="20"/>
      <c r="BTN73" s="20"/>
      <c r="BTO73" s="20"/>
      <c r="BTP73" s="20"/>
      <c r="BTQ73" s="20"/>
      <c r="BTR73" s="20"/>
      <c r="BTS73" s="20"/>
      <c r="BTT73" s="20"/>
      <c r="BTU73" s="20"/>
      <c r="BTV73" s="20"/>
      <c r="BTW73" s="20"/>
      <c r="BTX73" s="20"/>
      <c r="BTY73" s="20"/>
      <c r="BTZ73" s="20"/>
      <c r="BUA73" s="20"/>
      <c r="BUB73" s="20"/>
      <c r="BUC73" s="20"/>
      <c r="BUD73" s="20"/>
      <c r="BUE73" s="20"/>
      <c r="BUF73" s="20"/>
      <c r="BUG73" s="20"/>
      <c r="BUH73" s="20"/>
      <c r="BUI73" s="20"/>
      <c r="BUJ73" s="20"/>
      <c r="BUK73" s="20"/>
      <c r="BUL73" s="20"/>
      <c r="BUM73" s="20"/>
      <c r="BUN73" s="20"/>
      <c r="BUO73" s="20"/>
      <c r="BUP73" s="20"/>
      <c r="BUQ73" s="20"/>
      <c r="BUR73" s="20"/>
      <c r="BUS73" s="20"/>
      <c r="BUT73" s="20"/>
      <c r="BUU73" s="20"/>
      <c r="BUV73" s="20"/>
      <c r="BUW73" s="20"/>
      <c r="BUX73" s="20"/>
      <c r="BUY73" s="20"/>
      <c r="BUZ73" s="20"/>
      <c r="BVA73" s="20"/>
      <c r="BVB73" s="20"/>
      <c r="BVC73" s="20"/>
      <c r="BVD73" s="20"/>
      <c r="BVE73" s="20"/>
      <c r="BVF73" s="20"/>
      <c r="BVG73" s="20"/>
      <c r="BVH73" s="20"/>
      <c r="BVI73" s="20"/>
      <c r="BVJ73" s="20"/>
      <c r="BVK73" s="20"/>
      <c r="BVL73" s="20"/>
      <c r="BVM73" s="20"/>
      <c r="BVN73" s="20"/>
      <c r="BVO73" s="20"/>
      <c r="BVP73" s="20"/>
      <c r="BVQ73" s="20"/>
      <c r="BVR73" s="20"/>
      <c r="BVS73" s="20"/>
      <c r="BVT73" s="20"/>
      <c r="BVU73" s="20"/>
      <c r="BVV73" s="20"/>
      <c r="BVW73" s="20"/>
      <c r="BVX73" s="20"/>
      <c r="BVY73" s="20"/>
      <c r="BVZ73" s="20"/>
      <c r="BWA73" s="20"/>
      <c r="BWB73" s="20"/>
      <c r="BWC73" s="20"/>
      <c r="BWD73" s="20"/>
      <c r="BWE73" s="20"/>
      <c r="BWF73" s="20"/>
      <c r="BWG73" s="20"/>
      <c r="BWH73" s="20"/>
      <c r="BWI73" s="20"/>
      <c r="BWJ73" s="20"/>
      <c r="BWK73" s="20"/>
      <c r="BWL73" s="20"/>
      <c r="BWM73" s="20"/>
      <c r="BWN73" s="20"/>
      <c r="BWO73" s="20"/>
      <c r="BWP73" s="20"/>
      <c r="BWQ73" s="20"/>
      <c r="BWR73" s="20"/>
      <c r="BWS73" s="20"/>
      <c r="BWT73" s="20"/>
      <c r="BWU73" s="20"/>
      <c r="BWV73" s="20"/>
      <c r="BWW73" s="20"/>
      <c r="BWX73" s="20"/>
      <c r="BWY73" s="20"/>
      <c r="BWZ73" s="20"/>
      <c r="BXA73" s="20"/>
      <c r="BXB73" s="20"/>
      <c r="BXC73" s="20"/>
      <c r="BXD73" s="20"/>
      <c r="BXE73" s="20"/>
      <c r="BXF73" s="20"/>
      <c r="BXG73" s="20"/>
      <c r="BXH73" s="20"/>
      <c r="BXI73" s="20"/>
      <c r="BXJ73" s="20"/>
      <c r="BXK73" s="20"/>
      <c r="BXL73" s="20"/>
      <c r="BXM73" s="20"/>
      <c r="BXN73" s="20"/>
      <c r="BXO73" s="20"/>
      <c r="BXP73" s="20"/>
      <c r="BXQ73" s="20"/>
      <c r="BXR73" s="20"/>
      <c r="BXS73" s="20"/>
      <c r="BXT73" s="20"/>
      <c r="BXU73" s="20"/>
      <c r="BXV73" s="20"/>
      <c r="BXW73" s="20"/>
      <c r="BXX73" s="20"/>
      <c r="BXY73" s="20"/>
      <c r="BXZ73" s="20"/>
      <c r="BYA73" s="20"/>
      <c r="BYB73" s="20"/>
      <c r="BYC73" s="20"/>
      <c r="BYD73" s="20"/>
      <c r="BYE73" s="20"/>
      <c r="BYF73" s="20"/>
      <c r="BYG73" s="20"/>
      <c r="BYH73" s="20"/>
      <c r="BYI73" s="20"/>
      <c r="BYJ73" s="20"/>
      <c r="BYK73" s="20"/>
      <c r="BYL73" s="20"/>
      <c r="BYM73" s="20"/>
      <c r="BYN73" s="20"/>
      <c r="BYO73" s="20"/>
      <c r="BYP73" s="20"/>
      <c r="BYQ73" s="20"/>
      <c r="BYR73" s="20"/>
      <c r="BYS73" s="20"/>
      <c r="BYT73" s="20"/>
      <c r="BYU73" s="20"/>
      <c r="BYV73" s="20"/>
      <c r="BYW73" s="20"/>
      <c r="BYX73" s="20"/>
      <c r="BYY73" s="20"/>
      <c r="BYZ73" s="20"/>
      <c r="BZA73" s="20"/>
      <c r="BZB73" s="20"/>
      <c r="BZC73" s="20"/>
      <c r="BZD73" s="20"/>
      <c r="BZE73" s="20"/>
      <c r="BZF73" s="20"/>
      <c r="BZG73" s="20"/>
      <c r="BZH73" s="20"/>
      <c r="BZI73" s="20"/>
      <c r="BZJ73" s="20"/>
      <c r="BZK73" s="20"/>
      <c r="BZL73" s="20"/>
      <c r="BZM73" s="20"/>
      <c r="BZN73" s="20"/>
      <c r="BZO73" s="20"/>
      <c r="BZP73" s="20"/>
      <c r="BZQ73" s="20"/>
      <c r="BZR73" s="20"/>
      <c r="BZS73" s="20"/>
      <c r="BZT73" s="20"/>
      <c r="BZU73" s="20"/>
      <c r="BZV73" s="20"/>
      <c r="BZW73" s="20"/>
      <c r="BZX73" s="20"/>
      <c r="BZY73" s="20"/>
      <c r="BZZ73" s="20"/>
      <c r="CAA73" s="20"/>
      <c r="CAB73" s="20"/>
      <c r="CAC73" s="20"/>
      <c r="CAD73" s="20"/>
      <c r="CAE73" s="20"/>
      <c r="CAF73" s="20"/>
      <c r="CAG73" s="20"/>
      <c r="CAH73" s="20"/>
      <c r="CAI73" s="20"/>
      <c r="CAJ73" s="20"/>
      <c r="CAK73" s="20"/>
      <c r="CAL73" s="20"/>
      <c r="CAM73" s="20"/>
      <c r="CAN73" s="20"/>
      <c r="CAO73" s="20"/>
      <c r="CAP73" s="20"/>
      <c r="CAQ73" s="20"/>
      <c r="CAR73" s="20"/>
      <c r="CAS73" s="20"/>
      <c r="CAT73" s="20"/>
      <c r="CAU73" s="20"/>
      <c r="CAV73" s="20"/>
      <c r="CAW73" s="20"/>
      <c r="CAX73" s="20"/>
      <c r="CAY73" s="20"/>
      <c r="CAZ73" s="20"/>
      <c r="CBA73" s="20"/>
      <c r="CBB73" s="20"/>
      <c r="CBC73" s="20"/>
      <c r="CBD73" s="20"/>
      <c r="CBE73" s="20"/>
      <c r="CBF73" s="20"/>
      <c r="CBG73" s="20"/>
      <c r="CBH73" s="20"/>
      <c r="CBI73" s="20"/>
      <c r="CBJ73" s="20"/>
      <c r="CBK73" s="20"/>
      <c r="CBL73" s="20"/>
      <c r="CBM73" s="20"/>
      <c r="CBN73" s="20"/>
      <c r="CBO73" s="20"/>
      <c r="CBP73" s="20"/>
      <c r="CBQ73" s="20"/>
      <c r="CBR73" s="20"/>
      <c r="CBS73" s="20"/>
      <c r="CBT73" s="20"/>
      <c r="CBU73" s="20"/>
      <c r="CBV73" s="20"/>
      <c r="CBW73" s="20"/>
      <c r="CBX73" s="20"/>
      <c r="CBY73" s="20"/>
      <c r="CBZ73" s="20"/>
      <c r="CCA73" s="20"/>
      <c r="CCB73" s="20"/>
      <c r="CCC73" s="20"/>
      <c r="CCD73" s="20"/>
      <c r="CCE73" s="20"/>
      <c r="CCF73" s="20"/>
      <c r="CCG73" s="20"/>
      <c r="CCH73" s="20"/>
      <c r="CCI73" s="20"/>
      <c r="CCJ73" s="20"/>
      <c r="CCK73" s="20"/>
      <c r="CCL73" s="20"/>
      <c r="CCM73" s="20"/>
      <c r="CCN73" s="20"/>
      <c r="CCO73" s="20"/>
      <c r="CCP73" s="20"/>
      <c r="CCQ73" s="20"/>
      <c r="CCR73" s="20"/>
      <c r="CCS73" s="20"/>
      <c r="CCT73" s="20"/>
      <c r="CCU73" s="20"/>
      <c r="CCV73" s="20"/>
      <c r="CCW73" s="20"/>
      <c r="CCX73" s="20"/>
      <c r="CCY73" s="20"/>
      <c r="CCZ73" s="20"/>
      <c r="CDA73" s="20"/>
      <c r="CDB73" s="20"/>
      <c r="CDC73" s="20"/>
      <c r="CDD73" s="20"/>
      <c r="CDE73" s="20"/>
      <c r="CDF73" s="20"/>
      <c r="CDG73" s="20"/>
      <c r="CDH73" s="20"/>
      <c r="CDI73" s="20"/>
      <c r="CDJ73" s="20"/>
      <c r="CDK73" s="20"/>
      <c r="CDL73" s="20"/>
      <c r="CDM73" s="20"/>
      <c r="CDN73" s="20"/>
      <c r="CDO73" s="20"/>
      <c r="CDP73" s="20"/>
      <c r="CDQ73" s="20"/>
      <c r="CDR73" s="20"/>
      <c r="CDS73" s="20"/>
      <c r="CDT73" s="20"/>
      <c r="CDU73" s="20"/>
      <c r="CDV73" s="20"/>
      <c r="CDW73" s="20"/>
      <c r="CDX73" s="20"/>
      <c r="CDY73" s="20"/>
      <c r="CDZ73" s="20"/>
      <c r="CEA73" s="20"/>
      <c r="CEB73" s="20"/>
      <c r="CEC73" s="20"/>
      <c r="CED73" s="20"/>
      <c r="CEE73" s="20"/>
      <c r="CEF73" s="20"/>
      <c r="CEG73" s="20"/>
      <c r="CEH73" s="20"/>
      <c r="CEI73" s="20"/>
      <c r="CEJ73" s="20"/>
      <c r="CEK73" s="20"/>
      <c r="CEL73" s="20"/>
      <c r="CEM73" s="20"/>
      <c r="CEN73" s="20"/>
      <c r="CEO73" s="20"/>
      <c r="CEP73" s="20"/>
      <c r="CEQ73" s="20"/>
      <c r="CER73" s="20"/>
      <c r="CES73" s="20"/>
      <c r="CET73" s="20"/>
      <c r="CEU73" s="20"/>
      <c r="CEV73" s="20"/>
      <c r="CEW73" s="20"/>
      <c r="CEX73" s="20"/>
      <c r="CEY73" s="20"/>
      <c r="CEZ73" s="20"/>
      <c r="CFA73" s="20"/>
      <c r="CFB73" s="20"/>
      <c r="CFC73" s="20"/>
      <c r="CFD73" s="20"/>
      <c r="CFE73" s="20"/>
      <c r="CFF73" s="20"/>
      <c r="CFG73" s="20"/>
      <c r="CFH73" s="20"/>
      <c r="CFI73" s="20"/>
      <c r="CFJ73" s="20"/>
      <c r="CFK73" s="20"/>
      <c r="CFL73" s="20"/>
      <c r="CFM73" s="20"/>
      <c r="CFN73" s="20"/>
      <c r="CFO73" s="20"/>
      <c r="CFP73" s="20"/>
      <c r="CFQ73" s="20"/>
      <c r="CFR73" s="20"/>
      <c r="CFS73" s="20"/>
      <c r="CFT73" s="20"/>
      <c r="CFU73" s="20"/>
      <c r="CFV73" s="20"/>
      <c r="CFW73" s="20"/>
      <c r="CFX73" s="20"/>
      <c r="CFY73" s="20"/>
      <c r="CFZ73" s="20"/>
      <c r="CGA73" s="20"/>
      <c r="CGB73" s="20"/>
      <c r="CGC73" s="20"/>
      <c r="CGD73" s="20"/>
      <c r="CGE73" s="20"/>
      <c r="CGF73" s="20"/>
      <c r="CGG73" s="20"/>
      <c r="CGH73" s="20"/>
      <c r="CGI73" s="20"/>
      <c r="CGJ73" s="20"/>
      <c r="CGK73" s="20"/>
      <c r="CGL73" s="20"/>
      <c r="CGM73" s="20"/>
      <c r="CGN73" s="20"/>
      <c r="CGO73" s="20"/>
      <c r="CGP73" s="20"/>
      <c r="CGQ73" s="20"/>
      <c r="CGR73" s="20"/>
      <c r="CGS73" s="20"/>
      <c r="CGT73" s="20"/>
      <c r="CGU73" s="20"/>
      <c r="CGV73" s="20"/>
      <c r="CGW73" s="20"/>
      <c r="CGX73" s="20"/>
      <c r="CGY73" s="20"/>
      <c r="CGZ73" s="20"/>
      <c r="CHA73" s="20"/>
      <c r="CHB73" s="20"/>
      <c r="CHC73" s="20"/>
      <c r="CHD73" s="20"/>
      <c r="CHE73" s="20"/>
      <c r="CHF73" s="20"/>
      <c r="CHG73" s="20"/>
      <c r="CHH73" s="20"/>
      <c r="CHI73" s="20"/>
      <c r="CHJ73" s="20"/>
      <c r="CHK73" s="20"/>
      <c r="CHL73" s="20"/>
      <c r="CHM73" s="20"/>
      <c r="CHN73" s="20"/>
      <c r="CHO73" s="20"/>
      <c r="CHP73" s="20"/>
      <c r="CHQ73" s="20"/>
      <c r="CHR73" s="20"/>
      <c r="CHS73" s="20"/>
      <c r="CHT73" s="20"/>
      <c r="CHU73" s="20"/>
      <c r="CHV73" s="20"/>
      <c r="CHW73" s="20"/>
      <c r="CHX73" s="20"/>
      <c r="CHY73" s="20"/>
      <c r="CHZ73" s="20"/>
      <c r="CIA73" s="20"/>
      <c r="CIB73" s="20"/>
      <c r="CIC73" s="20"/>
      <c r="CID73" s="20"/>
      <c r="CIE73" s="20"/>
      <c r="CIF73" s="20"/>
      <c r="CIG73" s="20"/>
      <c r="CIH73" s="20"/>
      <c r="CII73" s="20"/>
      <c r="CIJ73" s="20"/>
      <c r="CIK73" s="20"/>
      <c r="CIL73" s="20"/>
      <c r="CIM73" s="20"/>
      <c r="CIN73" s="20"/>
      <c r="CIO73" s="20"/>
      <c r="CIP73" s="20"/>
      <c r="CIQ73" s="20"/>
      <c r="CIR73" s="20"/>
      <c r="CIS73" s="20"/>
      <c r="CIT73" s="20"/>
      <c r="CIU73" s="20"/>
      <c r="CIV73" s="20"/>
      <c r="CIW73" s="20"/>
      <c r="CIX73" s="20"/>
      <c r="CIY73" s="20"/>
      <c r="CIZ73" s="20"/>
      <c r="CJA73" s="20"/>
      <c r="CJB73" s="20"/>
      <c r="CJC73" s="20"/>
      <c r="CJD73" s="20"/>
      <c r="CJE73" s="20"/>
      <c r="CJF73" s="20"/>
      <c r="CJG73" s="20"/>
      <c r="CJH73" s="20"/>
      <c r="CJI73" s="20"/>
      <c r="CJJ73" s="20"/>
      <c r="CJK73" s="20"/>
      <c r="CJL73" s="20"/>
      <c r="CJM73" s="20"/>
      <c r="CJN73" s="20"/>
      <c r="CJO73" s="20"/>
      <c r="CJP73" s="20"/>
      <c r="CJQ73" s="20"/>
      <c r="CJR73" s="20"/>
      <c r="CJS73" s="20"/>
      <c r="CJT73" s="20"/>
      <c r="CJU73" s="20"/>
      <c r="CJV73" s="20"/>
      <c r="CJW73" s="20"/>
      <c r="CJX73" s="20"/>
      <c r="CJY73" s="20"/>
      <c r="CJZ73" s="20"/>
      <c r="CKA73" s="20"/>
      <c r="CKB73" s="20"/>
      <c r="CKC73" s="20"/>
      <c r="CKD73" s="20"/>
      <c r="CKE73" s="20"/>
      <c r="CKF73" s="20"/>
      <c r="CKG73" s="20"/>
      <c r="CKH73" s="20"/>
      <c r="CKI73" s="20"/>
      <c r="CKJ73" s="20"/>
      <c r="CKK73" s="20"/>
      <c r="CKL73" s="20"/>
      <c r="CKM73" s="20"/>
      <c r="CKN73" s="20"/>
      <c r="CKO73" s="20"/>
      <c r="CKP73" s="20"/>
      <c r="CKQ73" s="20"/>
      <c r="CKR73" s="20"/>
      <c r="CKS73" s="20"/>
      <c r="CKT73" s="20"/>
      <c r="CKU73" s="20"/>
      <c r="CKV73" s="20"/>
      <c r="CKW73" s="20"/>
      <c r="CKX73" s="20"/>
      <c r="CKY73" s="20"/>
      <c r="CKZ73" s="20"/>
      <c r="CLA73" s="20"/>
      <c r="CLB73" s="20"/>
      <c r="CLC73" s="20"/>
      <c r="CLD73" s="20"/>
      <c r="CLE73" s="20"/>
      <c r="CLF73" s="20"/>
      <c r="CLG73" s="20"/>
      <c r="CLH73" s="20"/>
      <c r="CLI73" s="20"/>
      <c r="CLJ73" s="20"/>
      <c r="CLK73" s="20"/>
      <c r="CLL73" s="20"/>
      <c r="CLM73" s="20"/>
      <c r="CLN73" s="20"/>
      <c r="CLO73" s="20"/>
      <c r="CLP73" s="20"/>
      <c r="CLQ73" s="20"/>
      <c r="CLR73" s="20"/>
      <c r="CLS73" s="20"/>
      <c r="CLT73" s="20"/>
      <c r="CLU73" s="20"/>
      <c r="CLV73" s="20"/>
      <c r="CLW73" s="20"/>
      <c r="CLX73" s="20"/>
      <c r="CLY73" s="20"/>
      <c r="CLZ73" s="20"/>
      <c r="CMA73" s="20"/>
      <c r="CMB73" s="20"/>
      <c r="CMC73" s="20"/>
      <c r="CMD73" s="20"/>
      <c r="CME73" s="20"/>
      <c r="CMF73" s="20"/>
      <c r="CMG73" s="20"/>
      <c r="CMH73" s="20"/>
      <c r="CMI73" s="20"/>
      <c r="CMJ73" s="20"/>
      <c r="CMK73" s="20"/>
      <c r="CML73" s="20"/>
      <c r="CMM73" s="20"/>
      <c r="CMN73" s="20"/>
      <c r="CMO73" s="20"/>
      <c r="CMP73" s="20"/>
      <c r="CMQ73" s="20"/>
      <c r="CMR73" s="20"/>
      <c r="CMS73" s="20"/>
      <c r="CMT73" s="20"/>
      <c r="CMU73" s="20"/>
      <c r="CMV73" s="20"/>
      <c r="CMW73" s="20"/>
      <c r="CMX73" s="20"/>
      <c r="CMY73" s="20"/>
      <c r="CMZ73" s="20"/>
      <c r="CNA73" s="20"/>
      <c r="CNB73" s="20"/>
      <c r="CNC73" s="20"/>
      <c r="CND73" s="20"/>
      <c r="CNE73" s="20"/>
      <c r="CNF73" s="20"/>
      <c r="CNG73" s="20"/>
      <c r="CNH73" s="20"/>
      <c r="CNI73" s="20"/>
      <c r="CNJ73" s="20"/>
      <c r="CNK73" s="20"/>
      <c r="CNL73" s="20"/>
      <c r="CNM73" s="20"/>
      <c r="CNN73" s="20"/>
      <c r="CNO73" s="20"/>
      <c r="CNP73" s="20"/>
      <c r="CNQ73" s="20"/>
      <c r="CNR73" s="20"/>
      <c r="CNS73" s="20"/>
      <c r="CNT73" s="20"/>
      <c r="CNU73" s="20"/>
      <c r="CNV73" s="20"/>
      <c r="CNW73" s="20"/>
      <c r="CNX73" s="20"/>
      <c r="CNY73" s="20"/>
      <c r="CNZ73" s="20"/>
      <c r="COA73" s="20"/>
      <c r="COB73" s="20"/>
      <c r="COC73" s="20"/>
      <c r="COD73" s="20"/>
      <c r="COE73" s="20"/>
      <c r="COF73" s="20"/>
      <c r="COG73" s="20"/>
      <c r="COH73" s="20"/>
      <c r="COI73" s="20"/>
      <c r="COJ73" s="20"/>
      <c r="COK73" s="20"/>
      <c r="COL73" s="20"/>
      <c r="COM73" s="20"/>
      <c r="CON73" s="20"/>
      <c r="COO73" s="20"/>
      <c r="COP73" s="20"/>
      <c r="COQ73" s="20"/>
      <c r="COR73" s="20"/>
      <c r="COS73" s="20"/>
      <c r="COT73" s="20"/>
      <c r="COU73" s="20"/>
      <c r="COV73" s="20"/>
      <c r="COW73" s="20"/>
      <c r="COX73" s="20"/>
      <c r="COY73" s="20"/>
      <c r="COZ73" s="20"/>
      <c r="CPA73" s="20"/>
      <c r="CPB73" s="20"/>
      <c r="CPC73" s="20"/>
      <c r="CPD73" s="20"/>
      <c r="CPE73" s="20"/>
      <c r="CPF73" s="20"/>
      <c r="CPG73" s="20"/>
      <c r="CPH73" s="20"/>
      <c r="CPI73" s="20"/>
      <c r="CPJ73" s="20"/>
      <c r="CPK73" s="20"/>
      <c r="CPL73" s="20"/>
      <c r="CPM73" s="20"/>
      <c r="CPN73" s="20"/>
      <c r="CPO73" s="20"/>
      <c r="CPP73" s="20"/>
      <c r="CPQ73" s="20"/>
      <c r="CPR73" s="20"/>
      <c r="CPS73" s="20"/>
      <c r="CPT73" s="20"/>
      <c r="CPU73" s="20"/>
      <c r="CPV73" s="20"/>
      <c r="CPW73" s="20"/>
      <c r="CPX73" s="20"/>
      <c r="CPY73" s="20"/>
      <c r="CPZ73" s="20"/>
      <c r="CQA73" s="20"/>
      <c r="CQB73" s="20"/>
      <c r="CQC73" s="20"/>
      <c r="CQD73" s="20"/>
      <c r="CQE73" s="20"/>
      <c r="CQF73" s="20"/>
      <c r="CQG73" s="20"/>
      <c r="CQH73" s="20"/>
      <c r="CQI73" s="20"/>
      <c r="CQJ73" s="20"/>
      <c r="CQK73" s="20"/>
      <c r="CQL73" s="20"/>
      <c r="CQM73" s="20"/>
      <c r="CQN73" s="20"/>
      <c r="CQO73" s="20"/>
      <c r="CQP73" s="20"/>
      <c r="CQQ73" s="20"/>
      <c r="CQR73" s="20"/>
      <c r="CQS73" s="20"/>
      <c r="CQT73" s="20"/>
      <c r="CQU73" s="20"/>
      <c r="CQV73" s="20"/>
      <c r="CQW73" s="20"/>
      <c r="CQX73" s="20"/>
      <c r="CQY73" s="20"/>
      <c r="CQZ73" s="20"/>
    </row>
    <row r="74" spans="1:2496" s="11" customFormat="1" ht="18" customHeight="1" x14ac:dyDescent="0.25">
      <c r="A74" s="433"/>
      <c r="B74" s="21">
        <v>51</v>
      </c>
      <c r="C74" s="21" t="str">
        <f t="shared" si="8"/>
        <v>_51</v>
      </c>
      <c r="D74" s="21" t="str">
        <f t="shared" si="9"/>
        <v>_31_2</v>
      </c>
      <c r="E74" s="22" t="s">
        <v>66</v>
      </c>
      <c r="F74" s="21">
        <v>31</v>
      </c>
      <c r="G74" s="22" t="s">
        <v>69</v>
      </c>
      <c r="H74" s="21">
        <v>2</v>
      </c>
      <c r="I74" s="22" t="s">
        <v>9</v>
      </c>
      <c r="J74" s="15">
        <v>0</v>
      </c>
      <c r="K74" s="15">
        <v>0</v>
      </c>
      <c r="L74" s="24">
        <v>6</v>
      </c>
      <c r="M74" s="13">
        <f t="shared" si="6"/>
        <v>6</v>
      </c>
      <c r="N74" s="13">
        <f t="shared" si="7"/>
        <v>6</v>
      </c>
      <c r="O74" s="12"/>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c r="DY74" s="20"/>
      <c r="DZ74" s="20"/>
      <c r="EA74" s="20"/>
      <c r="EB74" s="20"/>
      <c r="EC74" s="20"/>
      <c r="ED74" s="20"/>
      <c r="EE74" s="20"/>
      <c r="EF74" s="20"/>
      <c r="EG74" s="20"/>
      <c r="EH74" s="20"/>
      <c r="EI74" s="20"/>
      <c r="EJ74" s="20"/>
      <c r="EK74" s="20"/>
      <c r="EL74" s="20"/>
      <c r="EM74" s="20"/>
      <c r="EN74" s="20"/>
      <c r="EO74" s="20"/>
      <c r="EP74" s="20"/>
      <c r="EQ74" s="20"/>
      <c r="ER74" s="20"/>
      <c r="ES74" s="20"/>
      <c r="ET74" s="20"/>
      <c r="EU74" s="20"/>
      <c r="EV74" s="20"/>
      <c r="EW74" s="20"/>
      <c r="EX74" s="20"/>
      <c r="EY74" s="20"/>
      <c r="EZ74" s="20"/>
      <c r="FA74" s="20"/>
      <c r="FB74" s="20"/>
      <c r="FC74" s="20"/>
      <c r="FD74" s="20"/>
      <c r="FE74" s="20"/>
      <c r="FF74" s="20"/>
      <c r="FG74" s="20"/>
      <c r="FH74" s="20"/>
      <c r="FI74" s="20"/>
      <c r="FJ74" s="20"/>
      <c r="FK74" s="20"/>
      <c r="FL74" s="20"/>
      <c r="FM74" s="20"/>
      <c r="FN74" s="20"/>
      <c r="FO74" s="20"/>
      <c r="FP74" s="20"/>
      <c r="FQ74" s="20"/>
      <c r="FR74" s="20"/>
      <c r="FS74" s="20"/>
      <c r="FT74" s="20"/>
      <c r="FU74" s="20"/>
      <c r="FV74" s="20"/>
      <c r="FW74" s="20"/>
      <c r="FX74" s="20"/>
      <c r="FY74" s="20"/>
      <c r="FZ74" s="20"/>
      <c r="GA74" s="20"/>
      <c r="GB74" s="20"/>
      <c r="GC74" s="20"/>
      <c r="GD74" s="20"/>
      <c r="GE74" s="20"/>
      <c r="GF74" s="20"/>
      <c r="GG74" s="20"/>
      <c r="GH74" s="20"/>
      <c r="GI74" s="20"/>
      <c r="GJ74" s="20"/>
      <c r="GK74" s="20"/>
      <c r="GL74" s="20"/>
      <c r="GM74" s="20"/>
      <c r="GN74" s="20"/>
      <c r="GO74" s="20"/>
      <c r="GP74" s="20"/>
      <c r="GQ74" s="20"/>
      <c r="GR74" s="20"/>
      <c r="GS74" s="20"/>
      <c r="GT74" s="20"/>
      <c r="GU74" s="20"/>
      <c r="GV74" s="20"/>
      <c r="GW74" s="20"/>
      <c r="GX74" s="20"/>
      <c r="GY74" s="20"/>
      <c r="GZ74" s="20"/>
      <c r="HA74" s="20"/>
      <c r="HB74" s="20"/>
      <c r="HC74" s="20"/>
      <c r="HD74" s="20"/>
      <c r="HE74" s="20"/>
      <c r="HF74" s="20"/>
      <c r="HG74" s="20"/>
      <c r="HH74" s="20"/>
      <c r="HI74" s="20"/>
      <c r="HJ74" s="20"/>
      <c r="HK74" s="20"/>
      <c r="HL74" s="20"/>
      <c r="HM74" s="20"/>
      <c r="HN74" s="20"/>
      <c r="HO74" s="20"/>
      <c r="HP74" s="20"/>
      <c r="HQ74" s="20"/>
      <c r="HR74" s="20"/>
      <c r="HS74" s="20"/>
      <c r="HT74" s="20"/>
      <c r="HU74" s="20"/>
      <c r="HV74" s="20"/>
      <c r="HW74" s="20"/>
      <c r="HX74" s="20"/>
      <c r="HY74" s="20"/>
      <c r="HZ74" s="20"/>
      <c r="IA74" s="20"/>
      <c r="IB74" s="20"/>
      <c r="IC74" s="20"/>
      <c r="ID74" s="20"/>
      <c r="IE74" s="20"/>
      <c r="IF74" s="20"/>
      <c r="IG74" s="20"/>
      <c r="IH74" s="20"/>
      <c r="II74" s="20"/>
      <c r="IJ74" s="20"/>
      <c r="IK74" s="20"/>
      <c r="IL74" s="20"/>
      <c r="IM74" s="20"/>
      <c r="IN74" s="20"/>
      <c r="IO74" s="20"/>
      <c r="IP74" s="20"/>
      <c r="IQ74" s="20"/>
      <c r="IR74" s="20"/>
      <c r="IS74" s="20"/>
      <c r="IT74" s="20"/>
      <c r="IU74" s="20"/>
      <c r="IV74" s="20"/>
      <c r="IW74" s="20"/>
      <c r="IX74" s="20"/>
      <c r="IY74" s="20"/>
      <c r="IZ74" s="20"/>
      <c r="JA74" s="20"/>
      <c r="JB74" s="20"/>
      <c r="JC74" s="20"/>
      <c r="JD74" s="20"/>
      <c r="JE74" s="20"/>
      <c r="JF74" s="20"/>
      <c r="JG74" s="20"/>
      <c r="JH74" s="20"/>
      <c r="JI74" s="20"/>
      <c r="JJ74" s="20"/>
      <c r="JK74" s="20"/>
      <c r="JL74" s="20"/>
      <c r="JM74" s="20"/>
      <c r="JN74" s="20"/>
      <c r="JO74" s="20"/>
      <c r="JP74" s="20"/>
      <c r="JQ74" s="20"/>
      <c r="JR74" s="20"/>
      <c r="JS74" s="20"/>
      <c r="JT74" s="20"/>
      <c r="JU74" s="20"/>
      <c r="JV74" s="20"/>
      <c r="JW74" s="20"/>
      <c r="JX74" s="20"/>
      <c r="JY74" s="20"/>
      <c r="JZ74" s="20"/>
      <c r="KA74" s="20"/>
      <c r="KB74" s="20"/>
      <c r="KC74" s="20"/>
      <c r="KD74" s="20"/>
      <c r="KE74" s="20"/>
      <c r="KF74" s="20"/>
      <c r="KG74" s="20"/>
      <c r="KH74" s="20"/>
      <c r="KI74" s="20"/>
      <c r="KJ74" s="20"/>
      <c r="KK74" s="20"/>
      <c r="KL74" s="20"/>
      <c r="KM74" s="20"/>
      <c r="KN74" s="20"/>
      <c r="KO74" s="20"/>
      <c r="KP74" s="20"/>
      <c r="KQ74" s="20"/>
      <c r="KR74" s="20"/>
      <c r="KS74" s="20"/>
      <c r="KT74" s="20"/>
      <c r="KU74" s="20"/>
      <c r="KV74" s="20"/>
      <c r="KW74" s="20"/>
      <c r="KX74" s="20"/>
      <c r="KY74" s="20"/>
      <c r="KZ74" s="20"/>
      <c r="LA74" s="20"/>
      <c r="LB74" s="20"/>
      <c r="LC74" s="20"/>
      <c r="LD74" s="20"/>
      <c r="LE74" s="20"/>
      <c r="LF74" s="20"/>
      <c r="LG74" s="20"/>
      <c r="LH74" s="20"/>
      <c r="LI74" s="20"/>
      <c r="LJ74" s="20"/>
      <c r="LK74" s="20"/>
      <c r="LL74" s="20"/>
      <c r="LM74" s="20"/>
      <c r="LN74" s="20"/>
      <c r="LO74" s="20"/>
      <c r="LP74" s="20"/>
      <c r="LQ74" s="20"/>
      <c r="LR74" s="20"/>
      <c r="LS74" s="20"/>
      <c r="LT74" s="20"/>
      <c r="LU74" s="20"/>
      <c r="LV74" s="20"/>
      <c r="LW74" s="20"/>
      <c r="LX74" s="20"/>
      <c r="LY74" s="20"/>
      <c r="LZ74" s="20"/>
      <c r="MA74" s="20"/>
      <c r="MB74" s="20"/>
      <c r="MC74" s="20"/>
      <c r="MD74" s="20"/>
      <c r="ME74" s="20"/>
      <c r="MF74" s="20"/>
      <c r="MG74" s="20"/>
      <c r="MH74" s="20"/>
      <c r="MI74" s="20"/>
      <c r="MJ74" s="20"/>
      <c r="MK74" s="20"/>
      <c r="ML74" s="20"/>
      <c r="MM74" s="20"/>
      <c r="MN74" s="20"/>
      <c r="MO74" s="20"/>
      <c r="MP74" s="20"/>
      <c r="MQ74" s="20"/>
      <c r="MR74" s="20"/>
      <c r="MS74" s="20"/>
      <c r="MT74" s="20"/>
      <c r="MU74" s="20"/>
      <c r="MV74" s="20"/>
      <c r="MW74" s="20"/>
      <c r="MX74" s="20"/>
      <c r="MY74" s="20"/>
      <c r="MZ74" s="20"/>
      <c r="NA74" s="20"/>
      <c r="NB74" s="20"/>
      <c r="NC74" s="20"/>
      <c r="ND74" s="20"/>
      <c r="NE74" s="20"/>
      <c r="NF74" s="20"/>
      <c r="NG74" s="20"/>
      <c r="NH74" s="20"/>
      <c r="NI74" s="20"/>
      <c r="NJ74" s="20"/>
      <c r="NK74" s="20"/>
      <c r="NL74" s="20"/>
      <c r="NM74" s="20"/>
      <c r="NN74" s="20"/>
      <c r="NO74" s="20"/>
      <c r="NP74" s="20"/>
      <c r="NQ74" s="20"/>
      <c r="NR74" s="20"/>
      <c r="NS74" s="20"/>
      <c r="NT74" s="20"/>
      <c r="NU74" s="20"/>
      <c r="NV74" s="20"/>
      <c r="NW74" s="20"/>
      <c r="NX74" s="20"/>
      <c r="NY74" s="20"/>
      <c r="NZ74" s="20"/>
      <c r="OA74" s="20"/>
      <c r="OB74" s="20"/>
      <c r="OC74" s="20"/>
      <c r="OD74" s="20"/>
      <c r="OE74" s="20"/>
      <c r="OF74" s="20"/>
      <c r="OG74" s="20"/>
      <c r="OH74" s="20"/>
      <c r="OI74" s="20"/>
      <c r="OJ74" s="20"/>
      <c r="OK74" s="20"/>
      <c r="OL74" s="20"/>
      <c r="OM74" s="20"/>
      <c r="ON74" s="20"/>
      <c r="OO74" s="20"/>
      <c r="OP74" s="20"/>
      <c r="OQ74" s="20"/>
      <c r="OR74" s="20"/>
      <c r="OS74" s="20"/>
      <c r="OT74" s="20"/>
      <c r="OU74" s="20"/>
      <c r="OV74" s="20"/>
      <c r="OW74" s="20"/>
      <c r="OX74" s="20"/>
      <c r="OY74" s="20"/>
      <c r="OZ74" s="20"/>
      <c r="PA74" s="20"/>
      <c r="PB74" s="20"/>
      <c r="PC74" s="20"/>
      <c r="PD74" s="20"/>
      <c r="PE74" s="20"/>
      <c r="PF74" s="20"/>
      <c r="PG74" s="20"/>
      <c r="PH74" s="20"/>
      <c r="PI74" s="20"/>
      <c r="PJ74" s="20"/>
      <c r="PK74" s="20"/>
      <c r="PL74" s="20"/>
      <c r="PM74" s="20"/>
      <c r="PN74" s="20"/>
      <c r="PO74" s="20"/>
      <c r="PP74" s="20"/>
      <c r="PQ74" s="20"/>
      <c r="PR74" s="20"/>
      <c r="PS74" s="20"/>
      <c r="PT74" s="20"/>
      <c r="PU74" s="20"/>
      <c r="PV74" s="20"/>
      <c r="PW74" s="20"/>
      <c r="PX74" s="20"/>
      <c r="PY74" s="20"/>
      <c r="PZ74" s="20"/>
      <c r="QA74" s="20"/>
      <c r="QB74" s="20"/>
      <c r="QC74" s="20"/>
      <c r="QD74" s="20"/>
      <c r="QE74" s="20"/>
      <c r="QF74" s="20"/>
      <c r="QG74" s="20"/>
      <c r="QH74" s="20"/>
      <c r="QI74" s="20"/>
      <c r="QJ74" s="20"/>
      <c r="QK74" s="20"/>
      <c r="QL74" s="20"/>
      <c r="QM74" s="20"/>
      <c r="QN74" s="20"/>
      <c r="QO74" s="20"/>
      <c r="QP74" s="20"/>
      <c r="QQ74" s="20"/>
      <c r="QR74" s="20"/>
      <c r="QS74" s="20"/>
      <c r="QT74" s="20"/>
      <c r="QU74" s="20"/>
      <c r="QV74" s="20"/>
      <c r="QW74" s="20"/>
      <c r="QX74" s="20"/>
      <c r="QY74" s="20"/>
      <c r="QZ74" s="20"/>
      <c r="RA74" s="20"/>
      <c r="RB74" s="20"/>
      <c r="RC74" s="20"/>
      <c r="RD74" s="20"/>
      <c r="RE74" s="20"/>
      <c r="RF74" s="20"/>
      <c r="RG74" s="20"/>
      <c r="RH74" s="20"/>
      <c r="RI74" s="20"/>
      <c r="RJ74" s="20"/>
      <c r="RK74" s="20"/>
      <c r="RL74" s="20"/>
      <c r="RM74" s="20"/>
      <c r="RN74" s="20"/>
      <c r="RO74" s="20"/>
      <c r="RP74" s="20"/>
      <c r="RQ74" s="20"/>
      <c r="RR74" s="20"/>
      <c r="RS74" s="20"/>
      <c r="RT74" s="20"/>
      <c r="RU74" s="20"/>
      <c r="RV74" s="20"/>
      <c r="RW74" s="20"/>
      <c r="RX74" s="20"/>
      <c r="RY74" s="20"/>
      <c r="RZ74" s="20"/>
      <c r="SA74" s="20"/>
      <c r="SB74" s="20"/>
      <c r="SC74" s="20"/>
      <c r="SD74" s="20"/>
      <c r="SE74" s="20"/>
      <c r="SF74" s="20"/>
      <c r="SG74" s="20"/>
      <c r="SH74" s="20"/>
      <c r="SI74" s="20"/>
      <c r="SJ74" s="20"/>
      <c r="SK74" s="20"/>
      <c r="SL74" s="20"/>
      <c r="SM74" s="20"/>
      <c r="SN74" s="20"/>
      <c r="SO74" s="20"/>
      <c r="SP74" s="20"/>
      <c r="SQ74" s="20"/>
      <c r="SR74" s="20"/>
      <c r="SS74" s="20"/>
      <c r="ST74" s="20"/>
      <c r="SU74" s="20"/>
      <c r="SV74" s="20"/>
      <c r="SW74" s="20"/>
      <c r="SX74" s="20"/>
      <c r="SY74" s="20"/>
      <c r="SZ74" s="20"/>
      <c r="TA74" s="20"/>
      <c r="TB74" s="20"/>
      <c r="TC74" s="20"/>
      <c r="TD74" s="20"/>
      <c r="TE74" s="20"/>
      <c r="TF74" s="20"/>
      <c r="TG74" s="20"/>
      <c r="TH74" s="20"/>
      <c r="TI74" s="20"/>
      <c r="TJ74" s="20"/>
      <c r="TK74" s="20"/>
      <c r="TL74" s="20"/>
      <c r="TM74" s="20"/>
      <c r="TN74" s="20"/>
      <c r="TO74" s="20"/>
      <c r="TP74" s="20"/>
      <c r="TQ74" s="20"/>
      <c r="TR74" s="20"/>
      <c r="TS74" s="20"/>
      <c r="TT74" s="20"/>
      <c r="TU74" s="20"/>
      <c r="TV74" s="20"/>
      <c r="TW74" s="20"/>
      <c r="TX74" s="20"/>
      <c r="TY74" s="20"/>
      <c r="TZ74" s="20"/>
      <c r="UA74" s="20"/>
      <c r="UB74" s="20"/>
      <c r="UC74" s="20"/>
      <c r="UD74" s="20"/>
      <c r="UE74" s="20"/>
      <c r="UF74" s="20"/>
      <c r="UG74" s="20"/>
      <c r="UH74" s="20"/>
      <c r="UI74" s="20"/>
      <c r="UJ74" s="20"/>
      <c r="UK74" s="20"/>
      <c r="UL74" s="20"/>
      <c r="UM74" s="20"/>
      <c r="UN74" s="20"/>
      <c r="UO74" s="20"/>
      <c r="UP74" s="20"/>
      <c r="UQ74" s="20"/>
      <c r="UR74" s="20"/>
      <c r="US74" s="20"/>
      <c r="UT74" s="20"/>
      <c r="UU74" s="20"/>
      <c r="UV74" s="20"/>
      <c r="UW74" s="20"/>
      <c r="UX74" s="20"/>
      <c r="UY74" s="20"/>
      <c r="UZ74" s="20"/>
      <c r="VA74" s="20"/>
      <c r="VB74" s="20"/>
      <c r="VC74" s="20"/>
      <c r="VD74" s="20"/>
      <c r="VE74" s="20"/>
      <c r="VF74" s="20"/>
      <c r="VG74" s="20"/>
      <c r="VH74" s="20"/>
      <c r="VI74" s="20"/>
      <c r="VJ74" s="20"/>
      <c r="VK74" s="20"/>
      <c r="VL74" s="20"/>
      <c r="VM74" s="20"/>
      <c r="VN74" s="20"/>
      <c r="VO74" s="20"/>
      <c r="VP74" s="20"/>
      <c r="VQ74" s="20"/>
      <c r="VR74" s="20"/>
      <c r="VS74" s="20"/>
      <c r="VT74" s="20"/>
      <c r="VU74" s="20"/>
      <c r="VV74" s="20"/>
      <c r="VW74" s="20"/>
      <c r="VX74" s="20"/>
      <c r="VY74" s="20"/>
      <c r="VZ74" s="20"/>
      <c r="WA74" s="20"/>
      <c r="WB74" s="20"/>
      <c r="WC74" s="20"/>
      <c r="WD74" s="20"/>
      <c r="WE74" s="20"/>
      <c r="WF74" s="20"/>
      <c r="WG74" s="20"/>
      <c r="WH74" s="20"/>
      <c r="WI74" s="20"/>
      <c r="WJ74" s="20"/>
      <c r="WK74" s="20"/>
      <c r="WL74" s="20"/>
      <c r="WM74" s="20"/>
      <c r="WN74" s="20"/>
      <c r="WO74" s="20"/>
      <c r="WP74" s="20"/>
      <c r="WQ74" s="20"/>
      <c r="WR74" s="20"/>
      <c r="WS74" s="20"/>
      <c r="WT74" s="20"/>
      <c r="WU74" s="20"/>
      <c r="WV74" s="20"/>
      <c r="WW74" s="20"/>
      <c r="WX74" s="20"/>
      <c r="WY74" s="20"/>
      <c r="WZ74" s="20"/>
      <c r="XA74" s="20"/>
      <c r="XB74" s="20"/>
      <c r="XC74" s="20"/>
      <c r="XD74" s="20"/>
      <c r="XE74" s="20"/>
      <c r="XF74" s="20"/>
      <c r="XG74" s="20"/>
      <c r="XH74" s="20"/>
      <c r="XI74" s="20"/>
      <c r="XJ74" s="20"/>
      <c r="XK74" s="20"/>
      <c r="XL74" s="20"/>
      <c r="XM74" s="20"/>
      <c r="XN74" s="20"/>
      <c r="XO74" s="20"/>
      <c r="XP74" s="20"/>
      <c r="XQ74" s="20"/>
      <c r="XR74" s="20"/>
      <c r="XS74" s="20"/>
      <c r="XT74" s="20"/>
      <c r="XU74" s="20"/>
      <c r="XV74" s="20"/>
      <c r="XW74" s="20"/>
      <c r="XX74" s="20"/>
      <c r="XY74" s="20"/>
      <c r="XZ74" s="20"/>
      <c r="YA74" s="20"/>
      <c r="YB74" s="20"/>
      <c r="YC74" s="20"/>
      <c r="YD74" s="20"/>
      <c r="YE74" s="20"/>
      <c r="YF74" s="20"/>
      <c r="YG74" s="20"/>
      <c r="YH74" s="20"/>
      <c r="YI74" s="20"/>
      <c r="YJ74" s="20"/>
      <c r="YK74" s="20"/>
      <c r="YL74" s="20"/>
      <c r="YM74" s="20"/>
      <c r="YN74" s="20"/>
      <c r="YO74" s="20"/>
      <c r="YP74" s="20"/>
      <c r="YQ74" s="20"/>
      <c r="YR74" s="20"/>
      <c r="YS74" s="20"/>
      <c r="YT74" s="20"/>
      <c r="YU74" s="20"/>
      <c r="YV74" s="20"/>
      <c r="YW74" s="20"/>
      <c r="YX74" s="20"/>
      <c r="YY74" s="20"/>
      <c r="YZ74" s="20"/>
      <c r="ZA74" s="20"/>
      <c r="ZB74" s="20"/>
      <c r="ZC74" s="20"/>
      <c r="ZD74" s="20"/>
      <c r="ZE74" s="20"/>
      <c r="ZF74" s="20"/>
      <c r="ZG74" s="20"/>
      <c r="ZH74" s="20"/>
      <c r="ZI74" s="20"/>
      <c r="ZJ74" s="20"/>
      <c r="ZK74" s="20"/>
      <c r="ZL74" s="20"/>
      <c r="ZM74" s="20"/>
      <c r="ZN74" s="20"/>
      <c r="ZO74" s="20"/>
      <c r="ZP74" s="20"/>
      <c r="ZQ74" s="20"/>
      <c r="ZR74" s="20"/>
      <c r="ZS74" s="20"/>
      <c r="ZT74" s="20"/>
      <c r="ZU74" s="20"/>
      <c r="ZV74" s="20"/>
      <c r="ZW74" s="20"/>
      <c r="ZX74" s="20"/>
      <c r="ZY74" s="20"/>
      <c r="ZZ74" s="20"/>
      <c r="AAA74" s="20"/>
      <c r="AAB74" s="20"/>
      <c r="AAC74" s="20"/>
      <c r="AAD74" s="20"/>
      <c r="AAE74" s="20"/>
      <c r="AAF74" s="20"/>
      <c r="AAG74" s="20"/>
      <c r="AAH74" s="20"/>
      <c r="AAI74" s="20"/>
      <c r="AAJ74" s="20"/>
      <c r="AAK74" s="20"/>
      <c r="AAL74" s="20"/>
      <c r="AAM74" s="20"/>
      <c r="AAN74" s="20"/>
      <c r="AAO74" s="20"/>
      <c r="AAP74" s="20"/>
      <c r="AAQ74" s="20"/>
      <c r="AAR74" s="20"/>
      <c r="AAS74" s="20"/>
      <c r="AAT74" s="20"/>
      <c r="AAU74" s="20"/>
      <c r="AAV74" s="20"/>
      <c r="AAW74" s="20"/>
      <c r="AAX74" s="20"/>
      <c r="AAY74" s="20"/>
      <c r="AAZ74" s="20"/>
      <c r="ABA74" s="20"/>
      <c r="ABB74" s="20"/>
      <c r="ABC74" s="20"/>
      <c r="ABD74" s="20"/>
      <c r="ABE74" s="20"/>
      <c r="ABF74" s="20"/>
      <c r="ABG74" s="20"/>
      <c r="ABH74" s="20"/>
      <c r="ABI74" s="20"/>
      <c r="ABJ74" s="20"/>
      <c r="ABK74" s="20"/>
      <c r="ABL74" s="20"/>
      <c r="ABM74" s="20"/>
      <c r="ABN74" s="20"/>
      <c r="ABO74" s="20"/>
      <c r="ABP74" s="20"/>
      <c r="ABQ74" s="20"/>
      <c r="ABR74" s="20"/>
      <c r="ABS74" s="20"/>
      <c r="ABT74" s="20"/>
      <c r="ABU74" s="20"/>
      <c r="ABV74" s="20"/>
      <c r="ABW74" s="20"/>
      <c r="ABX74" s="20"/>
      <c r="ABY74" s="20"/>
      <c r="ABZ74" s="20"/>
      <c r="ACA74" s="20"/>
      <c r="ACB74" s="20"/>
      <c r="ACC74" s="20"/>
      <c r="ACD74" s="20"/>
      <c r="ACE74" s="20"/>
      <c r="ACF74" s="20"/>
      <c r="ACG74" s="20"/>
      <c r="ACH74" s="20"/>
      <c r="ACI74" s="20"/>
      <c r="ACJ74" s="20"/>
      <c r="ACK74" s="20"/>
      <c r="ACL74" s="20"/>
      <c r="ACM74" s="20"/>
      <c r="ACN74" s="20"/>
      <c r="ACO74" s="20"/>
      <c r="ACP74" s="20"/>
      <c r="ACQ74" s="20"/>
      <c r="ACR74" s="20"/>
      <c r="ACS74" s="20"/>
      <c r="ACT74" s="20"/>
      <c r="ACU74" s="20"/>
      <c r="ACV74" s="20"/>
      <c r="ACW74" s="20"/>
      <c r="ACX74" s="20"/>
      <c r="ACY74" s="20"/>
      <c r="ACZ74" s="20"/>
      <c r="ADA74" s="20"/>
      <c r="ADB74" s="20"/>
      <c r="ADC74" s="20"/>
      <c r="ADD74" s="20"/>
      <c r="ADE74" s="20"/>
      <c r="ADF74" s="20"/>
      <c r="ADG74" s="20"/>
      <c r="ADH74" s="20"/>
      <c r="ADI74" s="20"/>
      <c r="ADJ74" s="20"/>
      <c r="ADK74" s="20"/>
      <c r="ADL74" s="20"/>
      <c r="ADM74" s="20"/>
      <c r="ADN74" s="20"/>
      <c r="ADO74" s="20"/>
      <c r="ADP74" s="20"/>
      <c r="ADQ74" s="20"/>
      <c r="ADR74" s="20"/>
      <c r="ADS74" s="20"/>
      <c r="ADT74" s="20"/>
      <c r="ADU74" s="20"/>
      <c r="ADV74" s="20"/>
      <c r="ADW74" s="20"/>
      <c r="ADX74" s="20"/>
      <c r="ADY74" s="20"/>
      <c r="ADZ74" s="20"/>
      <c r="AEA74" s="20"/>
      <c r="AEB74" s="20"/>
      <c r="AEC74" s="20"/>
      <c r="AED74" s="20"/>
      <c r="AEE74" s="20"/>
      <c r="AEF74" s="20"/>
      <c r="AEG74" s="20"/>
      <c r="AEH74" s="20"/>
      <c r="AEI74" s="20"/>
      <c r="AEJ74" s="20"/>
      <c r="AEK74" s="20"/>
      <c r="AEL74" s="20"/>
      <c r="AEM74" s="20"/>
      <c r="AEN74" s="20"/>
      <c r="AEO74" s="20"/>
      <c r="AEP74" s="20"/>
      <c r="AEQ74" s="20"/>
      <c r="AER74" s="20"/>
      <c r="AES74" s="20"/>
      <c r="AET74" s="20"/>
      <c r="AEU74" s="20"/>
      <c r="AEV74" s="20"/>
      <c r="AEW74" s="20"/>
      <c r="AEX74" s="20"/>
      <c r="AEY74" s="20"/>
      <c r="AEZ74" s="20"/>
      <c r="AFA74" s="20"/>
      <c r="AFB74" s="20"/>
      <c r="AFC74" s="20"/>
      <c r="AFD74" s="20"/>
      <c r="AFE74" s="20"/>
      <c r="AFF74" s="20"/>
      <c r="AFG74" s="20"/>
      <c r="AFH74" s="20"/>
      <c r="AFI74" s="20"/>
      <c r="AFJ74" s="20"/>
      <c r="AFK74" s="20"/>
      <c r="AFL74" s="20"/>
      <c r="AFM74" s="20"/>
      <c r="AFN74" s="20"/>
      <c r="AFO74" s="20"/>
      <c r="AFP74" s="20"/>
      <c r="AFQ74" s="20"/>
      <c r="AFR74" s="20"/>
      <c r="AFS74" s="20"/>
      <c r="AFT74" s="20"/>
      <c r="AFU74" s="20"/>
      <c r="AFV74" s="20"/>
      <c r="AFW74" s="20"/>
      <c r="AFX74" s="20"/>
      <c r="AFY74" s="20"/>
      <c r="AFZ74" s="20"/>
      <c r="AGA74" s="20"/>
      <c r="AGB74" s="20"/>
      <c r="AGC74" s="20"/>
      <c r="AGD74" s="20"/>
      <c r="AGE74" s="20"/>
      <c r="AGF74" s="20"/>
      <c r="AGG74" s="20"/>
      <c r="AGH74" s="20"/>
      <c r="AGI74" s="20"/>
      <c r="AGJ74" s="20"/>
      <c r="AGK74" s="20"/>
      <c r="AGL74" s="20"/>
      <c r="AGM74" s="20"/>
      <c r="AGN74" s="20"/>
      <c r="AGO74" s="20"/>
      <c r="AGP74" s="20"/>
      <c r="AGQ74" s="20"/>
      <c r="AGR74" s="20"/>
      <c r="AGS74" s="20"/>
      <c r="AGT74" s="20"/>
      <c r="AGU74" s="20"/>
      <c r="AGV74" s="20"/>
      <c r="AGW74" s="20"/>
      <c r="AGX74" s="20"/>
      <c r="AGY74" s="20"/>
      <c r="AGZ74" s="20"/>
      <c r="AHA74" s="20"/>
      <c r="AHB74" s="20"/>
      <c r="AHC74" s="20"/>
      <c r="AHD74" s="20"/>
      <c r="AHE74" s="20"/>
      <c r="AHF74" s="20"/>
      <c r="AHG74" s="20"/>
      <c r="AHH74" s="20"/>
      <c r="AHI74" s="20"/>
      <c r="AHJ74" s="20"/>
      <c r="AHK74" s="20"/>
      <c r="AHL74" s="20"/>
      <c r="AHM74" s="20"/>
      <c r="AHN74" s="20"/>
      <c r="AHO74" s="20"/>
      <c r="AHP74" s="20"/>
      <c r="AHQ74" s="20"/>
      <c r="AHR74" s="20"/>
      <c r="AHS74" s="20"/>
      <c r="AHT74" s="20"/>
      <c r="AHU74" s="20"/>
      <c r="AHV74" s="20"/>
      <c r="AHW74" s="20"/>
      <c r="AHX74" s="20"/>
      <c r="AHY74" s="20"/>
      <c r="AHZ74" s="20"/>
      <c r="AIA74" s="20"/>
      <c r="AIB74" s="20"/>
      <c r="AIC74" s="20"/>
      <c r="AID74" s="20"/>
      <c r="AIE74" s="20"/>
      <c r="AIF74" s="20"/>
      <c r="AIG74" s="20"/>
      <c r="AIH74" s="20"/>
      <c r="AII74" s="20"/>
      <c r="AIJ74" s="20"/>
      <c r="AIK74" s="20"/>
      <c r="AIL74" s="20"/>
      <c r="AIM74" s="20"/>
      <c r="AIN74" s="20"/>
      <c r="AIO74" s="20"/>
      <c r="AIP74" s="20"/>
      <c r="AIQ74" s="20"/>
      <c r="AIR74" s="20"/>
      <c r="AIS74" s="20"/>
      <c r="AIT74" s="20"/>
      <c r="AIU74" s="20"/>
      <c r="AIV74" s="20"/>
      <c r="AIW74" s="20"/>
      <c r="AIX74" s="20"/>
      <c r="AIY74" s="20"/>
      <c r="AIZ74" s="20"/>
      <c r="AJA74" s="20"/>
      <c r="AJB74" s="20"/>
      <c r="AJC74" s="20"/>
      <c r="AJD74" s="20"/>
      <c r="AJE74" s="20"/>
      <c r="AJF74" s="20"/>
      <c r="AJG74" s="20"/>
      <c r="AJH74" s="20"/>
      <c r="AJI74" s="20"/>
      <c r="AJJ74" s="20"/>
      <c r="AJK74" s="20"/>
      <c r="AJL74" s="20"/>
      <c r="AJM74" s="20"/>
      <c r="AJN74" s="20"/>
      <c r="AJO74" s="20"/>
      <c r="AJP74" s="20"/>
      <c r="AJQ74" s="20"/>
      <c r="AJR74" s="20"/>
      <c r="AJS74" s="20"/>
      <c r="AJT74" s="20"/>
      <c r="AJU74" s="20"/>
      <c r="AJV74" s="20"/>
      <c r="AJW74" s="20"/>
      <c r="AJX74" s="20"/>
      <c r="AJY74" s="20"/>
      <c r="AJZ74" s="20"/>
      <c r="AKA74" s="20"/>
      <c r="AKB74" s="20"/>
      <c r="AKC74" s="20"/>
      <c r="AKD74" s="20"/>
      <c r="AKE74" s="20"/>
      <c r="AKF74" s="20"/>
      <c r="AKG74" s="20"/>
      <c r="AKH74" s="20"/>
      <c r="AKI74" s="20"/>
      <c r="AKJ74" s="20"/>
      <c r="AKK74" s="20"/>
      <c r="AKL74" s="20"/>
      <c r="AKM74" s="20"/>
      <c r="AKN74" s="20"/>
      <c r="AKO74" s="20"/>
      <c r="AKP74" s="20"/>
      <c r="AKQ74" s="20"/>
      <c r="AKR74" s="20"/>
      <c r="AKS74" s="20"/>
      <c r="AKT74" s="20"/>
      <c r="AKU74" s="20"/>
      <c r="AKV74" s="20"/>
      <c r="AKW74" s="20"/>
      <c r="AKX74" s="20"/>
      <c r="AKY74" s="20"/>
      <c r="AKZ74" s="20"/>
      <c r="ALA74" s="20"/>
      <c r="ALB74" s="20"/>
      <c r="ALC74" s="20"/>
      <c r="ALD74" s="20"/>
      <c r="ALE74" s="20"/>
      <c r="ALF74" s="20"/>
      <c r="ALG74" s="20"/>
      <c r="ALH74" s="20"/>
      <c r="ALI74" s="20"/>
      <c r="ALJ74" s="20"/>
      <c r="ALK74" s="20"/>
      <c r="ALL74" s="20"/>
      <c r="ALM74" s="20"/>
      <c r="ALN74" s="20"/>
      <c r="ALO74" s="20"/>
      <c r="ALP74" s="20"/>
      <c r="ALQ74" s="20"/>
      <c r="ALR74" s="20"/>
      <c r="ALS74" s="20"/>
      <c r="ALT74" s="20"/>
      <c r="ALU74" s="20"/>
      <c r="ALV74" s="20"/>
      <c r="ALW74" s="20"/>
      <c r="ALX74" s="20"/>
      <c r="ALY74" s="20"/>
      <c r="ALZ74" s="20"/>
      <c r="AMA74" s="20"/>
      <c r="AMB74" s="20"/>
      <c r="AMC74" s="20"/>
      <c r="AMD74" s="20"/>
      <c r="AME74" s="20"/>
      <c r="AMF74" s="20"/>
      <c r="AMG74" s="20"/>
      <c r="AMH74" s="20"/>
      <c r="AMI74" s="20"/>
      <c r="AMJ74" s="20"/>
      <c r="AMK74" s="20"/>
      <c r="AML74" s="20"/>
      <c r="AMM74" s="20"/>
      <c r="AMN74" s="20"/>
      <c r="AMO74" s="20"/>
      <c r="AMP74" s="20"/>
      <c r="AMQ74" s="20"/>
      <c r="AMR74" s="20"/>
      <c r="AMS74" s="20"/>
      <c r="AMT74" s="20"/>
      <c r="AMU74" s="20"/>
      <c r="AMV74" s="20"/>
      <c r="AMW74" s="20"/>
      <c r="AMX74" s="20"/>
      <c r="AMY74" s="20"/>
      <c r="AMZ74" s="20"/>
      <c r="ANA74" s="20"/>
      <c r="ANB74" s="20"/>
      <c r="ANC74" s="20"/>
      <c r="AND74" s="20"/>
      <c r="ANE74" s="20"/>
      <c r="ANF74" s="20"/>
      <c r="ANG74" s="20"/>
      <c r="ANH74" s="20"/>
      <c r="ANI74" s="20"/>
      <c r="ANJ74" s="20"/>
      <c r="ANK74" s="20"/>
      <c r="ANL74" s="20"/>
      <c r="ANM74" s="20"/>
      <c r="ANN74" s="20"/>
      <c r="ANO74" s="20"/>
      <c r="ANP74" s="20"/>
      <c r="ANQ74" s="20"/>
      <c r="ANR74" s="20"/>
      <c r="ANS74" s="20"/>
      <c r="ANT74" s="20"/>
      <c r="ANU74" s="20"/>
      <c r="ANV74" s="20"/>
      <c r="ANW74" s="20"/>
      <c r="ANX74" s="20"/>
      <c r="ANY74" s="20"/>
      <c r="ANZ74" s="20"/>
      <c r="AOA74" s="20"/>
      <c r="AOB74" s="20"/>
      <c r="AOC74" s="20"/>
      <c r="AOD74" s="20"/>
      <c r="AOE74" s="20"/>
      <c r="AOF74" s="20"/>
      <c r="AOG74" s="20"/>
      <c r="AOH74" s="20"/>
      <c r="AOI74" s="20"/>
      <c r="AOJ74" s="20"/>
      <c r="AOK74" s="20"/>
      <c r="AOL74" s="20"/>
      <c r="AOM74" s="20"/>
      <c r="AON74" s="20"/>
      <c r="AOO74" s="20"/>
      <c r="AOP74" s="20"/>
      <c r="AOQ74" s="20"/>
      <c r="AOR74" s="20"/>
      <c r="AOS74" s="20"/>
      <c r="AOT74" s="20"/>
      <c r="AOU74" s="20"/>
      <c r="AOV74" s="20"/>
      <c r="AOW74" s="20"/>
      <c r="AOX74" s="20"/>
      <c r="AOY74" s="20"/>
      <c r="AOZ74" s="20"/>
      <c r="APA74" s="20"/>
      <c r="APB74" s="20"/>
      <c r="APC74" s="20"/>
      <c r="APD74" s="20"/>
      <c r="APE74" s="20"/>
      <c r="APF74" s="20"/>
      <c r="APG74" s="20"/>
      <c r="APH74" s="20"/>
      <c r="API74" s="20"/>
      <c r="APJ74" s="20"/>
      <c r="APK74" s="20"/>
      <c r="APL74" s="20"/>
      <c r="APM74" s="20"/>
      <c r="APN74" s="20"/>
      <c r="APO74" s="20"/>
      <c r="APP74" s="20"/>
      <c r="APQ74" s="20"/>
      <c r="APR74" s="20"/>
      <c r="APS74" s="20"/>
      <c r="APT74" s="20"/>
      <c r="APU74" s="20"/>
      <c r="APV74" s="20"/>
      <c r="APW74" s="20"/>
      <c r="APX74" s="20"/>
      <c r="APY74" s="20"/>
      <c r="APZ74" s="20"/>
      <c r="AQA74" s="20"/>
      <c r="AQB74" s="20"/>
      <c r="AQC74" s="20"/>
      <c r="AQD74" s="20"/>
      <c r="AQE74" s="20"/>
      <c r="AQF74" s="20"/>
      <c r="AQG74" s="20"/>
      <c r="AQH74" s="20"/>
      <c r="AQI74" s="20"/>
      <c r="AQJ74" s="20"/>
      <c r="AQK74" s="20"/>
      <c r="AQL74" s="20"/>
      <c r="AQM74" s="20"/>
      <c r="AQN74" s="20"/>
      <c r="AQO74" s="20"/>
      <c r="AQP74" s="20"/>
      <c r="AQQ74" s="20"/>
      <c r="AQR74" s="20"/>
      <c r="AQS74" s="20"/>
      <c r="AQT74" s="20"/>
      <c r="AQU74" s="20"/>
      <c r="AQV74" s="20"/>
      <c r="AQW74" s="20"/>
      <c r="AQX74" s="20"/>
      <c r="AQY74" s="20"/>
      <c r="AQZ74" s="20"/>
      <c r="ARA74" s="20"/>
      <c r="ARB74" s="20"/>
      <c r="ARC74" s="20"/>
      <c r="ARD74" s="20"/>
      <c r="ARE74" s="20"/>
      <c r="ARF74" s="20"/>
      <c r="ARG74" s="20"/>
      <c r="ARH74" s="20"/>
      <c r="ARI74" s="20"/>
      <c r="ARJ74" s="20"/>
      <c r="ARK74" s="20"/>
      <c r="ARL74" s="20"/>
      <c r="ARM74" s="20"/>
      <c r="ARN74" s="20"/>
      <c r="ARO74" s="20"/>
      <c r="ARP74" s="20"/>
      <c r="ARQ74" s="20"/>
      <c r="ARR74" s="20"/>
      <c r="ARS74" s="20"/>
      <c r="ART74" s="20"/>
      <c r="ARU74" s="20"/>
      <c r="ARV74" s="20"/>
      <c r="ARW74" s="20"/>
      <c r="ARX74" s="20"/>
      <c r="ARY74" s="20"/>
      <c r="ARZ74" s="20"/>
      <c r="ASA74" s="20"/>
      <c r="ASB74" s="20"/>
      <c r="ASC74" s="20"/>
      <c r="ASD74" s="20"/>
      <c r="ASE74" s="20"/>
      <c r="ASF74" s="20"/>
      <c r="ASG74" s="20"/>
      <c r="ASH74" s="20"/>
      <c r="ASI74" s="20"/>
      <c r="ASJ74" s="20"/>
      <c r="ASK74" s="20"/>
      <c r="ASL74" s="20"/>
      <c r="ASM74" s="20"/>
      <c r="ASN74" s="20"/>
      <c r="ASO74" s="20"/>
      <c r="ASP74" s="20"/>
      <c r="ASQ74" s="20"/>
      <c r="ASR74" s="20"/>
      <c r="ASS74" s="20"/>
      <c r="AST74" s="20"/>
      <c r="ASU74" s="20"/>
      <c r="ASV74" s="20"/>
      <c r="ASW74" s="20"/>
      <c r="ASX74" s="20"/>
      <c r="ASY74" s="20"/>
      <c r="ASZ74" s="20"/>
      <c r="ATA74" s="20"/>
      <c r="ATB74" s="20"/>
      <c r="ATC74" s="20"/>
      <c r="ATD74" s="20"/>
      <c r="ATE74" s="20"/>
      <c r="ATF74" s="20"/>
      <c r="ATG74" s="20"/>
      <c r="ATH74" s="20"/>
      <c r="ATI74" s="20"/>
      <c r="ATJ74" s="20"/>
      <c r="ATK74" s="20"/>
      <c r="ATL74" s="20"/>
      <c r="ATM74" s="20"/>
      <c r="ATN74" s="20"/>
      <c r="ATO74" s="20"/>
      <c r="ATP74" s="20"/>
      <c r="ATQ74" s="20"/>
      <c r="ATR74" s="20"/>
      <c r="ATS74" s="20"/>
      <c r="ATT74" s="20"/>
      <c r="ATU74" s="20"/>
      <c r="ATV74" s="20"/>
      <c r="ATW74" s="20"/>
      <c r="ATX74" s="20"/>
      <c r="ATY74" s="20"/>
      <c r="ATZ74" s="20"/>
      <c r="AUA74" s="20"/>
      <c r="AUB74" s="20"/>
      <c r="AUC74" s="20"/>
      <c r="AUD74" s="20"/>
      <c r="AUE74" s="20"/>
      <c r="AUF74" s="20"/>
      <c r="AUG74" s="20"/>
      <c r="AUH74" s="20"/>
      <c r="AUI74" s="20"/>
      <c r="AUJ74" s="20"/>
      <c r="AUK74" s="20"/>
      <c r="AUL74" s="20"/>
      <c r="AUM74" s="20"/>
      <c r="AUN74" s="20"/>
      <c r="AUO74" s="20"/>
      <c r="AUP74" s="20"/>
      <c r="AUQ74" s="20"/>
      <c r="AUR74" s="20"/>
      <c r="AUS74" s="20"/>
      <c r="AUT74" s="20"/>
      <c r="AUU74" s="20"/>
      <c r="AUV74" s="20"/>
      <c r="AUW74" s="20"/>
      <c r="AUX74" s="20"/>
      <c r="AUY74" s="20"/>
      <c r="AUZ74" s="20"/>
      <c r="AVA74" s="20"/>
      <c r="AVB74" s="20"/>
      <c r="AVC74" s="20"/>
      <c r="AVD74" s="20"/>
      <c r="AVE74" s="20"/>
      <c r="AVF74" s="20"/>
      <c r="AVG74" s="20"/>
      <c r="AVH74" s="20"/>
      <c r="AVI74" s="20"/>
      <c r="AVJ74" s="20"/>
      <c r="AVK74" s="20"/>
      <c r="AVL74" s="20"/>
      <c r="AVM74" s="20"/>
      <c r="AVN74" s="20"/>
      <c r="AVO74" s="20"/>
      <c r="AVP74" s="20"/>
      <c r="AVQ74" s="20"/>
      <c r="AVR74" s="20"/>
      <c r="AVS74" s="20"/>
      <c r="AVT74" s="20"/>
      <c r="AVU74" s="20"/>
      <c r="AVV74" s="20"/>
      <c r="AVW74" s="20"/>
      <c r="AVX74" s="20"/>
      <c r="AVY74" s="20"/>
      <c r="AVZ74" s="20"/>
      <c r="AWA74" s="20"/>
      <c r="AWB74" s="20"/>
      <c r="AWC74" s="20"/>
      <c r="AWD74" s="20"/>
      <c r="AWE74" s="20"/>
      <c r="AWF74" s="20"/>
      <c r="AWG74" s="20"/>
      <c r="AWH74" s="20"/>
      <c r="AWI74" s="20"/>
      <c r="AWJ74" s="20"/>
      <c r="AWK74" s="20"/>
      <c r="AWL74" s="20"/>
      <c r="AWM74" s="20"/>
      <c r="AWN74" s="20"/>
      <c r="AWO74" s="20"/>
      <c r="AWP74" s="20"/>
      <c r="AWQ74" s="20"/>
      <c r="AWR74" s="20"/>
      <c r="AWS74" s="20"/>
      <c r="AWT74" s="20"/>
      <c r="AWU74" s="20"/>
      <c r="AWV74" s="20"/>
      <c r="AWW74" s="20"/>
      <c r="AWX74" s="20"/>
      <c r="AWY74" s="20"/>
      <c r="AWZ74" s="20"/>
      <c r="AXA74" s="20"/>
      <c r="AXB74" s="20"/>
      <c r="AXC74" s="20"/>
      <c r="AXD74" s="20"/>
      <c r="AXE74" s="20"/>
      <c r="AXF74" s="20"/>
      <c r="AXG74" s="20"/>
      <c r="AXH74" s="20"/>
      <c r="AXI74" s="20"/>
      <c r="AXJ74" s="20"/>
      <c r="AXK74" s="20"/>
      <c r="AXL74" s="20"/>
      <c r="AXM74" s="20"/>
      <c r="AXN74" s="20"/>
      <c r="AXO74" s="20"/>
      <c r="AXP74" s="20"/>
      <c r="AXQ74" s="20"/>
      <c r="AXR74" s="20"/>
      <c r="AXS74" s="20"/>
      <c r="AXT74" s="20"/>
      <c r="AXU74" s="20"/>
      <c r="AXV74" s="20"/>
      <c r="AXW74" s="20"/>
      <c r="AXX74" s="20"/>
      <c r="AXY74" s="20"/>
      <c r="AXZ74" s="20"/>
      <c r="AYA74" s="20"/>
      <c r="AYB74" s="20"/>
      <c r="AYC74" s="20"/>
      <c r="AYD74" s="20"/>
      <c r="AYE74" s="20"/>
      <c r="AYF74" s="20"/>
      <c r="AYG74" s="20"/>
      <c r="AYH74" s="20"/>
      <c r="AYI74" s="20"/>
      <c r="AYJ74" s="20"/>
      <c r="AYK74" s="20"/>
      <c r="AYL74" s="20"/>
      <c r="AYM74" s="20"/>
      <c r="AYN74" s="20"/>
      <c r="AYO74" s="20"/>
      <c r="AYP74" s="20"/>
      <c r="AYQ74" s="20"/>
      <c r="AYR74" s="20"/>
      <c r="AYS74" s="20"/>
      <c r="AYT74" s="20"/>
      <c r="AYU74" s="20"/>
      <c r="AYV74" s="20"/>
      <c r="AYW74" s="20"/>
      <c r="AYX74" s="20"/>
      <c r="AYY74" s="20"/>
      <c r="AYZ74" s="20"/>
      <c r="AZA74" s="20"/>
      <c r="AZB74" s="20"/>
      <c r="AZC74" s="20"/>
      <c r="AZD74" s="20"/>
      <c r="AZE74" s="20"/>
      <c r="AZF74" s="20"/>
      <c r="AZG74" s="20"/>
      <c r="AZH74" s="20"/>
      <c r="AZI74" s="20"/>
      <c r="AZJ74" s="20"/>
      <c r="AZK74" s="20"/>
      <c r="AZL74" s="20"/>
      <c r="AZM74" s="20"/>
      <c r="AZN74" s="20"/>
      <c r="AZO74" s="20"/>
      <c r="AZP74" s="20"/>
      <c r="AZQ74" s="20"/>
      <c r="AZR74" s="20"/>
      <c r="AZS74" s="20"/>
      <c r="AZT74" s="20"/>
      <c r="AZU74" s="20"/>
      <c r="AZV74" s="20"/>
      <c r="AZW74" s="20"/>
      <c r="AZX74" s="20"/>
      <c r="AZY74" s="20"/>
      <c r="AZZ74" s="20"/>
      <c r="BAA74" s="20"/>
      <c r="BAB74" s="20"/>
      <c r="BAC74" s="20"/>
      <c r="BAD74" s="20"/>
      <c r="BAE74" s="20"/>
      <c r="BAF74" s="20"/>
      <c r="BAG74" s="20"/>
      <c r="BAH74" s="20"/>
      <c r="BAI74" s="20"/>
      <c r="BAJ74" s="20"/>
      <c r="BAK74" s="20"/>
      <c r="BAL74" s="20"/>
      <c r="BAM74" s="20"/>
      <c r="BAN74" s="20"/>
      <c r="BAO74" s="20"/>
      <c r="BAP74" s="20"/>
      <c r="BAQ74" s="20"/>
      <c r="BAR74" s="20"/>
      <c r="BAS74" s="20"/>
      <c r="BAT74" s="20"/>
      <c r="BAU74" s="20"/>
      <c r="BAV74" s="20"/>
      <c r="BAW74" s="20"/>
      <c r="BAX74" s="20"/>
      <c r="BAY74" s="20"/>
      <c r="BAZ74" s="20"/>
      <c r="BBA74" s="20"/>
      <c r="BBB74" s="20"/>
      <c r="BBC74" s="20"/>
      <c r="BBD74" s="20"/>
      <c r="BBE74" s="20"/>
      <c r="BBF74" s="20"/>
      <c r="BBG74" s="20"/>
      <c r="BBH74" s="20"/>
      <c r="BBI74" s="20"/>
      <c r="BBJ74" s="20"/>
      <c r="BBK74" s="20"/>
      <c r="BBL74" s="20"/>
      <c r="BBM74" s="20"/>
      <c r="BBN74" s="20"/>
      <c r="BBO74" s="20"/>
      <c r="BBP74" s="20"/>
      <c r="BBQ74" s="20"/>
      <c r="BBR74" s="20"/>
      <c r="BBS74" s="20"/>
      <c r="BBT74" s="20"/>
      <c r="BBU74" s="20"/>
      <c r="BBV74" s="20"/>
      <c r="BBW74" s="20"/>
      <c r="BBX74" s="20"/>
      <c r="BBY74" s="20"/>
      <c r="BBZ74" s="20"/>
      <c r="BCA74" s="20"/>
      <c r="BCB74" s="20"/>
      <c r="BCC74" s="20"/>
      <c r="BCD74" s="20"/>
      <c r="BCE74" s="20"/>
      <c r="BCF74" s="20"/>
      <c r="BCG74" s="20"/>
      <c r="BCH74" s="20"/>
      <c r="BCI74" s="20"/>
      <c r="BCJ74" s="20"/>
      <c r="BCK74" s="20"/>
      <c r="BCL74" s="20"/>
      <c r="BCM74" s="20"/>
      <c r="BCN74" s="20"/>
      <c r="BCO74" s="20"/>
      <c r="BCP74" s="20"/>
      <c r="BCQ74" s="20"/>
      <c r="BCR74" s="20"/>
      <c r="BCS74" s="20"/>
      <c r="BCT74" s="20"/>
      <c r="BCU74" s="20"/>
      <c r="BCV74" s="20"/>
      <c r="BCW74" s="20"/>
      <c r="BCX74" s="20"/>
      <c r="BCY74" s="20"/>
      <c r="BCZ74" s="20"/>
      <c r="BDA74" s="20"/>
      <c r="BDB74" s="20"/>
      <c r="BDC74" s="20"/>
      <c r="BDD74" s="20"/>
      <c r="BDE74" s="20"/>
      <c r="BDF74" s="20"/>
      <c r="BDG74" s="20"/>
      <c r="BDH74" s="20"/>
      <c r="BDI74" s="20"/>
      <c r="BDJ74" s="20"/>
      <c r="BDK74" s="20"/>
      <c r="BDL74" s="20"/>
      <c r="BDM74" s="20"/>
      <c r="BDN74" s="20"/>
      <c r="BDO74" s="20"/>
      <c r="BDP74" s="20"/>
      <c r="BDQ74" s="20"/>
      <c r="BDR74" s="20"/>
      <c r="BDS74" s="20"/>
      <c r="BDT74" s="20"/>
      <c r="BDU74" s="20"/>
      <c r="BDV74" s="20"/>
      <c r="BDW74" s="20"/>
      <c r="BDX74" s="20"/>
      <c r="BDY74" s="20"/>
      <c r="BDZ74" s="20"/>
      <c r="BEA74" s="20"/>
      <c r="BEB74" s="20"/>
      <c r="BEC74" s="20"/>
      <c r="BED74" s="20"/>
      <c r="BEE74" s="20"/>
      <c r="BEF74" s="20"/>
      <c r="BEG74" s="20"/>
      <c r="BEH74" s="20"/>
      <c r="BEI74" s="20"/>
      <c r="BEJ74" s="20"/>
      <c r="BEK74" s="20"/>
      <c r="BEL74" s="20"/>
      <c r="BEM74" s="20"/>
      <c r="BEN74" s="20"/>
      <c r="BEO74" s="20"/>
      <c r="BEP74" s="20"/>
      <c r="BEQ74" s="20"/>
      <c r="BER74" s="20"/>
      <c r="BES74" s="20"/>
      <c r="BET74" s="20"/>
      <c r="BEU74" s="20"/>
      <c r="BEV74" s="20"/>
      <c r="BEW74" s="20"/>
      <c r="BEX74" s="20"/>
      <c r="BEY74" s="20"/>
      <c r="BEZ74" s="20"/>
      <c r="BFA74" s="20"/>
      <c r="BFB74" s="20"/>
      <c r="BFC74" s="20"/>
      <c r="BFD74" s="20"/>
      <c r="BFE74" s="20"/>
      <c r="BFF74" s="20"/>
      <c r="BFG74" s="20"/>
      <c r="BFH74" s="20"/>
      <c r="BFI74" s="20"/>
      <c r="BFJ74" s="20"/>
      <c r="BFK74" s="20"/>
      <c r="BFL74" s="20"/>
      <c r="BFM74" s="20"/>
      <c r="BFN74" s="20"/>
      <c r="BFO74" s="20"/>
      <c r="BFP74" s="20"/>
      <c r="BFQ74" s="20"/>
      <c r="BFR74" s="20"/>
      <c r="BFS74" s="20"/>
      <c r="BFT74" s="20"/>
      <c r="BFU74" s="20"/>
      <c r="BFV74" s="20"/>
      <c r="BFW74" s="20"/>
      <c r="BFX74" s="20"/>
      <c r="BFY74" s="20"/>
      <c r="BFZ74" s="20"/>
      <c r="BGA74" s="20"/>
      <c r="BGB74" s="20"/>
      <c r="BGC74" s="20"/>
      <c r="BGD74" s="20"/>
      <c r="BGE74" s="20"/>
      <c r="BGF74" s="20"/>
      <c r="BGG74" s="20"/>
      <c r="BGH74" s="20"/>
      <c r="BGI74" s="20"/>
      <c r="BGJ74" s="20"/>
      <c r="BGK74" s="20"/>
      <c r="BGL74" s="20"/>
      <c r="BGM74" s="20"/>
      <c r="BGN74" s="20"/>
      <c r="BGO74" s="20"/>
      <c r="BGP74" s="20"/>
      <c r="BGQ74" s="20"/>
      <c r="BGR74" s="20"/>
      <c r="BGS74" s="20"/>
      <c r="BGT74" s="20"/>
      <c r="BGU74" s="20"/>
      <c r="BGV74" s="20"/>
      <c r="BGW74" s="20"/>
      <c r="BGX74" s="20"/>
      <c r="BGY74" s="20"/>
      <c r="BGZ74" s="20"/>
      <c r="BHA74" s="20"/>
      <c r="BHB74" s="20"/>
      <c r="BHC74" s="20"/>
      <c r="BHD74" s="20"/>
      <c r="BHE74" s="20"/>
      <c r="BHF74" s="20"/>
      <c r="BHG74" s="20"/>
      <c r="BHH74" s="20"/>
      <c r="BHI74" s="20"/>
      <c r="BHJ74" s="20"/>
      <c r="BHK74" s="20"/>
      <c r="BHL74" s="20"/>
      <c r="BHM74" s="20"/>
      <c r="BHN74" s="20"/>
      <c r="BHO74" s="20"/>
      <c r="BHP74" s="20"/>
      <c r="BHQ74" s="20"/>
      <c r="BHR74" s="20"/>
      <c r="BHS74" s="20"/>
      <c r="BHT74" s="20"/>
      <c r="BHU74" s="20"/>
      <c r="BHV74" s="20"/>
      <c r="BHW74" s="20"/>
      <c r="BHX74" s="20"/>
      <c r="BHY74" s="20"/>
      <c r="BHZ74" s="20"/>
      <c r="BIA74" s="20"/>
      <c r="BIB74" s="20"/>
      <c r="BIC74" s="20"/>
      <c r="BID74" s="20"/>
      <c r="BIE74" s="20"/>
      <c r="BIF74" s="20"/>
      <c r="BIG74" s="20"/>
      <c r="BIH74" s="20"/>
      <c r="BII74" s="20"/>
      <c r="BIJ74" s="20"/>
      <c r="BIK74" s="20"/>
      <c r="BIL74" s="20"/>
      <c r="BIM74" s="20"/>
      <c r="BIN74" s="20"/>
      <c r="BIO74" s="20"/>
      <c r="BIP74" s="20"/>
      <c r="BIQ74" s="20"/>
      <c r="BIR74" s="20"/>
      <c r="BIS74" s="20"/>
      <c r="BIT74" s="20"/>
      <c r="BIU74" s="20"/>
      <c r="BIV74" s="20"/>
      <c r="BIW74" s="20"/>
      <c r="BIX74" s="20"/>
      <c r="BIY74" s="20"/>
      <c r="BIZ74" s="20"/>
      <c r="BJA74" s="20"/>
      <c r="BJB74" s="20"/>
      <c r="BJC74" s="20"/>
      <c r="BJD74" s="20"/>
      <c r="BJE74" s="20"/>
      <c r="BJF74" s="20"/>
      <c r="BJG74" s="20"/>
      <c r="BJH74" s="20"/>
      <c r="BJI74" s="20"/>
      <c r="BJJ74" s="20"/>
      <c r="BJK74" s="20"/>
      <c r="BJL74" s="20"/>
      <c r="BJM74" s="20"/>
      <c r="BJN74" s="20"/>
      <c r="BJO74" s="20"/>
      <c r="BJP74" s="20"/>
      <c r="BJQ74" s="20"/>
      <c r="BJR74" s="20"/>
      <c r="BJS74" s="20"/>
      <c r="BJT74" s="20"/>
      <c r="BJU74" s="20"/>
      <c r="BJV74" s="20"/>
      <c r="BJW74" s="20"/>
      <c r="BJX74" s="20"/>
      <c r="BJY74" s="20"/>
      <c r="BJZ74" s="20"/>
      <c r="BKA74" s="20"/>
      <c r="BKB74" s="20"/>
      <c r="BKC74" s="20"/>
      <c r="BKD74" s="20"/>
      <c r="BKE74" s="20"/>
      <c r="BKF74" s="20"/>
      <c r="BKG74" s="20"/>
      <c r="BKH74" s="20"/>
      <c r="BKI74" s="20"/>
      <c r="BKJ74" s="20"/>
      <c r="BKK74" s="20"/>
      <c r="BKL74" s="20"/>
      <c r="BKM74" s="20"/>
      <c r="BKN74" s="20"/>
      <c r="BKO74" s="20"/>
      <c r="BKP74" s="20"/>
      <c r="BKQ74" s="20"/>
      <c r="BKR74" s="20"/>
      <c r="BKS74" s="20"/>
      <c r="BKT74" s="20"/>
      <c r="BKU74" s="20"/>
      <c r="BKV74" s="20"/>
      <c r="BKW74" s="20"/>
      <c r="BKX74" s="20"/>
      <c r="BKY74" s="20"/>
      <c r="BKZ74" s="20"/>
      <c r="BLA74" s="20"/>
      <c r="BLB74" s="20"/>
      <c r="BLC74" s="20"/>
      <c r="BLD74" s="20"/>
      <c r="BLE74" s="20"/>
      <c r="BLF74" s="20"/>
      <c r="BLG74" s="20"/>
      <c r="BLH74" s="20"/>
      <c r="BLI74" s="20"/>
      <c r="BLJ74" s="20"/>
      <c r="BLK74" s="20"/>
      <c r="BLL74" s="20"/>
      <c r="BLM74" s="20"/>
      <c r="BLN74" s="20"/>
      <c r="BLO74" s="20"/>
      <c r="BLP74" s="20"/>
      <c r="BLQ74" s="20"/>
      <c r="BLR74" s="20"/>
      <c r="BLS74" s="20"/>
      <c r="BLT74" s="20"/>
      <c r="BLU74" s="20"/>
      <c r="BLV74" s="20"/>
      <c r="BLW74" s="20"/>
      <c r="BLX74" s="20"/>
      <c r="BLY74" s="20"/>
      <c r="BLZ74" s="20"/>
      <c r="BMA74" s="20"/>
      <c r="BMB74" s="20"/>
      <c r="BMC74" s="20"/>
      <c r="BMD74" s="20"/>
      <c r="BME74" s="20"/>
      <c r="BMF74" s="20"/>
      <c r="BMG74" s="20"/>
      <c r="BMH74" s="20"/>
      <c r="BMI74" s="20"/>
      <c r="BMJ74" s="20"/>
      <c r="BMK74" s="20"/>
      <c r="BML74" s="20"/>
      <c r="BMM74" s="20"/>
      <c r="BMN74" s="20"/>
      <c r="BMO74" s="20"/>
      <c r="BMP74" s="20"/>
      <c r="BMQ74" s="20"/>
      <c r="BMR74" s="20"/>
      <c r="BMS74" s="20"/>
      <c r="BMT74" s="20"/>
      <c r="BMU74" s="20"/>
      <c r="BMV74" s="20"/>
      <c r="BMW74" s="20"/>
      <c r="BMX74" s="20"/>
      <c r="BMY74" s="20"/>
      <c r="BMZ74" s="20"/>
      <c r="BNA74" s="20"/>
      <c r="BNB74" s="20"/>
      <c r="BNC74" s="20"/>
      <c r="BND74" s="20"/>
      <c r="BNE74" s="20"/>
      <c r="BNF74" s="20"/>
      <c r="BNG74" s="20"/>
      <c r="BNH74" s="20"/>
      <c r="BNI74" s="20"/>
      <c r="BNJ74" s="20"/>
      <c r="BNK74" s="20"/>
      <c r="BNL74" s="20"/>
      <c r="BNM74" s="20"/>
      <c r="BNN74" s="20"/>
      <c r="BNO74" s="20"/>
      <c r="BNP74" s="20"/>
      <c r="BNQ74" s="20"/>
      <c r="BNR74" s="20"/>
      <c r="BNS74" s="20"/>
      <c r="BNT74" s="20"/>
      <c r="BNU74" s="20"/>
      <c r="BNV74" s="20"/>
      <c r="BNW74" s="20"/>
      <c r="BNX74" s="20"/>
      <c r="BNY74" s="20"/>
      <c r="BNZ74" s="20"/>
      <c r="BOA74" s="20"/>
      <c r="BOB74" s="20"/>
      <c r="BOC74" s="20"/>
      <c r="BOD74" s="20"/>
      <c r="BOE74" s="20"/>
      <c r="BOF74" s="20"/>
      <c r="BOG74" s="20"/>
      <c r="BOH74" s="20"/>
      <c r="BOI74" s="20"/>
      <c r="BOJ74" s="20"/>
      <c r="BOK74" s="20"/>
      <c r="BOL74" s="20"/>
      <c r="BOM74" s="20"/>
      <c r="BON74" s="20"/>
      <c r="BOO74" s="20"/>
      <c r="BOP74" s="20"/>
      <c r="BOQ74" s="20"/>
      <c r="BOR74" s="20"/>
      <c r="BOS74" s="20"/>
      <c r="BOT74" s="20"/>
      <c r="BOU74" s="20"/>
      <c r="BOV74" s="20"/>
      <c r="BOW74" s="20"/>
      <c r="BOX74" s="20"/>
      <c r="BOY74" s="20"/>
      <c r="BOZ74" s="20"/>
      <c r="BPA74" s="20"/>
      <c r="BPB74" s="20"/>
      <c r="BPC74" s="20"/>
      <c r="BPD74" s="20"/>
      <c r="BPE74" s="20"/>
      <c r="BPF74" s="20"/>
      <c r="BPG74" s="20"/>
      <c r="BPH74" s="20"/>
      <c r="BPI74" s="20"/>
      <c r="BPJ74" s="20"/>
      <c r="BPK74" s="20"/>
      <c r="BPL74" s="20"/>
      <c r="BPM74" s="20"/>
      <c r="BPN74" s="20"/>
      <c r="BPO74" s="20"/>
      <c r="BPP74" s="20"/>
      <c r="BPQ74" s="20"/>
      <c r="BPR74" s="20"/>
      <c r="BPS74" s="20"/>
      <c r="BPT74" s="20"/>
      <c r="BPU74" s="20"/>
      <c r="BPV74" s="20"/>
      <c r="BPW74" s="20"/>
      <c r="BPX74" s="20"/>
      <c r="BPY74" s="20"/>
      <c r="BPZ74" s="20"/>
      <c r="BQA74" s="20"/>
      <c r="BQB74" s="20"/>
      <c r="BQC74" s="20"/>
      <c r="BQD74" s="20"/>
      <c r="BQE74" s="20"/>
      <c r="BQF74" s="20"/>
      <c r="BQG74" s="20"/>
      <c r="BQH74" s="20"/>
      <c r="BQI74" s="20"/>
      <c r="BQJ74" s="20"/>
      <c r="BQK74" s="20"/>
      <c r="BQL74" s="20"/>
      <c r="BQM74" s="20"/>
      <c r="BQN74" s="20"/>
      <c r="BQO74" s="20"/>
      <c r="BQP74" s="20"/>
      <c r="BQQ74" s="20"/>
      <c r="BQR74" s="20"/>
      <c r="BQS74" s="20"/>
      <c r="BQT74" s="20"/>
      <c r="BQU74" s="20"/>
      <c r="BQV74" s="20"/>
      <c r="BQW74" s="20"/>
      <c r="BQX74" s="20"/>
      <c r="BQY74" s="20"/>
      <c r="BQZ74" s="20"/>
      <c r="BRA74" s="20"/>
      <c r="BRB74" s="20"/>
      <c r="BRC74" s="20"/>
      <c r="BRD74" s="20"/>
      <c r="BRE74" s="20"/>
      <c r="BRF74" s="20"/>
      <c r="BRG74" s="20"/>
      <c r="BRH74" s="20"/>
      <c r="BRI74" s="20"/>
      <c r="BRJ74" s="20"/>
      <c r="BRK74" s="20"/>
      <c r="BRL74" s="20"/>
      <c r="BRM74" s="20"/>
      <c r="BRN74" s="20"/>
      <c r="BRO74" s="20"/>
      <c r="BRP74" s="20"/>
      <c r="BRQ74" s="20"/>
      <c r="BRR74" s="20"/>
      <c r="BRS74" s="20"/>
      <c r="BRT74" s="20"/>
      <c r="BRU74" s="20"/>
      <c r="BRV74" s="20"/>
      <c r="BRW74" s="20"/>
      <c r="BRX74" s="20"/>
      <c r="BRY74" s="20"/>
      <c r="BRZ74" s="20"/>
      <c r="BSA74" s="20"/>
      <c r="BSB74" s="20"/>
      <c r="BSC74" s="20"/>
      <c r="BSD74" s="20"/>
      <c r="BSE74" s="20"/>
      <c r="BSF74" s="20"/>
      <c r="BSG74" s="20"/>
      <c r="BSH74" s="20"/>
      <c r="BSI74" s="20"/>
      <c r="BSJ74" s="20"/>
      <c r="BSK74" s="20"/>
      <c r="BSL74" s="20"/>
      <c r="BSM74" s="20"/>
      <c r="BSN74" s="20"/>
      <c r="BSO74" s="20"/>
      <c r="BSP74" s="20"/>
      <c r="BSQ74" s="20"/>
      <c r="BSR74" s="20"/>
      <c r="BSS74" s="20"/>
      <c r="BST74" s="20"/>
      <c r="BSU74" s="20"/>
      <c r="BSV74" s="20"/>
      <c r="BSW74" s="20"/>
      <c r="BSX74" s="20"/>
      <c r="BSY74" s="20"/>
      <c r="BSZ74" s="20"/>
      <c r="BTA74" s="20"/>
      <c r="BTB74" s="20"/>
      <c r="BTC74" s="20"/>
      <c r="BTD74" s="20"/>
      <c r="BTE74" s="20"/>
      <c r="BTF74" s="20"/>
      <c r="BTG74" s="20"/>
      <c r="BTH74" s="20"/>
      <c r="BTI74" s="20"/>
      <c r="BTJ74" s="20"/>
      <c r="BTK74" s="20"/>
      <c r="BTL74" s="20"/>
      <c r="BTM74" s="20"/>
      <c r="BTN74" s="20"/>
      <c r="BTO74" s="20"/>
      <c r="BTP74" s="20"/>
      <c r="BTQ74" s="20"/>
      <c r="BTR74" s="20"/>
      <c r="BTS74" s="20"/>
      <c r="BTT74" s="20"/>
      <c r="BTU74" s="20"/>
      <c r="BTV74" s="20"/>
      <c r="BTW74" s="20"/>
      <c r="BTX74" s="20"/>
      <c r="BTY74" s="20"/>
      <c r="BTZ74" s="20"/>
      <c r="BUA74" s="20"/>
      <c r="BUB74" s="20"/>
      <c r="BUC74" s="20"/>
      <c r="BUD74" s="20"/>
      <c r="BUE74" s="20"/>
      <c r="BUF74" s="20"/>
      <c r="BUG74" s="20"/>
      <c r="BUH74" s="20"/>
      <c r="BUI74" s="20"/>
      <c r="BUJ74" s="20"/>
      <c r="BUK74" s="20"/>
      <c r="BUL74" s="20"/>
      <c r="BUM74" s="20"/>
      <c r="BUN74" s="20"/>
      <c r="BUO74" s="20"/>
      <c r="BUP74" s="20"/>
      <c r="BUQ74" s="20"/>
      <c r="BUR74" s="20"/>
      <c r="BUS74" s="20"/>
      <c r="BUT74" s="20"/>
      <c r="BUU74" s="20"/>
      <c r="BUV74" s="20"/>
      <c r="BUW74" s="20"/>
      <c r="BUX74" s="20"/>
      <c r="BUY74" s="20"/>
      <c r="BUZ74" s="20"/>
      <c r="BVA74" s="20"/>
      <c r="BVB74" s="20"/>
      <c r="BVC74" s="20"/>
      <c r="BVD74" s="20"/>
      <c r="BVE74" s="20"/>
      <c r="BVF74" s="20"/>
      <c r="BVG74" s="20"/>
      <c r="BVH74" s="20"/>
      <c r="BVI74" s="20"/>
      <c r="BVJ74" s="20"/>
      <c r="BVK74" s="20"/>
      <c r="BVL74" s="20"/>
      <c r="BVM74" s="20"/>
      <c r="BVN74" s="20"/>
      <c r="BVO74" s="20"/>
      <c r="BVP74" s="20"/>
      <c r="BVQ74" s="20"/>
      <c r="BVR74" s="20"/>
      <c r="BVS74" s="20"/>
      <c r="BVT74" s="20"/>
      <c r="BVU74" s="20"/>
      <c r="BVV74" s="20"/>
      <c r="BVW74" s="20"/>
      <c r="BVX74" s="20"/>
      <c r="BVY74" s="20"/>
      <c r="BVZ74" s="20"/>
      <c r="BWA74" s="20"/>
      <c r="BWB74" s="20"/>
      <c r="BWC74" s="20"/>
      <c r="BWD74" s="20"/>
      <c r="BWE74" s="20"/>
      <c r="BWF74" s="20"/>
      <c r="BWG74" s="20"/>
      <c r="BWH74" s="20"/>
      <c r="BWI74" s="20"/>
      <c r="BWJ74" s="20"/>
      <c r="BWK74" s="20"/>
      <c r="BWL74" s="20"/>
      <c r="BWM74" s="20"/>
      <c r="BWN74" s="20"/>
      <c r="BWO74" s="20"/>
      <c r="BWP74" s="20"/>
      <c r="BWQ74" s="20"/>
      <c r="BWR74" s="20"/>
      <c r="BWS74" s="20"/>
      <c r="BWT74" s="20"/>
      <c r="BWU74" s="20"/>
      <c r="BWV74" s="20"/>
      <c r="BWW74" s="20"/>
      <c r="BWX74" s="20"/>
      <c r="BWY74" s="20"/>
      <c r="BWZ74" s="20"/>
      <c r="BXA74" s="20"/>
      <c r="BXB74" s="20"/>
      <c r="BXC74" s="20"/>
      <c r="BXD74" s="20"/>
      <c r="BXE74" s="20"/>
      <c r="BXF74" s="20"/>
      <c r="BXG74" s="20"/>
      <c r="BXH74" s="20"/>
      <c r="BXI74" s="20"/>
      <c r="BXJ74" s="20"/>
      <c r="BXK74" s="20"/>
      <c r="BXL74" s="20"/>
      <c r="BXM74" s="20"/>
      <c r="BXN74" s="20"/>
      <c r="BXO74" s="20"/>
      <c r="BXP74" s="20"/>
      <c r="BXQ74" s="20"/>
      <c r="BXR74" s="20"/>
      <c r="BXS74" s="20"/>
      <c r="BXT74" s="20"/>
      <c r="BXU74" s="20"/>
      <c r="BXV74" s="20"/>
      <c r="BXW74" s="20"/>
      <c r="BXX74" s="20"/>
      <c r="BXY74" s="20"/>
      <c r="BXZ74" s="20"/>
      <c r="BYA74" s="20"/>
      <c r="BYB74" s="20"/>
      <c r="BYC74" s="20"/>
      <c r="BYD74" s="20"/>
      <c r="BYE74" s="20"/>
      <c r="BYF74" s="20"/>
      <c r="BYG74" s="20"/>
      <c r="BYH74" s="20"/>
      <c r="BYI74" s="20"/>
      <c r="BYJ74" s="20"/>
      <c r="BYK74" s="20"/>
      <c r="BYL74" s="20"/>
      <c r="BYM74" s="20"/>
      <c r="BYN74" s="20"/>
      <c r="BYO74" s="20"/>
      <c r="BYP74" s="20"/>
      <c r="BYQ74" s="20"/>
      <c r="BYR74" s="20"/>
      <c r="BYS74" s="20"/>
      <c r="BYT74" s="20"/>
      <c r="BYU74" s="20"/>
      <c r="BYV74" s="20"/>
      <c r="BYW74" s="20"/>
      <c r="BYX74" s="20"/>
      <c r="BYY74" s="20"/>
      <c r="BYZ74" s="20"/>
      <c r="BZA74" s="20"/>
      <c r="BZB74" s="20"/>
      <c r="BZC74" s="20"/>
      <c r="BZD74" s="20"/>
      <c r="BZE74" s="20"/>
      <c r="BZF74" s="20"/>
      <c r="BZG74" s="20"/>
      <c r="BZH74" s="20"/>
      <c r="BZI74" s="20"/>
      <c r="BZJ74" s="20"/>
      <c r="BZK74" s="20"/>
      <c r="BZL74" s="20"/>
      <c r="BZM74" s="20"/>
      <c r="BZN74" s="20"/>
      <c r="BZO74" s="20"/>
      <c r="BZP74" s="20"/>
      <c r="BZQ74" s="20"/>
      <c r="BZR74" s="20"/>
      <c r="BZS74" s="20"/>
      <c r="BZT74" s="20"/>
      <c r="BZU74" s="20"/>
      <c r="BZV74" s="20"/>
      <c r="BZW74" s="20"/>
      <c r="BZX74" s="20"/>
      <c r="BZY74" s="20"/>
      <c r="BZZ74" s="20"/>
      <c r="CAA74" s="20"/>
      <c r="CAB74" s="20"/>
      <c r="CAC74" s="20"/>
      <c r="CAD74" s="20"/>
      <c r="CAE74" s="20"/>
      <c r="CAF74" s="20"/>
      <c r="CAG74" s="20"/>
      <c r="CAH74" s="20"/>
      <c r="CAI74" s="20"/>
      <c r="CAJ74" s="20"/>
      <c r="CAK74" s="20"/>
      <c r="CAL74" s="20"/>
      <c r="CAM74" s="20"/>
      <c r="CAN74" s="20"/>
      <c r="CAO74" s="20"/>
      <c r="CAP74" s="20"/>
      <c r="CAQ74" s="20"/>
      <c r="CAR74" s="20"/>
      <c r="CAS74" s="20"/>
      <c r="CAT74" s="20"/>
      <c r="CAU74" s="20"/>
      <c r="CAV74" s="20"/>
      <c r="CAW74" s="20"/>
      <c r="CAX74" s="20"/>
      <c r="CAY74" s="20"/>
      <c r="CAZ74" s="20"/>
      <c r="CBA74" s="20"/>
      <c r="CBB74" s="20"/>
      <c r="CBC74" s="20"/>
      <c r="CBD74" s="20"/>
      <c r="CBE74" s="20"/>
      <c r="CBF74" s="20"/>
      <c r="CBG74" s="20"/>
      <c r="CBH74" s="20"/>
      <c r="CBI74" s="20"/>
      <c r="CBJ74" s="20"/>
      <c r="CBK74" s="20"/>
      <c r="CBL74" s="20"/>
      <c r="CBM74" s="20"/>
      <c r="CBN74" s="20"/>
      <c r="CBO74" s="20"/>
      <c r="CBP74" s="20"/>
      <c r="CBQ74" s="20"/>
      <c r="CBR74" s="20"/>
      <c r="CBS74" s="20"/>
      <c r="CBT74" s="20"/>
      <c r="CBU74" s="20"/>
      <c r="CBV74" s="20"/>
      <c r="CBW74" s="20"/>
      <c r="CBX74" s="20"/>
      <c r="CBY74" s="20"/>
      <c r="CBZ74" s="20"/>
      <c r="CCA74" s="20"/>
      <c r="CCB74" s="20"/>
      <c r="CCC74" s="20"/>
      <c r="CCD74" s="20"/>
      <c r="CCE74" s="20"/>
      <c r="CCF74" s="20"/>
      <c r="CCG74" s="20"/>
      <c r="CCH74" s="20"/>
      <c r="CCI74" s="20"/>
      <c r="CCJ74" s="20"/>
      <c r="CCK74" s="20"/>
      <c r="CCL74" s="20"/>
      <c r="CCM74" s="20"/>
      <c r="CCN74" s="20"/>
      <c r="CCO74" s="20"/>
      <c r="CCP74" s="20"/>
      <c r="CCQ74" s="20"/>
      <c r="CCR74" s="20"/>
      <c r="CCS74" s="20"/>
      <c r="CCT74" s="20"/>
      <c r="CCU74" s="20"/>
      <c r="CCV74" s="20"/>
      <c r="CCW74" s="20"/>
      <c r="CCX74" s="20"/>
      <c r="CCY74" s="20"/>
      <c r="CCZ74" s="20"/>
      <c r="CDA74" s="20"/>
      <c r="CDB74" s="20"/>
      <c r="CDC74" s="20"/>
      <c r="CDD74" s="20"/>
      <c r="CDE74" s="20"/>
      <c r="CDF74" s="20"/>
      <c r="CDG74" s="20"/>
      <c r="CDH74" s="20"/>
      <c r="CDI74" s="20"/>
      <c r="CDJ74" s="20"/>
      <c r="CDK74" s="20"/>
      <c r="CDL74" s="20"/>
      <c r="CDM74" s="20"/>
      <c r="CDN74" s="20"/>
      <c r="CDO74" s="20"/>
      <c r="CDP74" s="20"/>
      <c r="CDQ74" s="20"/>
      <c r="CDR74" s="20"/>
      <c r="CDS74" s="20"/>
      <c r="CDT74" s="20"/>
      <c r="CDU74" s="20"/>
      <c r="CDV74" s="20"/>
      <c r="CDW74" s="20"/>
      <c r="CDX74" s="20"/>
      <c r="CDY74" s="20"/>
      <c r="CDZ74" s="20"/>
      <c r="CEA74" s="20"/>
      <c r="CEB74" s="20"/>
      <c r="CEC74" s="20"/>
      <c r="CED74" s="20"/>
      <c r="CEE74" s="20"/>
      <c r="CEF74" s="20"/>
      <c r="CEG74" s="20"/>
      <c r="CEH74" s="20"/>
      <c r="CEI74" s="20"/>
      <c r="CEJ74" s="20"/>
      <c r="CEK74" s="20"/>
      <c r="CEL74" s="20"/>
      <c r="CEM74" s="20"/>
      <c r="CEN74" s="20"/>
      <c r="CEO74" s="20"/>
      <c r="CEP74" s="20"/>
      <c r="CEQ74" s="20"/>
      <c r="CER74" s="20"/>
      <c r="CES74" s="20"/>
      <c r="CET74" s="20"/>
      <c r="CEU74" s="20"/>
      <c r="CEV74" s="20"/>
      <c r="CEW74" s="20"/>
      <c r="CEX74" s="20"/>
      <c r="CEY74" s="20"/>
      <c r="CEZ74" s="20"/>
      <c r="CFA74" s="20"/>
      <c r="CFB74" s="20"/>
      <c r="CFC74" s="20"/>
      <c r="CFD74" s="20"/>
      <c r="CFE74" s="20"/>
      <c r="CFF74" s="20"/>
      <c r="CFG74" s="20"/>
      <c r="CFH74" s="20"/>
      <c r="CFI74" s="20"/>
      <c r="CFJ74" s="20"/>
      <c r="CFK74" s="20"/>
      <c r="CFL74" s="20"/>
      <c r="CFM74" s="20"/>
      <c r="CFN74" s="20"/>
      <c r="CFO74" s="20"/>
      <c r="CFP74" s="20"/>
      <c r="CFQ74" s="20"/>
      <c r="CFR74" s="20"/>
      <c r="CFS74" s="20"/>
      <c r="CFT74" s="20"/>
      <c r="CFU74" s="20"/>
      <c r="CFV74" s="20"/>
      <c r="CFW74" s="20"/>
      <c r="CFX74" s="20"/>
      <c r="CFY74" s="20"/>
      <c r="CFZ74" s="20"/>
      <c r="CGA74" s="20"/>
      <c r="CGB74" s="20"/>
      <c r="CGC74" s="20"/>
      <c r="CGD74" s="20"/>
      <c r="CGE74" s="20"/>
      <c r="CGF74" s="20"/>
      <c r="CGG74" s="20"/>
      <c r="CGH74" s="20"/>
      <c r="CGI74" s="20"/>
      <c r="CGJ74" s="20"/>
      <c r="CGK74" s="20"/>
      <c r="CGL74" s="20"/>
      <c r="CGM74" s="20"/>
      <c r="CGN74" s="20"/>
      <c r="CGO74" s="20"/>
      <c r="CGP74" s="20"/>
      <c r="CGQ74" s="20"/>
      <c r="CGR74" s="20"/>
      <c r="CGS74" s="20"/>
      <c r="CGT74" s="20"/>
      <c r="CGU74" s="20"/>
      <c r="CGV74" s="20"/>
      <c r="CGW74" s="20"/>
      <c r="CGX74" s="20"/>
      <c r="CGY74" s="20"/>
      <c r="CGZ74" s="20"/>
      <c r="CHA74" s="20"/>
      <c r="CHB74" s="20"/>
      <c r="CHC74" s="20"/>
      <c r="CHD74" s="20"/>
      <c r="CHE74" s="20"/>
      <c r="CHF74" s="20"/>
      <c r="CHG74" s="20"/>
      <c r="CHH74" s="20"/>
      <c r="CHI74" s="20"/>
      <c r="CHJ74" s="20"/>
      <c r="CHK74" s="20"/>
      <c r="CHL74" s="20"/>
      <c r="CHM74" s="20"/>
      <c r="CHN74" s="20"/>
      <c r="CHO74" s="20"/>
      <c r="CHP74" s="20"/>
      <c r="CHQ74" s="20"/>
      <c r="CHR74" s="20"/>
      <c r="CHS74" s="20"/>
      <c r="CHT74" s="20"/>
      <c r="CHU74" s="20"/>
      <c r="CHV74" s="20"/>
      <c r="CHW74" s="20"/>
      <c r="CHX74" s="20"/>
      <c r="CHY74" s="20"/>
      <c r="CHZ74" s="20"/>
      <c r="CIA74" s="20"/>
      <c r="CIB74" s="20"/>
      <c r="CIC74" s="20"/>
      <c r="CID74" s="20"/>
      <c r="CIE74" s="20"/>
      <c r="CIF74" s="20"/>
      <c r="CIG74" s="20"/>
      <c r="CIH74" s="20"/>
      <c r="CII74" s="20"/>
      <c r="CIJ74" s="20"/>
      <c r="CIK74" s="20"/>
      <c r="CIL74" s="20"/>
      <c r="CIM74" s="20"/>
      <c r="CIN74" s="20"/>
      <c r="CIO74" s="20"/>
      <c r="CIP74" s="20"/>
      <c r="CIQ74" s="20"/>
      <c r="CIR74" s="20"/>
      <c r="CIS74" s="20"/>
      <c r="CIT74" s="20"/>
      <c r="CIU74" s="20"/>
      <c r="CIV74" s="20"/>
      <c r="CIW74" s="20"/>
      <c r="CIX74" s="20"/>
      <c r="CIY74" s="20"/>
      <c r="CIZ74" s="20"/>
      <c r="CJA74" s="20"/>
      <c r="CJB74" s="20"/>
      <c r="CJC74" s="20"/>
      <c r="CJD74" s="20"/>
      <c r="CJE74" s="20"/>
      <c r="CJF74" s="20"/>
      <c r="CJG74" s="20"/>
      <c r="CJH74" s="20"/>
      <c r="CJI74" s="20"/>
      <c r="CJJ74" s="20"/>
      <c r="CJK74" s="20"/>
      <c r="CJL74" s="20"/>
      <c r="CJM74" s="20"/>
      <c r="CJN74" s="20"/>
      <c r="CJO74" s="20"/>
      <c r="CJP74" s="20"/>
      <c r="CJQ74" s="20"/>
      <c r="CJR74" s="20"/>
      <c r="CJS74" s="20"/>
      <c r="CJT74" s="20"/>
      <c r="CJU74" s="20"/>
      <c r="CJV74" s="20"/>
      <c r="CJW74" s="20"/>
      <c r="CJX74" s="20"/>
      <c r="CJY74" s="20"/>
      <c r="CJZ74" s="20"/>
      <c r="CKA74" s="20"/>
      <c r="CKB74" s="20"/>
      <c r="CKC74" s="20"/>
      <c r="CKD74" s="20"/>
      <c r="CKE74" s="20"/>
      <c r="CKF74" s="20"/>
      <c r="CKG74" s="20"/>
      <c r="CKH74" s="20"/>
      <c r="CKI74" s="20"/>
      <c r="CKJ74" s="20"/>
      <c r="CKK74" s="20"/>
      <c r="CKL74" s="20"/>
      <c r="CKM74" s="20"/>
      <c r="CKN74" s="20"/>
      <c r="CKO74" s="20"/>
      <c r="CKP74" s="20"/>
      <c r="CKQ74" s="20"/>
      <c r="CKR74" s="20"/>
      <c r="CKS74" s="20"/>
      <c r="CKT74" s="20"/>
      <c r="CKU74" s="20"/>
      <c r="CKV74" s="20"/>
      <c r="CKW74" s="20"/>
      <c r="CKX74" s="20"/>
      <c r="CKY74" s="20"/>
      <c r="CKZ74" s="20"/>
      <c r="CLA74" s="20"/>
      <c r="CLB74" s="20"/>
      <c r="CLC74" s="20"/>
      <c r="CLD74" s="20"/>
      <c r="CLE74" s="20"/>
      <c r="CLF74" s="20"/>
      <c r="CLG74" s="20"/>
      <c r="CLH74" s="20"/>
      <c r="CLI74" s="20"/>
      <c r="CLJ74" s="20"/>
      <c r="CLK74" s="20"/>
      <c r="CLL74" s="20"/>
      <c r="CLM74" s="20"/>
      <c r="CLN74" s="20"/>
      <c r="CLO74" s="20"/>
      <c r="CLP74" s="20"/>
      <c r="CLQ74" s="20"/>
      <c r="CLR74" s="20"/>
      <c r="CLS74" s="20"/>
      <c r="CLT74" s="20"/>
      <c r="CLU74" s="20"/>
      <c r="CLV74" s="20"/>
      <c r="CLW74" s="20"/>
      <c r="CLX74" s="20"/>
      <c r="CLY74" s="20"/>
      <c r="CLZ74" s="20"/>
      <c r="CMA74" s="20"/>
      <c r="CMB74" s="20"/>
      <c r="CMC74" s="20"/>
      <c r="CMD74" s="20"/>
      <c r="CME74" s="20"/>
      <c r="CMF74" s="20"/>
      <c r="CMG74" s="20"/>
      <c r="CMH74" s="20"/>
      <c r="CMI74" s="20"/>
      <c r="CMJ74" s="20"/>
      <c r="CMK74" s="20"/>
      <c r="CML74" s="20"/>
      <c r="CMM74" s="20"/>
      <c r="CMN74" s="20"/>
      <c r="CMO74" s="20"/>
      <c r="CMP74" s="20"/>
      <c r="CMQ74" s="20"/>
      <c r="CMR74" s="20"/>
      <c r="CMS74" s="20"/>
      <c r="CMT74" s="20"/>
      <c r="CMU74" s="20"/>
      <c r="CMV74" s="20"/>
      <c r="CMW74" s="20"/>
      <c r="CMX74" s="20"/>
      <c r="CMY74" s="20"/>
      <c r="CMZ74" s="20"/>
      <c r="CNA74" s="20"/>
      <c r="CNB74" s="20"/>
      <c r="CNC74" s="20"/>
      <c r="CND74" s="20"/>
      <c r="CNE74" s="20"/>
      <c r="CNF74" s="20"/>
      <c r="CNG74" s="20"/>
      <c r="CNH74" s="20"/>
      <c r="CNI74" s="20"/>
      <c r="CNJ74" s="20"/>
      <c r="CNK74" s="20"/>
      <c r="CNL74" s="20"/>
      <c r="CNM74" s="20"/>
      <c r="CNN74" s="20"/>
      <c r="CNO74" s="20"/>
      <c r="CNP74" s="20"/>
      <c r="CNQ74" s="20"/>
      <c r="CNR74" s="20"/>
      <c r="CNS74" s="20"/>
      <c r="CNT74" s="20"/>
      <c r="CNU74" s="20"/>
      <c r="CNV74" s="20"/>
      <c r="CNW74" s="20"/>
      <c r="CNX74" s="20"/>
      <c r="CNY74" s="20"/>
      <c r="CNZ74" s="20"/>
      <c r="COA74" s="20"/>
      <c r="COB74" s="20"/>
      <c r="COC74" s="20"/>
      <c r="COD74" s="20"/>
      <c r="COE74" s="20"/>
      <c r="COF74" s="20"/>
      <c r="COG74" s="20"/>
      <c r="COH74" s="20"/>
      <c r="COI74" s="20"/>
      <c r="COJ74" s="20"/>
      <c r="COK74" s="20"/>
      <c r="COL74" s="20"/>
      <c r="COM74" s="20"/>
      <c r="CON74" s="20"/>
      <c r="COO74" s="20"/>
      <c r="COP74" s="20"/>
      <c r="COQ74" s="20"/>
      <c r="COR74" s="20"/>
      <c r="COS74" s="20"/>
      <c r="COT74" s="20"/>
      <c r="COU74" s="20"/>
      <c r="COV74" s="20"/>
      <c r="COW74" s="20"/>
      <c r="COX74" s="20"/>
      <c r="COY74" s="20"/>
      <c r="COZ74" s="20"/>
      <c r="CPA74" s="20"/>
      <c r="CPB74" s="20"/>
      <c r="CPC74" s="20"/>
      <c r="CPD74" s="20"/>
      <c r="CPE74" s="20"/>
      <c r="CPF74" s="20"/>
      <c r="CPG74" s="20"/>
      <c r="CPH74" s="20"/>
      <c r="CPI74" s="20"/>
      <c r="CPJ74" s="20"/>
      <c r="CPK74" s="20"/>
      <c r="CPL74" s="20"/>
      <c r="CPM74" s="20"/>
      <c r="CPN74" s="20"/>
      <c r="CPO74" s="20"/>
      <c r="CPP74" s="20"/>
      <c r="CPQ74" s="20"/>
      <c r="CPR74" s="20"/>
      <c r="CPS74" s="20"/>
      <c r="CPT74" s="20"/>
      <c r="CPU74" s="20"/>
      <c r="CPV74" s="20"/>
      <c r="CPW74" s="20"/>
      <c r="CPX74" s="20"/>
      <c r="CPY74" s="20"/>
      <c r="CPZ74" s="20"/>
      <c r="CQA74" s="20"/>
      <c r="CQB74" s="20"/>
      <c r="CQC74" s="20"/>
      <c r="CQD74" s="20"/>
      <c r="CQE74" s="20"/>
      <c r="CQF74" s="20"/>
      <c r="CQG74" s="20"/>
      <c r="CQH74" s="20"/>
      <c r="CQI74" s="20"/>
      <c r="CQJ74" s="20"/>
      <c r="CQK74" s="20"/>
      <c r="CQL74" s="20"/>
      <c r="CQM74" s="20"/>
      <c r="CQN74" s="20"/>
      <c r="CQO74" s="20"/>
      <c r="CQP74" s="20"/>
      <c r="CQQ74" s="20"/>
      <c r="CQR74" s="20"/>
      <c r="CQS74" s="20"/>
      <c r="CQT74" s="20"/>
      <c r="CQU74" s="20"/>
      <c r="CQV74" s="20"/>
      <c r="CQW74" s="20"/>
      <c r="CQX74" s="20"/>
      <c r="CQY74" s="20"/>
      <c r="CQZ74" s="20"/>
    </row>
    <row r="75" spans="1:2496" s="11" customFormat="1" ht="18" customHeight="1" x14ac:dyDescent="0.25">
      <c r="A75" s="433"/>
      <c r="B75" s="21">
        <v>51</v>
      </c>
      <c r="C75" s="21" t="str">
        <f t="shared" si="8"/>
        <v>_51</v>
      </c>
      <c r="D75" s="21" t="str">
        <f t="shared" si="9"/>
        <v>_32_1</v>
      </c>
      <c r="E75" s="22" t="s">
        <v>66</v>
      </c>
      <c r="F75" s="21">
        <v>32</v>
      </c>
      <c r="G75" s="22" t="s">
        <v>70</v>
      </c>
      <c r="H75" s="21">
        <v>1</v>
      </c>
      <c r="I75" s="22" t="s">
        <v>7</v>
      </c>
      <c r="J75" s="15">
        <v>0</v>
      </c>
      <c r="K75" s="15">
        <v>0</v>
      </c>
      <c r="L75" s="24">
        <v>59</v>
      </c>
      <c r="M75" s="13">
        <f t="shared" si="6"/>
        <v>59</v>
      </c>
      <c r="N75" s="13">
        <f t="shared" si="7"/>
        <v>59</v>
      </c>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c r="DY75" s="20"/>
      <c r="DZ75" s="20"/>
      <c r="EA75" s="20"/>
      <c r="EB75" s="20"/>
      <c r="EC75" s="20"/>
      <c r="ED75" s="20"/>
      <c r="EE75" s="20"/>
      <c r="EF75" s="20"/>
      <c r="EG75" s="20"/>
      <c r="EH75" s="20"/>
      <c r="EI75" s="20"/>
      <c r="EJ75" s="20"/>
      <c r="EK75" s="20"/>
      <c r="EL75" s="20"/>
      <c r="EM75" s="20"/>
      <c r="EN75" s="20"/>
      <c r="EO75" s="20"/>
      <c r="EP75" s="20"/>
      <c r="EQ75" s="20"/>
      <c r="ER75" s="20"/>
      <c r="ES75" s="20"/>
      <c r="ET75" s="20"/>
      <c r="EU75" s="20"/>
      <c r="EV75" s="20"/>
      <c r="EW75" s="20"/>
      <c r="EX75" s="20"/>
      <c r="EY75" s="20"/>
      <c r="EZ75" s="20"/>
      <c r="FA75" s="20"/>
      <c r="FB75" s="20"/>
      <c r="FC75" s="20"/>
      <c r="FD75" s="20"/>
      <c r="FE75" s="20"/>
      <c r="FF75" s="20"/>
      <c r="FG75" s="20"/>
      <c r="FH75" s="20"/>
      <c r="FI75" s="20"/>
      <c r="FJ75" s="20"/>
      <c r="FK75" s="20"/>
      <c r="FL75" s="20"/>
      <c r="FM75" s="20"/>
      <c r="FN75" s="20"/>
      <c r="FO75" s="20"/>
      <c r="FP75" s="20"/>
      <c r="FQ75" s="20"/>
      <c r="FR75" s="20"/>
      <c r="FS75" s="20"/>
      <c r="FT75" s="20"/>
      <c r="FU75" s="20"/>
      <c r="FV75" s="20"/>
      <c r="FW75" s="20"/>
      <c r="FX75" s="20"/>
      <c r="FY75" s="20"/>
      <c r="FZ75" s="20"/>
      <c r="GA75" s="20"/>
      <c r="GB75" s="20"/>
      <c r="GC75" s="20"/>
      <c r="GD75" s="20"/>
      <c r="GE75" s="20"/>
      <c r="GF75" s="20"/>
      <c r="GG75" s="20"/>
      <c r="GH75" s="20"/>
      <c r="GI75" s="20"/>
      <c r="GJ75" s="20"/>
      <c r="GK75" s="20"/>
      <c r="GL75" s="20"/>
      <c r="GM75" s="20"/>
      <c r="GN75" s="20"/>
      <c r="GO75" s="20"/>
      <c r="GP75" s="20"/>
      <c r="GQ75" s="20"/>
      <c r="GR75" s="20"/>
      <c r="GS75" s="20"/>
      <c r="GT75" s="20"/>
      <c r="GU75" s="20"/>
      <c r="GV75" s="20"/>
      <c r="GW75" s="20"/>
      <c r="GX75" s="20"/>
      <c r="GY75" s="20"/>
      <c r="GZ75" s="20"/>
      <c r="HA75" s="20"/>
      <c r="HB75" s="20"/>
      <c r="HC75" s="20"/>
      <c r="HD75" s="20"/>
      <c r="HE75" s="20"/>
      <c r="HF75" s="20"/>
      <c r="HG75" s="20"/>
      <c r="HH75" s="20"/>
      <c r="HI75" s="20"/>
      <c r="HJ75" s="20"/>
      <c r="HK75" s="20"/>
      <c r="HL75" s="20"/>
      <c r="HM75" s="20"/>
      <c r="HN75" s="20"/>
      <c r="HO75" s="20"/>
      <c r="HP75" s="20"/>
      <c r="HQ75" s="20"/>
      <c r="HR75" s="20"/>
      <c r="HS75" s="20"/>
      <c r="HT75" s="20"/>
      <c r="HU75" s="20"/>
      <c r="HV75" s="20"/>
      <c r="HW75" s="20"/>
      <c r="HX75" s="20"/>
      <c r="HY75" s="20"/>
      <c r="HZ75" s="20"/>
      <c r="IA75" s="20"/>
      <c r="IB75" s="20"/>
      <c r="IC75" s="20"/>
      <c r="ID75" s="20"/>
      <c r="IE75" s="20"/>
      <c r="IF75" s="20"/>
      <c r="IG75" s="20"/>
      <c r="IH75" s="20"/>
      <c r="II75" s="20"/>
      <c r="IJ75" s="20"/>
      <c r="IK75" s="20"/>
      <c r="IL75" s="20"/>
      <c r="IM75" s="20"/>
      <c r="IN75" s="20"/>
      <c r="IO75" s="20"/>
      <c r="IP75" s="20"/>
      <c r="IQ75" s="20"/>
      <c r="IR75" s="20"/>
      <c r="IS75" s="20"/>
      <c r="IT75" s="20"/>
      <c r="IU75" s="20"/>
      <c r="IV75" s="20"/>
      <c r="IW75" s="20"/>
      <c r="IX75" s="20"/>
      <c r="IY75" s="20"/>
      <c r="IZ75" s="20"/>
      <c r="JA75" s="20"/>
      <c r="JB75" s="20"/>
      <c r="JC75" s="20"/>
      <c r="JD75" s="20"/>
      <c r="JE75" s="20"/>
      <c r="JF75" s="20"/>
      <c r="JG75" s="20"/>
      <c r="JH75" s="20"/>
      <c r="JI75" s="20"/>
      <c r="JJ75" s="20"/>
      <c r="JK75" s="20"/>
      <c r="JL75" s="20"/>
      <c r="JM75" s="20"/>
      <c r="JN75" s="20"/>
      <c r="JO75" s="20"/>
      <c r="JP75" s="20"/>
      <c r="JQ75" s="20"/>
      <c r="JR75" s="20"/>
      <c r="JS75" s="20"/>
      <c r="JT75" s="20"/>
      <c r="JU75" s="20"/>
      <c r="JV75" s="20"/>
      <c r="JW75" s="20"/>
      <c r="JX75" s="20"/>
      <c r="JY75" s="20"/>
      <c r="JZ75" s="20"/>
      <c r="KA75" s="20"/>
      <c r="KB75" s="20"/>
      <c r="KC75" s="20"/>
      <c r="KD75" s="20"/>
      <c r="KE75" s="20"/>
      <c r="KF75" s="20"/>
      <c r="KG75" s="20"/>
      <c r="KH75" s="20"/>
      <c r="KI75" s="20"/>
      <c r="KJ75" s="20"/>
      <c r="KK75" s="20"/>
      <c r="KL75" s="20"/>
      <c r="KM75" s="20"/>
      <c r="KN75" s="20"/>
      <c r="KO75" s="20"/>
      <c r="KP75" s="20"/>
      <c r="KQ75" s="20"/>
      <c r="KR75" s="20"/>
      <c r="KS75" s="20"/>
      <c r="KT75" s="20"/>
      <c r="KU75" s="20"/>
      <c r="KV75" s="20"/>
      <c r="KW75" s="20"/>
      <c r="KX75" s="20"/>
      <c r="KY75" s="20"/>
      <c r="KZ75" s="20"/>
      <c r="LA75" s="20"/>
      <c r="LB75" s="20"/>
      <c r="LC75" s="20"/>
      <c r="LD75" s="20"/>
      <c r="LE75" s="20"/>
      <c r="LF75" s="20"/>
      <c r="LG75" s="20"/>
      <c r="LH75" s="20"/>
      <c r="LI75" s="20"/>
      <c r="LJ75" s="20"/>
      <c r="LK75" s="20"/>
      <c r="LL75" s="20"/>
      <c r="LM75" s="20"/>
      <c r="LN75" s="20"/>
      <c r="LO75" s="20"/>
      <c r="LP75" s="20"/>
      <c r="LQ75" s="20"/>
      <c r="LR75" s="20"/>
      <c r="LS75" s="20"/>
      <c r="LT75" s="20"/>
      <c r="LU75" s="20"/>
      <c r="LV75" s="20"/>
      <c r="LW75" s="20"/>
      <c r="LX75" s="20"/>
      <c r="LY75" s="20"/>
      <c r="LZ75" s="20"/>
      <c r="MA75" s="20"/>
      <c r="MB75" s="20"/>
      <c r="MC75" s="20"/>
      <c r="MD75" s="20"/>
      <c r="ME75" s="20"/>
      <c r="MF75" s="20"/>
      <c r="MG75" s="20"/>
      <c r="MH75" s="20"/>
      <c r="MI75" s="20"/>
      <c r="MJ75" s="20"/>
      <c r="MK75" s="20"/>
      <c r="ML75" s="20"/>
      <c r="MM75" s="20"/>
      <c r="MN75" s="20"/>
      <c r="MO75" s="20"/>
      <c r="MP75" s="20"/>
      <c r="MQ75" s="20"/>
      <c r="MR75" s="20"/>
      <c r="MS75" s="20"/>
      <c r="MT75" s="20"/>
      <c r="MU75" s="20"/>
      <c r="MV75" s="20"/>
      <c r="MW75" s="20"/>
      <c r="MX75" s="20"/>
      <c r="MY75" s="20"/>
      <c r="MZ75" s="20"/>
      <c r="NA75" s="20"/>
      <c r="NB75" s="20"/>
      <c r="NC75" s="20"/>
      <c r="ND75" s="20"/>
      <c r="NE75" s="20"/>
      <c r="NF75" s="20"/>
      <c r="NG75" s="20"/>
      <c r="NH75" s="20"/>
      <c r="NI75" s="20"/>
      <c r="NJ75" s="20"/>
      <c r="NK75" s="20"/>
      <c r="NL75" s="20"/>
      <c r="NM75" s="20"/>
      <c r="NN75" s="20"/>
      <c r="NO75" s="20"/>
      <c r="NP75" s="20"/>
      <c r="NQ75" s="20"/>
      <c r="NR75" s="20"/>
      <c r="NS75" s="20"/>
      <c r="NT75" s="20"/>
      <c r="NU75" s="20"/>
      <c r="NV75" s="20"/>
      <c r="NW75" s="20"/>
      <c r="NX75" s="20"/>
      <c r="NY75" s="20"/>
      <c r="NZ75" s="20"/>
      <c r="OA75" s="20"/>
      <c r="OB75" s="20"/>
      <c r="OC75" s="20"/>
      <c r="OD75" s="20"/>
      <c r="OE75" s="20"/>
      <c r="OF75" s="20"/>
      <c r="OG75" s="20"/>
      <c r="OH75" s="20"/>
      <c r="OI75" s="20"/>
      <c r="OJ75" s="20"/>
      <c r="OK75" s="20"/>
      <c r="OL75" s="20"/>
      <c r="OM75" s="20"/>
      <c r="ON75" s="20"/>
      <c r="OO75" s="20"/>
      <c r="OP75" s="20"/>
      <c r="OQ75" s="20"/>
      <c r="OR75" s="20"/>
      <c r="OS75" s="20"/>
      <c r="OT75" s="20"/>
      <c r="OU75" s="20"/>
      <c r="OV75" s="20"/>
      <c r="OW75" s="20"/>
      <c r="OX75" s="20"/>
      <c r="OY75" s="20"/>
      <c r="OZ75" s="20"/>
      <c r="PA75" s="20"/>
      <c r="PB75" s="20"/>
      <c r="PC75" s="20"/>
      <c r="PD75" s="20"/>
      <c r="PE75" s="20"/>
      <c r="PF75" s="20"/>
      <c r="PG75" s="20"/>
      <c r="PH75" s="20"/>
      <c r="PI75" s="20"/>
      <c r="PJ75" s="20"/>
      <c r="PK75" s="20"/>
      <c r="PL75" s="20"/>
      <c r="PM75" s="20"/>
      <c r="PN75" s="20"/>
      <c r="PO75" s="20"/>
      <c r="PP75" s="20"/>
      <c r="PQ75" s="20"/>
      <c r="PR75" s="20"/>
      <c r="PS75" s="20"/>
      <c r="PT75" s="20"/>
      <c r="PU75" s="20"/>
      <c r="PV75" s="20"/>
      <c r="PW75" s="20"/>
      <c r="PX75" s="20"/>
      <c r="PY75" s="20"/>
      <c r="PZ75" s="20"/>
      <c r="QA75" s="20"/>
      <c r="QB75" s="20"/>
      <c r="QC75" s="20"/>
      <c r="QD75" s="20"/>
      <c r="QE75" s="20"/>
      <c r="QF75" s="20"/>
      <c r="QG75" s="20"/>
      <c r="QH75" s="20"/>
      <c r="QI75" s="20"/>
      <c r="QJ75" s="20"/>
      <c r="QK75" s="20"/>
      <c r="QL75" s="20"/>
      <c r="QM75" s="20"/>
      <c r="QN75" s="20"/>
      <c r="QO75" s="20"/>
      <c r="QP75" s="20"/>
      <c r="QQ75" s="20"/>
      <c r="QR75" s="20"/>
      <c r="QS75" s="20"/>
      <c r="QT75" s="20"/>
      <c r="QU75" s="20"/>
      <c r="QV75" s="20"/>
      <c r="QW75" s="20"/>
      <c r="QX75" s="20"/>
      <c r="QY75" s="20"/>
      <c r="QZ75" s="20"/>
      <c r="RA75" s="20"/>
      <c r="RB75" s="20"/>
      <c r="RC75" s="20"/>
      <c r="RD75" s="20"/>
      <c r="RE75" s="20"/>
      <c r="RF75" s="20"/>
      <c r="RG75" s="20"/>
      <c r="RH75" s="20"/>
      <c r="RI75" s="20"/>
      <c r="RJ75" s="20"/>
      <c r="RK75" s="20"/>
      <c r="RL75" s="20"/>
      <c r="RM75" s="20"/>
      <c r="RN75" s="20"/>
      <c r="RO75" s="20"/>
      <c r="RP75" s="20"/>
      <c r="RQ75" s="20"/>
      <c r="RR75" s="20"/>
      <c r="RS75" s="20"/>
      <c r="RT75" s="20"/>
      <c r="RU75" s="20"/>
      <c r="RV75" s="20"/>
      <c r="RW75" s="20"/>
      <c r="RX75" s="20"/>
      <c r="RY75" s="20"/>
      <c r="RZ75" s="20"/>
      <c r="SA75" s="20"/>
      <c r="SB75" s="20"/>
      <c r="SC75" s="20"/>
      <c r="SD75" s="20"/>
      <c r="SE75" s="20"/>
      <c r="SF75" s="20"/>
      <c r="SG75" s="20"/>
      <c r="SH75" s="20"/>
      <c r="SI75" s="20"/>
      <c r="SJ75" s="20"/>
      <c r="SK75" s="20"/>
      <c r="SL75" s="20"/>
      <c r="SM75" s="20"/>
      <c r="SN75" s="20"/>
      <c r="SO75" s="20"/>
      <c r="SP75" s="20"/>
      <c r="SQ75" s="20"/>
      <c r="SR75" s="20"/>
      <c r="SS75" s="20"/>
      <c r="ST75" s="20"/>
      <c r="SU75" s="20"/>
      <c r="SV75" s="20"/>
      <c r="SW75" s="20"/>
      <c r="SX75" s="20"/>
      <c r="SY75" s="20"/>
      <c r="SZ75" s="20"/>
      <c r="TA75" s="20"/>
      <c r="TB75" s="20"/>
      <c r="TC75" s="20"/>
      <c r="TD75" s="20"/>
      <c r="TE75" s="20"/>
      <c r="TF75" s="20"/>
      <c r="TG75" s="20"/>
      <c r="TH75" s="20"/>
      <c r="TI75" s="20"/>
      <c r="TJ75" s="20"/>
      <c r="TK75" s="20"/>
      <c r="TL75" s="20"/>
      <c r="TM75" s="20"/>
      <c r="TN75" s="20"/>
      <c r="TO75" s="20"/>
      <c r="TP75" s="20"/>
      <c r="TQ75" s="20"/>
      <c r="TR75" s="20"/>
      <c r="TS75" s="20"/>
      <c r="TT75" s="20"/>
      <c r="TU75" s="20"/>
      <c r="TV75" s="20"/>
      <c r="TW75" s="20"/>
      <c r="TX75" s="20"/>
      <c r="TY75" s="20"/>
      <c r="TZ75" s="20"/>
      <c r="UA75" s="20"/>
      <c r="UB75" s="20"/>
      <c r="UC75" s="20"/>
      <c r="UD75" s="20"/>
      <c r="UE75" s="20"/>
      <c r="UF75" s="20"/>
      <c r="UG75" s="20"/>
      <c r="UH75" s="20"/>
      <c r="UI75" s="20"/>
      <c r="UJ75" s="20"/>
      <c r="UK75" s="20"/>
      <c r="UL75" s="20"/>
      <c r="UM75" s="20"/>
      <c r="UN75" s="20"/>
      <c r="UO75" s="20"/>
      <c r="UP75" s="20"/>
      <c r="UQ75" s="20"/>
      <c r="UR75" s="20"/>
      <c r="US75" s="20"/>
      <c r="UT75" s="20"/>
      <c r="UU75" s="20"/>
      <c r="UV75" s="20"/>
      <c r="UW75" s="20"/>
      <c r="UX75" s="20"/>
      <c r="UY75" s="20"/>
      <c r="UZ75" s="20"/>
      <c r="VA75" s="20"/>
      <c r="VB75" s="20"/>
      <c r="VC75" s="20"/>
      <c r="VD75" s="20"/>
      <c r="VE75" s="20"/>
      <c r="VF75" s="20"/>
      <c r="VG75" s="20"/>
      <c r="VH75" s="20"/>
      <c r="VI75" s="20"/>
      <c r="VJ75" s="20"/>
      <c r="VK75" s="20"/>
      <c r="VL75" s="20"/>
      <c r="VM75" s="20"/>
      <c r="VN75" s="20"/>
      <c r="VO75" s="20"/>
      <c r="VP75" s="20"/>
      <c r="VQ75" s="20"/>
      <c r="VR75" s="20"/>
      <c r="VS75" s="20"/>
      <c r="VT75" s="20"/>
      <c r="VU75" s="20"/>
      <c r="VV75" s="20"/>
      <c r="VW75" s="20"/>
      <c r="VX75" s="20"/>
      <c r="VY75" s="20"/>
      <c r="VZ75" s="20"/>
      <c r="WA75" s="20"/>
      <c r="WB75" s="20"/>
      <c r="WC75" s="20"/>
      <c r="WD75" s="20"/>
      <c r="WE75" s="20"/>
      <c r="WF75" s="20"/>
      <c r="WG75" s="20"/>
      <c r="WH75" s="20"/>
      <c r="WI75" s="20"/>
      <c r="WJ75" s="20"/>
      <c r="WK75" s="20"/>
      <c r="WL75" s="20"/>
      <c r="WM75" s="20"/>
      <c r="WN75" s="20"/>
      <c r="WO75" s="20"/>
      <c r="WP75" s="20"/>
      <c r="WQ75" s="20"/>
      <c r="WR75" s="20"/>
      <c r="WS75" s="20"/>
      <c r="WT75" s="20"/>
      <c r="WU75" s="20"/>
      <c r="WV75" s="20"/>
      <c r="WW75" s="20"/>
      <c r="WX75" s="20"/>
      <c r="WY75" s="20"/>
      <c r="WZ75" s="20"/>
      <c r="XA75" s="20"/>
      <c r="XB75" s="20"/>
      <c r="XC75" s="20"/>
      <c r="XD75" s="20"/>
      <c r="XE75" s="20"/>
      <c r="XF75" s="20"/>
      <c r="XG75" s="20"/>
      <c r="XH75" s="20"/>
      <c r="XI75" s="20"/>
      <c r="XJ75" s="20"/>
      <c r="XK75" s="20"/>
      <c r="XL75" s="20"/>
      <c r="XM75" s="20"/>
      <c r="XN75" s="20"/>
      <c r="XO75" s="20"/>
      <c r="XP75" s="20"/>
      <c r="XQ75" s="20"/>
      <c r="XR75" s="20"/>
      <c r="XS75" s="20"/>
      <c r="XT75" s="20"/>
      <c r="XU75" s="20"/>
      <c r="XV75" s="20"/>
      <c r="XW75" s="20"/>
      <c r="XX75" s="20"/>
      <c r="XY75" s="20"/>
      <c r="XZ75" s="20"/>
      <c r="YA75" s="20"/>
      <c r="YB75" s="20"/>
      <c r="YC75" s="20"/>
      <c r="YD75" s="20"/>
      <c r="YE75" s="20"/>
      <c r="YF75" s="20"/>
      <c r="YG75" s="20"/>
      <c r="YH75" s="20"/>
      <c r="YI75" s="20"/>
      <c r="YJ75" s="20"/>
      <c r="YK75" s="20"/>
      <c r="YL75" s="20"/>
      <c r="YM75" s="20"/>
      <c r="YN75" s="20"/>
      <c r="YO75" s="20"/>
      <c r="YP75" s="20"/>
      <c r="YQ75" s="20"/>
      <c r="YR75" s="20"/>
      <c r="YS75" s="20"/>
      <c r="YT75" s="20"/>
      <c r="YU75" s="20"/>
      <c r="YV75" s="20"/>
      <c r="YW75" s="20"/>
      <c r="YX75" s="20"/>
      <c r="YY75" s="20"/>
      <c r="YZ75" s="20"/>
      <c r="ZA75" s="20"/>
      <c r="ZB75" s="20"/>
      <c r="ZC75" s="20"/>
      <c r="ZD75" s="20"/>
      <c r="ZE75" s="20"/>
      <c r="ZF75" s="20"/>
      <c r="ZG75" s="20"/>
      <c r="ZH75" s="20"/>
      <c r="ZI75" s="20"/>
      <c r="ZJ75" s="20"/>
      <c r="ZK75" s="20"/>
      <c r="ZL75" s="20"/>
      <c r="ZM75" s="20"/>
      <c r="ZN75" s="20"/>
      <c r="ZO75" s="20"/>
      <c r="ZP75" s="20"/>
      <c r="ZQ75" s="20"/>
      <c r="ZR75" s="20"/>
      <c r="ZS75" s="20"/>
      <c r="ZT75" s="20"/>
      <c r="ZU75" s="20"/>
      <c r="ZV75" s="20"/>
      <c r="ZW75" s="20"/>
      <c r="ZX75" s="20"/>
      <c r="ZY75" s="20"/>
      <c r="ZZ75" s="20"/>
      <c r="AAA75" s="20"/>
      <c r="AAB75" s="20"/>
      <c r="AAC75" s="20"/>
      <c r="AAD75" s="20"/>
      <c r="AAE75" s="20"/>
      <c r="AAF75" s="20"/>
      <c r="AAG75" s="20"/>
      <c r="AAH75" s="20"/>
      <c r="AAI75" s="20"/>
      <c r="AAJ75" s="20"/>
      <c r="AAK75" s="20"/>
      <c r="AAL75" s="20"/>
      <c r="AAM75" s="20"/>
      <c r="AAN75" s="20"/>
      <c r="AAO75" s="20"/>
      <c r="AAP75" s="20"/>
      <c r="AAQ75" s="20"/>
      <c r="AAR75" s="20"/>
      <c r="AAS75" s="20"/>
      <c r="AAT75" s="20"/>
      <c r="AAU75" s="20"/>
      <c r="AAV75" s="20"/>
      <c r="AAW75" s="20"/>
      <c r="AAX75" s="20"/>
      <c r="AAY75" s="20"/>
      <c r="AAZ75" s="20"/>
      <c r="ABA75" s="20"/>
      <c r="ABB75" s="20"/>
      <c r="ABC75" s="20"/>
      <c r="ABD75" s="20"/>
      <c r="ABE75" s="20"/>
      <c r="ABF75" s="20"/>
      <c r="ABG75" s="20"/>
      <c r="ABH75" s="20"/>
      <c r="ABI75" s="20"/>
      <c r="ABJ75" s="20"/>
      <c r="ABK75" s="20"/>
      <c r="ABL75" s="20"/>
      <c r="ABM75" s="20"/>
      <c r="ABN75" s="20"/>
      <c r="ABO75" s="20"/>
      <c r="ABP75" s="20"/>
      <c r="ABQ75" s="20"/>
      <c r="ABR75" s="20"/>
      <c r="ABS75" s="20"/>
      <c r="ABT75" s="20"/>
      <c r="ABU75" s="20"/>
      <c r="ABV75" s="20"/>
      <c r="ABW75" s="20"/>
      <c r="ABX75" s="20"/>
      <c r="ABY75" s="20"/>
      <c r="ABZ75" s="20"/>
      <c r="ACA75" s="20"/>
      <c r="ACB75" s="20"/>
      <c r="ACC75" s="20"/>
      <c r="ACD75" s="20"/>
      <c r="ACE75" s="20"/>
      <c r="ACF75" s="20"/>
      <c r="ACG75" s="20"/>
      <c r="ACH75" s="20"/>
      <c r="ACI75" s="20"/>
      <c r="ACJ75" s="20"/>
      <c r="ACK75" s="20"/>
      <c r="ACL75" s="20"/>
      <c r="ACM75" s="20"/>
      <c r="ACN75" s="20"/>
      <c r="ACO75" s="20"/>
      <c r="ACP75" s="20"/>
      <c r="ACQ75" s="20"/>
      <c r="ACR75" s="20"/>
      <c r="ACS75" s="20"/>
      <c r="ACT75" s="20"/>
      <c r="ACU75" s="20"/>
      <c r="ACV75" s="20"/>
      <c r="ACW75" s="20"/>
      <c r="ACX75" s="20"/>
      <c r="ACY75" s="20"/>
      <c r="ACZ75" s="20"/>
      <c r="ADA75" s="20"/>
      <c r="ADB75" s="20"/>
      <c r="ADC75" s="20"/>
      <c r="ADD75" s="20"/>
      <c r="ADE75" s="20"/>
      <c r="ADF75" s="20"/>
      <c r="ADG75" s="20"/>
      <c r="ADH75" s="20"/>
      <c r="ADI75" s="20"/>
      <c r="ADJ75" s="20"/>
      <c r="ADK75" s="20"/>
      <c r="ADL75" s="20"/>
      <c r="ADM75" s="20"/>
      <c r="ADN75" s="20"/>
      <c r="ADO75" s="20"/>
      <c r="ADP75" s="20"/>
      <c r="ADQ75" s="20"/>
      <c r="ADR75" s="20"/>
      <c r="ADS75" s="20"/>
      <c r="ADT75" s="20"/>
      <c r="ADU75" s="20"/>
      <c r="ADV75" s="20"/>
      <c r="ADW75" s="20"/>
      <c r="ADX75" s="20"/>
      <c r="ADY75" s="20"/>
      <c r="ADZ75" s="20"/>
      <c r="AEA75" s="20"/>
      <c r="AEB75" s="20"/>
      <c r="AEC75" s="20"/>
      <c r="AED75" s="20"/>
      <c r="AEE75" s="20"/>
      <c r="AEF75" s="20"/>
      <c r="AEG75" s="20"/>
      <c r="AEH75" s="20"/>
      <c r="AEI75" s="20"/>
      <c r="AEJ75" s="20"/>
      <c r="AEK75" s="20"/>
      <c r="AEL75" s="20"/>
      <c r="AEM75" s="20"/>
      <c r="AEN75" s="20"/>
      <c r="AEO75" s="20"/>
      <c r="AEP75" s="20"/>
      <c r="AEQ75" s="20"/>
      <c r="AER75" s="20"/>
      <c r="AES75" s="20"/>
      <c r="AET75" s="20"/>
      <c r="AEU75" s="20"/>
      <c r="AEV75" s="20"/>
      <c r="AEW75" s="20"/>
      <c r="AEX75" s="20"/>
      <c r="AEY75" s="20"/>
      <c r="AEZ75" s="20"/>
      <c r="AFA75" s="20"/>
      <c r="AFB75" s="20"/>
      <c r="AFC75" s="20"/>
      <c r="AFD75" s="20"/>
      <c r="AFE75" s="20"/>
      <c r="AFF75" s="20"/>
      <c r="AFG75" s="20"/>
      <c r="AFH75" s="20"/>
      <c r="AFI75" s="20"/>
      <c r="AFJ75" s="20"/>
      <c r="AFK75" s="20"/>
      <c r="AFL75" s="20"/>
      <c r="AFM75" s="20"/>
      <c r="AFN75" s="20"/>
      <c r="AFO75" s="20"/>
      <c r="AFP75" s="20"/>
      <c r="AFQ75" s="20"/>
      <c r="AFR75" s="20"/>
      <c r="AFS75" s="20"/>
      <c r="AFT75" s="20"/>
      <c r="AFU75" s="20"/>
      <c r="AFV75" s="20"/>
      <c r="AFW75" s="20"/>
      <c r="AFX75" s="20"/>
      <c r="AFY75" s="20"/>
      <c r="AFZ75" s="20"/>
      <c r="AGA75" s="20"/>
      <c r="AGB75" s="20"/>
      <c r="AGC75" s="20"/>
      <c r="AGD75" s="20"/>
      <c r="AGE75" s="20"/>
      <c r="AGF75" s="20"/>
      <c r="AGG75" s="20"/>
      <c r="AGH75" s="20"/>
      <c r="AGI75" s="20"/>
      <c r="AGJ75" s="20"/>
      <c r="AGK75" s="20"/>
      <c r="AGL75" s="20"/>
      <c r="AGM75" s="20"/>
      <c r="AGN75" s="20"/>
      <c r="AGO75" s="20"/>
      <c r="AGP75" s="20"/>
      <c r="AGQ75" s="20"/>
      <c r="AGR75" s="20"/>
      <c r="AGS75" s="20"/>
      <c r="AGT75" s="20"/>
      <c r="AGU75" s="20"/>
      <c r="AGV75" s="20"/>
      <c r="AGW75" s="20"/>
      <c r="AGX75" s="20"/>
      <c r="AGY75" s="20"/>
      <c r="AGZ75" s="20"/>
      <c r="AHA75" s="20"/>
      <c r="AHB75" s="20"/>
      <c r="AHC75" s="20"/>
      <c r="AHD75" s="20"/>
      <c r="AHE75" s="20"/>
      <c r="AHF75" s="20"/>
      <c r="AHG75" s="20"/>
      <c r="AHH75" s="20"/>
      <c r="AHI75" s="20"/>
      <c r="AHJ75" s="20"/>
      <c r="AHK75" s="20"/>
      <c r="AHL75" s="20"/>
      <c r="AHM75" s="20"/>
      <c r="AHN75" s="20"/>
      <c r="AHO75" s="20"/>
      <c r="AHP75" s="20"/>
      <c r="AHQ75" s="20"/>
      <c r="AHR75" s="20"/>
      <c r="AHS75" s="20"/>
      <c r="AHT75" s="20"/>
      <c r="AHU75" s="20"/>
      <c r="AHV75" s="20"/>
      <c r="AHW75" s="20"/>
      <c r="AHX75" s="20"/>
      <c r="AHY75" s="20"/>
      <c r="AHZ75" s="20"/>
      <c r="AIA75" s="20"/>
      <c r="AIB75" s="20"/>
      <c r="AIC75" s="20"/>
      <c r="AID75" s="20"/>
      <c r="AIE75" s="20"/>
      <c r="AIF75" s="20"/>
      <c r="AIG75" s="20"/>
      <c r="AIH75" s="20"/>
      <c r="AII75" s="20"/>
      <c r="AIJ75" s="20"/>
      <c r="AIK75" s="20"/>
      <c r="AIL75" s="20"/>
      <c r="AIM75" s="20"/>
      <c r="AIN75" s="20"/>
      <c r="AIO75" s="20"/>
      <c r="AIP75" s="20"/>
      <c r="AIQ75" s="20"/>
      <c r="AIR75" s="20"/>
      <c r="AIS75" s="20"/>
      <c r="AIT75" s="20"/>
      <c r="AIU75" s="20"/>
      <c r="AIV75" s="20"/>
      <c r="AIW75" s="20"/>
      <c r="AIX75" s="20"/>
      <c r="AIY75" s="20"/>
      <c r="AIZ75" s="20"/>
      <c r="AJA75" s="20"/>
      <c r="AJB75" s="20"/>
      <c r="AJC75" s="20"/>
      <c r="AJD75" s="20"/>
      <c r="AJE75" s="20"/>
      <c r="AJF75" s="20"/>
      <c r="AJG75" s="20"/>
      <c r="AJH75" s="20"/>
      <c r="AJI75" s="20"/>
      <c r="AJJ75" s="20"/>
      <c r="AJK75" s="20"/>
      <c r="AJL75" s="20"/>
      <c r="AJM75" s="20"/>
      <c r="AJN75" s="20"/>
      <c r="AJO75" s="20"/>
      <c r="AJP75" s="20"/>
      <c r="AJQ75" s="20"/>
      <c r="AJR75" s="20"/>
      <c r="AJS75" s="20"/>
      <c r="AJT75" s="20"/>
      <c r="AJU75" s="20"/>
      <c r="AJV75" s="20"/>
      <c r="AJW75" s="20"/>
      <c r="AJX75" s="20"/>
      <c r="AJY75" s="20"/>
      <c r="AJZ75" s="20"/>
      <c r="AKA75" s="20"/>
      <c r="AKB75" s="20"/>
      <c r="AKC75" s="20"/>
      <c r="AKD75" s="20"/>
      <c r="AKE75" s="20"/>
      <c r="AKF75" s="20"/>
      <c r="AKG75" s="20"/>
      <c r="AKH75" s="20"/>
      <c r="AKI75" s="20"/>
      <c r="AKJ75" s="20"/>
      <c r="AKK75" s="20"/>
      <c r="AKL75" s="20"/>
      <c r="AKM75" s="20"/>
      <c r="AKN75" s="20"/>
      <c r="AKO75" s="20"/>
      <c r="AKP75" s="20"/>
      <c r="AKQ75" s="20"/>
      <c r="AKR75" s="20"/>
      <c r="AKS75" s="20"/>
      <c r="AKT75" s="20"/>
      <c r="AKU75" s="20"/>
      <c r="AKV75" s="20"/>
      <c r="AKW75" s="20"/>
      <c r="AKX75" s="20"/>
      <c r="AKY75" s="20"/>
      <c r="AKZ75" s="20"/>
      <c r="ALA75" s="20"/>
      <c r="ALB75" s="20"/>
      <c r="ALC75" s="20"/>
      <c r="ALD75" s="20"/>
      <c r="ALE75" s="20"/>
      <c r="ALF75" s="20"/>
      <c r="ALG75" s="20"/>
      <c r="ALH75" s="20"/>
      <c r="ALI75" s="20"/>
      <c r="ALJ75" s="20"/>
      <c r="ALK75" s="20"/>
      <c r="ALL75" s="20"/>
      <c r="ALM75" s="20"/>
      <c r="ALN75" s="20"/>
      <c r="ALO75" s="20"/>
      <c r="ALP75" s="20"/>
      <c r="ALQ75" s="20"/>
      <c r="ALR75" s="20"/>
      <c r="ALS75" s="20"/>
      <c r="ALT75" s="20"/>
      <c r="ALU75" s="20"/>
      <c r="ALV75" s="20"/>
      <c r="ALW75" s="20"/>
      <c r="ALX75" s="20"/>
      <c r="ALY75" s="20"/>
      <c r="ALZ75" s="20"/>
      <c r="AMA75" s="20"/>
      <c r="AMB75" s="20"/>
      <c r="AMC75" s="20"/>
      <c r="AMD75" s="20"/>
      <c r="AME75" s="20"/>
      <c r="AMF75" s="20"/>
      <c r="AMG75" s="20"/>
      <c r="AMH75" s="20"/>
      <c r="AMI75" s="20"/>
      <c r="AMJ75" s="20"/>
      <c r="AMK75" s="20"/>
      <c r="AML75" s="20"/>
      <c r="AMM75" s="20"/>
      <c r="AMN75" s="20"/>
      <c r="AMO75" s="20"/>
      <c r="AMP75" s="20"/>
      <c r="AMQ75" s="20"/>
      <c r="AMR75" s="20"/>
      <c r="AMS75" s="20"/>
      <c r="AMT75" s="20"/>
      <c r="AMU75" s="20"/>
      <c r="AMV75" s="20"/>
      <c r="AMW75" s="20"/>
      <c r="AMX75" s="20"/>
      <c r="AMY75" s="20"/>
      <c r="AMZ75" s="20"/>
      <c r="ANA75" s="20"/>
      <c r="ANB75" s="20"/>
      <c r="ANC75" s="20"/>
      <c r="AND75" s="20"/>
      <c r="ANE75" s="20"/>
      <c r="ANF75" s="20"/>
      <c r="ANG75" s="20"/>
      <c r="ANH75" s="20"/>
      <c r="ANI75" s="20"/>
      <c r="ANJ75" s="20"/>
      <c r="ANK75" s="20"/>
      <c r="ANL75" s="20"/>
      <c r="ANM75" s="20"/>
      <c r="ANN75" s="20"/>
      <c r="ANO75" s="20"/>
      <c r="ANP75" s="20"/>
      <c r="ANQ75" s="20"/>
      <c r="ANR75" s="20"/>
      <c r="ANS75" s="20"/>
      <c r="ANT75" s="20"/>
      <c r="ANU75" s="20"/>
      <c r="ANV75" s="20"/>
      <c r="ANW75" s="20"/>
      <c r="ANX75" s="20"/>
      <c r="ANY75" s="20"/>
      <c r="ANZ75" s="20"/>
      <c r="AOA75" s="20"/>
      <c r="AOB75" s="20"/>
      <c r="AOC75" s="20"/>
      <c r="AOD75" s="20"/>
      <c r="AOE75" s="20"/>
      <c r="AOF75" s="20"/>
      <c r="AOG75" s="20"/>
      <c r="AOH75" s="20"/>
      <c r="AOI75" s="20"/>
      <c r="AOJ75" s="20"/>
      <c r="AOK75" s="20"/>
      <c r="AOL75" s="20"/>
      <c r="AOM75" s="20"/>
      <c r="AON75" s="20"/>
      <c r="AOO75" s="20"/>
      <c r="AOP75" s="20"/>
      <c r="AOQ75" s="20"/>
      <c r="AOR75" s="20"/>
      <c r="AOS75" s="20"/>
      <c r="AOT75" s="20"/>
      <c r="AOU75" s="20"/>
      <c r="AOV75" s="20"/>
      <c r="AOW75" s="20"/>
      <c r="AOX75" s="20"/>
      <c r="AOY75" s="20"/>
      <c r="AOZ75" s="20"/>
      <c r="APA75" s="20"/>
      <c r="APB75" s="20"/>
      <c r="APC75" s="20"/>
      <c r="APD75" s="20"/>
      <c r="APE75" s="20"/>
      <c r="APF75" s="20"/>
      <c r="APG75" s="20"/>
      <c r="APH75" s="20"/>
      <c r="API75" s="20"/>
      <c r="APJ75" s="20"/>
      <c r="APK75" s="20"/>
      <c r="APL75" s="20"/>
      <c r="APM75" s="20"/>
      <c r="APN75" s="20"/>
      <c r="APO75" s="20"/>
      <c r="APP75" s="20"/>
      <c r="APQ75" s="20"/>
      <c r="APR75" s="20"/>
      <c r="APS75" s="20"/>
      <c r="APT75" s="20"/>
      <c r="APU75" s="20"/>
      <c r="APV75" s="20"/>
      <c r="APW75" s="20"/>
      <c r="APX75" s="20"/>
      <c r="APY75" s="20"/>
      <c r="APZ75" s="20"/>
      <c r="AQA75" s="20"/>
      <c r="AQB75" s="20"/>
      <c r="AQC75" s="20"/>
      <c r="AQD75" s="20"/>
      <c r="AQE75" s="20"/>
      <c r="AQF75" s="20"/>
      <c r="AQG75" s="20"/>
      <c r="AQH75" s="20"/>
      <c r="AQI75" s="20"/>
      <c r="AQJ75" s="20"/>
      <c r="AQK75" s="20"/>
      <c r="AQL75" s="20"/>
      <c r="AQM75" s="20"/>
      <c r="AQN75" s="20"/>
      <c r="AQO75" s="20"/>
      <c r="AQP75" s="20"/>
      <c r="AQQ75" s="20"/>
      <c r="AQR75" s="20"/>
      <c r="AQS75" s="20"/>
      <c r="AQT75" s="20"/>
      <c r="AQU75" s="20"/>
      <c r="AQV75" s="20"/>
      <c r="AQW75" s="20"/>
      <c r="AQX75" s="20"/>
      <c r="AQY75" s="20"/>
      <c r="AQZ75" s="20"/>
      <c r="ARA75" s="20"/>
      <c r="ARB75" s="20"/>
      <c r="ARC75" s="20"/>
      <c r="ARD75" s="20"/>
      <c r="ARE75" s="20"/>
      <c r="ARF75" s="20"/>
      <c r="ARG75" s="20"/>
      <c r="ARH75" s="20"/>
      <c r="ARI75" s="20"/>
      <c r="ARJ75" s="20"/>
      <c r="ARK75" s="20"/>
      <c r="ARL75" s="20"/>
      <c r="ARM75" s="20"/>
      <c r="ARN75" s="20"/>
      <c r="ARO75" s="20"/>
      <c r="ARP75" s="20"/>
      <c r="ARQ75" s="20"/>
      <c r="ARR75" s="20"/>
      <c r="ARS75" s="20"/>
      <c r="ART75" s="20"/>
      <c r="ARU75" s="20"/>
      <c r="ARV75" s="20"/>
      <c r="ARW75" s="20"/>
      <c r="ARX75" s="20"/>
      <c r="ARY75" s="20"/>
      <c r="ARZ75" s="20"/>
      <c r="ASA75" s="20"/>
      <c r="ASB75" s="20"/>
      <c r="ASC75" s="20"/>
      <c r="ASD75" s="20"/>
      <c r="ASE75" s="20"/>
      <c r="ASF75" s="20"/>
      <c r="ASG75" s="20"/>
      <c r="ASH75" s="20"/>
      <c r="ASI75" s="20"/>
      <c r="ASJ75" s="20"/>
      <c r="ASK75" s="20"/>
      <c r="ASL75" s="20"/>
      <c r="ASM75" s="20"/>
      <c r="ASN75" s="20"/>
      <c r="ASO75" s="20"/>
      <c r="ASP75" s="20"/>
      <c r="ASQ75" s="20"/>
      <c r="ASR75" s="20"/>
      <c r="ASS75" s="20"/>
      <c r="AST75" s="20"/>
      <c r="ASU75" s="20"/>
      <c r="ASV75" s="20"/>
      <c r="ASW75" s="20"/>
      <c r="ASX75" s="20"/>
      <c r="ASY75" s="20"/>
      <c r="ASZ75" s="20"/>
      <c r="ATA75" s="20"/>
      <c r="ATB75" s="20"/>
      <c r="ATC75" s="20"/>
      <c r="ATD75" s="20"/>
      <c r="ATE75" s="20"/>
      <c r="ATF75" s="20"/>
      <c r="ATG75" s="20"/>
      <c r="ATH75" s="20"/>
      <c r="ATI75" s="20"/>
      <c r="ATJ75" s="20"/>
      <c r="ATK75" s="20"/>
      <c r="ATL75" s="20"/>
      <c r="ATM75" s="20"/>
      <c r="ATN75" s="20"/>
      <c r="ATO75" s="20"/>
      <c r="ATP75" s="20"/>
      <c r="ATQ75" s="20"/>
      <c r="ATR75" s="20"/>
      <c r="ATS75" s="20"/>
      <c r="ATT75" s="20"/>
      <c r="ATU75" s="20"/>
      <c r="ATV75" s="20"/>
      <c r="ATW75" s="20"/>
      <c r="ATX75" s="20"/>
      <c r="ATY75" s="20"/>
      <c r="ATZ75" s="20"/>
      <c r="AUA75" s="20"/>
      <c r="AUB75" s="20"/>
      <c r="AUC75" s="20"/>
      <c r="AUD75" s="20"/>
      <c r="AUE75" s="20"/>
      <c r="AUF75" s="20"/>
      <c r="AUG75" s="20"/>
      <c r="AUH75" s="20"/>
      <c r="AUI75" s="20"/>
      <c r="AUJ75" s="20"/>
      <c r="AUK75" s="20"/>
      <c r="AUL75" s="20"/>
      <c r="AUM75" s="20"/>
      <c r="AUN75" s="20"/>
      <c r="AUO75" s="20"/>
      <c r="AUP75" s="20"/>
      <c r="AUQ75" s="20"/>
      <c r="AUR75" s="20"/>
      <c r="AUS75" s="20"/>
      <c r="AUT75" s="20"/>
      <c r="AUU75" s="20"/>
      <c r="AUV75" s="20"/>
      <c r="AUW75" s="20"/>
      <c r="AUX75" s="20"/>
      <c r="AUY75" s="20"/>
      <c r="AUZ75" s="20"/>
      <c r="AVA75" s="20"/>
      <c r="AVB75" s="20"/>
      <c r="AVC75" s="20"/>
      <c r="AVD75" s="20"/>
      <c r="AVE75" s="20"/>
      <c r="AVF75" s="20"/>
      <c r="AVG75" s="20"/>
      <c r="AVH75" s="20"/>
      <c r="AVI75" s="20"/>
      <c r="AVJ75" s="20"/>
      <c r="AVK75" s="20"/>
      <c r="AVL75" s="20"/>
      <c r="AVM75" s="20"/>
      <c r="AVN75" s="20"/>
      <c r="AVO75" s="20"/>
      <c r="AVP75" s="20"/>
      <c r="AVQ75" s="20"/>
      <c r="AVR75" s="20"/>
      <c r="AVS75" s="20"/>
      <c r="AVT75" s="20"/>
      <c r="AVU75" s="20"/>
      <c r="AVV75" s="20"/>
      <c r="AVW75" s="20"/>
      <c r="AVX75" s="20"/>
      <c r="AVY75" s="20"/>
      <c r="AVZ75" s="20"/>
      <c r="AWA75" s="20"/>
      <c r="AWB75" s="20"/>
      <c r="AWC75" s="20"/>
      <c r="AWD75" s="20"/>
      <c r="AWE75" s="20"/>
      <c r="AWF75" s="20"/>
      <c r="AWG75" s="20"/>
      <c r="AWH75" s="20"/>
      <c r="AWI75" s="20"/>
      <c r="AWJ75" s="20"/>
      <c r="AWK75" s="20"/>
      <c r="AWL75" s="20"/>
      <c r="AWM75" s="20"/>
      <c r="AWN75" s="20"/>
      <c r="AWO75" s="20"/>
      <c r="AWP75" s="20"/>
      <c r="AWQ75" s="20"/>
      <c r="AWR75" s="20"/>
      <c r="AWS75" s="20"/>
      <c r="AWT75" s="20"/>
      <c r="AWU75" s="20"/>
      <c r="AWV75" s="20"/>
      <c r="AWW75" s="20"/>
      <c r="AWX75" s="20"/>
      <c r="AWY75" s="20"/>
      <c r="AWZ75" s="20"/>
      <c r="AXA75" s="20"/>
      <c r="AXB75" s="20"/>
      <c r="AXC75" s="20"/>
      <c r="AXD75" s="20"/>
      <c r="AXE75" s="20"/>
      <c r="AXF75" s="20"/>
      <c r="AXG75" s="20"/>
      <c r="AXH75" s="20"/>
      <c r="AXI75" s="20"/>
      <c r="AXJ75" s="20"/>
      <c r="AXK75" s="20"/>
      <c r="AXL75" s="20"/>
      <c r="AXM75" s="20"/>
      <c r="AXN75" s="20"/>
      <c r="AXO75" s="20"/>
      <c r="AXP75" s="20"/>
      <c r="AXQ75" s="20"/>
      <c r="AXR75" s="20"/>
      <c r="AXS75" s="20"/>
      <c r="AXT75" s="20"/>
      <c r="AXU75" s="20"/>
      <c r="AXV75" s="20"/>
      <c r="AXW75" s="20"/>
      <c r="AXX75" s="20"/>
      <c r="AXY75" s="20"/>
      <c r="AXZ75" s="20"/>
      <c r="AYA75" s="20"/>
      <c r="AYB75" s="20"/>
      <c r="AYC75" s="20"/>
      <c r="AYD75" s="20"/>
      <c r="AYE75" s="20"/>
      <c r="AYF75" s="20"/>
      <c r="AYG75" s="20"/>
      <c r="AYH75" s="20"/>
      <c r="AYI75" s="20"/>
      <c r="AYJ75" s="20"/>
      <c r="AYK75" s="20"/>
      <c r="AYL75" s="20"/>
      <c r="AYM75" s="20"/>
      <c r="AYN75" s="20"/>
      <c r="AYO75" s="20"/>
      <c r="AYP75" s="20"/>
      <c r="AYQ75" s="20"/>
      <c r="AYR75" s="20"/>
      <c r="AYS75" s="20"/>
      <c r="AYT75" s="20"/>
      <c r="AYU75" s="20"/>
      <c r="AYV75" s="20"/>
      <c r="AYW75" s="20"/>
      <c r="AYX75" s="20"/>
      <c r="AYY75" s="20"/>
      <c r="AYZ75" s="20"/>
      <c r="AZA75" s="20"/>
      <c r="AZB75" s="20"/>
      <c r="AZC75" s="20"/>
      <c r="AZD75" s="20"/>
      <c r="AZE75" s="20"/>
      <c r="AZF75" s="20"/>
      <c r="AZG75" s="20"/>
      <c r="AZH75" s="20"/>
      <c r="AZI75" s="20"/>
      <c r="AZJ75" s="20"/>
      <c r="AZK75" s="20"/>
      <c r="AZL75" s="20"/>
      <c r="AZM75" s="20"/>
      <c r="AZN75" s="20"/>
      <c r="AZO75" s="20"/>
      <c r="AZP75" s="20"/>
      <c r="AZQ75" s="20"/>
      <c r="AZR75" s="20"/>
      <c r="AZS75" s="20"/>
      <c r="AZT75" s="20"/>
      <c r="AZU75" s="20"/>
      <c r="AZV75" s="20"/>
      <c r="AZW75" s="20"/>
      <c r="AZX75" s="20"/>
      <c r="AZY75" s="20"/>
      <c r="AZZ75" s="20"/>
      <c r="BAA75" s="20"/>
      <c r="BAB75" s="20"/>
      <c r="BAC75" s="20"/>
      <c r="BAD75" s="20"/>
      <c r="BAE75" s="20"/>
      <c r="BAF75" s="20"/>
      <c r="BAG75" s="20"/>
      <c r="BAH75" s="20"/>
      <c r="BAI75" s="20"/>
      <c r="BAJ75" s="20"/>
      <c r="BAK75" s="20"/>
      <c r="BAL75" s="20"/>
      <c r="BAM75" s="20"/>
      <c r="BAN75" s="20"/>
      <c r="BAO75" s="20"/>
      <c r="BAP75" s="20"/>
      <c r="BAQ75" s="20"/>
      <c r="BAR75" s="20"/>
      <c r="BAS75" s="20"/>
      <c r="BAT75" s="20"/>
      <c r="BAU75" s="20"/>
      <c r="BAV75" s="20"/>
      <c r="BAW75" s="20"/>
      <c r="BAX75" s="20"/>
      <c r="BAY75" s="20"/>
      <c r="BAZ75" s="20"/>
      <c r="BBA75" s="20"/>
      <c r="BBB75" s="20"/>
      <c r="BBC75" s="20"/>
      <c r="BBD75" s="20"/>
      <c r="BBE75" s="20"/>
      <c r="BBF75" s="20"/>
      <c r="BBG75" s="20"/>
      <c r="BBH75" s="20"/>
      <c r="BBI75" s="20"/>
      <c r="BBJ75" s="20"/>
      <c r="BBK75" s="20"/>
      <c r="BBL75" s="20"/>
      <c r="BBM75" s="20"/>
      <c r="BBN75" s="20"/>
      <c r="BBO75" s="20"/>
      <c r="BBP75" s="20"/>
      <c r="BBQ75" s="20"/>
      <c r="BBR75" s="20"/>
      <c r="BBS75" s="20"/>
      <c r="BBT75" s="20"/>
      <c r="BBU75" s="20"/>
      <c r="BBV75" s="20"/>
      <c r="BBW75" s="20"/>
      <c r="BBX75" s="20"/>
      <c r="BBY75" s="20"/>
      <c r="BBZ75" s="20"/>
      <c r="BCA75" s="20"/>
      <c r="BCB75" s="20"/>
      <c r="BCC75" s="20"/>
      <c r="BCD75" s="20"/>
      <c r="BCE75" s="20"/>
      <c r="BCF75" s="20"/>
      <c r="BCG75" s="20"/>
      <c r="BCH75" s="20"/>
      <c r="BCI75" s="20"/>
      <c r="BCJ75" s="20"/>
      <c r="BCK75" s="20"/>
      <c r="BCL75" s="20"/>
      <c r="BCM75" s="20"/>
      <c r="BCN75" s="20"/>
      <c r="BCO75" s="20"/>
      <c r="BCP75" s="20"/>
      <c r="BCQ75" s="20"/>
      <c r="BCR75" s="20"/>
      <c r="BCS75" s="20"/>
      <c r="BCT75" s="20"/>
      <c r="BCU75" s="20"/>
      <c r="BCV75" s="20"/>
      <c r="BCW75" s="20"/>
      <c r="BCX75" s="20"/>
      <c r="BCY75" s="20"/>
      <c r="BCZ75" s="20"/>
      <c r="BDA75" s="20"/>
      <c r="BDB75" s="20"/>
      <c r="BDC75" s="20"/>
      <c r="BDD75" s="20"/>
      <c r="BDE75" s="20"/>
      <c r="BDF75" s="20"/>
      <c r="BDG75" s="20"/>
      <c r="BDH75" s="20"/>
      <c r="BDI75" s="20"/>
      <c r="BDJ75" s="20"/>
      <c r="BDK75" s="20"/>
      <c r="BDL75" s="20"/>
      <c r="BDM75" s="20"/>
      <c r="BDN75" s="20"/>
      <c r="BDO75" s="20"/>
      <c r="BDP75" s="20"/>
      <c r="BDQ75" s="20"/>
      <c r="BDR75" s="20"/>
      <c r="BDS75" s="20"/>
      <c r="BDT75" s="20"/>
      <c r="BDU75" s="20"/>
      <c r="BDV75" s="20"/>
      <c r="BDW75" s="20"/>
      <c r="BDX75" s="20"/>
      <c r="BDY75" s="20"/>
      <c r="BDZ75" s="20"/>
      <c r="BEA75" s="20"/>
      <c r="BEB75" s="20"/>
      <c r="BEC75" s="20"/>
      <c r="BED75" s="20"/>
      <c r="BEE75" s="20"/>
      <c r="BEF75" s="20"/>
      <c r="BEG75" s="20"/>
      <c r="BEH75" s="20"/>
      <c r="BEI75" s="20"/>
      <c r="BEJ75" s="20"/>
      <c r="BEK75" s="20"/>
      <c r="BEL75" s="20"/>
      <c r="BEM75" s="20"/>
      <c r="BEN75" s="20"/>
      <c r="BEO75" s="20"/>
      <c r="BEP75" s="20"/>
      <c r="BEQ75" s="20"/>
      <c r="BER75" s="20"/>
      <c r="BES75" s="20"/>
      <c r="BET75" s="20"/>
      <c r="BEU75" s="20"/>
      <c r="BEV75" s="20"/>
      <c r="BEW75" s="20"/>
      <c r="BEX75" s="20"/>
      <c r="BEY75" s="20"/>
      <c r="BEZ75" s="20"/>
      <c r="BFA75" s="20"/>
      <c r="BFB75" s="20"/>
      <c r="BFC75" s="20"/>
      <c r="BFD75" s="20"/>
      <c r="BFE75" s="20"/>
      <c r="BFF75" s="20"/>
      <c r="BFG75" s="20"/>
      <c r="BFH75" s="20"/>
      <c r="BFI75" s="20"/>
      <c r="BFJ75" s="20"/>
      <c r="BFK75" s="20"/>
      <c r="BFL75" s="20"/>
      <c r="BFM75" s="20"/>
      <c r="BFN75" s="20"/>
      <c r="BFO75" s="20"/>
      <c r="BFP75" s="20"/>
      <c r="BFQ75" s="20"/>
      <c r="BFR75" s="20"/>
      <c r="BFS75" s="20"/>
      <c r="BFT75" s="20"/>
      <c r="BFU75" s="20"/>
      <c r="BFV75" s="20"/>
      <c r="BFW75" s="20"/>
      <c r="BFX75" s="20"/>
      <c r="BFY75" s="20"/>
      <c r="BFZ75" s="20"/>
      <c r="BGA75" s="20"/>
      <c r="BGB75" s="20"/>
      <c r="BGC75" s="20"/>
      <c r="BGD75" s="20"/>
      <c r="BGE75" s="20"/>
      <c r="BGF75" s="20"/>
      <c r="BGG75" s="20"/>
      <c r="BGH75" s="20"/>
      <c r="BGI75" s="20"/>
      <c r="BGJ75" s="20"/>
      <c r="BGK75" s="20"/>
      <c r="BGL75" s="20"/>
      <c r="BGM75" s="20"/>
      <c r="BGN75" s="20"/>
      <c r="BGO75" s="20"/>
      <c r="BGP75" s="20"/>
      <c r="BGQ75" s="20"/>
      <c r="BGR75" s="20"/>
      <c r="BGS75" s="20"/>
      <c r="BGT75" s="20"/>
      <c r="BGU75" s="20"/>
      <c r="BGV75" s="20"/>
      <c r="BGW75" s="20"/>
      <c r="BGX75" s="20"/>
      <c r="BGY75" s="20"/>
      <c r="BGZ75" s="20"/>
      <c r="BHA75" s="20"/>
      <c r="BHB75" s="20"/>
      <c r="BHC75" s="20"/>
      <c r="BHD75" s="20"/>
      <c r="BHE75" s="20"/>
      <c r="BHF75" s="20"/>
      <c r="BHG75" s="20"/>
      <c r="BHH75" s="20"/>
      <c r="BHI75" s="20"/>
      <c r="BHJ75" s="20"/>
      <c r="BHK75" s="20"/>
      <c r="BHL75" s="20"/>
      <c r="BHM75" s="20"/>
      <c r="BHN75" s="20"/>
      <c r="BHO75" s="20"/>
      <c r="BHP75" s="20"/>
      <c r="BHQ75" s="20"/>
      <c r="BHR75" s="20"/>
      <c r="BHS75" s="20"/>
      <c r="BHT75" s="20"/>
      <c r="BHU75" s="20"/>
      <c r="BHV75" s="20"/>
      <c r="BHW75" s="20"/>
      <c r="BHX75" s="20"/>
      <c r="BHY75" s="20"/>
      <c r="BHZ75" s="20"/>
      <c r="BIA75" s="20"/>
      <c r="BIB75" s="20"/>
      <c r="BIC75" s="20"/>
      <c r="BID75" s="20"/>
      <c r="BIE75" s="20"/>
      <c r="BIF75" s="20"/>
      <c r="BIG75" s="20"/>
      <c r="BIH75" s="20"/>
      <c r="BII75" s="20"/>
      <c r="BIJ75" s="20"/>
      <c r="BIK75" s="20"/>
      <c r="BIL75" s="20"/>
      <c r="BIM75" s="20"/>
      <c r="BIN75" s="20"/>
      <c r="BIO75" s="20"/>
      <c r="BIP75" s="20"/>
      <c r="BIQ75" s="20"/>
      <c r="BIR75" s="20"/>
      <c r="BIS75" s="20"/>
      <c r="BIT75" s="20"/>
      <c r="BIU75" s="20"/>
      <c r="BIV75" s="20"/>
      <c r="BIW75" s="20"/>
      <c r="BIX75" s="20"/>
      <c r="BIY75" s="20"/>
      <c r="BIZ75" s="20"/>
      <c r="BJA75" s="20"/>
      <c r="BJB75" s="20"/>
      <c r="BJC75" s="20"/>
      <c r="BJD75" s="20"/>
      <c r="BJE75" s="20"/>
      <c r="BJF75" s="20"/>
      <c r="BJG75" s="20"/>
      <c r="BJH75" s="20"/>
      <c r="BJI75" s="20"/>
      <c r="BJJ75" s="20"/>
      <c r="BJK75" s="20"/>
      <c r="BJL75" s="20"/>
      <c r="BJM75" s="20"/>
      <c r="BJN75" s="20"/>
      <c r="BJO75" s="20"/>
      <c r="BJP75" s="20"/>
      <c r="BJQ75" s="20"/>
      <c r="BJR75" s="20"/>
      <c r="BJS75" s="20"/>
      <c r="BJT75" s="20"/>
      <c r="BJU75" s="20"/>
      <c r="BJV75" s="20"/>
      <c r="BJW75" s="20"/>
      <c r="BJX75" s="20"/>
      <c r="BJY75" s="20"/>
      <c r="BJZ75" s="20"/>
      <c r="BKA75" s="20"/>
      <c r="BKB75" s="20"/>
      <c r="BKC75" s="20"/>
      <c r="BKD75" s="20"/>
      <c r="BKE75" s="20"/>
      <c r="BKF75" s="20"/>
      <c r="BKG75" s="20"/>
      <c r="BKH75" s="20"/>
      <c r="BKI75" s="20"/>
      <c r="BKJ75" s="20"/>
      <c r="BKK75" s="20"/>
      <c r="BKL75" s="20"/>
      <c r="BKM75" s="20"/>
      <c r="BKN75" s="20"/>
      <c r="BKO75" s="20"/>
      <c r="BKP75" s="20"/>
      <c r="BKQ75" s="20"/>
      <c r="BKR75" s="20"/>
      <c r="BKS75" s="20"/>
      <c r="BKT75" s="20"/>
      <c r="BKU75" s="20"/>
      <c r="BKV75" s="20"/>
      <c r="BKW75" s="20"/>
      <c r="BKX75" s="20"/>
      <c r="BKY75" s="20"/>
      <c r="BKZ75" s="20"/>
      <c r="BLA75" s="20"/>
      <c r="BLB75" s="20"/>
      <c r="BLC75" s="20"/>
      <c r="BLD75" s="20"/>
      <c r="BLE75" s="20"/>
      <c r="BLF75" s="20"/>
      <c r="BLG75" s="20"/>
      <c r="BLH75" s="20"/>
      <c r="BLI75" s="20"/>
      <c r="BLJ75" s="20"/>
      <c r="BLK75" s="20"/>
      <c r="BLL75" s="20"/>
      <c r="BLM75" s="20"/>
      <c r="BLN75" s="20"/>
      <c r="BLO75" s="20"/>
      <c r="BLP75" s="20"/>
      <c r="BLQ75" s="20"/>
      <c r="BLR75" s="20"/>
      <c r="BLS75" s="20"/>
      <c r="BLT75" s="20"/>
      <c r="BLU75" s="20"/>
      <c r="BLV75" s="20"/>
      <c r="BLW75" s="20"/>
      <c r="BLX75" s="20"/>
      <c r="BLY75" s="20"/>
      <c r="BLZ75" s="20"/>
      <c r="BMA75" s="20"/>
      <c r="BMB75" s="20"/>
      <c r="BMC75" s="20"/>
      <c r="BMD75" s="20"/>
      <c r="BME75" s="20"/>
      <c r="BMF75" s="20"/>
      <c r="BMG75" s="20"/>
      <c r="BMH75" s="20"/>
      <c r="BMI75" s="20"/>
      <c r="BMJ75" s="20"/>
      <c r="BMK75" s="20"/>
      <c r="BML75" s="20"/>
      <c r="BMM75" s="20"/>
      <c r="BMN75" s="20"/>
      <c r="BMO75" s="20"/>
      <c r="BMP75" s="20"/>
      <c r="BMQ75" s="20"/>
      <c r="BMR75" s="20"/>
      <c r="BMS75" s="20"/>
      <c r="BMT75" s="20"/>
      <c r="BMU75" s="20"/>
      <c r="BMV75" s="20"/>
      <c r="BMW75" s="20"/>
      <c r="BMX75" s="20"/>
      <c r="BMY75" s="20"/>
      <c r="BMZ75" s="20"/>
      <c r="BNA75" s="20"/>
      <c r="BNB75" s="20"/>
      <c r="BNC75" s="20"/>
      <c r="BND75" s="20"/>
      <c r="BNE75" s="20"/>
      <c r="BNF75" s="20"/>
      <c r="BNG75" s="20"/>
      <c r="BNH75" s="20"/>
      <c r="BNI75" s="20"/>
      <c r="BNJ75" s="20"/>
      <c r="BNK75" s="20"/>
      <c r="BNL75" s="20"/>
      <c r="BNM75" s="20"/>
      <c r="BNN75" s="20"/>
      <c r="BNO75" s="20"/>
      <c r="BNP75" s="20"/>
      <c r="BNQ75" s="20"/>
      <c r="BNR75" s="20"/>
      <c r="BNS75" s="20"/>
      <c r="BNT75" s="20"/>
      <c r="BNU75" s="20"/>
      <c r="BNV75" s="20"/>
      <c r="BNW75" s="20"/>
      <c r="BNX75" s="20"/>
      <c r="BNY75" s="20"/>
      <c r="BNZ75" s="20"/>
      <c r="BOA75" s="20"/>
      <c r="BOB75" s="20"/>
      <c r="BOC75" s="20"/>
      <c r="BOD75" s="20"/>
      <c r="BOE75" s="20"/>
      <c r="BOF75" s="20"/>
      <c r="BOG75" s="20"/>
      <c r="BOH75" s="20"/>
      <c r="BOI75" s="20"/>
      <c r="BOJ75" s="20"/>
      <c r="BOK75" s="20"/>
      <c r="BOL75" s="20"/>
      <c r="BOM75" s="20"/>
      <c r="BON75" s="20"/>
      <c r="BOO75" s="20"/>
      <c r="BOP75" s="20"/>
      <c r="BOQ75" s="20"/>
      <c r="BOR75" s="20"/>
      <c r="BOS75" s="20"/>
      <c r="BOT75" s="20"/>
      <c r="BOU75" s="20"/>
      <c r="BOV75" s="20"/>
      <c r="BOW75" s="20"/>
      <c r="BOX75" s="20"/>
      <c r="BOY75" s="20"/>
      <c r="BOZ75" s="20"/>
      <c r="BPA75" s="20"/>
      <c r="BPB75" s="20"/>
      <c r="BPC75" s="20"/>
      <c r="BPD75" s="20"/>
      <c r="BPE75" s="20"/>
      <c r="BPF75" s="20"/>
      <c r="BPG75" s="20"/>
      <c r="BPH75" s="20"/>
      <c r="BPI75" s="20"/>
      <c r="BPJ75" s="20"/>
      <c r="BPK75" s="20"/>
      <c r="BPL75" s="20"/>
      <c r="BPM75" s="20"/>
      <c r="BPN75" s="20"/>
      <c r="BPO75" s="20"/>
      <c r="BPP75" s="20"/>
      <c r="BPQ75" s="20"/>
      <c r="BPR75" s="20"/>
      <c r="BPS75" s="20"/>
      <c r="BPT75" s="20"/>
      <c r="BPU75" s="20"/>
      <c r="BPV75" s="20"/>
      <c r="BPW75" s="20"/>
      <c r="BPX75" s="20"/>
      <c r="BPY75" s="20"/>
      <c r="BPZ75" s="20"/>
      <c r="BQA75" s="20"/>
      <c r="BQB75" s="20"/>
      <c r="BQC75" s="20"/>
      <c r="BQD75" s="20"/>
      <c r="BQE75" s="20"/>
      <c r="BQF75" s="20"/>
      <c r="BQG75" s="20"/>
      <c r="BQH75" s="20"/>
      <c r="BQI75" s="20"/>
      <c r="BQJ75" s="20"/>
      <c r="BQK75" s="20"/>
      <c r="BQL75" s="20"/>
      <c r="BQM75" s="20"/>
      <c r="BQN75" s="20"/>
      <c r="BQO75" s="20"/>
      <c r="BQP75" s="20"/>
      <c r="BQQ75" s="20"/>
      <c r="BQR75" s="20"/>
      <c r="BQS75" s="20"/>
      <c r="BQT75" s="20"/>
      <c r="BQU75" s="20"/>
      <c r="BQV75" s="20"/>
      <c r="BQW75" s="20"/>
      <c r="BQX75" s="20"/>
      <c r="BQY75" s="20"/>
      <c r="BQZ75" s="20"/>
      <c r="BRA75" s="20"/>
      <c r="BRB75" s="20"/>
      <c r="BRC75" s="20"/>
      <c r="BRD75" s="20"/>
      <c r="BRE75" s="20"/>
      <c r="BRF75" s="20"/>
      <c r="BRG75" s="20"/>
      <c r="BRH75" s="20"/>
      <c r="BRI75" s="20"/>
      <c r="BRJ75" s="20"/>
      <c r="BRK75" s="20"/>
      <c r="BRL75" s="20"/>
      <c r="BRM75" s="20"/>
      <c r="BRN75" s="20"/>
      <c r="BRO75" s="20"/>
      <c r="BRP75" s="20"/>
      <c r="BRQ75" s="20"/>
      <c r="BRR75" s="20"/>
      <c r="BRS75" s="20"/>
      <c r="BRT75" s="20"/>
      <c r="BRU75" s="20"/>
      <c r="BRV75" s="20"/>
      <c r="BRW75" s="20"/>
      <c r="BRX75" s="20"/>
      <c r="BRY75" s="20"/>
      <c r="BRZ75" s="20"/>
      <c r="BSA75" s="20"/>
      <c r="BSB75" s="20"/>
      <c r="BSC75" s="20"/>
      <c r="BSD75" s="20"/>
      <c r="BSE75" s="20"/>
      <c r="BSF75" s="20"/>
      <c r="BSG75" s="20"/>
      <c r="BSH75" s="20"/>
      <c r="BSI75" s="20"/>
      <c r="BSJ75" s="20"/>
      <c r="BSK75" s="20"/>
      <c r="BSL75" s="20"/>
      <c r="BSM75" s="20"/>
      <c r="BSN75" s="20"/>
      <c r="BSO75" s="20"/>
      <c r="BSP75" s="20"/>
      <c r="BSQ75" s="20"/>
      <c r="BSR75" s="20"/>
      <c r="BSS75" s="20"/>
      <c r="BST75" s="20"/>
      <c r="BSU75" s="20"/>
      <c r="BSV75" s="20"/>
      <c r="BSW75" s="20"/>
      <c r="BSX75" s="20"/>
      <c r="BSY75" s="20"/>
      <c r="BSZ75" s="20"/>
      <c r="BTA75" s="20"/>
      <c r="BTB75" s="20"/>
      <c r="BTC75" s="20"/>
      <c r="BTD75" s="20"/>
      <c r="BTE75" s="20"/>
      <c r="BTF75" s="20"/>
      <c r="BTG75" s="20"/>
      <c r="BTH75" s="20"/>
      <c r="BTI75" s="20"/>
      <c r="BTJ75" s="20"/>
      <c r="BTK75" s="20"/>
      <c r="BTL75" s="20"/>
      <c r="BTM75" s="20"/>
      <c r="BTN75" s="20"/>
      <c r="BTO75" s="20"/>
      <c r="BTP75" s="20"/>
      <c r="BTQ75" s="20"/>
      <c r="BTR75" s="20"/>
      <c r="BTS75" s="20"/>
      <c r="BTT75" s="20"/>
      <c r="BTU75" s="20"/>
      <c r="BTV75" s="20"/>
      <c r="BTW75" s="20"/>
      <c r="BTX75" s="20"/>
      <c r="BTY75" s="20"/>
      <c r="BTZ75" s="20"/>
      <c r="BUA75" s="20"/>
      <c r="BUB75" s="20"/>
      <c r="BUC75" s="20"/>
      <c r="BUD75" s="20"/>
      <c r="BUE75" s="20"/>
      <c r="BUF75" s="20"/>
      <c r="BUG75" s="20"/>
      <c r="BUH75" s="20"/>
      <c r="BUI75" s="20"/>
      <c r="BUJ75" s="20"/>
      <c r="BUK75" s="20"/>
      <c r="BUL75" s="20"/>
      <c r="BUM75" s="20"/>
      <c r="BUN75" s="20"/>
      <c r="BUO75" s="20"/>
      <c r="BUP75" s="20"/>
      <c r="BUQ75" s="20"/>
      <c r="BUR75" s="20"/>
      <c r="BUS75" s="20"/>
      <c r="BUT75" s="20"/>
      <c r="BUU75" s="20"/>
      <c r="BUV75" s="20"/>
      <c r="BUW75" s="20"/>
      <c r="BUX75" s="20"/>
      <c r="BUY75" s="20"/>
      <c r="BUZ75" s="20"/>
      <c r="BVA75" s="20"/>
      <c r="BVB75" s="20"/>
      <c r="BVC75" s="20"/>
      <c r="BVD75" s="20"/>
      <c r="BVE75" s="20"/>
      <c r="BVF75" s="20"/>
      <c r="BVG75" s="20"/>
      <c r="BVH75" s="20"/>
      <c r="BVI75" s="20"/>
      <c r="BVJ75" s="20"/>
      <c r="BVK75" s="20"/>
      <c r="BVL75" s="20"/>
      <c r="BVM75" s="20"/>
      <c r="BVN75" s="20"/>
      <c r="BVO75" s="20"/>
      <c r="BVP75" s="20"/>
      <c r="BVQ75" s="20"/>
      <c r="BVR75" s="20"/>
      <c r="BVS75" s="20"/>
      <c r="BVT75" s="20"/>
      <c r="BVU75" s="20"/>
      <c r="BVV75" s="20"/>
      <c r="BVW75" s="20"/>
      <c r="BVX75" s="20"/>
      <c r="BVY75" s="20"/>
      <c r="BVZ75" s="20"/>
      <c r="BWA75" s="20"/>
      <c r="BWB75" s="20"/>
      <c r="BWC75" s="20"/>
      <c r="BWD75" s="20"/>
      <c r="BWE75" s="20"/>
      <c r="BWF75" s="20"/>
      <c r="BWG75" s="20"/>
      <c r="BWH75" s="20"/>
      <c r="BWI75" s="20"/>
      <c r="BWJ75" s="20"/>
      <c r="BWK75" s="20"/>
      <c r="BWL75" s="20"/>
      <c r="BWM75" s="20"/>
      <c r="BWN75" s="20"/>
      <c r="BWO75" s="20"/>
      <c r="BWP75" s="20"/>
      <c r="BWQ75" s="20"/>
      <c r="BWR75" s="20"/>
      <c r="BWS75" s="20"/>
      <c r="BWT75" s="20"/>
      <c r="BWU75" s="20"/>
      <c r="BWV75" s="20"/>
      <c r="BWW75" s="20"/>
      <c r="BWX75" s="20"/>
      <c r="BWY75" s="20"/>
      <c r="BWZ75" s="20"/>
      <c r="BXA75" s="20"/>
      <c r="BXB75" s="20"/>
      <c r="BXC75" s="20"/>
      <c r="BXD75" s="20"/>
      <c r="BXE75" s="20"/>
      <c r="BXF75" s="20"/>
      <c r="BXG75" s="20"/>
      <c r="BXH75" s="20"/>
      <c r="BXI75" s="20"/>
      <c r="BXJ75" s="20"/>
      <c r="BXK75" s="20"/>
      <c r="BXL75" s="20"/>
      <c r="BXM75" s="20"/>
      <c r="BXN75" s="20"/>
      <c r="BXO75" s="20"/>
      <c r="BXP75" s="20"/>
      <c r="BXQ75" s="20"/>
      <c r="BXR75" s="20"/>
      <c r="BXS75" s="20"/>
      <c r="BXT75" s="20"/>
      <c r="BXU75" s="20"/>
      <c r="BXV75" s="20"/>
      <c r="BXW75" s="20"/>
      <c r="BXX75" s="20"/>
      <c r="BXY75" s="20"/>
      <c r="BXZ75" s="20"/>
      <c r="BYA75" s="20"/>
      <c r="BYB75" s="20"/>
      <c r="BYC75" s="20"/>
      <c r="BYD75" s="20"/>
      <c r="BYE75" s="20"/>
      <c r="BYF75" s="20"/>
      <c r="BYG75" s="20"/>
      <c r="BYH75" s="20"/>
      <c r="BYI75" s="20"/>
      <c r="BYJ75" s="20"/>
      <c r="BYK75" s="20"/>
      <c r="BYL75" s="20"/>
      <c r="BYM75" s="20"/>
      <c r="BYN75" s="20"/>
      <c r="BYO75" s="20"/>
      <c r="BYP75" s="20"/>
      <c r="BYQ75" s="20"/>
      <c r="BYR75" s="20"/>
      <c r="BYS75" s="20"/>
      <c r="BYT75" s="20"/>
      <c r="BYU75" s="20"/>
      <c r="BYV75" s="20"/>
      <c r="BYW75" s="20"/>
      <c r="BYX75" s="20"/>
      <c r="BYY75" s="20"/>
      <c r="BYZ75" s="20"/>
      <c r="BZA75" s="20"/>
      <c r="BZB75" s="20"/>
      <c r="BZC75" s="20"/>
      <c r="BZD75" s="20"/>
      <c r="BZE75" s="20"/>
      <c r="BZF75" s="20"/>
      <c r="BZG75" s="20"/>
      <c r="BZH75" s="20"/>
      <c r="BZI75" s="20"/>
      <c r="BZJ75" s="20"/>
      <c r="BZK75" s="20"/>
      <c r="BZL75" s="20"/>
      <c r="BZM75" s="20"/>
      <c r="BZN75" s="20"/>
      <c r="BZO75" s="20"/>
      <c r="BZP75" s="20"/>
      <c r="BZQ75" s="20"/>
      <c r="BZR75" s="20"/>
      <c r="BZS75" s="20"/>
      <c r="BZT75" s="20"/>
      <c r="BZU75" s="20"/>
      <c r="BZV75" s="20"/>
      <c r="BZW75" s="20"/>
      <c r="BZX75" s="20"/>
      <c r="BZY75" s="20"/>
      <c r="BZZ75" s="20"/>
      <c r="CAA75" s="20"/>
      <c r="CAB75" s="20"/>
      <c r="CAC75" s="20"/>
      <c r="CAD75" s="20"/>
      <c r="CAE75" s="20"/>
      <c r="CAF75" s="20"/>
      <c r="CAG75" s="20"/>
      <c r="CAH75" s="20"/>
      <c r="CAI75" s="20"/>
      <c r="CAJ75" s="20"/>
      <c r="CAK75" s="20"/>
      <c r="CAL75" s="20"/>
      <c r="CAM75" s="20"/>
      <c r="CAN75" s="20"/>
      <c r="CAO75" s="20"/>
      <c r="CAP75" s="20"/>
      <c r="CAQ75" s="20"/>
      <c r="CAR75" s="20"/>
      <c r="CAS75" s="20"/>
      <c r="CAT75" s="20"/>
      <c r="CAU75" s="20"/>
      <c r="CAV75" s="20"/>
      <c r="CAW75" s="20"/>
      <c r="CAX75" s="20"/>
      <c r="CAY75" s="20"/>
      <c r="CAZ75" s="20"/>
      <c r="CBA75" s="20"/>
      <c r="CBB75" s="20"/>
      <c r="CBC75" s="20"/>
      <c r="CBD75" s="20"/>
      <c r="CBE75" s="20"/>
      <c r="CBF75" s="20"/>
      <c r="CBG75" s="20"/>
      <c r="CBH75" s="20"/>
      <c r="CBI75" s="20"/>
      <c r="CBJ75" s="20"/>
      <c r="CBK75" s="20"/>
      <c r="CBL75" s="20"/>
      <c r="CBM75" s="20"/>
      <c r="CBN75" s="20"/>
      <c r="CBO75" s="20"/>
      <c r="CBP75" s="20"/>
      <c r="CBQ75" s="20"/>
      <c r="CBR75" s="20"/>
      <c r="CBS75" s="20"/>
      <c r="CBT75" s="20"/>
      <c r="CBU75" s="20"/>
      <c r="CBV75" s="20"/>
      <c r="CBW75" s="20"/>
      <c r="CBX75" s="20"/>
      <c r="CBY75" s="20"/>
      <c r="CBZ75" s="20"/>
      <c r="CCA75" s="20"/>
      <c r="CCB75" s="20"/>
      <c r="CCC75" s="20"/>
      <c r="CCD75" s="20"/>
      <c r="CCE75" s="20"/>
      <c r="CCF75" s="20"/>
      <c r="CCG75" s="20"/>
      <c r="CCH75" s="20"/>
      <c r="CCI75" s="20"/>
      <c r="CCJ75" s="20"/>
      <c r="CCK75" s="20"/>
      <c r="CCL75" s="20"/>
      <c r="CCM75" s="20"/>
      <c r="CCN75" s="20"/>
      <c r="CCO75" s="20"/>
      <c r="CCP75" s="20"/>
      <c r="CCQ75" s="20"/>
      <c r="CCR75" s="20"/>
      <c r="CCS75" s="20"/>
      <c r="CCT75" s="20"/>
      <c r="CCU75" s="20"/>
      <c r="CCV75" s="20"/>
      <c r="CCW75" s="20"/>
      <c r="CCX75" s="20"/>
      <c r="CCY75" s="20"/>
      <c r="CCZ75" s="20"/>
      <c r="CDA75" s="20"/>
      <c r="CDB75" s="20"/>
      <c r="CDC75" s="20"/>
      <c r="CDD75" s="20"/>
      <c r="CDE75" s="20"/>
      <c r="CDF75" s="20"/>
      <c r="CDG75" s="20"/>
      <c r="CDH75" s="20"/>
      <c r="CDI75" s="20"/>
      <c r="CDJ75" s="20"/>
      <c r="CDK75" s="20"/>
      <c r="CDL75" s="20"/>
      <c r="CDM75" s="20"/>
      <c r="CDN75" s="20"/>
      <c r="CDO75" s="20"/>
      <c r="CDP75" s="20"/>
      <c r="CDQ75" s="20"/>
      <c r="CDR75" s="20"/>
      <c r="CDS75" s="20"/>
      <c r="CDT75" s="20"/>
      <c r="CDU75" s="20"/>
      <c r="CDV75" s="20"/>
      <c r="CDW75" s="20"/>
      <c r="CDX75" s="20"/>
      <c r="CDY75" s="20"/>
      <c r="CDZ75" s="20"/>
      <c r="CEA75" s="20"/>
      <c r="CEB75" s="20"/>
      <c r="CEC75" s="20"/>
      <c r="CED75" s="20"/>
      <c r="CEE75" s="20"/>
      <c r="CEF75" s="20"/>
      <c r="CEG75" s="20"/>
      <c r="CEH75" s="20"/>
      <c r="CEI75" s="20"/>
      <c r="CEJ75" s="20"/>
      <c r="CEK75" s="20"/>
      <c r="CEL75" s="20"/>
      <c r="CEM75" s="20"/>
      <c r="CEN75" s="20"/>
      <c r="CEO75" s="20"/>
      <c r="CEP75" s="20"/>
      <c r="CEQ75" s="20"/>
      <c r="CER75" s="20"/>
      <c r="CES75" s="20"/>
      <c r="CET75" s="20"/>
      <c r="CEU75" s="20"/>
      <c r="CEV75" s="20"/>
      <c r="CEW75" s="20"/>
      <c r="CEX75" s="20"/>
      <c r="CEY75" s="20"/>
      <c r="CEZ75" s="20"/>
      <c r="CFA75" s="20"/>
      <c r="CFB75" s="20"/>
      <c r="CFC75" s="20"/>
      <c r="CFD75" s="20"/>
      <c r="CFE75" s="20"/>
      <c r="CFF75" s="20"/>
      <c r="CFG75" s="20"/>
      <c r="CFH75" s="20"/>
      <c r="CFI75" s="20"/>
      <c r="CFJ75" s="20"/>
      <c r="CFK75" s="20"/>
      <c r="CFL75" s="20"/>
      <c r="CFM75" s="20"/>
      <c r="CFN75" s="20"/>
      <c r="CFO75" s="20"/>
      <c r="CFP75" s="20"/>
      <c r="CFQ75" s="20"/>
      <c r="CFR75" s="20"/>
      <c r="CFS75" s="20"/>
      <c r="CFT75" s="20"/>
      <c r="CFU75" s="20"/>
      <c r="CFV75" s="20"/>
      <c r="CFW75" s="20"/>
      <c r="CFX75" s="20"/>
      <c r="CFY75" s="20"/>
      <c r="CFZ75" s="20"/>
      <c r="CGA75" s="20"/>
      <c r="CGB75" s="20"/>
      <c r="CGC75" s="20"/>
      <c r="CGD75" s="20"/>
      <c r="CGE75" s="20"/>
      <c r="CGF75" s="20"/>
      <c r="CGG75" s="20"/>
      <c r="CGH75" s="20"/>
      <c r="CGI75" s="20"/>
      <c r="CGJ75" s="20"/>
      <c r="CGK75" s="20"/>
      <c r="CGL75" s="20"/>
      <c r="CGM75" s="20"/>
      <c r="CGN75" s="20"/>
      <c r="CGO75" s="20"/>
      <c r="CGP75" s="20"/>
      <c r="CGQ75" s="20"/>
      <c r="CGR75" s="20"/>
      <c r="CGS75" s="20"/>
      <c r="CGT75" s="20"/>
      <c r="CGU75" s="20"/>
      <c r="CGV75" s="20"/>
      <c r="CGW75" s="20"/>
      <c r="CGX75" s="20"/>
      <c r="CGY75" s="20"/>
      <c r="CGZ75" s="20"/>
      <c r="CHA75" s="20"/>
      <c r="CHB75" s="20"/>
      <c r="CHC75" s="20"/>
      <c r="CHD75" s="20"/>
      <c r="CHE75" s="20"/>
      <c r="CHF75" s="20"/>
      <c r="CHG75" s="20"/>
      <c r="CHH75" s="20"/>
      <c r="CHI75" s="20"/>
      <c r="CHJ75" s="20"/>
      <c r="CHK75" s="20"/>
      <c r="CHL75" s="20"/>
      <c r="CHM75" s="20"/>
      <c r="CHN75" s="20"/>
      <c r="CHO75" s="20"/>
      <c r="CHP75" s="20"/>
      <c r="CHQ75" s="20"/>
      <c r="CHR75" s="20"/>
      <c r="CHS75" s="20"/>
      <c r="CHT75" s="20"/>
      <c r="CHU75" s="20"/>
      <c r="CHV75" s="20"/>
      <c r="CHW75" s="20"/>
      <c r="CHX75" s="20"/>
      <c r="CHY75" s="20"/>
      <c r="CHZ75" s="20"/>
      <c r="CIA75" s="20"/>
      <c r="CIB75" s="20"/>
      <c r="CIC75" s="20"/>
      <c r="CID75" s="20"/>
      <c r="CIE75" s="20"/>
      <c r="CIF75" s="20"/>
      <c r="CIG75" s="20"/>
      <c r="CIH75" s="20"/>
      <c r="CII75" s="20"/>
      <c r="CIJ75" s="20"/>
      <c r="CIK75" s="20"/>
      <c r="CIL75" s="20"/>
      <c r="CIM75" s="20"/>
      <c r="CIN75" s="20"/>
      <c r="CIO75" s="20"/>
      <c r="CIP75" s="20"/>
      <c r="CIQ75" s="20"/>
      <c r="CIR75" s="20"/>
      <c r="CIS75" s="20"/>
      <c r="CIT75" s="20"/>
      <c r="CIU75" s="20"/>
      <c r="CIV75" s="20"/>
      <c r="CIW75" s="20"/>
      <c r="CIX75" s="20"/>
      <c r="CIY75" s="20"/>
      <c r="CIZ75" s="20"/>
      <c r="CJA75" s="20"/>
      <c r="CJB75" s="20"/>
      <c r="CJC75" s="20"/>
      <c r="CJD75" s="20"/>
      <c r="CJE75" s="20"/>
      <c r="CJF75" s="20"/>
      <c r="CJG75" s="20"/>
      <c r="CJH75" s="20"/>
      <c r="CJI75" s="20"/>
      <c r="CJJ75" s="20"/>
      <c r="CJK75" s="20"/>
      <c r="CJL75" s="20"/>
      <c r="CJM75" s="20"/>
      <c r="CJN75" s="20"/>
      <c r="CJO75" s="20"/>
      <c r="CJP75" s="20"/>
      <c r="CJQ75" s="20"/>
      <c r="CJR75" s="20"/>
      <c r="CJS75" s="20"/>
      <c r="CJT75" s="20"/>
      <c r="CJU75" s="20"/>
      <c r="CJV75" s="20"/>
      <c r="CJW75" s="20"/>
      <c r="CJX75" s="20"/>
      <c r="CJY75" s="20"/>
      <c r="CJZ75" s="20"/>
      <c r="CKA75" s="20"/>
      <c r="CKB75" s="20"/>
      <c r="CKC75" s="20"/>
      <c r="CKD75" s="20"/>
      <c r="CKE75" s="20"/>
      <c r="CKF75" s="20"/>
      <c r="CKG75" s="20"/>
      <c r="CKH75" s="20"/>
      <c r="CKI75" s="20"/>
      <c r="CKJ75" s="20"/>
      <c r="CKK75" s="20"/>
      <c r="CKL75" s="20"/>
      <c r="CKM75" s="20"/>
      <c r="CKN75" s="20"/>
      <c r="CKO75" s="20"/>
      <c r="CKP75" s="20"/>
      <c r="CKQ75" s="20"/>
      <c r="CKR75" s="20"/>
      <c r="CKS75" s="20"/>
      <c r="CKT75" s="20"/>
      <c r="CKU75" s="20"/>
      <c r="CKV75" s="20"/>
      <c r="CKW75" s="20"/>
      <c r="CKX75" s="20"/>
      <c r="CKY75" s="20"/>
      <c r="CKZ75" s="20"/>
      <c r="CLA75" s="20"/>
      <c r="CLB75" s="20"/>
      <c r="CLC75" s="20"/>
      <c r="CLD75" s="20"/>
      <c r="CLE75" s="20"/>
      <c r="CLF75" s="20"/>
      <c r="CLG75" s="20"/>
      <c r="CLH75" s="20"/>
      <c r="CLI75" s="20"/>
      <c r="CLJ75" s="20"/>
      <c r="CLK75" s="20"/>
      <c r="CLL75" s="20"/>
      <c r="CLM75" s="20"/>
      <c r="CLN75" s="20"/>
      <c r="CLO75" s="20"/>
      <c r="CLP75" s="20"/>
      <c r="CLQ75" s="20"/>
      <c r="CLR75" s="20"/>
      <c r="CLS75" s="20"/>
      <c r="CLT75" s="20"/>
      <c r="CLU75" s="20"/>
      <c r="CLV75" s="20"/>
      <c r="CLW75" s="20"/>
      <c r="CLX75" s="20"/>
      <c r="CLY75" s="20"/>
      <c r="CLZ75" s="20"/>
      <c r="CMA75" s="20"/>
      <c r="CMB75" s="20"/>
      <c r="CMC75" s="20"/>
      <c r="CMD75" s="20"/>
      <c r="CME75" s="20"/>
      <c r="CMF75" s="20"/>
      <c r="CMG75" s="20"/>
      <c r="CMH75" s="20"/>
      <c r="CMI75" s="20"/>
      <c r="CMJ75" s="20"/>
      <c r="CMK75" s="20"/>
      <c r="CML75" s="20"/>
      <c r="CMM75" s="20"/>
      <c r="CMN75" s="20"/>
      <c r="CMO75" s="20"/>
      <c r="CMP75" s="20"/>
      <c r="CMQ75" s="20"/>
      <c r="CMR75" s="20"/>
      <c r="CMS75" s="20"/>
      <c r="CMT75" s="20"/>
      <c r="CMU75" s="20"/>
      <c r="CMV75" s="20"/>
      <c r="CMW75" s="20"/>
      <c r="CMX75" s="20"/>
      <c r="CMY75" s="20"/>
      <c r="CMZ75" s="20"/>
      <c r="CNA75" s="20"/>
      <c r="CNB75" s="20"/>
      <c r="CNC75" s="20"/>
      <c r="CND75" s="20"/>
      <c r="CNE75" s="20"/>
      <c r="CNF75" s="20"/>
      <c r="CNG75" s="20"/>
      <c r="CNH75" s="20"/>
      <c r="CNI75" s="20"/>
      <c r="CNJ75" s="20"/>
      <c r="CNK75" s="20"/>
      <c r="CNL75" s="20"/>
      <c r="CNM75" s="20"/>
      <c r="CNN75" s="20"/>
      <c r="CNO75" s="20"/>
      <c r="CNP75" s="20"/>
      <c r="CNQ75" s="20"/>
      <c r="CNR75" s="20"/>
      <c r="CNS75" s="20"/>
      <c r="CNT75" s="20"/>
      <c r="CNU75" s="20"/>
      <c r="CNV75" s="20"/>
      <c r="CNW75" s="20"/>
      <c r="CNX75" s="20"/>
      <c r="CNY75" s="20"/>
      <c r="CNZ75" s="20"/>
      <c r="COA75" s="20"/>
      <c r="COB75" s="20"/>
      <c r="COC75" s="20"/>
      <c r="COD75" s="20"/>
      <c r="COE75" s="20"/>
      <c r="COF75" s="20"/>
      <c r="COG75" s="20"/>
      <c r="COH75" s="20"/>
      <c r="COI75" s="20"/>
      <c r="COJ75" s="20"/>
      <c r="COK75" s="20"/>
      <c r="COL75" s="20"/>
      <c r="COM75" s="20"/>
      <c r="CON75" s="20"/>
      <c r="COO75" s="20"/>
      <c r="COP75" s="20"/>
      <c r="COQ75" s="20"/>
      <c r="COR75" s="20"/>
      <c r="COS75" s="20"/>
      <c r="COT75" s="20"/>
      <c r="COU75" s="20"/>
      <c r="COV75" s="20"/>
      <c r="COW75" s="20"/>
      <c r="COX75" s="20"/>
      <c r="COY75" s="20"/>
      <c r="COZ75" s="20"/>
      <c r="CPA75" s="20"/>
      <c r="CPB75" s="20"/>
      <c r="CPC75" s="20"/>
      <c r="CPD75" s="20"/>
      <c r="CPE75" s="20"/>
      <c r="CPF75" s="20"/>
      <c r="CPG75" s="20"/>
      <c r="CPH75" s="20"/>
      <c r="CPI75" s="20"/>
      <c r="CPJ75" s="20"/>
      <c r="CPK75" s="20"/>
      <c r="CPL75" s="20"/>
      <c r="CPM75" s="20"/>
      <c r="CPN75" s="20"/>
      <c r="CPO75" s="20"/>
      <c r="CPP75" s="20"/>
      <c r="CPQ75" s="20"/>
      <c r="CPR75" s="20"/>
      <c r="CPS75" s="20"/>
      <c r="CPT75" s="20"/>
      <c r="CPU75" s="20"/>
      <c r="CPV75" s="20"/>
      <c r="CPW75" s="20"/>
      <c r="CPX75" s="20"/>
      <c r="CPY75" s="20"/>
      <c r="CPZ75" s="20"/>
      <c r="CQA75" s="20"/>
      <c r="CQB75" s="20"/>
      <c r="CQC75" s="20"/>
      <c r="CQD75" s="20"/>
      <c r="CQE75" s="20"/>
      <c r="CQF75" s="20"/>
      <c r="CQG75" s="20"/>
      <c r="CQH75" s="20"/>
      <c r="CQI75" s="20"/>
      <c r="CQJ75" s="20"/>
      <c r="CQK75" s="20"/>
      <c r="CQL75" s="20"/>
      <c r="CQM75" s="20"/>
      <c r="CQN75" s="20"/>
      <c r="CQO75" s="20"/>
      <c r="CQP75" s="20"/>
      <c r="CQQ75" s="20"/>
      <c r="CQR75" s="20"/>
      <c r="CQS75" s="20"/>
      <c r="CQT75" s="20"/>
      <c r="CQU75" s="20"/>
      <c r="CQV75" s="20"/>
      <c r="CQW75" s="20"/>
      <c r="CQX75" s="20"/>
      <c r="CQY75" s="20"/>
      <c r="CQZ75" s="20"/>
    </row>
    <row r="76" spans="1:2496" s="11" customFormat="1" ht="18" customHeight="1" x14ac:dyDescent="0.25">
      <c r="A76" s="433"/>
      <c r="B76" s="21">
        <v>51</v>
      </c>
      <c r="C76" s="21" t="str">
        <f t="shared" si="8"/>
        <v>_51</v>
      </c>
      <c r="D76" s="21" t="str">
        <f t="shared" si="9"/>
        <v>_32_2</v>
      </c>
      <c r="E76" s="22" t="s">
        <v>66</v>
      </c>
      <c r="F76" s="21">
        <v>32</v>
      </c>
      <c r="G76" s="22" t="s">
        <v>70</v>
      </c>
      <c r="H76" s="21">
        <v>2</v>
      </c>
      <c r="I76" s="22" t="s">
        <v>9</v>
      </c>
      <c r="J76" s="15">
        <v>0</v>
      </c>
      <c r="K76" s="15">
        <v>0</v>
      </c>
      <c r="L76" s="24">
        <v>6</v>
      </c>
      <c r="M76" s="13">
        <f t="shared" si="6"/>
        <v>6</v>
      </c>
      <c r="N76" s="13">
        <f t="shared" si="7"/>
        <v>6</v>
      </c>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c r="ES76" s="20"/>
      <c r="ET76" s="20"/>
      <c r="EU76" s="20"/>
      <c r="EV76" s="20"/>
      <c r="EW76" s="20"/>
      <c r="EX76" s="20"/>
      <c r="EY76" s="20"/>
      <c r="EZ76" s="20"/>
      <c r="FA76" s="20"/>
      <c r="FB76" s="20"/>
      <c r="FC76" s="20"/>
      <c r="FD76" s="20"/>
      <c r="FE76" s="20"/>
      <c r="FF76" s="20"/>
      <c r="FG76" s="20"/>
      <c r="FH76" s="20"/>
      <c r="FI76" s="20"/>
      <c r="FJ76" s="20"/>
      <c r="FK76" s="20"/>
      <c r="FL76" s="20"/>
      <c r="FM76" s="20"/>
      <c r="FN76" s="20"/>
      <c r="FO76" s="20"/>
      <c r="FP76" s="20"/>
      <c r="FQ76" s="20"/>
      <c r="FR76" s="20"/>
      <c r="FS76" s="20"/>
      <c r="FT76" s="20"/>
      <c r="FU76" s="20"/>
      <c r="FV76" s="20"/>
      <c r="FW76" s="20"/>
      <c r="FX76" s="20"/>
      <c r="FY76" s="20"/>
      <c r="FZ76" s="20"/>
      <c r="GA76" s="20"/>
      <c r="GB76" s="20"/>
      <c r="GC76" s="20"/>
      <c r="GD76" s="20"/>
      <c r="GE76" s="20"/>
      <c r="GF76" s="20"/>
      <c r="GG76" s="20"/>
      <c r="GH76" s="20"/>
      <c r="GI76" s="20"/>
      <c r="GJ76" s="20"/>
      <c r="GK76" s="20"/>
      <c r="GL76" s="20"/>
      <c r="GM76" s="20"/>
      <c r="GN76" s="20"/>
      <c r="GO76" s="20"/>
      <c r="GP76" s="20"/>
      <c r="GQ76" s="20"/>
      <c r="GR76" s="20"/>
      <c r="GS76" s="20"/>
      <c r="GT76" s="20"/>
      <c r="GU76" s="20"/>
      <c r="GV76" s="20"/>
      <c r="GW76" s="20"/>
      <c r="GX76" s="20"/>
      <c r="GY76" s="20"/>
      <c r="GZ76" s="20"/>
      <c r="HA76" s="20"/>
      <c r="HB76" s="20"/>
      <c r="HC76" s="20"/>
      <c r="HD76" s="20"/>
      <c r="HE76" s="20"/>
      <c r="HF76" s="20"/>
      <c r="HG76" s="20"/>
      <c r="HH76" s="20"/>
      <c r="HI76" s="20"/>
      <c r="HJ76" s="20"/>
      <c r="HK76" s="20"/>
      <c r="HL76" s="20"/>
      <c r="HM76" s="20"/>
      <c r="HN76" s="20"/>
      <c r="HO76" s="20"/>
      <c r="HP76" s="20"/>
      <c r="HQ76" s="20"/>
      <c r="HR76" s="20"/>
      <c r="HS76" s="20"/>
      <c r="HT76" s="20"/>
      <c r="HU76" s="20"/>
      <c r="HV76" s="20"/>
      <c r="HW76" s="20"/>
      <c r="HX76" s="20"/>
      <c r="HY76" s="20"/>
      <c r="HZ76" s="20"/>
      <c r="IA76" s="20"/>
      <c r="IB76" s="20"/>
      <c r="IC76" s="20"/>
      <c r="ID76" s="20"/>
      <c r="IE76" s="20"/>
      <c r="IF76" s="20"/>
      <c r="IG76" s="20"/>
      <c r="IH76" s="20"/>
      <c r="II76" s="20"/>
      <c r="IJ76" s="20"/>
      <c r="IK76" s="20"/>
      <c r="IL76" s="20"/>
      <c r="IM76" s="20"/>
      <c r="IN76" s="20"/>
      <c r="IO76" s="20"/>
      <c r="IP76" s="20"/>
      <c r="IQ76" s="20"/>
      <c r="IR76" s="20"/>
      <c r="IS76" s="20"/>
      <c r="IT76" s="20"/>
      <c r="IU76" s="20"/>
      <c r="IV76" s="20"/>
      <c r="IW76" s="20"/>
      <c r="IX76" s="20"/>
      <c r="IY76" s="20"/>
      <c r="IZ76" s="20"/>
      <c r="JA76" s="20"/>
      <c r="JB76" s="20"/>
      <c r="JC76" s="20"/>
      <c r="JD76" s="20"/>
      <c r="JE76" s="20"/>
      <c r="JF76" s="20"/>
      <c r="JG76" s="20"/>
      <c r="JH76" s="20"/>
      <c r="JI76" s="20"/>
      <c r="JJ76" s="20"/>
      <c r="JK76" s="20"/>
      <c r="JL76" s="20"/>
      <c r="JM76" s="20"/>
      <c r="JN76" s="20"/>
      <c r="JO76" s="20"/>
      <c r="JP76" s="20"/>
      <c r="JQ76" s="20"/>
      <c r="JR76" s="20"/>
      <c r="JS76" s="20"/>
      <c r="JT76" s="20"/>
      <c r="JU76" s="20"/>
      <c r="JV76" s="20"/>
      <c r="JW76" s="20"/>
      <c r="JX76" s="20"/>
      <c r="JY76" s="20"/>
      <c r="JZ76" s="20"/>
      <c r="KA76" s="20"/>
      <c r="KB76" s="20"/>
      <c r="KC76" s="20"/>
      <c r="KD76" s="20"/>
      <c r="KE76" s="20"/>
      <c r="KF76" s="20"/>
      <c r="KG76" s="20"/>
      <c r="KH76" s="20"/>
      <c r="KI76" s="20"/>
      <c r="KJ76" s="20"/>
      <c r="KK76" s="20"/>
      <c r="KL76" s="20"/>
      <c r="KM76" s="20"/>
      <c r="KN76" s="20"/>
      <c r="KO76" s="20"/>
      <c r="KP76" s="20"/>
      <c r="KQ76" s="20"/>
      <c r="KR76" s="20"/>
      <c r="KS76" s="20"/>
      <c r="KT76" s="20"/>
      <c r="KU76" s="20"/>
      <c r="KV76" s="20"/>
      <c r="KW76" s="20"/>
      <c r="KX76" s="20"/>
      <c r="KY76" s="20"/>
      <c r="KZ76" s="20"/>
      <c r="LA76" s="20"/>
      <c r="LB76" s="20"/>
      <c r="LC76" s="20"/>
      <c r="LD76" s="20"/>
      <c r="LE76" s="20"/>
      <c r="LF76" s="20"/>
      <c r="LG76" s="20"/>
      <c r="LH76" s="20"/>
      <c r="LI76" s="20"/>
      <c r="LJ76" s="20"/>
      <c r="LK76" s="20"/>
      <c r="LL76" s="20"/>
      <c r="LM76" s="20"/>
      <c r="LN76" s="20"/>
      <c r="LO76" s="20"/>
      <c r="LP76" s="20"/>
      <c r="LQ76" s="20"/>
      <c r="LR76" s="20"/>
      <c r="LS76" s="20"/>
      <c r="LT76" s="20"/>
      <c r="LU76" s="20"/>
      <c r="LV76" s="20"/>
      <c r="LW76" s="20"/>
      <c r="LX76" s="20"/>
      <c r="LY76" s="20"/>
      <c r="LZ76" s="20"/>
      <c r="MA76" s="20"/>
      <c r="MB76" s="20"/>
      <c r="MC76" s="20"/>
      <c r="MD76" s="20"/>
      <c r="ME76" s="20"/>
      <c r="MF76" s="20"/>
      <c r="MG76" s="20"/>
      <c r="MH76" s="20"/>
      <c r="MI76" s="20"/>
      <c r="MJ76" s="20"/>
      <c r="MK76" s="20"/>
      <c r="ML76" s="20"/>
      <c r="MM76" s="20"/>
      <c r="MN76" s="20"/>
      <c r="MO76" s="20"/>
      <c r="MP76" s="20"/>
      <c r="MQ76" s="20"/>
      <c r="MR76" s="20"/>
      <c r="MS76" s="20"/>
      <c r="MT76" s="20"/>
      <c r="MU76" s="20"/>
      <c r="MV76" s="20"/>
      <c r="MW76" s="20"/>
      <c r="MX76" s="20"/>
      <c r="MY76" s="20"/>
      <c r="MZ76" s="20"/>
      <c r="NA76" s="20"/>
      <c r="NB76" s="20"/>
      <c r="NC76" s="20"/>
      <c r="ND76" s="20"/>
      <c r="NE76" s="20"/>
      <c r="NF76" s="20"/>
      <c r="NG76" s="20"/>
      <c r="NH76" s="20"/>
      <c r="NI76" s="20"/>
      <c r="NJ76" s="20"/>
      <c r="NK76" s="20"/>
      <c r="NL76" s="20"/>
      <c r="NM76" s="20"/>
      <c r="NN76" s="20"/>
      <c r="NO76" s="20"/>
      <c r="NP76" s="20"/>
      <c r="NQ76" s="20"/>
      <c r="NR76" s="20"/>
      <c r="NS76" s="20"/>
      <c r="NT76" s="20"/>
      <c r="NU76" s="20"/>
      <c r="NV76" s="20"/>
      <c r="NW76" s="20"/>
      <c r="NX76" s="20"/>
      <c r="NY76" s="20"/>
      <c r="NZ76" s="20"/>
      <c r="OA76" s="20"/>
      <c r="OB76" s="20"/>
      <c r="OC76" s="20"/>
      <c r="OD76" s="20"/>
      <c r="OE76" s="20"/>
      <c r="OF76" s="20"/>
      <c r="OG76" s="20"/>
      <c r="OH76" s="20"/>
      <c r="OI76" s="20"/>
      <c r="OJ76" s="20"/>
      <c r="OK76" s="20"/>
      <c r="OL76" s="20"/>
      <c r="OM76" s="20"/>
      <c r="ON76" s="20"/>
      <c r="OO76" s="20"/>
      <c r="OP76" s="20"/>
      <c r="OQ76" s="20"/>
      <c r="OR76" s="20"/>
      <c r="OS76" s="20"/>
      <c r="OT76" s="20"/>
      <c r="OU76" s="20"/>
      <c r="OV76" s="20"/>
      <c r="OW76" s="20"/>
      <c r="OX76" s="20"/>
      <c r="OY76" s="20"/>
      <c r="OZ76" s="20"/>
      <c r="PA76" s="20"/>
      <c r="PB76" s="20"/>
      <c r="PC76" s="20"/>
      <c r="PD76" s="20"/>
      <c r="PE76" s="20"/>
      <c r="PF76" s="20"/>
      <c r="PG76" s="20"/>
      <c r="PH76" s="20"/>
      <c r="PI76" s="20"/>
      <c r="PJ76" s="20"/>
      <c r="PK76" s="20"/>
      <c r="PL76" s="20"/>
      <c r="PM76" s="20"/>
      <c r="PN76" s="20"/>
      <c r="PO76" s="20"/>
      <c r="PP76" s="20"/>
      <c r="PQ76" s="20"/>
      <c r="PR76" s="20"/>
      <c r="PS76" s="20"/>
      <c r="PT76" s="20"/>
      <c r="PU76" s="20"/>
      <c r="PV76" s="20"/>
      <c r="PW76" s="20"/>
      <c r="PX76" s="20"/>
      <c r="PY76" s="20"/>
      <c r="PZ76" s="20"/>
      <c r="QA76" s="20"/>
      <c r="QB76" s="20"/>
      <c r="QC76" s="20"/>
      <c r="QD76" s="20"/>
      <c r="QE76" s="20"/>
      <c r="QF76" s="20"/>
      <c r="QG76" s="20"/>
      <c r="QH76" s="20"/>
      <c r="QI76" s="20"/>
      <c r="QJ76" s="20"/>
      <c r="QK76" s="20"/>
      <c r="QL76" s="20"/>
      <c r="QM76" s="20"/>
      <c r="QN76" s="20"/>
      <c r="QO76" s="20"/>
      <c r="QP76" s="20"/>
      <c r="QQ76" s="20"/>
      <c r="QR76" s="20"/>
      <c r="QS76" s="20"/>
      <c r="QT76" s="20"/>
      <c r="QU76" s="20"/>
      <c r="QV76" s="20"/>
      <c r="QW76" s="20"/>
      <c r="QX76" s="20"/>
      <c r="QY76" s="20"/>
      <c r="QZ76" s="20"/>
      <c r="RA76" s="20"/>
      <c r="RB76" s="20"/>
      <c r="RC76" s="20"/>
      <c r="RD76" s="20"/>
      <c r="RE76" s="20"/>
      <c r="RF76" s="20"/>
      <c r="RG76" s="20"/>
      <c r="RH76" s="20"/>
      <c r="RI76" s="20"/>
      <c r="RJ76" s="20"/>
      <c r="RK76" s="20"/>
      <c r="RL76" s="20"/>
      <c r="RM76" s="20"/>
      <c r="RN76" s="20"/>
      <c r="RO76" s="20"/>
      <c r="RP76" s="20"/>
      <c r="RQ76" s="20"/>
      <c r="RR76" s="20"/>
      <c r="RS76" s="20"/>
      <c r="RT76" s="20"/>
      <c r="RU76" s="20"/>
      <c r="RV76" s="20"/>
      <c r="RW76" s="20"/>
      <c r="RX76" s="20"/>
      <c r="RY76" s="20"/>
      <c r="RZ76" s="20"/>
      <c r="SA76" s="20"/>
      <c r="SB76" s="20"/>
      <c r="SC76" s="20"/>
      <c r="SD76" s="20"/>
      <c r="SE76" s="20"/>
      <c r="SF76" s="20"/>
      <c r="SG76" s="20"/>
      <c r="SH76" s="20"/>
      <c r="SI76" s="20"/>
      <c r="SJ76" s="20"/>
      <c r="SK76" s="20"/>
      <c r="SL76" s="20"/>
      <c r="SM76" s="20"/>
      <c r="SN76" s="20"/>
      <c r="SO76" s="20"/>
      <c r="SP76" s="20"/>
      <c r="SQ76" s="20"/>
      <c r="SR76" s="20"/>
      <c r="SS76" s="20"/>
      <c r="ST76" s="20"/>
      <c r="SU76" s="20"/>
      <c r="SV76" s="20"/>
      <c r="SW76" s="20"/>
      <c r="SX76" s="20"/>
      <c r="SY76" s="20"/>
      <c r="SZ76" s="20"/>
      <c r="TA76" s="20"/>
      <c r="TB76" s="20"/>
      <c r="TC76" s="20"/>
      <c r="TD76" s="20"/>
      <c r="TE76" s="20"/>
      <c r="TF76" s="20"/>
      <c r="TG76" s="20"/>
      <c r="TH76" s="20"/>
      <c r="TI76" s="20"/>
      <c r="TJ76" s="20"/>
      <c r="TK76" s="20"/>
      <c r="TL76" s="20"/>
      <c r="TM76" s="20"/>
      <c r="TN76" s="20"/>
      <c r="TO76" s="20"/>
      <c r="TP76" s="20"/>
      <c r="TQ76" s="20"/>
      <c r="TR76" s="20"/>
      <c r="TS76" s="20"/>
      <c r="TT76" s="20"/>
      <c r="TU76" s="20"/>
      <c r="TV76" s="20"/>
      <c r="TW76" s="20"/>
      <c r="TX76" s="20"/>
      <c r="TY76" s="20"/>
      <c r="TZ76" s="20"/>
      <c r="UA76" s="20"/>
      <c r="UB76" s="20"/>
      <c r="UC76" s="20"/>
      <c r="UD76" s="20"/>
      <c r="UE76" s="20"/>
      <c r="UF76" s="20"/>
      <c r="UG76" s="20"/>
      <c r="UH76" s="20"/>
      <c r="UI76" s="20"/>
      <c r="UJ76" s="20"/>
      <c r="UK76" s="20"/>
      <c r="UL76" s="20"/>
      <c r="UM76" s="20"/>
      <c r="UN76" s="20"/>
      <c r="UO76" s="20"/>
      <c r="UP76" s="20"/>
      <c r="UQ76" s="20"/>
      <c r="UR76" s="20"/>
      <c r="US76" s="20"/>
      <c r="UT76" s="20"/>
      <c r="UU76" s="20"/>
      <c r="UV76" s="20"/>
      <c r="UW76" s="20"/>
      <c r="UX76" s="20"/>
      <c r="UY76" s="20"/>
      <c r="UZ76" s="20"/>
      <c r="VA76" s="20"/>
      <c r="VB76" s="20"/>
      <c r="VC76" s="20"/>
      <c r="VD76" s="20"/>
      <c r="VE76" s="20"/>
      <c r="VF76" s="20"/>
      <c r="VG76" s="20"/>
      <c r="VH76" s="20"/>
      <c r="VI76" s="20"/>
      <c r="VJ76" s="20"/>
      <c r="VK76" s="20"/>
      <c r="VL76" s="20"/>
      <c r="VM76" s="20"/>
      <c r="VN76" s="20"/>
      <c r="VO76" s="20"/>
      <c r="VP76" s="20"/>
      <c r="VQ76" s="20"/>
      <c r="VR76" s="20"/>
      <c r="VS76" s="20"/>
      <c r="VT76" s="20"/>
      <c r="VU76" s="20"/>
      <c r="VV76" s="20"/>
      <c r="VW76" s="20"/>
      <c r="VX76" s="20"/>
      <c r="VY76" s="20"/>
      <c r="VZ76" s="20"/>
      <c r="WA76" s="20"/>
      <c r="WB76" s="20"/>
      <c r="WC76" s="20"/>
      <c r="WD76" s="20"/>
      <c r="WE76" s="20"/>
      <c r="WF76" s="20"/>
      <c r="WG76" s="20"/>
      <c r="WH76" s="20"/>
      <c r="WI76" s="20"/>
      <c r="WJ76" s="20"/>
      <c r="WK76" s="20"/>
      <c r="WL76" s="20"/>
      <c r="WM76" s="20"/>
      <c r="WN76" s="20"/>
      <c r="WO76" s="20"/>
      <c r="WP76" s="20"/>
      <c r="WQ76" s="20"/>
      <c r="WR76" s="20"/>
      <c r="WS76" s="20"/>
      <c r="WT76" s="20"/>
      <c r="WU76" s="20"/>
      <c r="WV76" s="20"/>
      <c r="WW76" s="20"/>
      <c r="WX76" s="20"/>
      <c r="WY76" s="20"/>
      <c r="WZ76" s="20"/>
      <c r="XA76" s="20"/>
      <c r="XB76" s="20"/>
      <c r="XC76" s="20"/>
      <c r="XD76" s="20"/>
      <c r="XE76" s="20"/>
      <c r="XF76" s="20"/>
      <c r="XG76" s="20"/>
      <c r="XH76" s="20"/>
      <c r="XI76" s="20"/>
      <c r="XJ76" s="20"/>
      <c r="XK76" s="20"/>
      <c r="XL76" s="20"/>
      <c r="XM76" s="20"/>
      <c r="XN76" s="20"/>
      <c r="XO76" s="20"/>
      <c r="XP76" s="20"/>
      <c r="XQ76" s="20"/>
      <c r="XR76" s="20"/>
      <c r="XS76" s="20"/>
      <c r="XT76" s="20"/>
      <c r="XU76" s="20"/>
      <c r="XV76" s="20"/>
      <c r="XW76" s="20"/>
      <c r="XX76" s="20"/>
      <c r="XY76" s="20"/>
      <c r="XZ76" s="20"/>
      <c r="YA76" s="20"/>
      <c r="YB76" s="20"/>
      <c r="YC76" s="20"/>
      <c r="YD76" s="20"/>
      <c r="YE76" s="20"/>
      <c r="YF76" s="20"/>
      <c r="YG76" s="20"/>
      <c r="YH76" s="20"/>
      <c r="YI76" s="20"/>
      <c r="YJ76" s="20"/>
      <c r="YK76" s="20"/>
      <c r="YL76" s="20"/>
      <c r="YM76" s="20"/>
      <c r="YN76" s="20"/>
      <c r="YO76" s="20"/>
      <c r="YP76" s="20"/>
      <c r="YQ76" s="20"/>
      <c r="YR76" s="20"/>
      <c r="YS76" s="20"/>
      <c r="YT76" s="20"/>
      <c r="YU76" s="20"/>
      <c r="YV76" s="20"/>
      <c r="YW76" s="20"/>
      <c r="YX76" s="20"/>
      <c r="YY76" s="20"/>
      <c r="YZ76" s="20"/>
      <c r="ZA76" s="20"/>
      <c r="ZB76" s="20"/>
      <c r="ZC76" s="20"/>
      <c r="ZD76" s="20"/>
      <c r="ZE76" s="20"/>
      <c r="ZF76" s="20"/>
      <c r="ZG76" s="20"/>
      <c r="ZH76" s="20"/>
      <c r="ZI76" s="20"/>
      <c r="ZJ76" s="20"/>
      <c r="ZK76" s="20"/>
      <c r="ZL76" s="20"/>
      <c r="ZM76" s="20"/>
      <c r="ZN76" s="20"/>
      <c r="ZO76" s="20"/>
      <c r="ZP76" s="20"/>
      <c r="ZQ76" s="20"/>
      <c r="ZR76" s="20"/>
      <c r="ZS76" s="20"/>
      <c r="ZT76" s="20"/>
      <c r="ZU76" s="20"/>
      <c r="ZV76" s="20"/>
      <c r="ZW76" s="20"/>
      <c r="ZX76" s="20"/>
      <c r="ZY76" s="20"/>
      <c r="ZZ76" s="20"/>
      <c r="AAA76" s="20"/>
      <c r="AAB76" s="20"/>
      <c r="AAC76" s="20"/>
      <c r="AAD76" s="20"/>
      <c r="AAE76" s="20"/>
      <c r="AAF76" s="20"/>
      <c r="AAG76" s="20"/>
      <c r="AAH76" s="20"/>
      <c r="AAI76" s="20"/>
      <c r="AAJ76" s="20"/>
      <c r="AAK76" s="20"/>
      <c r="AAL76" s="20"/>
      <c r="AAM76" s="20"/>
      <c r="AAN76" s="20"/>
      <c r="AAO76" s="20"/>
      <c r="AAP76" s="20"/>
      <c r="AAQ76" s="20"/>
      <c r="AAR76" s="20"/>
      <c r="AAS76" s="20"/>
      <c r="AAT76" s="20"/>
      <c r="AAU76" s="20"/>
      <c r="AAV76" s="20"/>
      <c r="AAW76" s="20"/>
      <c r="AAX76" s="20"/>
      <c r="AAY76" s="20"/>
      <c r="AAZ76" s="20"/>
      <c r="ABA76" s="20"/>
      <c r="ABB76" s="20"/>
      <c r="ABC76" s="20"/>
      <c r="ABD76" s="20"/>
      <c r="ABE76" s="20"/>
      <c r="ABF76" s="20"/>
      <c r="ABG76" s="20"/>
      <c r="ABH76" s="20"/>
      <c r="ABI76" s="20"/>
      <c r="ABJ76" s="20"/>
      <c r="ABK76" s="20"/>
      <c r="ABL76" s="20"/>
      <c r="ABM76" s="20"/>
      <c r="ABN76" s="20"/>
      <c r="ABO76" s="20"/>
      <c r="ABP76" s="20"/>
      <c r="ABQ76" s="20"/>
      <c r="ABR76" s="20"/>
      <c r="ABS76" s="20"/>
      <c r="ABT76" s="20"/>
      <c r="ABU76" s="20"/>
      <c r="ABV76" s="20"/>
      <c r="ABW76" s="20"/>
      <c r="ABX76" s="20"/>
      <c r="ABY76" s="20"/>
      <c r="ABZ76" s="20"/>
      <c r="ACA76" s="20"/>
      <c r="ACB76" s="20"/>
      <c r="ACC76" s="20"/>
      <c r="ACD76" s="20"/>
      <c r="ACE76" s="20"/>
      <c r="ACF76" s="20"/>
      <c r="ACG76" s="20"/>
      <c r="ACH76" s="20"/>
      <c r="ACI76" s="20"/>
      <c r="ACJ76" s="20"/>
      <c r="ACK76" s="20"/>
      <c r="ACL76" s="20"/>
      <c r="ACM76" s="20"/>
      <c r="ACN76" s="20"/>
      <c r="ACO76" s="20"/>
      <c r="ACP76" s="20"/>
      <c r="ACQ76" s="20"/>
      <c r="ACR76" s="20"/>
      <c r="ACS76" s="20"/>
      <c r="ACT76" s="20"/>
      <c r="ACU76" s="20"/>
      <c r="ACV76" s="20"/>
      <c r="ACW76" s="20"/>
      <c r="ACX76" s="20"/>
      <c r="ACY76" s="20"/>
      <c r="ACZ76" s="20"/>
      <c r="ADA76" s="20"/>
      <c r="ADB76" s="20"/>
      <c r="ADC76" s="20"/>
      <c r="ADD76" s="20"/>
      <c r="ADE76" s="20"/>
      <c r="ADF76" s="20"/>
      <c r="ADG76" s="20"/>
      <c r="ADH76" s="20"/>
      <c r="ADI76" s="20"/>
      <c r="ADJ76" s="20"/>
      <c r="ADK76" s="20"/>
      <c r="ADL76" s="20"/>
      <c r="ADM76" s="20"/>
      <c r="ADN76" s="20"/>
      <c r="ADO76" s="20"/>
      <c r="ADP76" s="20"/>
      <c r="ADQ76" s="20"/>
      <c r="ADR76" s="20"/>
      <c r="ADS76" s="20"/>
      <c r="ADT76" s="20"/>
      <c r="ADU76" s="20"/>
      <c r="ADV76" s="20"/>
      <c r="ADW76" s="20"/>
      <c r="ADX76" s="20"/>
      <c r="ADY76" s="20"/>
      <c r="ADZ76" s="20"/>
      <c r="AEA76" s="20"/>
      <c r="AEB76" s="20"/>
      <c r="AEC76" s="20"/>
      <c r="AED76" s="20"/>
      <c r="AEE76" s="20"/>
      <c r="AEF76" s="20"/>
      <c r="AEG76" s="20"/>
      <c r="AEH76" s="20"/>
      <c r="AEI76" s="20"/>
      <c r="AEJ76" s="20"/>
      <c r="AEK76" s="20"/>
      <c r="AEL76" s="20"/>
      <c r="AEM76" s="20"/>
      <c r="AEN76" s="20"/>
      <c r="AEO76" s="20"/>
      <c r="AEP76" s="20"/>
      <c r="AEQ76" s="20"/>
      <c r="AER76" s="20"/>
      <c r="AES76" s="20"/>
      <c r="AET76" s="20"/>
      <c r="AEU76" s="20"/>
      <c r="AEV76" s="20"/>
      <c r="AEW76" s="20"/>
      <c r="AEX76" s="20"/>
      <c r="AEY76" s="20"/>
      <c r="AEZ76" s="20"/>
      <c r="AFA76" s="20"/>
      <c r="AFB76" s="20"/>
      <c r="AFC76" s="20"/>
      <c r="AFD76" s="20"/>
      <c r="AFE76" s="20"/>
      <c r="AFF76" s="20"/>
      <c r="AFG76" s="20"/>
      <c r="AFH76" s="20"/>
      <c r="AFI76" s="20"/>
      <c r="AFJ76" s="20"/>
      <c r="AFK76" s="20"/>
      <c r="AFL76" s="20"/>
      <c r="AFM76" s="20"/>
      <c r="AFN76" s="20"/>
      <c r="AFO76" s="20"/>
      <c r="AFP76" s="20"/>
      <c r="AFQ76" s="20"/>
      <c r="AFR76" s="20"/>
      <c r="AFS76" s="20"/>
      <c r="AFT76" s="20"/>
      <c r="AFU76" s="20"/>
      <c r="AFV76" s="20"/>
      <c r="AFW76" s="20"/>
      <c r="AFX76" s="20"/>
      <c r="AFY76" s="20"/>
      <c r="AFZ76" s="20"/>
      <c r="AGA76" s="20"/>
      <c r="AGB76" s="20"/>
      <c r="AGC76" s="20"/>
      <c r="AGD76" s="20"/>
      <c r="AGE76" s="20"/>
      <c r="AGF76" s="20"/>
      <c r="AGG76" s="20"/>
      <c r="AGH76" s="20"/>
      <c r="AGI76" s="20"/>
      <c r="AGJ76" s="20"/>
      <c r="AGK76" s="20"/>
      <c r="AGL76" s="20"/>
      <c r="AGM76" s="20"/>
      <c r="AGN76" s="20"/>
      <c r="AGO76" s="20"/>
      <c r="AGP76" s="20"/>
      <c r="AGQ76" s="20"/>
      <c r="AGR76" s="20"/>
      <c r="AGS76" s="20"/>
      <c r="AGT76" s="20"/>
      <c r="AGU76" s="20"/>
      <c r="AGV76" s="20"/>
      <c r="AGW76" s="20"/>
      <c r="AGX76" s="20"/>
      <c r="AGY76" s="20"/>
      <c r="AGZ76" s="20"/>
      <c r="AHA76" s="20"/>
      <c r="AHB76" s="20"/>
      <c r="AHC76" s="20"/>
      <c r="AHD76" s="20"/>
      <c r="AHE76" s="20"/>
      <c r="AHF76" s="20"/>
      <c r="AHG76" s="20"/>
      <c r="AHH76" s="20"/>
      <c r="AHI76" s="20"/>
      <c r="AHJ76" s="20"/>
      <c r="AHK76" s="20"/>
      <c r="AHL76" s="20"/>
      <c r="AHM76" s="20"/>
      <c r="AHN76" s="20"/>
      <c r="AHO76" s="20"/>
      <c r="AHP76" s="20"/>
      <c r="AHQ76" s="20"/>
      <c r="AHR76" s="20"/>
      <c r="AHS76" s="20"/>
      <c r="AHT76" s="20"/>
      <c r="AHU76" s="20"/>
      <c r="AHV76" s="20"/>
      <c r="AHW76" s="20"/>
      <c r="AHX76" s="20"/>
      <c r="AHY76" s="20"/>
      <c r="AHZ76" s="20"/>
      <c r="AIA76" s="20"/>
      <c r="AIB76" s="20"/>
      <c r="AIC76" s="20"/>
      <c r="AID76" s="20"/>
      <c r="AIE76" s="20"/>
      <c r="AIF76" s="20"/>
      <c r="AIG76" s="20"/>
      <c r="AIH76" s="20"/>
      <c r="AII76" s="20"/>
      <c r="AIJ76" s="20"/>
      <c r="AIK76" s="20"/>
      <c r="AIL76" s="20"/>
      <c r="AIM76" s="20"/>
      <c r="AIN76" s="20"/>
      <c r="AIO76" s="20"/>
      <c r="AIP76" s="20"/>
      <c r="AIQ76" s="20"/>
      <c r="AIR76" s="20"/>
      <c r="AIS76" s="20"/>
      <c r="AIT76" s="20"/>
      <c r="AIU76" s="20"/>
      <c r="AIV76" s="20"/>
      <c r="AIW76" s="20"/>
      <c r="AIX76" s="20"/>
      <c r="AIY76" s="20"/>
      <c r="AIZ76" s="20"/>
      <c r="AJA76" s="20"/>
      <c r="AJB76" s="20"/>
      <c r="AJC76" s="20"/>
      <c r="AJD76" s="20"/>
      <c r="AJE76" s="20"/>
      <c r="AJF76" s="20"/>
      <c r="AJG76" s="20"/>
      <c r="AJH76" s="20"/>
      <c r="AJI76" s="20"/>
      <c r="AJJ76" s="20"/>
      <c r="AJK76" s="20"/>
      <c r="AJL76" s="20"/>
      <c r="AJM76" s="20"/>
      <c r="AJN76" s="20"/>
      <c r="AJO76" s="20"/>
      <c r="AJP76" s="20"/>
      <c r="AJQ76" s="20"/>
      <c r="AJR76" s="20"/>
      <c r="AJS76" s="20"/>
      <c r="AJT76" s="20"/>
      <c r="AJU76" s="20"/>
      <c r="AJV76" s="20"/>
      <c r="AJW76" s="20"/>
      <c r="AJX76" s="20"/>
      <c r="AJY76" s="20"/>
      <c r="AJZ76" s="20"/>
      <c r="AKA76" s="20"/>
      <c r="AKB76" s="20"/>
      <c r="AKC76" s="20"/>
      <c r="AKD76" s="20"/>
      <c r="AKE76" s="20"/>
      <c r="AKF76" s="20"/>
      <c r="AKG76" s="20"/>
      <c r="AKH76" s="20"/>
      <c r="AKI76" s="20"/>
      <c r="AKJ76" s="20"/>
      <c r="AKK76" s="20"/>
      <c r="AKL76" s="20"/>
      <c r="AKM76" s="20"/>
      <c r="AKN76" s="20"/>
      <c r="AKO76" s="20"/>
      <c r="AKP76" s="20"/>
      <c r="AKQ76" s="20"/>
      <c r="AKR76" s="20"/>
      <c r="AKS76" s="20"/>
      <c r="AKT76" s="20"/>
      <c r="AKU76" s="20"/>
      <c r="AKV76" s="20"/>
      <c r="AKW76" s="20"/>
      <c r="AKX76" s="20"/>
      <c r="AKY76" s="20"/>
      <c r="AKZ76" s="20"/>
      <c r="ALA76" s="20"/>
      <c r="ALB76" s="20"/>
      <c r="ALC76" s="20"/>
      <c r="ALD76" s="20"/>
      <c r="ALE76" s="20"/>
      <c r="ALF76" s="20"/>
      <c r="ALG76" s="20"/>
      <c r="ALH76" s="20"/>
      <c r="ALI76" s="20"/>
      <c r="ALJ76" s="20"/>
      <c r="ALK76" s="20"/>
      <c r="ALL76" s="20"/>
      <c r="ALM76" s="20"/>
      <c r="ALN76" s="20"/>
      <c r="ALO76" s="20"/>
      <c r="ALP76" s="20"/>
      <c r="ALQ76" s="20"/>
      <c r="ALR76" s="20"/>
      <c r="ALS76" s="20"/>
      <c r="ALT76" s="20"/>
      <c r="ALU76" s="20"/>
      <c r="ALV76" s="20"/>
      <c r="ALW76" s="20"/>
      <c r="ALX76" s="20"/>
      <c r="ALY76" s="20"/>
      <c r="ALZ76" s="20"/>
      <c r="AMA76" s="20"/>
      <c r="AMB76" s="20"/>
      <c r="AMC76" s="20"/>
      <c r="AMD76" s="20"/>
      <c r="AME76" s="20"/>
      <c r="AMF76" s="20"/>
      <c r="AMG76" s="20"/>
      <c r="AMH76" s="20"/>
      <c r="AMI76" s="20"/>
      <c r="AMJ76" s="20"/>
      <c r="AMK76" s="20"/>
      <c r="AML76" s="20"/>
      <c r="AMM76" s="20"/>
      <c r="AMN76" s="20"/>
      <c r="AMO76" s="20"/>
      <c r="AMP76" s="20"/>
      <c r="AMQ76" s="20"/>
      <c r="AMR76" s="20"/>
      <c r="AMS76" s="20"/>
      <c r="AMT76" s="20"/>
      <c r="AMU76" s="20"/>
      <c r="AMV76" s="20"/>
      <c r="AMW76" s="20"/>
      <c r="AMX76" s="20"/>
      <c r="AMY76" s="20"/>
      <c r="AMZ76" s="20"/>
      <c r="ANA76" s="20"/>
      <c r="ANB76" s="20"/>
      <c r="ANC76" s="20"/>
      <c r="AND76" s="20"/>
      <c r="ANE76" s="20"/>
      <c r="ANF76" s="20"/>
      <c r="ANG76" s="20"/>
      <c r="ANH76" s="20"/>
      <c r="ANI76" s="20"/>
      <c r="ANJ76" s="20"/>
      <c r="ANK76" s="20"/>
      <c r="ANL76" s="20"/>
      <c r="ANM76" s="20"/>
      <c r="ANN76" s="20"/>
      <c r="ANO76" s="20"/>
      <c r="ANP76" s="20"/>
      <c r="ANQ76" s="20"/>
      <c r="ANR76" s="20"/>
      <c r="ANS76" s="20"/>
      <c r="ANT76" s="20"/>
      <c r="ANU76" s="20"/>
      <c r="ANV76" s="20"/>
      <c r="ANW76" s="20"/>
      <c r="ANX76" s="20"/>
      <c r="ANY76" s="20"/>
      <c r="ANZ76" s="20"/>
      <c r="AOA76" s="20"/>
      <c r="AOB76" s="20"/>
      <c r="AOC76" s="20"/>
      <c r="AOD76" s="20"/>
      <c r="AOE76" s="20"/>
      <c r="AOF76" s="20"/>
      <c r="AOG76" s="20"/>
      <c r="AOH76" s="20"/>
      <c r="AOI76" s="20"/>
      <c r="AOJ76" s="20"/>
      <c r="AOK76" s="20"/>
      <c r="AOL76" s="20"/>
      <c r="AOM76" s="20"/>
      <c r="AON76" s="20"/>
      <c r="AOO76" s="20"/>
      <c r="AOP76" s="20"/>
      <c r="AOQ76" s="20"/>
      <c r="AOR76" s="20"/>
      <c r="AOS76" s="20"/>
      <c r="AOT76" s="20"/>
      <c r="AOU76" s="20"/>
      <c r="AOV76" s="20"/>
      <c r="AOW76" s="20"/>
      <c r="AOX76" s="20"/>
      <c r="AOY76" s="20"/>
      <c r="AOZ76" s="20"/>
      <c r="APA76" s="20"/>
      <c r="APB76" s="20"/>
      <c r="APC76" s="20"/>
      <c r="APD76" s="20"/>
      <c r="APE76" s="20"/>
      <c r="APF76" s="20"/>
      <c r="APG76" s="20"/>
      <c r="APH76" s="20"/>
      <c r="API76" s="20"/>
      <c r="APJ76" s="20"/>
      <c r="APK76" s="20"/>
      <c r="APL76" s="20"/>
      <c r="APM76" s="20"/>
      <c r="APN76" s="20"/>
      <c r="APO76" s="20"/>
      <c r="APP76" s="20"/>
      <c r="APQ76" s="20"/>
      <c r="APR76" s="20"/>
      <c r="APS76" s="20"/>
      <c r="APT76" s="20"/>
      <c r="APU76" s="20"/>
      <c r="APV76" s="20"/>
      <c r="APW76" s="20"/>
      <c r="APX76" s="20"/>
      <c r="APY76" s="20"/>
      <c r="APZ76" s="20"/>
      <c r="AQA76" s="20"/>
      <c r="AQB76" s="20"/>
      <c r="AQC76" s="20"/>
      <c r="AQD76" s="20"/>
      <c r="AQE76" s="20"/>
      <c r="AQF76" s="20"/>
      <c r="AQG76" s="20"/>
      <c r="AQH76" s="20"/>
      <c r="AQI76" s="20"/>
      <c r="AQJ76" s="20"/>
      <c r="AQK76" s="20"/>
      <c r="AQL76" s="20"/>
      <c r="AQM76" s="20"/>
      <c r="AQN76" s="20"/>
      <c r="AQO76" s="20"/>
      <c r="AQP76" s="20"/>
      <c r="AQQ76" s="20"/>
      <c r="AQR76" s="20"/>
      <c r="AQS76" s="20"/>
      <c r="AQT76" s="20"/>
      <c r="AQU76" s="20"/>
      <c r="AQV76" s="20"/>
      <c r="AQW76" s="20"/>
      <c r="AQX76" s="20"/>
      <c r="AQY76" s="20"/>
      <c r="AQZ76" s="20"/>
      <c r="ARA76" s="20"/>
      <c r="ARB76" s="20"/>
      <c r="ARC76" s="20"/>
      <c r="ARD76" s="20"/>
      <c r="ARE76" s="20"/>
      <c r="ARF76" s="20"/>
      <c r="ARG76" s="20"/>
      <c r="ARH76" s="20"/>
      <c r="ARI76" s="20"/>
      <c r="ARJ76" s="20"/>
      <c r="ARK76" s="20"/>
      <c r="ARL76" s="20"/>
      <c r="ARM76" s="20"/>
      <c r="ARN76" s="20"/>
      <c r="ARO76" s="20"/>
      <c r="ARP76" s="20"/>
      <c r="ARQ76" s="20"/>
      <c r="ARR76" s="20"/>
      <c r="ARS76" s="20"/>
      <c r="ART76" s="20"/>
      <c r="ARU76" s="20"/>
      <c r="ARV76" s="20"/>
      <c r="ARW76" s="20"/>
      <c r="ARX76" s="20"/>
      <c r="ARY76" s="20"/>
      <c r="ARZ76" s="20"/>
      <c r="ASA76" s="20"/>
      <c r="ASB76" s="20"/>
      <c r="ASC76" s="20"/>
      <c r="ASD76" s="20"/>
      <c r="ASE76" s="20"/>
      <c r="ASF76" s="20"/>
      <c r="ASG76" s="20"/>
      <c r="ASH76" s="20"/>
      <c r="ASI76" s="20"/>
      <c r="ASJ76" s="20"/>
      <c r="ASK76" s="20"/>
      <c r="ASL76" s="20"/>
      <c r="ASM76" s="20"/>
      <c r="ASN76" s="20"/>
      <c r="ASO76" s="20"/>
      <c r="ASP76" s="20"/>
      <c r="ASQ76" s="20"/>
      <c r="ASR76" s="20"/>
      <c r="ASS76" s="20"/>
      <c r="AST76" s="20"/>
      <c r="ASU76" s="20"/>
      <c r="ASV76" s="20"/>
      <c r="ASW76" s="20"/>
      <c r="ASX76" s="20"/>
      <c r="ASY76" s="20"/>
      <c r="ASZ76" s="20"/>
      <c r="ATA76" s="20"/>
      <c r="ATB76" s="20"/>
      <c r="ATC76" s="20"/>
      <c r="ATD76" s="20"/>
      <c r="ATE76" s="20"/>
      <c r="ATF76" s="20"/>
      <c r="ATG76" s="20"/>
      <c r="ATH76" s="20"/>
      <c r="ATI76" s="20"/>
      <c r="ATJ76" s="20"/>
      <c r="ATK76" s="20"/>
      <c r="ATL76" s="20"/>
      <c r="ATM76" s="20"/>
      <c r="ATN76" s="20"/>
      <c r="ATO76" s="20"/>
      <c r="ATP76" s="20"/>
      <c r="ATQ76" s="20"/>
      <c r="ATR76" s="20"/>
      <c r="ATS76" s="20"/>
      <c r="ATT76" s="20"/>
      <c r="ATU76" s="20"/>
      <c r="ATV76" s="20"/>
      <c r="ATW76" s="20"/>
      <c r="ATX76" s="20"/>
      <c r="ATY76" s="20"/>
      <c r="ATZ76" s="20"/>
      <c r="AUA76" s="20"/>
      <c r="AUB76" s="20"/>
      <c r="AUC76" s="20"/>
      <c r="AUD76" s="20"/>
      <c r="AUE76" s="20"/>
      <c r="AUF76" s="20"/>
      <c r="AUG76" s="20"/>
      <c r="AUH76" s="20"/>
      <c r="AUI76" s="20"/>
      <c r="AUJ76" s="20"/>
      <c r="AUK76" s="20"/>
      <c r="AUL76" s="20"/>
      <c r="AUM76" s="20"/>
      <c r="AUN76" s="20"/>
      <c r="AUO76" s="20"/>
      <c r="AUP76" s="20"/>
      <c r="AUQ76" s="20"/>
      <c r="AUR76" s="20"/>
      <c r="AUS76" s="20"/>
      <c r="AUT76" s="20"/>
      <c r="AUU76" s="20"/>
      <c r="AUV76" s="20"/>
      <c r="AUW76" s="20"/>
      <c r="AUX76" s="20"/>
      <c r="AUY76" s="20"/>
      <c r="AUZ76" s="20"/>
      <c r="AVA76" s="20"/>
      <c r="AVB76" s="20"/>
      <c r="AVC76" s="20"/>
      <c r="AVD76" s="20"/>
      <c r="AVE76" s="20"/>
      <c r="AVF76" s="20"/>
      <c r="AVG76" s="20"/>
      <c r="AVH76" s="20"/>
      <c r="AVI76" s="20"/>
      <c r="AVJ76" s="20"/>
      <c r="AVK76" s="20"/>
      <c r="AVL76" s="20"/>
      <c r="AVM76" s="20"/>
      <c r="AVN76" s="20"/>
      <c r="AVO76" s="20"/>
      <c r="AVP76" s="20"/>
      <c r="AVQ76" s="20"/>
      <c r="AVR76" s="20"/>
      <c r="AVS76" s="20"/>
      <c r="AVT76" s="20"/>
      <c r="AVU76" s="20"/>
      <c r="AVV76" s="20"/>
      <c r="AVW76" s="20"/>
      <c r="AVX76" s="20"/>
      <c r="AVY76" s="20"/>
      <c r="AVZ76" s="20"/>
      <c r="AWA76" s="20"/>
      <c r="AWB76" s="20"/>
      <c r="AWC76" s="20"/>
      <c r="AWD76" s="20"/>
      <c r="AWE76" s="20"/>
      <c r="AWF76" s="20"/>
      <c r="AWG76" s="20"/>
      <c r="AWH76" s="20"/>
      <c r="AWI76" s="20"/>
      <c r="AWJ76" s="20"/>
      <c r="AWK76" s="20"/>
      <c r="AWL76" s="20"/>
      <c r="AWM76" s="20"/>
      <c r="AWN76" s="20"/>
      <c r="AWO76" s="20"/>
      <c r="AWP76" s="20"/>
      <c r="AWQ76" s="20"/>
      <c r="AWR76" s="20"/>
      <c r="AWS76" s="20"/>
      <c r="AWT76" s="20"/>
      <c r="AWU76" s="20"/>
      <c r="AWV76" s="20"/>
      <c r="AWW76" s="20"/>
      <c r="AWX76" s="20"/>
      <c r="AWY76" s="20"/>
      <c r="AWZ76" s="20"/>
      <c r="AXA76" s="20"/>
      <c r="AXB76" s="20"/>
      <c r="AXC76" s="20"/>
      <c r="AXD76" s="20"/>
      <c r="AXE76" s="20"/>
      <c r="AXF76" s="20"/>
      <c r="AXG76" s="20"/>
      <c r="AXH76" s="20"/>
      <c r="AXI76" s="20"/>
      <c r="AXJ76" s="20"/>
      <c r="AXK76" s="20"/>
      <c r="AXL76" s="20"/>
      <c r="AXM76" s="20"/>
      <c r="AXN76" s="20"/>
      <c r="AXO76" s="20"/>
      <c r="AXP76" s="20"/>
      <c r="AXQ76" s="20"/>
      <c r="AXR76" s="20"/>
      <c r="AXS76" s="20"/>
      <c r="AXT76" s="20"/>
      <c r="AXU76" s="20"/>
      <c r="AXV76" s="20"/>
      <c r="AXW76" s="20"/>
      <c r="AXX76" s="20"/>
      <c r="AXY76" s="20"/>
      <c r="AXZ76" s="20"/>
      <c r="AYA76" s="20"/>
      <c r="AYB76" s="20"/>
      <c r="AYC76" s="20"/>
      <c r="AYD76" s="20"/>
      <c r="AYE76" s="20"/>
      <c r="AYF76" s="20"/>
      <c r="AYG76" s="20"/>
      <c r="AYH76" s="20"/>
      <c r="AYI76" s="20"/>
      <c r="AYJ76" s="20"/>
      <c r="AYK76" s="20"/>
      <c r="AYL76" s="20"/>
      <c r="AYM76" s="20"/>
      <c r="AYN76" s="20"/>
      <c r="AYO76" s="20"/>
      <c r="AYP76" s="20"/>
      <c r="AYQ76" s="20"/>
      <c r="AYR76" s="20"/>
      <c r="AYS76" s="20"/>
      <c r="AYT76" s="20"/>
      <c r="AYU76" s="20"/>
      <c r="AYV76" s="20"/>
      <c r="AYW76" s="20"/>
      <c r="AYX76" s="20"/>
      <c r="AYY76" s="20"/>
      <c r="AYZ76" s="20"/>
      <c r="AZA76" s="20"/>
      <c r="AZB76" s="20"/>
      <c r="AZC76" s="20"/>
      <c r="AZD76" s="20"/>
      <c r="AZE76" s="20"/>
      <c r="AZF76" s="20"/>
      <c r="AZG76" s="20"/>
      <c r="AZH76" s="20"/>
      <c r="AZI76" s="20"/>
      <c r="AZJ76" s="20"/>
      <c r="AZK76" s="20"/>
      <c r="AZL76" s="20"/>
      <c r="AZM76" s="20"/>
      <c r="AZN76" s="20"/>
      <c r="AZO76" s="20"/>
      <c r="AZP76" s="20"/>
      <c r="AZQ76" s="20"/>
      <c r="AZR76" s="20"/>
      <c r="AZS76" s="20"/>
      <c r="AZT76" s="20"/>
      <c r="AZU76" s="20"/>
      <c r="AZV76" s="20"/>
      <c r="AZW76" s="20"/>
      <c r="AZX76" s="20"/>
      <c r="AZY76" s="20"/>
      <c r="AZZ76" s="20"/>
      <c r="BAA76" s="20"/>
      <c r="BAB76" s="20"/>
      <c r="BAC76" s="20"/>
      <c r="BAD76" s="20"/>
      <c r="BAE76" s="20"/>
      <c r="BAF76" s="20"/>
      <c r="BAG76" s="20"/>
      <c r="BAH76" s="20"/>
      <c r="BAI76" s="20"/>
      <c r="BAJ76" s="20"/>
      <c r="BAK76" s="20"/>
      <c r="BAL76" s="20"/>
      <c r="BAM76" s="20"/>
      <c r="BAN76" s="20"/>
      <c r="BAO76" s="20"/>
      <c r="BAP76" s="20"/>
      <c r="BAQ76" s="20"/>
      <c r="BAR76" s="20"/>
      <c r="BAS76" s="20"/>
      <c r="BAT76" s="20"/>
      <c r="BAU76" s="20"/>
      <c r="BAV76" s="20"/>
      <c r="BAW76" s="20"/>
      <c r="BAX76" s="20"/>
      <c r="BAY76" s="20"/>
      <c r="BAZ76" s="20"/>
      <c r="BBA76" s="20"/>
      <c r="BBB76" s="20"/>
      <c r="BBC76" s="20"/>
      <c r="BBD76" s="20"/>
      <c r="BBE76" s="20"/>
      <c r="BBF76" s="20"/>
      <c r="BBG76" s="20"/>
      <c r="BBH76" s="20"/>
      <c r="BBI76" s="20"/>
      <c r="BBJ76" s="20"/>
      <c r="BBK76" s="20"/>
      <c r="BBL76" s="20"/>
      <c r="BBM76" s="20"/>
      <c r="BBN76" s="20"/>
      <c r="BBO76" s="20"/>
      <c r="BBP76" s="20"/>
      <c r="BBQ76" s="20"/>
      <c r="BBR76" s="20"/>
      <c r="BBS76" s="20"/>
      <c r="BBT76" s="20"/>
      <c r="BBU76" s="20"/>
      <c r="BBV76" s="20"/>
      <c r="BBW76" s="20"/>
      <c r="BBX76" s="20"/>
      <c r="BBY76" s="20"/>
      <c r="BBZ76" s="20"/>
      <c r="BCA76" s="20"/>
      <c r="BCB76" s="20"/>
      <c r="BCC76" s="20"/>
      <c r="BCD76" s="20"/>
      <c r="BCE76" s="20"/>
      <c r="BCF76" s="20"/>
      <c r="BCG76" s="20"/>
      <c r="BCH76" s="20"/>
      <c r="BCI76" s="20"/>
      <c r="BCJ76" s="20"/>
      <c r="BCK76" s="20"/>
      <c r="BCL76" s="20"/>
      <c r="BCM76" s="20"/>
      <c r="BCN76" s="20"/>
      <c r="BCO76" s="20"/>
      <c r="BCP76" s="20"/>
      <c r="BCQ76" s="20"/>
      <c r="BCR76" s="20"/>
      <c r="BCS76" s="20"/>
      <c r="BCT76" s="20"/>
      <c r="BCU76" s="20"/>
      <c r="BCV76" s="20"/>
      <c r="BCW76" s="20"/>
      <c r="BCX76" s="20"/>
      <c r="BCY76" s="20"/>
      <c r="BCZ76" s="20"/>
      <c r="BDA76" s="20"/>
      <c r="BDB76" s="20"/>
      <c r="BDC76" s="20"/>
      <c r="BDD76" s="20"/>
      <c r="BDE76" s="20"/>
      <c r="BDF76" s="20"/>
      <c r="BDG76" s="20"/>
      <c r="BDH76" s="20"/>
      <c r="BDI76" s="20"/>
      <c r="BDJ76" s="20"/>
      <c r="BDK76" s="20"/>
      <c r="BDL76" s="20"/>
      <c r="BDM76" s="20"/>
      <c r="BDN76" s="20"/>
      <c r="BDO76" s="20"/>
      <c r="BDP76" s="20"/>
      <c r="BDQ76" s="20"/>
      <c r="BDR76" s="20"/>
      <c r="BDS76" s="20"/>
      <c r="BDT76" s="20"/>
      <c r="BDU76" s="20"/>
      <c r="BDV76" s="20"/>
      <c r="BDW76" s="20"/>
      <c r="BDX76" s="20"/>
      <c r="BDY76" s="20"/>
      <c r="BDZ76" s="20"/>
      <c r="BEA76" s="20"/>
      <c r="BEB76" s="20"/>
      <c r="BEC76" s="20"/>
      <c r="BED76" s="20"/>
      <c r="BEE76" s="20"/>
      <c r="BEF76" s="20"/>
      <c r="BEG76" s="20"/>
      <c r="BEH76" s="20"/>
      <c r="BEI76" s="20"/>
      <c r="BEJ76" s="20"/>
      <c r="BEK76" s="20"/>
      <c r="BEL76" s="20"/>
      <c r="BEM76" s="20"/>
      <c r="BEN76" s="20"/>
      <c r="BEO76" s="20"/>
      <c r="BEP76" s="20"/>
      <c r="BEQ76" s="20"/>
      <c r="BER76" s="20"/>
      <c r="BES76" s="20"/>
      <c r="BET76" s="20"/>
      <c r="BEU76" s="20"/>
      <c r="BEV76" s="20"/>
      <c r="BEW76" s="20"/>
      <c r="BEX76" s="20"/>
      <c r="BEY76" s="20"/>
      <c r="BEZ76" s="20"/>
      <c r="BFA76" s="20"/>
      <c r="BFB76" s="20"/>
      <c r="BFC76" s="20"/>
      <c r="BFD76" s="20"/>
      <c r="BFE76" s="20"/>
      <c r="BFF76" s="20"/>
      <c r="BFG76" s="20"/>
      <c r="BFH76" s="20"/>
      <c r="BFI76" s="20"/>
      <c r="BFJ76" s="20"/>
      <c r="BFK76" s="20"/>
      <c r="BFL76" s="20"/>
      <c r="BFM76" s="20"/>
      <c r="BFN76" s="20"/>
      <c r="BFO76" s="20"/>
      <c r="BFP76" s="20"/>
      <c r="BFQ76" s="20"/>
      <c r="BFR76" s="20"/>
      <c r="BFS76" s="20"/>
      <c r="BFT76" s="20"/>
      <c r="BFU76" s="20"/>
      <c r="BFV76" s="20"/>
      <c r="BFW76" s="20"/>
      <c r="BFX76" s="20"/>
      <c r="BFY76" s="20"/>
      <c r="BFZ76" s="20"/>
      <c r="BGA76" s="20"/>
      <c r="BGB76" s="20"/>
      <c r="BGC76" s="20"/>
      <c r="BGD76" s="20"/>
      <c r="BGE76" s="20"/>
      <c r="BGF76" s="20"/>
      <c r="BGG76" s="20"/>
      <c r="BGH76" s="20"/>
      <c r="BGI76" s="20"/>
      <c r="BGJ76" s="20"/>
      <c r="BGK76" s="20"/>
      <c r="BGL76" s="20"/>
      <c r="BGM76" s="20"/>
      <c r="BGN76" s="20"/>
      <c r="BGO76" s="20"/>
      <c r="BGP76" s="20"/>
      <c r="BGQ76" s="20"/>
      <c r="BGR76" s="20"/>
      <c r="BGS76" s="20"/>
      <c r="BGT76" s="20"/>
      <c r="BGU76" s="20"/>
      <c r="BGV76" s="20"/>
      <c r="BGW76" s="20"/>
      <c r="BGX76" s="20"/>
      <c r="BGY76" s="20"/>
      <c r="BGZ76" s="20"/>
      <c r="BHA76" s="20"/>
      <c r="BHB76" s="20"/>
      <c r="BHC76" s="20"/>
      <c r="BHD76" s="20"/>
      <c r="BHE76" s="20"/>
      <c r="BHF76" s="20"/>
      <c r="BHG76" s="20"/>
      <c r="BHH76" s="20"/>
      <c r="BHI76" s="20"/>
      <c r="BHJ76" s="20"/>
      <c r="BHK76" s="20"/>
      <c r="BHL76" s="20"/>
      <c r="BHM76" s="20"/>
      <c r="BHN76" s="20"/>
      <c r="BHO76" s="20"/>
      <c r="BHP76" s="20"/>
      <c r="BHQ76" s="20"/>
      <c r="BHR76" s="20"/>
      <c r="BHS76" s="20"/>
      <c r="BHT76" s="20"/>
      <c r="BHU76" s="20"/>
      <c r="BHV76" s="20"/>
      <c r="BHW76" s="20"/>
      <c r="BHX76" s="20"/>
      <c r="BHY76" s="20"/>
      <c r="BHZ76" s="20"/>
      <c r="BIA76" s="20"/>
      <c r="BIB76" s="20"/>
      <c r="BIC76" s="20"/>
      <c r="BID76" s="20"/>
      <c r="BIE76" s="20"/>
      <c r="BIF76" s="20"/>
      <c r="BIG76" s="20"/>
      <c r="BIH76" s="20"/>
      <c r="BII76" s="20"/>
      <c r="BIJ76" s="20"/>
      <c r="BIK76" s="20"/>
      <c r="BIL76" s="20"/>
      <c r="BIM76" s="20"/>
      <c r="BIN76" s="20"/>
      <c r="BIO76" s="20"/>
      <c r="BIP76" s="20"/>
      <c r="BIQ76" s="20"/>
      <c r="BIR76" s="20"/>
      <c r="BIS76" s="20"/>
      <c r="BIT76" s="20"/>
      <c r="BIU76" s="20"/>
      <c r="BIV76" s="20"/>
      <c r="BIW76" s="20"/>
      <c r="BIX76" s="20"/>
      <c r="BIY76" s="20"/>
      <c r="BIZ76" s="20"/>
      <c r="BJA76" s="20"/>
      <c r="BJB76" s="20"/>
      <c r="BJC76" s="20"/>
      <c r="BJD76" s="20"/>
      <c r="BJE76" s="20"/>
      <c r="BJF76" s="20"/>
      <c r="BJG76" s="20"/>
      <c r="BJH76" s="20"/>
      <c r="BJI76" s="20"/>
      <c r="BJJ76" s="20"/>
      <c r="BJK76" s="20"/>
      <c r="BJL76" s="20"/>
      <c r="BJM76" s="20"/>
      <c r="BJN76" s="20"/>
      <c r="BJO76" s="20"/>
      <c r="BJP76" s="20"/>
      <c r="BJQ76" s="20"/>
      <c r="BJR76" s="20"/>
      <c r="BJS76" s="20"/>
      <c r="BJT76" s="20"/>
      <c r="BJU76" s="20"/>
      <c r="BJV76" s="20"/>
      <c r="BJW76" s="20"/>
      <c r="BJX76" s="20"/>
      <c r="BJY76" s="20"/>
      <c r="BJZ76" s="20"/>
      <c r="BKA76" s="20"/>
      <c r="BKB76" s="20"/>
      <c r="BKC76" s="20"/>
      <c r="BKD76" s="20"/>
      <c r="BKE76" s="20"/>
      <c r="BKF76" s="20"/>
      <c r="BKG76" s="20"/>
      <c r="BKH76" s="20"/>
      <c r="BKI76" s="20"/>
      <c r="BKJ76" s="20"/>
      <c r="BKK76" s="20"/>
      <c r="BKL76" s="20"/>
      <c r="BKM76" s="20"/>
      <c r="BKN76" s="20"/>
      <c r="BKO76" s="20"/>
      <c r="BKP76" s="20"/>
      <c r="BKQ76" s="20"/>
      <c r="BKR76" s="20"/>
      <c r="BKS76" s="20"/>
      <c r="BKT76" s="20"/>
      <c r="BKU76" s="20"/>
      <c r="BKV76" s="20"/>
      <c r="BKW76" s="20"/>
      <c r="BKX76" s="20"/>
      <c r="BKY76" s="20"/>
      <c r="BKZ76" s="20"/>
      <c r="BLA76" s="20"/>
      <c r="BLB76" s="20"/>
      <c r="BLC76" s="20"/>
      <c r="BLD76" s="20"/>
      <c r="BLE76" s="20"/>
      <c r="BLF76" s="20"/>
      <c r="BLG76" s="20"/>
      <c r="BLH76" s="20"/>
      <c r="BLI76" s="20"/>
      <c r="BLJ76" s="20"/>
      <c r="BLK76" s="20"/>
      <c r="BLL76" s="20"/>
      <c r="BLM76" s="20"/>
      <c r="BLN76" s="20"/>
      <c r="BLO76" s="20"/>
      <c r="BLP76" s="20"/>
      <c r="BLQ76" s="20"/>
      <c r="BLR76" s="20"/>
      <c r="BLS76" s="20"/>
      <c r="BLT76" s="20"/>
      <c r="BLU76" s="20"/>
      <c r="BLV76" s="20"/>
      <c r="BLW76" s="20"/>
      <c r="BLX76" s="20"/>
      <c r="BLY76" s="20"/>
      <c r="BLZ76" s="20"/>
      <c r="BMA76" s="20"/>
      <c r="BMB76" s="20"/>
      <c r="BMC76" s="20"/>
      <c r="BMD76" s="20"/>
      <c r="BME76" s="20"/>
      <c r="BMF76" s="20"/>
      <c r="BMG76" s="20"/>
      <c r="BMH76" s="20"/>
      <c r="BMI76" s="20"/>
      <c r="BMJ76" s="20"/>
      <c r="BMK76" s="20"/>
      <c r="BML76" s="20"/>
      <c r="BMM76" s="20"/>
      <c r="BMN76" s="20"/>
      <c r="BMO76" s="20"/>
      <c r="BMP76" s="20"/>
      <c r="BMQ76" s="20"/>
      <c r="BMR76" s="20"/>
      <c r="BMS76" s="20"/>
      <c r="BMT76" s="20"/>
      <c r="BMU76" s="20"/>
      <c r="BMV76" s="20"/>
      <c r="BMW76" s="20"/>
      <c r="BMX76" s="20"/>
      <c r="BMY76" s="20"/>
      <c r="BMZ76" s="20"/>
      <c r="BNA76" s="20"/>
      <c r="BNB76" s="20"/>
      <c r="BNC76" s="20"/>
      <c r="BND76" s="20"/>
      <c r="BNE76" s="20"/>
      <c r="BNF76" s="20"/>
      <c r="BNG76" s="20"/>
      <c r="BNH76" s="20"/>
      <c r="BNI76" s="20"/>
      <c r="BNJ76" s="20"/>
      <c r="BNK76" s="20"/>
      <c r="BNL76" s="20"/>
      <c r="BNM76" s="20"/>
      <c r="BNN76" s="20"/>
      <c r="BNO76" s="20"/>
      <c r="BNP76" s="20"/>
      <c r="BNQ76" s="20"/>
      <c r="BNR76" s="20"/>
      <c r="BNS76" s="20"/>
      <c r="BNT76" s="20"/>
      <c r="BNU76" s="20"/>
      <c r="BNV76" s="20"/>
      <c r="BNW76" s="20"/>
      <c r="BNX76" s="20"/>
      <c r="BNY76" s="20"/>
      <c r="BNZ76" s="20"/>
      <c r="BOA76" s="20"/>
      <c r="BOB76" s="20"/>
      <c r="BOC76" s="20"/>
      <c r="BOD76" s="20"/>
      <c r="BOE76" s="20"/>
      <c r="BOF76" s="20"/>
      <c r="BOG76" s="20"/>
      <c r="BOH76" s="20"/>
      <c r="BOI76" s="20"/>
      <c r="BOJ76" s="20"/>
      <c r="BOK76" s="20"/>
      <c r="BOL76" s="20"/>
      <c r="BOM76" s="20"/>
      <c r="BON76" s="20"/>
      <c r="BOO76" s="20"/>
      <c r="BOP76" s="20"/>
      <c r="BOQ76" s="20"/>
      <c r="BOR76" s="20"/>
      <c r="BOS76" s="20"/>
      <c r="BOT76" s="20"/>
      <c r="BOU76" s="20"/>
      <c r="BOV76" s="20"/>
      <c r="BOW76" s="20"/>
      <c r="BOX76" s="20"/>
      <c r="BOY76" s="20"/>
      <c r="BOZ76" s="20"/>
      <c r="BPA76" s="20"/>
      <c r="BPB76" s="20"/>
      <c r="BPC76" s="20"/>
      <c r="BPD76" s="20"/>
      <c r="BPE76" s="20"/>
      <c r="BPF76" s="20"/>
      <c r="BPG76" s="20"/>
      <c r="BPH76" s="20"/>
      <c r="BPI76" s="20"/>
      <c r="BPJ76" s="20"/>
      <c r="BPK76" s="20"/>
      <c r="BPL76" s="20"/>
      <c r="BPM76" s="20"/>
      <c r="BPN76" s="20"/>
      <c r="BPO76" s="20"/>
      <c r="BPP76" s="20"/>
      <c r="BPQ76" s="20"/>
      <c r="BPR76" s="20"/>
      <c r="BPS76" s="20"/>
      <c r="BPT76" s="20"/>
      <c r="BPU76" s="20"/>
      <c r="BPV76" s="20"/>
      <c r="BPW76" s="20"/>
      <c r="BPX76" s="20"/>
      <c r="BPY76" s="20"/>
      <c r="BPZ76" s="20"/>
      <c r="BQA76" s="20"/>
      <c r="BQB76" s="20"/>
      <c r="BQC76" s="20"/>
      <c r="BQD76" s="20"/>
      <c r="BQE76" s="20"/>
      <c r="BQF76" s="20"/>
      <c r="BQG76" s="20"/>
      <c r="BQH76" s="20"/>
      <c r="BQI76" s="20"/>
      <c r="BQJ76" s="20"/>
      <c r="BQK76" s="20"/>
      <c r="BQL76" s="20"/>
      <c r="BQM76" s="20"/>
      <c r="BQN76" s="20"/>
      <c r="BQO76" s="20"/>
      <c r="BQP76" s="20"/>
      <c r="BQQ76" s="20"/>
      <c r="BQR76" s="20"/>
      <c r="BQS76" s="20"/>
      <c r="BQT76" s="20"/>
      <c r="BQU76" s="20"/>
      <c r="BQV76" s="20"/>
      <c r="BQW76" s="20"/>
      <c r="BQX76" s="20"/>
      <c r="BQY76" s="20"/>
      <c r="BQZ76" s="20"/>
      <c r="BRA76" s="20"/>
      <c r="BRB76" s="20"/>
      <c r="BRC76" s="20"/>
      <c r="BRD76" s="20"/>
      <c r="BRE76" s="20"/>
      <c r="BRF76" s="20"/>
      <c r="BRG76" s="20"/>
      <c r="BRH76" s="20"/>
      <c r="BRI76" s="20"/>
      <c r="BRJ76" s="20"/>
      <c r="BRK76" s="20"/>
      <c r="BRL76" s="20"/>
      <c r="BRM76" s="20"/>
      <c r="BRN76" s="20"/>
      <c r="BRO76" s="20"/>
      <c r="BRP76" s="20"/>
      <c r="BRQ76" s="20"/>
      <c r="BRR76" s="20"/>
      <c r="BRS76" s="20"/>
      <c r="BRT76" s="20"/>
      <c r="BRU76" s="20"/>
      <c r="BRV76" s="20"/>
      <c r="BRW76" s="20"/>
      <c r="BRX76" s="20"/>
      <c r="BRY76" s="20"/>
      <c r="BRZ76" s="20"/>
      <c r="BSA76" s="20"/>
      <c r="BSB76" s="20"/>
      <c r="BSC76" s="20"/>
      <c r="BSD76" s="20"/>
      <c r="BSE76" s="20"/>
      <c r="BSF76" s="20"/>
      <c r="BSG76" s="20"/>
      <c r="BSH76" s="20"/>
      <c r="BSI76" s="20"/>
      <c r="BSJ76" s="20"/>
      <c r="BSK76" s="20"/>
      <c r="BSL76" s="20"/>
      <c r="BSM76" s="20"/>
      <c r="BSN76" s="20"/>
      <c r="BSO76" s="20"/>
      <c r="BSP76" s="20"/>
      <c r="BSQ76" s="20"/>
      <c r="BSR76" s="20"/>
      <c r="BSS76" s="20"/>
      <c r="BST76" s="20"/>
      <c r="BSU76" s="20"/>
      <c r="BSV76" s="20"/>
      <c r="BSW76" s="20"/>
      <c r="BSX76" s="20"/>
      <c r="BSY76" s="20"/>
      <c r="BSZ76" s="20"/>
      <c r="BTA76" s="20"/>
      <c r="BTB76" s="20"/>
      <c r="BTC76" s="20"/>
      <c r="BTD76" s="20"/>
      <c r="BTE76" s="20"/>
      <c r="BTF76" s="20"/>
      <c r="BTG76" s="20"/>
      <c r="BTH76" s="20"/>
      <c r="BTI76" s="20"/>
      <c r="BTJ76" s="20"/>
      <c r="BTK76" s="20"/>
      <c r="BTL76" s="20"/>
      <c r="BTM76" s="20"/>
      <c r="BTN76" s="20"/>
      <c r="BTO76" s="20"/>
      <c r="BTP76" s="20"/>
      <c r="BTQ76" s="20"/>
      <c r="BTR76" s="20"/>
      <c r="BTS76" s="20"/>
      <c r="BTT76" s="20"/>
      <c r="BTU76" s="20"/>
      <c r="BTV76" s="20"/>
      <c r="BTW76" s="20"/>
      <c r="BTX76" s="20"/>
      <c r="BTY76" s="20"/>
      <c r="BTZ76" s="20"/>
      <c r="BUA76" s="20"/>
      <c r="BUB76" s="20"/>
      <c r="BUC76" s="20"/>
      <c r="BUD76" s="20"/>
      <c r="BUE76" s="20"/>
      <c r="BUF76" s="20"/>
      <c r="BUG76" s="20"/>
      <c r="BUH76" s="20"/>
      <c r="BUI76" s="20"/>
      <c r="BUJ76" s="20"/>
      <c r="BUK76" s="20"/>
      <c r="BUL76" s="20"/>
      <c r="BUM76" s="20"/>
      <c r="BUN76" s="20"/>
      <c r="BUO76" s="20"/>
      <c r="BUP76" s="20"/>
      <c r="BUQ76" s="20"/>
      <c r="BUR76" s="20"/>
      <c r="BUS76" s="20"/>
      <c r="BUT76" s="20"/>
      <c r="BUU76" s="20"/>
      <c r="BUV76" s="20"/>
      <c r="BUW76" s="20"/>
      <c r="BUX76" s="20"/>
      <c r="BUY76" s="20"/>
      <c r="BUZ76" s="20"/>
      <c r="BVA76" s="20"/>
      <c r="BVB76" s="20"/>
      <c r="BVC76" s="20"/>
      <c r="BVD76" s="20"/>
      <c r="BVE76" s="20"/>
      <c r="BVF76" s="20"/>
      <c r="BVG76" s="20"/>
      <c r="BVH76" s="20"/>
      <c r="BVI76" s="20"/>
      <c r="BVJ76" s="20"/>
      <c r="BVK76" s="20"/>
      <c r="BVL76" s="20"/>
      <c r="BVM76" s="20"/>
      <c r="BVN76" s="20"/>
      <c r="BVO76" s="20"/>
      <c r="BVP76" s="20"/>
      <c r="BVQ76" s="20"/>
      <c r="BVR76" s="20"/>
      <c r="BVS76" s="20"/>
      <c r="BVT76" s="20"/>
      <c r="BVU76" s="20"/>
      <c r="BVV76" s="20"/>
      <c r="BVW76" s="20"/>
      <c r="BVX76" s="20"/>
      <c r="BVY76" s="20"/>
      <c r="BVZ76" s="20"/>
      <c r="BWA76" s="20"/>
      <c r="BWB76" s="20"/>
      <c r="BWC76" s="20"/>
      <c r="BWD76" s="20"/>
      <c r="BWE76" s="20"/>
      <c r="BWF76" s="20"/>
      <c r="BWG76" s="20"/>
      <c r="BWH76" s="20"/>
      <c r="BWI76" s="20"/>
      <c r="BWJ76" s="20"/>
      <c r="BWK76" s="20"/>
      <c r="BWL76" s="20"/>
      <c r="BWM76" s="20"/>
      <c r="BWN76" s="20"/>
      <c r="BWO76" s="20"/>
      <c r="BWP76" s="20"/>
      <c r="BWQ76" s="20"/>
      <c r="BWR76" s="20"/>
      <c r="BWS76" s="20"/>
      <c r="BWT76" s="20"/>
      <c r="BWU76" s="20"/>
      <c r="BWV76" s="20"/>
      <c r="BWW76" s="20"/>
      <c r="BWX76" s="20"/>
      <c r="BWY76" s="20"/>
      <c r="BWZ76" s="20"/>
      <c r="BXA76" s="20"/>
      <c r="BXB76" s="20"/>
      <c r="BXC76" s="20"/>
      <c r="BXD76" s="20"/>
      <c r="BXE76" s="20"/>
      <c r="BXF76" s="20"/>
      <c r="BXG76" s="20"/>
      <c r="BXH76" s="20"/>
      <c r="BXI76" s="20"/>
      <c r="BXJ76" s="20"/>
      <c r="BXK76" s="20"/>
      <c r="BXL76" s="20"/>
      <c r="BXM76" s="20"/>
      <c r="BXN76" s="20"/>
      <c r="BXO76" s="20"/>
      <c r="BXP76" s="20"/>
      <c r="BXQ76" s="20"/>
      <c r="BXR76" s="20"/>
      <c r="BXS76" s="20"/>
      <c r="BXT76" s="20"/>
      <c r="BXU76" s="20"/>
      <c r="BXV76" s="20"/>
      <c r="BXW76" s="20"/>
      <c r="BXX76" s="20"/>
      <c r="BXY76" s="20"/>
      <c r="BXZ76" s="20"/>
      <c r="BYA76" s="20"/>
      <c r="BYB76" s="20"/>
      <c r="BYC76" s="20"/>
      <c r="BYD76" s="20"/>
      <c r="BYE76" s="20"/>
      <c r="BYF76" s="20"/>
      <c r="BYG76" s="20"/>
      <c r="BYH76" s="20"/>
      <c r="BYI76" s="20"/>
      <c r="BYJ76" s="20"/>
      <c r="BYK76" s="20"/>
      <c r="BYL76" s="20"/>
      <c r="BYM76" s="20"/>
      <c r="BYN76" s="20"/>
      <c r="BYO76" s="20"/>
      <c r="BYP76" s="20"/>
      <c r="BYQ76" s="20"/>
      <c r="BYR76" s="20"/>
      <c r="BYS76" s="20"/>
      <c r="BYT76" s="20"/>
      <c r="BYU76" s="20"/>
      <c r="BYV76" s="20"/>
      <c r="BYW76" s="20"/>
      <c r="BYX76" s="20"/>
      <c r="BYY76" s="20"/>
      <c r="BYZ76" s="20"/>
      <c r="BZA76" s="20"/>
      <c r="BZB76" s="20"/>
      <c r="BZC76" s="20"/>
      <c r="BZD76" s="20"/>
      <c r="BZE76" s="20"/>
      <c r="BZF76" s="20"/>
      <c r="BZG76" s="20"/>
      <c r="BZH76" s="20"/>
      <c r="BZI76" s="20"/>
      <c r="BZJ76" s="20"/>
      <c r="BZK76" s="20"/>
      <c r="BZL76" s="20"/>
      <c r="BZM76" s="20"/>
      <c r="BZN76" s="20"/>
      <c r="BZO76" s="20"/>
      <c r="BZP76" s="20"/>
      <c r="BZQ76" s="20"/>
      <c r="BZR76" s="20"/>
      <c r="BZS76" s="20"/>
      <c r="BZT76" s="20"/>
      <c r="BZU76" s="20"/>
      <c r="BZV76" s="20"/>
      <c r="BZW76" s="20"/>
      <c r="BZX76" s="20"/>
      <c r="BZY76" s="20"/>
      <c r="BZZ76" s="20"/>
      <c r="CAA76" s="20"/>
      <c r="CAB76" s="20"/>
      <c r="CAC76" s="20"/>
      <c r="CAD76" s="20"/>
      <c r="CAE76" s="20"/>
      <c r="CAF76" s="20"/>
      <c r="CAG76" s="20"/>
      <c r="CAH76" s="20"/>
      <c r="CAI76" s="20"/>
      <c r="CAJ76" s="20"/>
      <c r="CAK76" s="20"/>
      <c r="CAL76" s="20"/>
      <c r="CAM76" s="20"/>
      <c r="CAN76" s="20"/>
      <c r="CAO76" s="20"/>
      <c r="CAP76" s="20"/>
      <c r="CAQ76" s="20"/>
      <c r="CAR76" s="20"/>
      <c r="CAS76" s="20"/>
      <c r="CAT76" s="20"/>
      <c r="CAU76" s="20"/>
      <c r="CAV76" s="20"/>
      <c r="CAW76" s="20"/>
      <c r="CAX76" s="20"/>
      <c r="CAY76" s="20"/>
      <c r="CAZ76" s="20"/>
      <c r="CBA76" s="20"/>
      <c r="CBB76" s="20"/>
      <c r="CBC76" s="20"/>
      <c r="CBD76" s="20"/>
      <c r="CBE76" s="20"/>
      <c r="CBF76" s="20"/>
      <c r="CBG76" s="20"/>
      <c r="CBH76" s="20"/>
      <c r="CBI76" s="20"/>
      <c r="CBJ76" s="20"/>
      <c r="CBK76" s="20"/>
      <c r="CBL76" s="20"/>
      <c r="CBM76" s="20"/>
      <c r="CBN76" s="20"/>
      <c r="CBO76" s="20"/>
      <c r="CBP76" s="20"/>
      <c r="CBQ76" s="20"/>
      <c r="CBR76" s="20"/>
      <c r="CBS76" s="20"/>
      <c r="CBT76" s="20"/>
      <c r="CBU76" s="20"/>
      <c r="CBV76" s="20"/>
      <c r="CBW76" s="20"/>
      <c r="CBX76" s="20"/>
      <c r="CBY76" s="20"/>
      <c r="CBZ76" s="20"/>
      <c r="CCA76" s="20"/>
      <c r="CCB76" s="20"/>
      <c r="CCC76" s="20"/>
      <c r="CCD76" s="20"/>
      <c r="CCE76" s="20"/>
      <c r="CCF76" s="20"/>
      <c r="CCG76" s="20"/>
      <c r="CCH76" s="20"/>
      <c r="CCI76" s="20"/>
      <c r="CCJ76" s="20"/>
      <c r="CCK76" s="20"/>
      <c r="CCL76" s="20"/>
      <c r="CCM76" s="20"/>
      <c r="CCN76" s="20"/>
      <c r="CCO76" s="20"/>
      <c r="CCP76" s="20"/>
      <c r="CCQ76" s="20"/>
      <c r="CCR76" s="20"/>
      <c r="CCS76" s="20"/>
      <c r="CCT76" s="20"/>
      <c r="CCU76" s="20"/>
      <c r="CCV76" s="20"/>
      <c r="CCW76" s="20"/>
      <c r="CCX76" s="20"/>
      <c r="CCY76" s="20"/>
      <c r="CCZ76" s="20"/>
      <c r="CDA76" s="20"/>
      <c r="CDB76" s="20"/>
      <c r="CDC76" s="20"/>
      <c r="CDD76" s="20"/>
      <c r="CDE76" s="20"/>
      <c r="CDF76" s="20"/>
      <c r="CDG76" s="20"/>
      <c r="CDH76" s="20"/>
      <c r="CDI76" s="20"/>
      <c r="CDJ76" s="20"/>
      <c r="CDK76" s="20"/>
      <c r="CDL76" s="20"/>
      <c r="CDM76" s="20"/>
      <c r="CDN76" s="20"/>
      <c r="CDO76" s="20"/>
      <c r="CDP76" s="20"/>
      <c r="CDQ76" s="20"/>
      <c r="CDR76" s="20"/>
      <c r="CDS76" s="20"/>
      <c r="CDT76" s="20"/>
      <c r="CDU76" s="20"/>
      <c r="CDV76" s="20"/>
      <c r="CDW76" s="20"/>
      <c r="CDX76" s="20"/>
      <c r="CDY76" s="20"/>
      <c r="CDZ76" s="20"/>
      <c r="CEA76" s="20"/>
      <c r="CEB76" s="20"/>
      <c r="CEC76" s="20"/>
      <c r="CED76" s="20"/>
      <c r="CEE76" s="20"/>
      <c r="CEF76" s="20"/>
      <c r="CEG76" s="20"/>
      <c r="CEH76" s="20"/>
      <c r="CEI76" s="20"/>
      <c r="CEJ76" s="20"/>
      <c r="CEK76" s="20"/>
      <c r="CEL76" s="20"/>
      <c r="CEM76" s="20"/>
      <c r="CEN76" s="20"/>
      <c r="CEO76" s="20"/>
      <c r="CEP76" s="20"/>
      <c r="CEQ76" s="20"/>
      <c r="CER76" s="20"/>
      <c r="CES76" s="20"/>
      <c r="CET76" s="20"/>
      <c r="CEU76" s="20"/>
      <c r="CEV76" s="20"/>
      <c r="CEW76" s="20"/>
      <c r="CEX76" s="20"/>
      <c r="CEY76" s="20"/>
      <c r="CEZ76" s="20"/>
      <c r="CFA76" s="20"/>
      <c r="CFB76" s="20"/>
      <c r="CFC76" s="20"/>
      <c r="CFD76" s="20"/>
      <c r="CFE76" s="20"/>
      <c r="CFF76" s="20"/>
      <c r="CFG76" s="20"/>
      <c r="CFH76" s="20"/>
      <c r="CFI76" s="20"/>
      <c r="CFJ76" s="20"/>
      <c r="CFK76" s="20"/>
      <c r="CFL76" s="20"/>
      <c r="CFM76" s="20"/>
      <c r="CFN76" s="20"/>
      <c r="CFO76" s="20"/>
      <c r="CFP76" s="20"/>
      <c r="CFQ76" s="20"/>
      <c r="CFR76" s="20"/>
      <c r="CFS76" s="20"/>
      <c r="CFT76" s="20"/>
      <c r="CFU76" s="20"/>
      <c r="CFV76" s="20"/>
      <c r="CFW76" s="20"/>
      <c r="CFX76" s="20"/>
      <c r="CFY76" s="20"/>
      <c r="CFZ76" s="20"/>
      <c r="CGA76" s="20"/>
      <c r="CGB76" s="20"/>
      <c r="CGC76" s="20"/>
      <c r="CGD76" s="20"/>
      <c r="CGE76" s="20"/>
      <c r="CGF76" s="20"/>
      <c r="CGG76" s="20"/>
      <c r="CGH76" s="20"/>
      <c r="CGI76" s="20"/>
      <c r="CGJ76" s="20"/>
      <c r="CGK76" s="20"/>
      <c r="CGL76" s="20"/>
      <c r="CGM76" s="20"/>
      <c r="CGN76" s="20"/>
      <c r="CGO76" s="20"/>
      <c r="CGP76" s="20"/>
      <c r="CGQ76" s="20"/>
      <c r="CGR76" s="20"/>
      <c r="CGS76" s="20"/>
      <c r="CGT76" s="20"/>
      <c r="CGU76" s="20"/>
      <c r="CGV76" s="20"/>
      <c r="CGW76" s="20"/>
      <c r="CGX76" s="20"/>
      <c r="CGY76" s="20"/>
      <c r="CGZ76" s="20"/>
      <c r="CHA76" s="20"/>
      <c r="CHB76" s="20"/>
      <c r="CHC76" s="20"/>
      <c r="CHD76" s="20"/>
      <c r="CHE76" s="20"/>
      <c r="CHF76" s="20"/>
      <c r="CHG76" s="20"/>
      <c r="CHH76" s="20"/>
      <c r="CHI76" s="20"/>
      <c r="CHJ76" s="20"/>
      <c r="CHK76" s="20"/>
      <c r="CHL76" s="20"/>
      <c r="CHM76" s="20"/>
      <c r="CHN76" s="20"/>
      <c r="CHO76" s="20"/>
      <c r="CHP76" s="20"/>
      <c r="CHQ76" s="20"/>
      <c r="CHR76" s="20"/>
      <c r="CHS76" s="20"/>
      <c r="CHT76" s="20"/>
      <c r="CHU76" s="20"/>
      <c r="CHV76" s="20"/>
      <c r="CHW76" s="20"/>
      <c r="CHX76" s="20"/>
      <c r="CHY76" s="20"/>
      <c r="CHZ76" s="20"/>
      <c r="CIA76" s="20"/>
      <c r="CIB76" s="20"/>
      <c r="CIC76" s="20"/>
      <c r="CID76" s="20"/>
      <c r="CIE76" s="20"/>
      <c r="CIF76" s="20"/>
      <c r="CIG76" s="20"/>
      <c r="CIH76" s="20"/>
      <c r="CII76" s="20"/>
      <c r="CIJ76" s="20"/>
      <c r="CIK76" s="20"/>
      <c r="CIL76" s="20"/>
      <c r="CIM76" s="20"/>
      <c r="CIN76" s="20"/>
      <c r="CIO76" s="20"/>
      <c r="CIP76" s="20"/>
      <c r="CIQ76" s="20"/>
      <c r="CIR76" s="20"/>
      <c r="CIS76" s="20"/>
      <c r="CIT76" s="20"/>
      <c r="CIU76" s="20"/>
      <c r="CIV76" s="20"/>
      <c r="CIW76" s="20"/>
      <c r="CIX76" s="20"/>
      <c r="CIY76" s="20"/>
      <c r="CIZ76" s="20"/>
      <c r="CJA76" s="20"/>
      <c r="CJB76" s="20"/>
      <c r="CJC76" s="20"/>
      <c r="CJD76" s="20"/>
      <c r="CJE76" s="20"/>
      <c r="CJF76" s="20"/>
      <c r="CJG76" s="20"/>
      <c r="CJH76" s="20"/>
      <c r="CJI76" s="20"/>
      <c r="CJJ76" s="20"/>
      <c r="CJK76" s="20"/>
      <c r="CJL76" s="20"/>
      <c r="CJM76" s="20"/>
      <c r="CJN76" s="20"/>
      <c r="CJO76" s="20"/>
      <c r="CJP76" s="20"/>
      <c r="CJQ76" s="20"/>
      <c r="CJR76" s="20"/>
      <c r="CJS76" s="20"/>
      <c r="CJT76" s="20"/>
      <c r="CJU76" s="20"/>
      <c r="CJV76" s="20"/>
      <c r="CJW76" s="20"/>
      <c r="CJX76" s="20"/>
      <c r="CJY76" s="20"/>
      <c r="CJZ76" s="20"/>
      <c r="CKA76" s="20"/>
      <c r="CKB76" s="20"/>
      <c r="CKC76" s="20"/>
      <c r="CKD76" s="20"/>
      <c r="CKE76" s="20"/>
      <c r="CKF76" s="20"/>
      <c r="CKG76" s="20"/>
      <c r="CKH76" s="20"/>
      <c r="CKI76" s="20"/>
      <c r="CKJ76" s="20"/>
      <c r="CKK76" s="20"/>
      <c r="CKL76" s="20"/>
      <c r="CKM76" s="20"/>
      <c r="CKN76" s="20"/>
      <c r="CKO76" s="20"/>
      <c r="CKP76" s="20"/>
      <c r="CKQ76" s="20"/>
      <c r="CKR76" s="20"/>
      <c r="CKS76" s="20"/>
      <c r="CKT76" s="20"/>
      <c r="CKU76" s="20"/>
      <c r="CKV76" s="20"/>
      <c r="CKW76" s="20"/>
      <c r="CKX76" s="20"/>
      <c r="CKY76" s="20"/>
      <c r="CKZ76" s="20"/>
      <c r="CLA76" s="20"/>
      <c r="CLB76" s="20"/>
      <c r="CLC76" s="20"/>
      <c r="CLD76" s="20"/>
      <c r="CLE76" s="20"/>
      <c r="CLF76" s="20"/>
      <c r="CLG76" s="20"/>
      <c r="CLH76" s="20"/>
      <c r="CLI76" s="20"/>
      <c r="CLJ76" s="20"/>
      <c r="CLK76" s="20"/>
      <c r="CLL76" s="20"/>
      <c r="CLM76" s="20"/>
      <c r="CLN76" s="20"/>
      <c r="CLO76" s="20"/>
      <c r="CLP76" s="20"/>
      <c r="CLQ76" s="20"/>
      <c r="CLR76" s="20"/>
      <c r="CLS76" s="20"/>
      <c r="CLT76" s="20"/>
      <c r="CLU76" s="20"/>
      <c r="CLV76" s="20"/>
      <c r="CLW76" s="20"/>
      <c r="CLX76" s="20"/>
      <c r="CLY76" s="20"/>
      <c r="CLZ76" s="20"/>
      <c r="CMA76" s="20"/>
      <c r="CMB76" s="20"/>
      <c r="CMC76" s="20"/>
      <c r="CMD76" s="20"/>
      <c r="CME76" s="20"/>
      <c r="CMF76" s="20"/>
      <c r="CMG76" s="20"/>
      <c r="CMH76" s="20"/>
      <c r="CMI76" s="20"/>
      <c r="CMJ76" s="20"/>
      <c r="CMK76" s="20"/>
      <c r="CML76" s="20"/>
      <c r="CMM76" s="20"/>
      <c r="CMN76" s="20"/>
      <c r="CMO76" s="20"/>
      <c r="CMP76" s="20"/>
      <c r="CMQ76" s="20"/>
      <c r="CMR76" s="20"/>
      <c r="CMS76" s="20"/>
      <c r="CMT76" s="20"/>
      <c r="CMU76" s="20"/>
      <c r="CMV76" s="20"/>
      <c r="CMW76" s="20"/>
      <c r="CMX76" s="20"/>
      <c r="CMY76" s="20"/>
      <c r="CMZ76" s="20"/>
      <c r="CNA76" s="20"/>
      <c r="CNB76" s="20"/>
      <c r="CNC76" s="20"/>
      <c r="CND76" s="20"/>
      <c r="CNE76" s="20"/>
      <c r="CNF76" s="20"/>
      <c r="CNG76" s="20"/>
      <c r="CNH76" s="20"/>
      <c r="CNI76" s="20"/>
      <c r="CNJ76" s="20"/>
      <c r="CNK76" s="20"/>
      <c r="CNL76" s="20"/>
      <c r="CNM76" s="20"/>
      <c r="CNN76" s="20"/>
      <c r="CNO76" s="20"/>
      <c r="CNP76" s="20"/>
      <c r="CNQ76" s="20"/>
      <c r="CNR76" s="20"/>
      <c r="CNS76" s="20"/>
      <c r="CNT76" s="20"/>
      <c r="CNU76" s="20"/>
      <c r="CNV76" s="20"/>
      <c r="CNW76" s="20"/>
      <c r="CNX76" s="20"/>
      <c r="CNY76" s="20"/>
      <c r="CNZ76" s="20"/>
      <c r="COA76" s="20"/>
      <c r="COB76" s="20"/>
      <c r="COC76" s="20"/>
      <c r="COD76" s="20"/>
      <c r="COE76" s="20"/>
      <c r="COF76" s="20"/>
      <c r="COG76" s="20"/>
      <c r="COH76" s="20"/>
      <c r="COI76" s="20"/>
      <c r="COJ76" s="20"/>
      <c r="COK76" s="20"/>
      <c r="COL76" s="20"/>
      <c r="COM76" s="20"/>
      <c r="CON76" s="20"/>
      <c r="COO76" s="20"/>
      <c r="COP76" s="20"/>
      <c r="COQ76" s="20"/>
      <c r="COR76" s="20"/>
      <c r="COS76" s="20"/>
      <c r="COT76" s="20"/>
      <c r="COU76" s="20"/>
      <c r="COV76" s="20"/>
      <c r="COW76" s="20"/>
      <c r="COX76" s="20"/>
      <c r="COY76" s="20"/>
      <c r="COZ76" s="20"/>
      <c r="CPA76" s="20"/>
      <c r="CPB76" s="20"/>
      <c r="CPC76" s="20"/>
      <c r="CPD76" s="20"/>
      <c r="CPE76" s="20"/>
      <c r="CPF76" s="20"/>
      <c r="CPG76" s="20"/>
      <c r="CPH76" s="20"/>
      <c r="CPI76" s="20"/>
      <c r="CPJ76" s="20"/>
      <c r="CPK76" s="20"/>
      <c r="CPL76" s="20"/>
      <c r="CPM76" s="20"/>
      <c r="CPN76" s="20"/>
      <c r="CPO76" s="20"/>
      <c r="CPP76" s="20"/>
      <c r="CPQ76" s="20"/>
      <c r="CPR76" s="20"/>
      <c r="CPS76" s="20"/>
      <c r="CPT76" s="20"/>
      <c r="CPU76" s="20"/>
      <c r="CPV76" s="20"/>
      <c r="CPW76" s="20"/>
      <c r="CPX76" s="20"/>
      <c r="CPY76" s="20"/>
      <c r="CPZ76" s="20"/>
      <c r="CQA76" s="20"/>
      <c r="CQB76" s="20"/>
      <c r="CQC76" s="20"/>
      <c r="CQD76" s="20"/>
      <c r="CQE76" s="20"/>
      <c r="CQF76" s="20"/>
      <c r="CQG76" s="20"/>
      <c r="CQH76" s="20"/>
      <c r="CQI76" s="20"/>
      <c r="CQJ76" s="20"/>
      <c r="CQK76" s="20"/>
      <c r="CQL76" s="20"/>
      <c r="CQM76" s="20"/>
      <c r="CQN76" s="20"/>
      <c r="CQO76" s="20"/>
      <c r="CQP76" s="20"/>
      <c r="CQQ76" s="20"/>
      <c r="CQR76" s="20"/>
      <c r="CQS76" s="20"/>
      <c r="CQT76" s="20"/>
      <c r="CQU76" s="20"/>
      <c r="CQV76" s="20"/>
      <c r="CQW76" s="20"/>
      <c r="CQX76" s="20"/>
      <c r="CQY76" s="20"/>
      <c r="CQZ76" s="20"/>
    </row>
    <row r="77" spans="1:2496" s="11" customFormat="1" ht="18" customHeight="1" x14ac:dyDescent="0.25">
      <c r="A77" s="433"/>
      <c r="B77" s="21">
        <v>53</v>
      </c>
      <c r="C77" s="21" t="str">
        <f t="shared" si="8"/>
        <v>_53</v>
      </c>
      <c r="D77" s="21" t="str">
        <f t="shared" si="9"/>
        <v>_33_1</v>
      </c>
      <c r="E77" s="22" t="s">
        <v>72</v>
      </c>
      <c r="F77" s="21">
        <v>33</v>
      </c>
      <c r="G77" s="22" t="s">
        <v>73</v>
      </c>
      <c r="H77" s="21">
        <v>1</v>
      </c>
      <c r="I77" s="22" t="s">
        <v>7</v>
      </c>
      <c r="J77" s="15">
        <v>0</v>
      </c>
      <c r="K77" s="15">
        <v>0</v>
      </c>
      <c r="L77" s="24">
        <v>6</v>
      </c>
      <c r="M77" s="13">
        <f t="shared" si="6"/>
        <v>6</v>
      </c>
      <c r="N77" s="13">
        <f t="shared" si="7"/>
        <v>6</v>
      </c>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c r="DY77" s="20"/>
      <c r="DZ77" s="20"/>
      <c r="EA77" s="20"/>
      <c r="EB77" s="20"/>
      <c r="EC77" s="20"/>
      <c r="ED77" s="20"/>
      <c r="EE77" s="20"/>
      <c r="EF77" s="20"/>
      <c r="EG77" s="20"/>
      <c r="EH77" s="20"/>
      <c r="EI77" s="20"/>
      <c r="EJ77" s="20"/>
      <c r="EK77" s="20"/>
      <c r="EL77" s="20"/>
      <c r="EM77" s="20"/>
      <c r="EN77" s="20"/>
      <c r="EO77" s="20"/>
      <c r="EP77" s="20"/>
      <c r="EQ77" s="20"/>
      <c r="ER77" s="20"/>
      <c r="ES77" s="20"/>
      <c r="ET77" s="20"/>
      <c r="EU77" s="20"/>
      <c r="EV77" s="20"/>
      <c r="EW77" s="20"/>
      <c r="EX77" s="20"/>
      <c r="EY77" s="20"/>
      <c r="EZ77" s="20"/>
      <c r="FA77" s="20"/>
      <c r="FB77" s="20"/>
      <c r="FC77" s="20"/>
      <c r="FD77" s="20"/>
      <c r="FE77" s="20"/>
      <c r="FF77" s="20"/>
      <c r="FG77" s="20"/>
      <c r="FH77" s="20"/>
      <c r="FI77" s="20"/>
      <c r="FJ77" s="20"/>
      <c r="FK77" s="20"/>
      <c r="FL77" s="20"/>
      <c r="FM77" s="20"/>
      <c r="FN77" s="20"/>
      <c r="FO77" s="20"/>
      <c r="FP77" s="20"/>
      <c r="FQ77" s="20"/>
      <c r="FR77" s="20"/>
      <c r="FS77" s="20"/>
      <c r="FT77" s="20"/>
      <c r="FU77" s="20"/>
      <c r="FV77" s="20"/>
      <c r="FW77" s="20"/>
      <c r="FX77" s="20"/>
      <c r="FY77" s="20"/>
      <c r="FZ77" s="20"/>
      <c r="GA77" s="20"/>
      <c r="GB77" s="20"/>
      <c r="GC77" s="20"/>
      <c r="GD77" s="20"/>
      <c r="GE77" s="20"/>
      <c r="GF77" s="20"/>
      <c r="GG77" s="20"/>
      <c r="GH77" s="20"/>
      <c r="GI77" s="20"/>
      <c r="GJ77" s="20"/>
      <c r="GK77" s="20"/>
      <c r="GL77" s="20"/>
      <c r="GM77" s="20"/>
      <c r="GN77" s="20"/>
      <c r="GO77" s="20"/>
      <c r="GP77" s="20"/>
      <c r="GQ77" s="20"/>
      <c r="GR77" s="20"/>
      <c r="GS77" s="20"/>
      <c r="GT77" s="20"/>
      <c r="GU77" s="20"/>
      <c r="GV77" s="20"/>
      <c r="GW77" s="20"/>
      <c r="GX77" s="20"/>
      <c r="GY77" s="20"/>
      <c r="GZ77" s="20"/>
      <c r="HA77" s="20"/>
      <c r="HB77" s="20"/>
      <c r="HC77" s="20"/>
      <c r="HD77" s="20"/>
      <c r="HE77" s="20"/>
      <c r="HF77" s="20"/>
      <c r="HG77" s="20"/>
      <c r="HH77" s="20"/>
      <c r="HI77" s="20"/>
      <c r="HJ77" s="20"/>
      <c r="HK77" s="20"/>
      <c r="HL77" s="20"/>
      <c r="HM77" s="20"/>
      <c r="HN77" s="20"/>
      <c r="HO77" s="20"/>
      <c r="HP77" s="20"/>
      <c r="HQ77" s="20"/>
      <c r="HR77" s="20"/>
      <c r="HS77" s="20"/>
      <c r="HT77" s="20"/>
      <c r="HU77" s="20"/>
      <c r="HV77" s="20"/>
      <c r="HW77" s="20"/>
      <c r="HX77" s="20"/>
      <c r="HY77" s="20"/>
      <c r="HZ77" s="20"/>
      <c r="IA77" s="20"/>
      <c r="IB77" s="20"/>
      <c r="IC77" s="20"/>
      <c r="ID77" s="20"/>
      <c r="IE77" s="20"/>
      <c r="IF77" s="20"/>
      <c r="IG77" s="20"/>
      <c r="IH77" s="20"/>
      <c r="II77" s="20"/>
      <c r="IJ77" s="20"/>
      <c r="IK77" s="20"/>
      <c r="IL77" s="20"/>
      <c r="IM77" s="20"/>
      <c r="IN77" s="20"/>
      <c r="IO77" s="20"/>
      <c r="IP77" s="20"/>
      <c r="IQ77" s="20"/>
      <c r="IR77" s="20"/>
      <c r="IS77" s="20"/>
      <c r="IT77" s="20"/>
      <c r="IU77" s="20"/>
      <c r="IV77" s="20"/>
      <c r="IW77" s="20"/>
      <c r="IX77" s="20"/>
      <c r="IY77" s="20"/>
      <c r="IZ77" s="20"/>
      <c r="JA77" s="20"/>
      <c r="JB77" s="20"/>
      <c r="JC77" s="20"/>
      <c r="JD77" s="20"/>
      <c r="JE77" s="20"/>
      <c r="JF77" s="20"/>
      <c r="JG77" s="20"/>
      <c r="JH77" s="20"/>
      <c r="JI77" s="20"/>
      <c r="JJ77" s="20"/>
      <c r="JK77" s="20"/>
      <c r="JL77" s="20"/>
      <c r="JM77" s="20"/>
      <c r="JN77" s="20"/>
      <c r="JO77" s="20"/>
      <c r="JP77" s="20"/>
      <c r="JQ77" s="20"/>
      <c r="JR77" s="20"/>
      <c r="JS77" s="20"/>
      <c r="JT77" s="20"/>
      <c r="JU77" s="20"/>
      <c r="JV77" s="20"/>
      <c r="JW77" s="20"/>
      <c r="JX77" s="20"/>
      <c r="JY77" s="20"/>
      <c r="JZ77" s="20"/>
      <c r="KA77" s="20"/>
      <c r="KB77" s="20"/>
      <c r="KC77" s="20"/>
      <c r="KD77" s="20"/>
      <c r="KE77" s="20"/>
      <c r="KF77" s="20"/>
      <c r="KG77" s="20"/>
      <c r="KH77" s="20"/>
      <c r="KI77" s="20"/>
      <c r="KJ77" s="20"/>
      <c r="KK77" s="20"/>
      <c r="KL77" s="20"/>
      <c r="KM77" s="20"/>
      <c r="KN77" s="20"/>
      <c r="KO77" s="20"/>
      <c r="KP77" s="20"/>
      <c r="KQ77" s="20"/>
      <c r="KR77" s="20"/>
      <c r="KS77" s="20"/>
      <c r="KT77" s="20"/>
      <c r="KU77" s="20"/>
      <c r="KV77" s="20"/>
      <c r="KW77" s="20"/>
      <c r="KX77" s="20"/>
      <c r="KY77" s="20"/>
      <c r="KZ77" s="20"/>
      <c r="LA77" s="20"/>
      <c r="LB77" s="20"/>
      <c r="LC77" s="20"/>
      <c r="LD77" s="20"/>
      <c r="LE77" s="20"/>
      <c r="LF77" s="20"/>
      <c r="LG77" s="20"/>
      <c r="LH77" s="20"/>
      <c r="LI77" s="20"/>
      <c r="LJ77" s="20"/>
      <c r="LK77" s="20"/>
      <c r="LL77" s="20"/>
      <c r="LM77" s="20"/>
      <c r="LN77" s="20"/>
      <c r="LO77" s="20"/>
      <c r="LP77" s="20"/>
      <c r="LQ77" s="20"/>
      <c r="LR77" s="20"/>
      <c r="LS77" s="20"/>
      <c r="LT77" s="20"/>
      <c r="LU77" s="20"/>
      <c r="LV77" s="20"/>
      <c r="LW77" s="20"/>
      <c r="LX77" s="20"/>
      <c r="LY77" s="20"/>
      <c r="LZ77" s="20"/>
      <c r="MA77" s="20"/>
      <c r="MB77" s="20"/>
      <c r="MC77" s="20"/>
      <c r="MD77" s="20"/>
      <c r="ME77" s="20"/>
      <c r="MF77" s="20"/>
      <c r="MG77" s="20"/>
      <c r="MH77" s="20"/>
      <c r="MI77" s="20"/>
      <c r="MJ77" s="20"/>
      <c r="MK77" s="20"/>
      <c r="ML77" s="20"/>
      <c r="MM77" s="20"/>
      <c r="MN77" s="20"/>
      <c r="MO77" s="20"/>
      <c r="MP77" s="20"/>
      <c r="MQ77" s="20"/>
      <c r="MR77" s="20"/>
      <c r="MS77" s="20"/>
      <c r="MT77" s="20"/>
      <c r="MU77" s="20"/>
      <c r="MV77" s="20"/>
      <c r="MW77" s="20"/>
      <c r="MX77" s="20"/>
      <c r="MY77" s="20"/>
      <c r="MZ77" s="20"/>
      <c r="NA77" s="20"/>
      <c r="NB77" s="20"/>
      <c r="NC77" s="20"/>
      <c r="ND77" s="20"/>
      <c r="NE77" s="20"/>
      <c r="NF77" s="20"/>
      <c r="NG77" s="20"/>
      <c r="NH77" s="20"/>
      <c r="NI77" s="20"/>
      <c r="NJ77" s="20"/>
      <c r="NK77" s="20"/>
      <c r="NL77" s="20"/>
      <c r="NM77" s="20"/>
      <c r="NN77" s="20"/>
      <c r="NO77" s="20"/>
      <c r="NP77" s="20"/>
      <c r="NQ77" s="20"/>
      <c r="NR77" s="20"/>
      <c r="NS77" s="20"/>
      <c r="NT77" s="20"/>
      <c r="NU77" s="20"/>
      <c r="NV77" s="20"/>
      <c r="NW77" s="20"/>
      <c r="NX77" s="20"/>
      <c r="NY77" s="20"/>
      <c r="NZ77" s="20"/>
      <c r="OA77" s="20"/>
      <c r="OB77" s="20"/>
      <c r="OC77" s="20"/>
      <c r="OD77" s="20"/>
      <c r="OE77" s="20"/>
      <c r="OF77" s="20"/>
      <c r="OG77" s="20"/>
      <c r="OH77" s="20"/>
      <c r="OI77" s="20"/>
      <c r="OJ77" s="20"/>
      <c r="OK77" s="20"/>
      <c r="OL77" s="20"/>
      <c r="OM77" s="20"/>
      <c r="ON77" s="20"/>
      <c r="OO77" s="20"/>
      <c r="OP77" s="20"/>
      <c r="OQ77" s="20"/>
      <c r="OR77" s="20"/>
      <c r="OS77" s="20"/>
      <c r="OT77" s="20"/>
      <c r="OU77" s="20"/>
      <c r="OV77" s="20"/>
      <c r="OW77" s="20"/>
      <c r="OX77" s="20"/>
      <c r="OY77" s="20"/>
      <c r="OZ77" s="20"/>
      <c r="PA77" s="20"/>
      <c r="PB77" s="20"/>
      <c r="PC77" s="20"/>
      <c r="PD77" s="20"/>
      <c r="PE77" s="20"/>
      <c r="PF77" s="20"/>
      <c r="PG77" s="20"/>
      <c r="PH77" s="20"/>
      <c r="PI77" s="20"/>
      <c r="PJ77" s="20"/>
      <c r="PK77" s="20"/>
      <c r="PL77" s="20"/>
      <c r="PM77" s="20"/>
      <c r="PN77" s="20"/>
      <c r="PO77" s="20"/>
      <c r="PP77" s="20"/>
      <c r="PQ77" s="20"/>
      <c r="PR77" s="20"/>
      <c r="PS77" s="20"/>
      <c r="PT77" s="20"/>
      <c r="PU77" s="20"/>
      <c r="PV77" s="20"/>
      <c r="PW77" s="20"/>
      <c r="PX77" s="20"/>
      <c r="PY77" s="20"/>
      <c r="PZ77" s="20"/>
      <c r="QA77" s="20"/>
      <c r="QB77" s="20"/>
      <c r="QC77" s="20"/>
      <c r="QD77" s="20"/>
      <c r="QE77" s="20"/>
      <c r="QF77" s="20"/>
      <c r="QG77" s="20"/>
      <c r="QH77" s="20"/>
      <c r="QI77" s="20"/>
      <c r="QJ77" s="20"/>
      <c r="QK77" s="20"/>
      <c r="QL77" s="20"/>
      <c r="QM77" s="20"/>
      <c r="QN77" s="20"/>
      <c r="QO77" s="20"/>
      <c r="QP77" s="20"/>
      <c r="QQ77" s="20"/>
      <c r="QR77" s="20"/>
      <c r="QS77" s="20"/>
      <c r="QT77" s="20"/>
      <c r="QU77" s="20"/>
      <c r="QV77" s="20"/>
      <c r="QW77" s="20"/>
      <c r="QX77" s="20"/>
      <c r="QY77" s="20"/>
      <c r="QZ77" s="20"/>
      <c r="RA77" s="20"/>
      <c r="RB77" s="20"/>
      <c r="RC77" s="20"/>
      <c r="RD77" s="20"/>
      <c r="RE77" s="20"/>
      <c r="RF77" s="20"/>
      <c r="RG77" s="20"/>
      <c r="RH77" s="20"/>
      <c r="RI77" s="20"/>
      <c r="RJ77" s="20"/>
      <c r="RK77" s="20"/>
      <c r="RL77" s="20"/>
      <c r="RM77" s="20"/>
      <c r="RN77" s="20"/>
      <c r="RO77" s="20"/>
      <c r="RP77" s="20"/>
      <c r="RQ77" s="20"/>
      <c r="RR77" s="20"/>
      <c r="RS77" s="20"/>
      <c r="RT77" s="20"/>
      <c r="RU77" s="20"/>
      <c r="RV77" s="20"/>
      <c r="RW77" s="20"/>
      <c r="RX77" s="20"/>
      <c r="RY77" s="20"/>
      <c r="RZ77" s="20"/>
      <c r="SA77" s="20"/>
      <c r="SB77" s="20"/>
      <c r="SC77" s="20"/>
      <c r="SD77" s="20"/>
      <c r="SE77" s="20"/>
      <c r="SF77" s="20"/>
      <c r="SG77" s="20"/>
      <c r="SH77" s="20"/>
      <c r="SI77" s="20"/>
      <c r="SJ77" s="20"/>
      <c r="SK77" s="20"/>
      <c r="SL77" s="20"/>
      <c r="SM77" s="20"/>
      <c r="SN77" s="20"/>
      <c r="SO77" s="20"/>
      <c r="SP77" s="20"/>
      <c r="SQ77" s="20"/>
      <c r="SR77" s="20"/>
      <c r="SS77" s="20"/>
      <c r="ST77" s="20"/>
      <c r="SU77" s="20"/>
      <c r="SV77" s="20"/>
      <c r="SW77" s="20"/>
      <c r="SX77" s="20"/>
      <c r="SY77" s="20"/>
      <c r="SZ77" s="20"/>
      <c r="TA77" s="20"/>
      <c r="TB77" s="20"/>
      <c r="TC77" s="20"/>
      <c r="TD77" s="20"/>
      <c r="TE77" s="20"/>
      <c r="TF77" s="20"/>
      <c r="TG77" s="20"/>
      <c r="TH77" s="20"/>
      <c r="TI77" s="20"/>
      <c r="TJ77" s="20"/>
      <c r="TK77" s="20"/>
      <c r="TL77" s="20"/>
      <c r="TM77" s="20"/>
      <c r="TN77" s="20"/>
      <c r="TO77" s="20"/>
      <c r="TP77" s="20"/>
      <c r="TQ77" s="20"/>
      <c r="TR77" s="20"/>
      <c r="TS77" s="20"/>
      <c r="TT77" s="20"/>
      <c r="TU77" s="20"/>
      <c r="TV77" s="20"/>
      <c r="TW77" s="20"/>
      <c r="TX77" s="20"/>
      <c r="TY77" s="20"/>
      <c r="TZ77" s="20"/>
      <c r="UA77" s="20"/>
      <c r="UB77" s="20"/>
      <c r="UC77" s="20"/>
      <c r="UD77" s="20"/>
      <c r="UE77" s="20"/>
      <c r="UF77" s="20"/>
      <c r="UG77" s="20"/>
      <c r="UH77" s="20"/>
      <c r="UI77" s="20"/>
      <c r="UJ77" s="20"/>
      <c r="UK77" s="20"/>
      <c r="UL77" s="20"/>
      <c r="UM77" s="20"/>
      <c r="UN77" s="20"/>
      <c r="UO77" s="20"/>
      <c r="UP77" s="20"/>
      <c r="UQ77" s="20"/>
      <c r="UR77" s="20"/>
      <c r="US77" s="20"/>
      <c r="UT77" s="20"/>
      <c r="UU77" s="20"/>
      <c r="UV77" s="20"/>
      <c r="UW77" s="20"/>
      <c r="UX77" s="20"/>
      <c r="UY77" s="20"/>
      <c r="UZ77" s="20"/>
      <c r="VA77" s="20"/>
      <c r="VB77" s="20"/>
      <c r="VC77" s="20"/>
      <c r="VD77" s="20"/>
      <c r="VE77" s="20"/>
      <c r="VF77" s="20"/>
      <c r="VG77" s="20"/>
      <c r="VH77" s="20"/>
      <c r="VI77" s="20"/>
      <c r="VJ77" s="20"/>
      <c r="VK77" s="20"/>
      <c r="VL77" s="20"/>
      <c r="VM77" s="20"/>
      <c r="VN77" s="20"/>
      <c r="VO77" s="20"/>
      <c r="VP77" s="20"/>
      <c r="VQ77" s="20"/>
      <c r="VR77" s="20"/>
      <c r="VS77" s="20"/>
      <c r="VT77" s="20"/>
      <c r="VU77" s="20"/>
      <c r="VV77" s="20"/>
      <c r="VW77" s="20"/>
      <c r="VX77" s="20"/>
      <c r="VY77" s="20"/>
      <c r="VZ77" s="20"/>
      <c r="WA77" s="20"/>
      <c r="WB77" s="20"/>
      <c r="WC77" s="20"/>
      <c r="WD77" s="20"/>
      <c r="WE77" s="20"/>
      <c r="WF77" s="20"/>
      <c r="WG77" s="20"/>
      <c r="WH77" s="20"/>
      <c r="WI77" s="20"/>
      <c r="WJ77" s="20"/>
      <c r="WK77" s="20"/>
      <c r="WL77" s="20"/>
      <c r="WM77" s="20"/>
      <c r="WN77" s="20"/>
      <c r="WO77" s="20"/>
      <c r="WP77" s="20"/>
      <c r="WQ77" s="20"/>
      <c r="WR77" s="20"/>
      <c r="WS77" s="20"/>
      <c r="WT77" s="20"/>
      <c r="WU77" s="20"/>
      <c r="WV77" s="20"/>
      <c r="WW77" s="20"/>
      <c r="WX77" s="20"/>
      <c r="WY77" s="20"/>
      <c r="WZ77" s="20"/>
      <c r="XA77" s="20"/>
      <c r="XB77" s="20"/>
      <c r="XC77" s="20"/>
      <c r="XD77" s="20"/>
      <c r="XE77" s="20"/>
      <c r="XF77" s="20"/>
      <c r="XG77" s="20"/>
      <c r="XH77" s="20"/>
      <c r="XI77" s="20"/>
      <c r="XJ77" s="20"/>
      <c r="XK77" s="20"/>
      <c r="XL77" s="20"/>
      <c r="XM77" s="20"/>
      <c r="XN77" s="20"/>
      <c r="XO77" s="20"/>
      <c r="XP77" s="20"/>
      <c r="XQ77" s="20"/>
      <c r="XR77" s="20"/>
      <c r="XS77" s="20"/>
      <c r="XT77" s="20"/>
      <c r="XU77" s="20"/>
      <c r="XV77" s="20"/>
      <c r="XW77" s="20"/>
      <c r="XX77" s="20"/>
      <c r="XY77" s="20"/>
      <c r="XZ77" s="20"/>
      <c r="YA77" s="20"/>
      <c r="YB77" s="20"/>
      <c r="YC77" s="20"/>
      <c r="YD77" s="20"/>
      <c r="YE77" s="20"/>
      <c r="YF77" s="20"/>
      <c r="YG77" s="20"/>
      <c r="YH77" s="20"/>
      <c r="YI77" s="20"/>
      <c r="YJ77" s="20"/>
      <c r="YK77" s="20"/>
      <c r="YL77" s="20"/>
      <c r="YM77" s="20"/>
      <c r="YN77" s="20"/>
      <c r="YO77" s="20"/>
      <c r="YP77" s="20"/>
      <c r="YQ77" s="20"/>
      <c r="YR77" s="20"/>
      <c r="YS77" s="20"/>
      <c r="YT77" s="20"/>
      <c r="YU77" s="20"/>
      <c r="YV77" s="20"/>
      <c r="YW77" s="20"/>
      <c r="YX77" s="20"/>
      <c r="YY77" s="20"/>
      <c r="YZ77" s="20"/>
      <c r="ZA77" s="20"/>
      <c r="ZB77" s="20"/>
      <c r="ZC77" s="20"/>
      <c r="ZD77" s="20"/>
      <c r="ZE77" s="20"/>
      <c r="ZF77" s="20"/>
      <c r="ZG77" s="20"/>
      <c r="ZH77" s="20"/>
      <c r="ZI77" s="20"/>
      <c r="ZJ77" s="20"/>
      <c r="ZK77" s="20"/>
      <c r="ZL77" s="20"/>
      <c r="ZM77" s="20"/>
      <c r="ZN77" s="20"/>
      <c r="ZO77" s="20"/>
      <c r="ZP77" s="20"/>
      <c r="ZQ77" s="20"/>
      <c r="ZR77" s="20"/>
      <c r="ZS77" s="20"/>
      <c r="ZT77" s="20"/>
      <c r="ZU77" s="20"/>
      <c r="ZV77" s="20"/>
      <c r="ZW77" s="20"/>
      <c r="ZX77" s="20"/>
      <c r="ZY77" s="20"/>
      <c r="ZZ77" s="20"/>
      <c r="AAA77" s="20"/>
      <c r="AAB77" s="20"/>
      <c r="AAC77" s="20"/>
      <c r="AAD77" s="20"/>
      <c r="AAE77" s="20"/>
      <c r="AAF77" s="20"/>
      <c r="AAG77" s="20"/>
      <c r="AAH77" s="20"/>
      <c r="AAI77" s="20"/>
      <c r="AAJ77" s="20"/>
      <c r="AAK77" s="20"/>
      <c r="AAL77" s="20"/>
      <c r="AAM77" s="20"/>
      <c r="AAN77" s="20"/>
      <c r="AAO77" s="20"/>
      <c r="AAP77" s="20"/>
      <c r="AAQ77" s="20"/>
      <c r="AAR77" s="20"/>
      <c r="AAS77" s="20"/>
      <c r="AAT77" s="20"/>
      <c r="AAU77" s="20"/>
      <c r="AAV77" s="20"/>
      <c r="AAW77" s="20"/>
      <c r="AAX77" s="20"/>
      <c r="AAY77" s="20"/>
      <c r="AAZ77" s="20"/>
      <c r="ABA77" s="20"/>
      <c r="ABB77" s="20"/>
      <c r="ABC77" s="20"/>
      <c r="ABD77" s="20"/>
      <c r="ABE77" s="20"/>
      <c r="ABF77" s="20"/>
      <c r="ABG77" s="20"/>
      <c r="ABH77" s="20"/>
      <c r="ABI77" s="20"/>
      <c r="ABJ77" s="20"/>
      <c r="ABK77" s="20"/>
      <c r="ABL77" s="20"/>
      <c r="ABM77" s="20"/>
      <c r="ABN77" s="20"/>
      <c r="ABO77" s="20"/>
      <c r="ABP77" s="20"/>
      <c r="ABQ77" s="20"/>
      <c r="ABR77" s="20"/>
      <c r="ABS77" s="20"/>
      <c r="ABT77" s="20"/>
      <c r="ABU77" s="20"/>
      <c r="ABV77" s="20"/>
      <c r="ABW77" s="20"/>
      <c r="ABX77" s="20"/>
      <c r="ABY77" s="20"/>
      <c r="ABZ77" s="20"/>
      <c r="ACA77" s="20"/>
      <c r="ACB77" s="20"/>
      <c r="ACC77" s="20"/>
      <c r="ACD77" s="20"/>
      <c r="ACE77" s="20"/>
      <c r="ACF77" s="20"/>
      <c r="ACG77" s="20"/>
      <c r="ACH77" s="20"/>
      <c r="ACI77" s="20"/>
      <c r="ACJ77" s="20"/>
      <c r="ACK77" s="20"/>
      <c r="ACL77" s="20"/>
      <c r="ACM77" s="20"/>
      <c r="ACN77" s="20"/>
      <c r="ACO77" s="20"/>
      <c r="ACP77" s="20"/>
      <c r="ACQ77" s="20"/>
      <c r="ACR77" s="20"/>
      <c r="ACS77" s="20"/>
      <c r="ACT77" s="20"/>
      <c r="ACU77" s="20"/>
      <c r="ACV77" s="20"/>
      <c r="ACW77" s="20"/>
      <c r="ACX77" s="20"/>
      <c r="ACY77" s="20"/>
      <c r="ACZ77" s="20"/>
      <c r="ADA77" s="20"/>
      <c r="ADB77" s="20"/>
      <c r="ADC77" s="20"/>
      <c r="ADD77" s="20"/>
      <c r="ADE77" s="20"/>
      <c r="ADF77" s="20"/>
      <c r="ADG77" s="20"/>
      <c r="ADH77" s="20"/>
      <c r="ADI77" s="20"/>
      <c r="ADJ77" s="20"/>
      <c r="ADK77" s="20"/>
      <c r="ADL77" s="20"/>
      <c r="ADM77" s="20"/>
      <c r="ADN77" s="20"/>
      <c r="ADO77" s="20"/>
      <c r="ADP77" s="20"/>
      <c r="ADQ77" s="20"/>
      <c r="ADR77" s="20"/>
      <c r="ADS77" s="20"/>
      <c r="ADT77" s="20"/>
      <c r="ADU77" s="20"/>
      <c r="ADV77" s="20"/>
      <c r="ADW77" s="20"/>
      <c r="ADX77" s="20"/>
      <c r="ADY77" s="20"/>
      <c r="ADZ77" s="20"/>
      <c r="AEA77" s="20"/>
      <c r="AEB77" s="20"/>
      <c r="AEC77" s="20"/>
      <c r="AED77" s="20"/>
      <c r="AEE77" s="20"/>
      <c r="AEF77" s="20"/>
      <c r="AEG77" s="20"/>
      <c r="AEH77" s="20"/>
      <c r="AEI77" s="20"/>
      <c r="AEJ77" s="20"/>
      <c r="AEK77" s="20"/>
      <c r="AEL77" s="20"/>
      <c r="AEM77" s="20"/>
      <c r="AEN77" s="20"/>
      <c r="AEO77" s="20"/>
      <c r="AEP77" s="20"/>
      <c r="AEQ77" s="20"/>
      <c r="AER77" s="20"/>
      <c r="AES77" s="20"/>
      <c r="AET77" s="20"/>
      <c r="AEU77" s="20"/>
      <c r="AEV77" s="20"/>
      <c r="AEW77" s="20"/>
      <c r="AEX77" s="20"/>
      <c r="AEY77" s="20"/>
      <c r="AEZ77" s="20"/>
      <c r="AFA77" s="20"/>
      <c r="AFB77" s="20"/>
      <c r="AFC77" s="20"/>
      <c r="AFD77" s="20"/>
      <c r="AFE77" s="20"/>
      <c r="AFF77" s="20"/>
      <c r="AFG77" s="20"/>
      <c r="AFH77" s="20"/>
      <c r="AFI77" s="20"/>
      <c r="AFJ77" s="20"/>
      <c r="AFK77" s="20"/>
      <c r="AFL77" s="20"/>
      <c r="AFM77" s="20"/>
      <c r="AFN77" s="20"/>
      <c r="AFO77" s="20"/>
      <c r="AFP77" s="20"/>
      <c r="AFQ77" s="20"/>
      <c r="AFR77" s="20"/>
      <c r="AFS77" s="20"/>
      <c r="AFT77" s="20"/>
      <c r="AFU77" s="20"/>
      <c r="AFV77" s="20"/>
      <c r="AFW77" s="20"/>
      <c r="AFX77" s="20"/>
      <c r="AFY77" s="20"/>
      <c r="AFZ77" s="20"/>
      <c r="AGA77" s="20"/>
      <c r="AGB77" s="20"/>
      <c r="AGC77" s="20"/>
      <c r="AGD77" s="20"/>
      <c r="AGE77" s="20"/>
      <c r="AGF77" s="20"/>
      <c r="AGG77" s="20"/>
      <c r="AGH77" s="20"/>
      <c r="AGI77" s="20"/>
      <c r="AGJ77" s="20"/>
      <c r="AGK77" s="20"/>
      <c r="AGL77" s="20"/>
      <c r="AGM77" s="20"/>
      <c r="AGN77" s="20"/>
      <c r="AGO77" s="20"/>
      <c r="AGP77" s="20"/>
      <c r="AGQ77" s="20"/>
      <c r="AGR77" s="20"/>
      <c r="AGS77" s="20"/>
      <c r="AGT77" s="20"/>
      <c r="AGU77" s="20"/>
      <c r="AGV77" s="20"/>
      <c r="AGW77" s="20"/>
      <c r="AGX77" s="20"/>
      <c r="AGY77" s="20"/>
      <c r="AGZ77" s="20"/>
      <c r="AHA77" s="20"/>
      <c r="AHB77" s="20"/>
      <c r="AHC77" s="20"/>
      <c r="AHD77" s="20"/>
      <c r="AHE77" s="20"/>
      <c r="AHF77" s="20"/>
      <c r="AHG77" s="20"/>
      <c r="AHH77" s="20"/>
      <c r="AHI77" s="20"/>
      <c r="AHJ77" s="20"/>
      <c r="AHK77" s="20"/>
      <c r="AHL77" s="20"/>
      <c r="AHM77" s="20"/>
      <c r="AHN77" s="20"/>
      <c r="AHO77" s="20"/>
      <c r="AHP77" s="20"/>
      <c r="AHQ77" s="20"/>
      <c r="AHR77" s="20"/>
      <c r="AHS77" s="20"/>
      <c r="AHT77" s="20"/>
      <c r="AHU77" s="20"/>
      <c r="AHV77" s="20"/>
      <c r="AHW77" s="20"/>
      <c r="AHX77" s="20"/>
      <c r="AHY77" s="20"/>
      <c r="AHZ77" s="20"/>
      <c r="AIA77" s="20"/>
      <c r="AIB77" s="20"/>
      <c r="AIC77" s="20"/>
      <c r="AID77" s="20"/>
      <c r="AIE77" s="20"/>
      <c r="AIF77" s="20"/>
      <c r="AIG77" s="20"/>
      <c r="AIH77" s="20"/>
      <c r="AII77" s="20"/>
      <c r="AIJ77" s="20"/>
      <c r="AIK77" s="20"/>
      <c r="AIL77" s="20"/>
      <c r="AIM77" s="20"/>
      <c r="AIN77" s="20"/>
      <c r="AIO77" s="20"/>
      <c r="AIP77" s="20"/>
      <c r="AIQ77" s="20"/>
      <c r="AIR77" s="20"/>
      <c r="AIS77" s="20"/>
      <c r="AIT77" s="20"/>
      <c r="AIU77" s="20"/>
      <c r="AIV77" s="20"/>
      <c r="AIW77" s="20"/>
      <c r="AIX77" s="20"/>
      <c r="AIY77" s="20"/>
      <c r="AIZ77" s="20"/>
      <c r="AJA77" s="20"/>
      <c r="AJB77" s="20"/>
      <c r="AJC77" s="20"/>
      <c r="AJD77" s="20"/>
      <c r="AJE77" s="20"/>
      <c r="AJF77" s="20"/>
      <c r="AJG77" s="20"/>
      <c r="AJH77" s="20"/>
      <c r="AJI77" s="20"/>
      <c r="AJJ77" s="20"/>
      <c r="AJK77" s="20"/>
      <c r="AJL77" s="20"/>
      <c r="AJM77" s="20"/>
      <c r="AJN77" s="20"/>
      <c r="AJO77" s="20"/>
      <c r="AJP77" s="20"/>
      <c r="AJQ77" s="20"/>
      <c r="AJR77" s="20"/>
      <c r="AJS77" s="20"/>
      <c r="AJT77" s="20"/>
      <c r="AJU77" s="20"/>
      <c r="AJV77" s="20"/>
      <c r="AJW77" s="20"/>
      <c r="AJX77" s="20"/>
      <c r="AJY77" s="20"/>
      <c r="AJZ77" s="20"/>
      <c r="AKA77" s="20"/>
      <c r="AKB77" s="20"/>
      <c r="AKC77" s="20"/>
      <c r="AKD77" s="20"/>
      <c r="AKE77" s="20"/>
      <c r="AKF77" s="20"/>
      <c r="AKG77" s="20"/>
      <c r="AKH77" s="20"/>
      <c r="AKI77" s="20"/>
      <c r="AKJ77" s="20"/>
      <c r="AKK77" s="20"/>
      <c r="AKL77" s="20"/>
      <c r="AKM77" s="20"/>
      <c r="AKN77" s="20"/>
      <c r="AKO77" s="20"/>
      <c r="AKP77" s="20"/>
      <c r="AKQ77" s="20"/>
      <c r="AKR77" s="20"/>
      <c r="AKS77" s="20"/>
      <c r="AKT77" s="20"/>
      <c r="AKU77" s="20"/>
      <c r="AKV77" s="20"/>
      <c r="AKW77" s="20"/>
      <c r="AKX77" s="20"/>
      <c r="AKY77" s="20"/>
      <c r="AKZ77" s="20"/>
      <c r="ALA77" s="20"/>
      <c r="ALB77" s="20"/>
      <c r="ALC77" s="20"/>
      <c r="ALD77" s="20"/>
      <c r="ALE77" s="20"/>
      <c r="ALF77" s="20"/>
      <c r="ALG77" s="20"/>
      <c r="ALH77" s="20"/>
      <c r="ALI77" s="20"/>
      <c r="ALJ77" s="20"/>
      <c r="ALK77" s="20"/>
      <c r="ALL77" s="20"/>
      <c r="ALM77" s="20"/>
      <c r="ALN77" s="20"/>
      <c r="ALO77" s="20"/>
      <c r="ALP77" s="20"/>
      <c r="ALQ77" s="20"/>
      <c r="ALR77" s="20"/>
      <c r="ALS77" s="20"/>
      <c r="ALT77" s="20"/>
      <c r="ALU77" s="20"/>
      <c r="ALV77" s="20"/>
      <c r="ALW77" s="20"/>
      <c r="ALX77" s="20"/>
      <c r="ALY77" s="20"/>
      <c r="ALZ77" s="20"/>
      <c r="AMA77" s="20"/>
      <c r="AMB77" s="20"/>
      <c r="AMC77" s="20"/>
      <c r="AMD77" s="20"/>
      <c r="AME77" s="20"/>
      <c r="AMF77" s="20"/>
      <c r="AMG77" s="20"/>
      <c r="AMH77" s="20"/>
      <c r="AMI77" s="20"/>
      <c r="AMJ77" s="20"/>
      <c r="AMK77" s="20"/>
      <c r="AML77" s="20"/>
      <c r="AMM77" s="20"/>
      <c r="AMN77" s="20"/>
      <c r="AMO77" s="20"/>
      <c r="AMP77" s="20"/>
      <c r="AMQ77" s="20"/>
      <c r="AMR77" s="20"/>
      <c r="AMS77" s="20"/>
      <c r="AMT77" s="20"/>
      <c r="AMU77" s="20"/>
      <c r="AMV77" s="20"/>
      <c r="AMW77" s="20"/>
      <c r="AMX77" s="20"/>
      <c r="AMY77" s="20"/>
      <c r="AMZ77" s="20"/>
      <c r="ANA77" s="20"/>
      <c r="ANB77" s="20"/>
      <c r="ANC77" s="20"/>
      <c r="AND77" s="20"/>
      <c r="ANE77" s="20"/>
      <c r="ANF77" s="20"/>
      <c r="ANG77" s="20"/>
      <c r="ANH77" s="20"/>
      <c r="ANI77" s="20"/>
      <c r="ANJ77" s="20"/>
      <c r="ANK77" s="20"/>
      <c r="ANL77" s="20"/>
      <c r="ANM77" s="20"/>
      <c r="ANN77" s="20"/>
      <c r="ANO77" s="20"/>
      <c r="ANP77" s="20"/>
      <c r="ANQ77" s="20"/>
      <c r="ANR77" s="20"/>
      <c r="ANS77" s="20"/>
      <c r="ANT77" s="20"/>
      <c r="ANU77" s="20"/>
      <c r="ANV77" s="20"/>
      <c r="ANW77" s="20"/>
      <c r="ANX77" s="20"/>
      <c r="ANY77" s="20"/>
      <c r="ANZ77" s="20"/>
      <c r="AOA77" s="20"/>
      <c r="AOB77" s="20"/>
      <c r="AOC77" s="20"/>
      <c r="AOD77" s="20"/>
      <c r="AOE77" s="20"/>
      <c r="AOF77" s="20"/>
      <c r="AOG77" s="20"/>
      <c r="AOH77" s="20"/>
      <c r="AOI77" s="20"/>
      <c r="AOJ77" s="20"/>
      <c r="AOK77" s="20"/>
      <c r="AOL77" s="20"/>
      <c r="AOM77" s="20"/>
      <c r="AON77" s="20"/>
      <c r="AOO77" s="20"/>
      <c r="AOP77" s="20"/>
      <c r="AOQ77" s="20"/>
      <c r="AOR77" s="20"/>
      <c r="AOS77" s="20"/>
      <c r="AOT77" s="20"/>
      <c r="AOU77" s="20"/>
      <c r="AOV77" s="20"/>
      <c r="AOW77" s="20"/>
      <c r="AOX77" s="20"/>
      <c r="AOY77" s="20"/>
      <c r="AOZ77" s="20"/>
      <c r="APA77" s="20"/>
      <c r="APB77" s="20"/>
      <c r="APC77" s="20"/>
      <c r="APD77" s="20"/>
      <c r="APE77" s="20"/>
      <c r="APF77" s="20"/>
      <c r="APG77" s="20"/>
      <c r="APH77" s="20"/>
      <c r="API77" s="20"/>
      <c r="APJ77" s="20"/>
      <c r="APK77" s="20"/>
      <c r="APL77" s="20"/>
      <c r="APM77" s="20"/>
      <c r="APN77" s="20"/>
      <c r="APO77" s="20"/>
      <c r="APP77" s="20"/>
      <c r="APQ77" s="20"/>
      <c r="APR77" s="20"/>
      <c r="APS77" s="20"/>
      <c r="APT77" s="20"/>
      <c r="APU77" s="20"/>
      <c r="APV77" s="20"/>
      <c r="APW77" s="20"/>
      <c r="APX77" s="20"/>
      <c r="APY77" s="20"/>
      <c r="APZ77" s="20"/>
      <c r="AQA77" s="20"/>
      <c r="AQB77" s="20"/>
      <c r="AQC77" s="20"/>
      <c r="AQD77" s="20"/>
      <c r="AQE77" s="20"/>
      <c r="AQF77" s="20"/>
      <c r="AQG77" s="20"/>
      <c r="AQH77" s="20"/>
      <c r="AQI77" s="20"/>
      <c r="AQJ77" s="20"/>
      <c r="AQK77" s="20"/>
      <c r="AQL77" s="20"/>
      <c r="AQM77" s="20"/>
      <c r="AQN77" s="20"/>
      <c r="AQO77" s="20"/>
      <c r="AQP77" s="20"/>
      <c r="AQQ77" s="20"/>
      <c r="AQR77" s="20"/>
      <c r="AQS77" s="20"/>
      <c r="AQT77" s="20"/>
      <c r="AQU77" s="20"/>
      <c r="AQV77" s="20"/>
      <c r="AQW77" s="20"/>
      <c r="AQX77" s="20"/>
      <c r="AQY77" s="20"/>
      <c r="AQZ77" s="20"/>
      <c r="ARA77" s="20"/>
      <c r="ARB77" s="20"/>
      <c r="ARC77" s="20"/>
      <c r="ARD77" s="20"/>
      <c r="ARE77" s="20"/>
      <c r="ARF77" s="20"/>
      <c r="ARG77" s="20"/>
      <c r="ARH77" s="20"/>
      <c r="ARI77" s="20"/>
      <c r="ARJ77" s="20"/>
      <c r="ARK77" s="20"/>
      <c r="ARL77" s="20"/>
      <c r="ARM77" s="20"/>
      <c r="ARN77" s="20"/>
      <c r="ARO77" s="20"/>
      <c r="ARP77" s="20"/>
      <c r="ARQ77" s="20"/>
      <c r="ARR77" s="20"/>
      <c r="ARS77" s="20"/>
      <c r="ART77" s="20"/>
      <c r="ARU77" s="20"/>
      <c r="ARV77" s="20"/>
      <c r="ARW77" s="20"/>
      <c r="ARX77" s="20"/>
      <c r="ARY77" s="20"/>
      <c r="ARZ77" s="20"/>
      <c r="ASA77" s="20"/>
      <c r="ASB77" s="20"/>
      <c r="ASC77" s="20"/>
      <c r="ASD77" s="20"/>
      <c r="ASE77" s="20"/>
      <c r="ASF77" s="20"/>
      <c r="ASG77" s="20"/>
      <c r="ASH77" s="20"/>
      <c r="ASI77" s="20"/>
      <c r="ASJ77" s="20"/>
      <c r="ASK77" s="20"/>
      <c r="ASL77" s="20"/>
      <c r="ASM77" s="20"/>
      <c r="ASN77" s="20"/>
      <c r="ASO77" s="20"/>
      <c r="ASP77" s="20"/>
      <c r="ASQ77" s="20"/>
      <c r="ASR77" s="20"/>
      <c r="ASS77" s="20"/>
      <c r="AST77" s="20"/>
      <c r="ASU77" s="20"/>
      <c r="ASV77" s="20"/>
      <c r="ASW77" s="20"/>
      <c r="ASX77" s="20"/>
      <c r="ASY77" s="20"/>
      <c r="ASZ77" s="20"/>
      <c r="ATA77" s="20"/>
      <c r="ATB77" s="20"/>
      <c r="ATC77" s="20"/>
      <c r="ATD77" s="20"/>
      <c r="ATE77" s="20"/>
      <c r="ATF77" s="20"/>
      <c r="ATG77" s="20"/>
      <c r="ATH77" s="20"/>
      <c r="ATI77" s="20"/>
      <c r="ATJ77" s="20"/>
      <c r="ATK77" s="20"/>
      <c r="ATL77" s="20"/>
      <c r="ATM77" s="20"/>
      <c r="ATN77" s="20"/>
      <c r="ATO77" s="20"/>
      <c r="ATP77" s="20"/>
      <c r="ATQ77" s="20"/>
      <c r="ATR77" s="20"/>
      <c r="ATS77" s="20"/>
      <c r="ATT77" s="20"/>
      <c r="ATU77" s="20"/>
      <c r="ATV77" s="20"/>
      <c r="ATW77" s="20"/>
      <c r="ATX77" s="20"/>
      <c r="ATY77" s="20"/>
      <c r="ATZ77" s="20"/>
      <c r="AUA77" s="20"/>
      <c r="AUB77" s="20"/>
      <c r="AUC77" s="20"/>
      <c r="AUD77" s="20"/>
      <c r="AUE77" s="20"/>
      <c r="AUF77" s="20"/>
      <c r="AUG77" s="20"/>
      <c r="AUH77" s="20"/>
      <c r="AUI77" s="20"/>
      <c r="AUJ77" s="20"/>
      <c r="AUK77" s="20"/>
      <c r="AUL77" s="20"/>
      <c r="AUM77" s="20"/>
      <c r="AUN77" s="20"/>
      <c r="AUO77" s="20"/>
      <c r="AUP77" s="20"/>
      <c r="AUQ77" s="20"/>
      <c r="AUR77" s="20"/>
      <c r="AUS77" s="20"/>
      <c r="AUT77" s="20"/>
      <c r="AUU77" s="20"/>
      <c r="AUV77" s="20"/>
      <c r="AUW77" s="20"/>
      <c r="AUX77" s="20"/>
      <c r="AUY77" s="20"/>
      <c r="AUZ77" s="20"/>
      <c r="AVA77" s="20"/>
      <c r="AVB77" s="20"/>
      <c r="AVC77" s="20"/>
      <c r="AVD77" s="20"/>
      <c r="AVE77" s="20"/>
      <c r="AVF77" s="20"/>
      <c r="AVG77" s="20"/>
      <c r="AVH77" s="20"/>
      <c r="AVI77" s="20"/>
      <c r="AVJ77" s="20"/>
      <c r="AVK77" s="20"/>
      <c r="AVL77" s="20"/>
      <c r="AVM77" s="20"/>
      <c r="AVN77" s="20"/>
      <c r="AVO77" s="20"/>
      <c r="AVP77" s="20"/>
      <c r="AVQ77" s="20"/>
      <c r="AVR77" s="20"/>
      <c r="AVS77" s="20"/>
      <c r="AVT77" s="20"/>
      <c r="AVU77" s="20"/>
      <c r="AVV77" s="20"/>
      <c r="AVW77" s="20"/>
      <c r="AVX77" s="20"/>
      <c r="AVY77" s="20"/>
      <c r="AVZ77" s="20"/>
      <c r="AWA77" s="20"/>
      <c r="AWB77" s="20"/>
      <c r="AWC77" s="20"/>
      <c r="AWD77" s="20"/>
      <c r="AWE77" s="20"/>
      <c r="AWF77" s="20"/>
      <c r="AWG77" s="20"/>
      <c r="AWH77" s="20"/>
      <c r="AWI77" s="20"/>
      <c r="AWJ77" s="20"/>
      <c r="AWK77" s="20"/>
      <c r="AWL77" s="20"/>
      <c r="AWM77" s="20"/>
      <c r="AWN77" s="20"/>
      <c r="AWO77" s="20"/>
      <c r="AWP77" s="20"/>
      <c r="AWQ77" s="20"/>
      <c r="AWR77" s="20"/>
      <c r="AWS77" s="20"/>
      <c r="AWT77" s="20"/>
      <c r="AWU77" s="20"/>
      <c r="AWV77" s="20"/>
      <c r="AWW77" s="20"/>
      <c r="AWX77" s="20"/>
      <c r="AWY77" s="20"/>
      <c r="AWZ77" s="20"/>
      <c r="AXA77" s="20"/>
      <c r="AXB77" s="20"/>
      <c r="AXC77" s="20"/>
      <c r="AXD77" s="20"/>
      <c r="AXE77" s="20"/>
      <c r="AXF77" s="20"/>
      <c r="AXG77" s="20"/>
      <c r="AXH77" s="20"/>
      <c r="AXI77" s="20"/>
      <c r="AXJ77" s="20"/>
      <c r="AXK77" s="20"/>
      <c r="AXL77" s="20"/>
      <c r="AXM77" s="20"/>
      <c r="AXN77" s="20"/>
      <c r="AXO77" s="20"/>
      <c r="AXP77" s="20"/>
      <c r="AXQ77" s="20"/>
      <c r="AXR77" s="20"/>
      <c r="AXS77" s="20"/>
      <c r="AXT77" s="20"/>
      <c r="AXU77" s="20"/>
      <c r="AXV77" s="20"/>
      <c r="AXW77" s="20"/>
      <c r="AXX77" s="20"/>
      <c r="AXY77" s="20"/>
      <c r="AXZ77" s="20"/>
      <c r="AYA77" s="20"/>
      <c r="AYB77" s="20"/>
      <c r="AYC77" s="20"/>
      <c r="AYD77" s="20"/>
      <c r="AYE77" s="20"/>
      <c r="AYF77" s="20"/>
      <c r="AYG77" s="20"/>
      <c r="AYH77" s="20"/>
      <c r="AYI77" s="20"/>
      <c r="AYJ77" s="20"/>
      <c r="AYK77" s="20"/>
      <c r="AYL77" s="20"/>
      <c r="AYM77" s="20"/>
      <c r="AYN77" s="20"/>
      <c r="AYO77" s="20"/>
      <c r="AYP77" s="20"/>
      <c r="AYQ77" s="20"/>
      <c r="AYR77" s="20"/>
      <c r="AYS77" s="20"/>
      <c r="AYT77" s="20"/>
      <c r="AYU77" s="20"/>
      <c r="AYV77" s="20"/>
      <c r="AYW77" s="20"/>
      <c r="AYX77" s="20"/>
      <c r="AYY77" s="20"/>
      <c r="AYZ77" s="20"/>
      <c r="AZA77" s="20"/>
      <c r="AZB77" s="20"/>
      <c r="AZC77" s="20"/>
      <c r="AZD77" s="20"/>
      <c r="AZE77" s="20"/>
      <c r="AZF77" s="20"/>
      <c r="AZG77" s="20"/>
      <c r="AZH77" s="20"/>
      <c r="AZI77" s="20"/>
      <c r="AZJ77" s="20"/>
      <c r="AZK77" s="20"/>
      <c r="AZL77" s="20"/>
      <c r="AZM77" s="20"/>
      <c r="AZN77" s="20"/>
      <c r="AZO77" s="20"/>
      <c r="AZP77" s="20"/>
      <c r="AZQ77" s="20"/>
      <c r="AZR77" s="20"/>
      <c r="AZS77" s="20"/>
      <c r="AZT77" s="20"/>
      <c r="AZU77" s="20"/>
      <c r="AZV77" s="20"/>
      <c r="AZW77" s="20"/>
      <c r="AZX77" s="20"/>
      <c r="AZY77" s="20"/>
      <c r="AZZ77" s="20"/>
      <c r="BAA77" s="20"/>
      <c r="BAB77" s="20"/>
      <c r="BAC77" s="20"/>
      <c r="BAD77" s="20"/>
      <c r="BAE77" s="20"/>
      <c r="BAF77" s="20"/>
      <c r="BAG77" s="20"/>
      <c r="BAH77" s="20"/>
      <c r="BAI77" s="20"/>
      <c r="BAJ77" s="20"/>
      <c r="BAK77" s="20"/>
      <c r="BAL77" s="20"/>
      <c r="BAM77" s="20"/>
      <c r="BAN77" s="20"/>
      <c r="BAO77" s="20"/>
      <c r="BAP77" s="20"/>
      <c r="BAQ77" s="20"/>
      <c r="BAR77" s="20"/>
      <c r="BAS77" s="20"/>
      <c r="BAT77" s="20"/>
      <c r="BAU77" s="20"/>
      <c r="BAV77" s="20"/>
      <c r="BAW77" s="20"/>
      <c r="BAX77" s="20"/>
      <c r="BAY77" s="20"/>
      <c r="BAZ77" s="20"/>
      <c r="BBA77" s="20"/>
      <c r="BBB77" s="20"/>
      <c r="BBC77" s="20"/>
      <c r="BBD77" s="20"/>
      <c r="BBE77" s="20"/>
      <c r="BBF77" s="20"/>
      <c r="BBG77" s="20"/>
      <c r="BBH77" s="20"/>
      <c r="BBI77" s="20"/>
      <c r="BBJ77" s="20"/>
      <c r="BBK77" s="20"/>
      <c r="BBL77" s="20"/>
      <c r="BBM77" s="20"/>
      <c r="BBN77" s="20"/>
      <c r="BBO77" s="20"/>
      <c r="BBP77" s="20"/>
      <c r="BBQ77" s="20"/>
      <c r="BBR77" s="20"/>
      <c r="BBS77" s="20"/>
      <c r="BBT77" s="20"/>
      <c r="BBU77" s="20"/>
      <c r="BBV77" s="20"/>
      <c r="BBW77" s="20"/>
      <c r="BBX77" s="20"/>
      <c r="BBY77" s="20"/>
      <c r="BBZ77" s="20"/>
      <c r="BCA77" s="20"/>
      <c r="BCB77" s="20"/>
      <c r="BCC77" s="20"/>
      <c r="BCD77" s="20"/>
      <c r="BCE77" s="20"/>
      <c r="BCF77" s="20"/>
      <c r="BCG77" s="20"/>
      <c r="BCH77" s="20"/>
      <c r="BCI77" s="20"/>
      <c r="BCJ77" s="20"/>
      <c r="BCK77" s="20"/>
      <c r="BCL77" s="20"/>
      <c r="BCM77" s="20"/>
      <c r="BCN77" s="20"/>
      <c r="BCO77" s="20"/>
      <c r="BCP77" s="20"/>
      <c r="BCQ77" s="20"/>
      <c r="BCR77" s="20"/>
      <c r="BCS77" s="20"/>
      <c r="BCT77" s="20"/>
      <c r="BCU77" s="20"/>
      <c r="BCV77" s="20"/>
      <c r="BCW77" s="20"/>
      <c r="BCX77" s="20"/>
      <c r="BCY77" s="20"/>
      <c r="BCZ77" s="20"/>
      <c r="BDA77" s="20"/>
      <c r="BDB77" s="20"/>
      <c r="BDC77" s="20"/>
      <c r="BDD77" s="20"/>
      <c r="BDE77" s="20"/>
      <c r="BDF77" s="20"/>
      <c r="BDG77" s="20"/>
      <c r="BDH77" s="20"/>
      <c r="BDI77" s="20"/>
      <c r="BDJ77" s="20"/>
      <c r="BDK77" s="20"/>
      <c r="BDL77" s="20"/>
      <c r="BDM77" s="20"/>
      <c r="BDN77" s="20"/>
      <c r="BDO77" s="20"/>
      <c r="BDP77" s="20"/>
      <c r="BDQ77" s="20"/>
      <c r="BDR77" s="20"/>
      <c r="BDS77" s="20"/>
      <c r="BDT77" s="20"/>
      <c r="BDU77" s="20"/>
      <c r="BDV77" s="20"/>
      <c r="BDW77" s="20"/>
      <c r="BDX77" s="20"/>
      <c r="BDY77" s="20"/>
      <c r="BDZ77" s="20"/>
      <c r="BEA77" s="20"/>
      <c r="BEB77" s="20"/>
      <c r="BEC77" s="20"/>
      <c r="BED77" s="20"/>
      <c r="BEE77" s="20"/>
      <c r="BEF77" s="20"/>
      <c r="BEG77" s="20"/>
      <c r="BEH77" s="20"/>
      <c r="BEI77" s="20"/>
      <c r="BEJ77" s="20"/>
      <c r="BEK77" s="20"/>
      <c r="BEL77" s="20"/>
      <c r="BEM77" s="20"/>
      <c r="BEN77" s="20"/>
      <c r="BEO77" s="20"/>
      <c r="BEP77" s="20"/>
      <c r="BEQ77" s="20"/>
      <c r="BER77" s="20"/>
      <c r="BES77" s="20"/>
      <c r="BET77" s="20"/>
      <c r="BEU77" s="20"/>
      <c r="BEV77" s="20"/>
      <c r="BEW77" s="20"/>
      <c r="BEX77" s="20"/>
      <c r="BEY77" s="20"/>
      <c r="BEZ77" s="20"/>
      <c r="BFA77" s="20"/>
      <c r="BFB77" s="20"/>
      <c r="BFC77" s="20"/>
      <c r="BFD77" s="20"/>
      <c r="BFE77" s="20"/>
      <c r="BFF77" s="20"/>
      <c r="BFG77" s="20"/>
      <c r="BFH77" s="20"/>
      <c r="BFI77" s="20"/>
      <c r="BFJ77" s="20"/>
      <c r="BFK77" s="20"/>
      <c r="BFL77" s="20"/>
      <c r="BFM77" s="20"/>
      <c r="BFN77" s="20"/>
      <c r="BFO77" s="20"/>
      <c r="BFP77" s="20"/>
      <c r="BFQ77" s="20"/>
      <c r="BFR77" s="20"/>
      <c r="BFS77" s="20"/>
      <c r="BFT77" s="20"/>
      <c r="BFU77" s="20"/>
      <c r="BFV77" s="20"/>
      <c r="BFW77" s="20"/>
      <c r="BFX77" s="20"/>
      <c r="BFY77" s="20"/>
      <c r="BFZ77" s="20"/>
      <c r="BGA77" s="20"/>
      <c r="BGB77" s="20"/>
      <c r="BGC77" s="20"/>
      <c r="BGD77" s="20"/>
      <c r="BGE77" s="20"/>
      <c r="BGF77" s="20"/>
      <c r="BGG77" s="20"/>
      <c r="BGH77" s="20"/>
      <c r="BGI77" s="20"/>
      <c r="BGJ77" s="20"/>
      <c r="BGK77" s="20"/>
      <c r="BGL77" s="20"/>
      <c r="BGM77" s="20"/>
      <c r="BGN77" s="20"/>
      <c r="BGO77" s="20"/>
      <c r="BGP77" s="20"/>
      <c r="BGQ77" s="20"/>
      <c r="BGR77" s="20"/>
      <c r="BGS77" s="20"/>
      <c r="BGT77" s="20"/>
      <c r="BGU77" s="20"/>
      <c r="BGV77" s="20"/>
      <c r="BGW77" s="20"/>
      <c r="BGX77" s="20"/>
      <c r="BGY77" s="20"/>
      <c r="BGZ77" s="20"/>
      <c r="BHA77" s="20"/>
      <c r="BHB77" s="20"/>
      <c r="BHC77" s="20"/>
      <c r="BHD77" s="20"/>
      <c r="BHE77" s="20"/>
      <c r="BHF77" s="20"/>
      <c r="BHG77" s="20"/>
      <c r="BHH77" s="20"/>
      <c r="BHI77" s="20"/>
      <c r="BHJ77" s="20"/>
      <c r="BHK77" s="20"/>
      <c r="BHL77" s="20"/>
      <c r="BHM77" s="20"/>
      <c r="BHN77" s="20"/>
      <c r="BHO77" s="20"/>
      <c r="BHP77" s="20"/>
      <c r="BHQ77" s="20"/>
      <c r="BHR77" s="20"/>
      <c r="BHS77" s="20"/>
      <c r="BHT77" s="20"/>
      <c r="BHU77" s="20"/>
      <c r="BHV77" s="20"/>
      <c r="BHW77" s="20"/>
      <c r="BHX77" s="20"/>
      <c r="BHY77" s="20"/>
      <c r="BHZ77" s="20"/>
      <c r="BIA77" s="20"/>
      <c r="BIB77" s="20"/>
      <c r="BIC77" s="20"/>
      <c r="BID77" s="20"/>
      <c r="BIE77" s="20"/>
      <c r="BIF77" s="20"/>
      <c r="BIG77" s="20"/>
      <c r="BIH77" s="20"/>
      <c r="BII77" s="20"/>
      <c r="BIJ77" s="20"/>
      <c r="BIK77" s="20"/>
      <c r="BIL77" s="20"/>
      <c r="BIM77" s="20"/>
      <c r="BIN77" s="20"/>
      <c r="BIO77" s="20"/>
      <c r="BIP77" s="20"/>
      <c r="BIQ77" s="20"/>
      <c r="BIR77" s="20"/>
      <c r="BIS77" s="20"/>
      <c r="BIT77" s="20"/>
      <c r="BIU77" s="20"/>
      <c r="BIV77" s="20"/>
      <c r="BIW77" s="20"/>
      <c r="BIX77" s="20"/>
      <c r="BIY77" s="20"/>
      <c r="BIZ77" s="20"/>
      <c r="BJA77" s="20"/>
      <c r="BJB77" s="20"/>
      <c r="BJC77" s="20"/>
      <c r="BJD77" s="20"/>
      <c r="BJE77" s="20"/>
      <c r="BJF77" s="20"/>
      <c r="BJG77" s="20"/>
      <c r="BJH77" s="20"/>
      <c r="BJI77" s="20"/>
      <c r="BJJ77" s="20"/>
      <c r="BJK77" s="20"/>
      <c r="BJL77" s="20"/>
      <c r="BJM77" s="20"/>
      <c r="BJN77" s="20"/>
      <c r="BJO77" s="20"/>
      <c r="BJP77" s="20"/>
      <c r="BJQ77" s="20"/>
      <c r="BJR77" s="20"/>
      <c r="BJS77" s="20"/>
      <c r="BJT77" s="20"/>
      <c r="BJU77" s="20"/>
      <c r="BJV77" s="20"/>
      <c r="BJW77" s="20"/>
      <c r="BJX77" s="20"/>
      <c r="BJY77" s="20"/>
      <c r="BJZ77" s="20"/>
      <c r="BKA77" s="20"/>
      <c r="BKB77" s="20"/>
      <c r="BKC77" s="20"/>
      <c r="BKD77" s="20"/>
      <c r="BKE77" s="20"/>
      <c r="BKF77" s="20"/>
      <c r="BKG77" s="20"/>
      <c r="BKH77" s="20"/>
      <c r="BKI77" s="20"/>
      <c r="BKJ77" s="20"/>
      <c r="BKK77" s="20"/>
      <c r="BKL77" s="20"/>
      <c r="BKM77" s="20"/>
      <c r="BKN77" s="20"/>
      <c r="BKO77" s="20"/>
      <c r="BKP77" s="20"/>
      <c r="BKQ77" s="20"/>
      <c r="BKR77" s="20"/>
      <c r="BKS77" s="20"/>
      <c r="BKT77" s="20"/>
      <c r="BKU77" s="20"/>
      <c r="BKV77" s="20"/>
      <c r="BKW77" s="20"/>
      <c r="BKX77" s="20"/>
      <c r="BKY77" s="20"/>
      <c r="BKZ77" s="20"/>
      <c r="BLA77" s="20"/>
      <c r="BLB77" s="20"/>
      <c r="BLC77" s="20"/>
      <c r="BLD77" s="20"/>
      <c r="BLE77" s="20"/>
      <c r="BLF77" s="20"/>
      <c r="BLG77" s="20"/>
      <c r="BLH77" s="20"/>
      <c r="BLI77" s="20"/>
      <c r="BLJ77" s="20"/>
      <c r="BLK77" s="20"/>
      <c r="BLL77" s="20"/>
      <c r="BLM77" s="20"/>
      <c r="BLN77" s="20"/>
      <c r="BLO77" s="20"/>
      <c r="BLP77" s="20"/>
      <c r="BLQ77" s="20"/>
      <c r="BLR77" s="20"/>
      <c r="BLS77" s="20"/>
      <c r="BLT77" s="20"/>
      <c r="BLU77" s="20"/>
      <c r="BLV77" s="20"/>
      <c r="BLW77" s="20"/>
      <c r="BLX77" s="20"/>
      <c r="BLY77" s="20"/>
      <c r="BLZ77" s="20"/>
      <c r="BMA77" s="20"/>
      <c r="BMB77" s="20"/>
      <c r="BMC77" s="20"/>
      <c r="BMD77" s="20"/>
      <c r="BME77" s="20"/>
      <c r="BMF77" s="20"/>
      <c r="BMG77" s="20"/>
      <c r="BMH77" s="20"/>
      <c r="BMI77" s="20"/>
      <c r="BMJ77" s="20"/>
      <c r="BMK77" s="20"/>
      <c r="BML77" s="20"/>
      <c r="BMM77" s="20"/>
      <c r="BMN77" s="20"/>
      <c r="BMO77" s="20"/>
      <c r="BMP77" s="20"/>
      <c r="BMQ77" s="20"/>
      <c r="BMR77" s="20"/>
      <c r="BMS77" s="20"/>
      <c r="BMT77" s="20"/>
      <c r="BMU77" s="20"/>
      <c r="BMV77" s="20"/>
      <c r="BMW77" s="20"/>
      <c r="BMX77" s="20"/>
      <c r="BMY77" s="20"/>
      <c r="BMZ77" s="20"/>
      <c r="BNA77" s="20"/>
      <c r="BNB77" s="20"/>
      <c r="BNC77" s="20"/>
      <c r="BND77" s="20"/>
      <c r="BNE77" s="20"/>
      <c r="BNF77" s="20"/>
      <c r="BNG77" s="20"/>
      <c r="BNH77" s="20"/>
      <c r="BNI77" s="20"/>
      <c r="BNJ77" s="20"/>
      <c r="BNK77" s="20"/>
      <c r="BNL77" s="20"/>
      <c r="BNM77" s="20"/>
      <c r="BNN77" s="20"/>
      <c r="BNO77" s="20"/>
      <c r="BNP77" s="20"/>
      <c r="BNQ77" s="20"/>
      <c r="BNR77" s="20"/>
      <c r="BNS77" s="20"/>
      <c r="BNT77" s="20"/>
      <c r="BNU77" s="20"/>
      <c r="BNV77" s="20"/>
      <c r="BNW77" s="20"/>
      <c r="BNX77" s="20"/>
      <c r="BNY77" s="20"/>
      <c r="BNZ77" s="20"/>
      <c r="BOA77" s="20"/>
      <c r="BOB77" s="20"/>
      <c r="BOC77" s="20"/>
      <c r="BOD77" s="20"/>
      <c r="BOE77" s="20"/>
      <c r="BOF77" s="20"/>
      <c r="BOG77" s="20"/>
      <c r="BOH77" s="20"/>
      <c r="BOI77" s="20"/>
      <c r="BOJ77" s="20"/>
      <c r="BOK77" s="20"/>
      <c r="BOL77" s="20"/>
      <c r="BOM77" s="20"/>
      <c r="BON77" s="20"/>
      <c r="BOO77" s="20"/>
      <c r="BOP77" s="20"/>
      <c r="BOQ77" s="20"/>
      <c r="BOR77" s="20"/>
      <c r="BOS77" s="20"/>
      <c r="BOT77" s="20"/>
      <c r="BOU77" s="20"/>
      <c r="BOV77" s="20"/>
      <c r="BOW77" s="20"/>
      <c r="BOX77" s="20"/>
      <c r="BOY77" s="20"/>
      <c r="BOZ77" s="20"/>
      <c r="BPA77" s="20"/>
      <c r="BPB77" s="20"/>
      <c r="BPC77" s="20"/>
      <c r="BPD77" s="20"/>
      <c r="BPE77" s="20"/>
      <c r="BPF77" s="20"/>
      <c r="BPG77" s="20"/>
      <c r="BPH77" s="20"/>
      <c r="BPI77" s="20"/>
      <c r="BPJ77" s="20"/>
      <c r="BPK77" s="20"/>
      <c r="BPL77" s="20"/>
      <c r="BPM77" s="20"/>
      <c r="BPN77" s="20"/>
      <c r="BPO77" s="20"/>
      <c r="BPP77" s="20"/>
      <c r="BPQ77" s="20"/>
      <c r="BPR77" s="20"/>
      <c r="BPS77" s="20"/>
      <c r="BPT77" s="20"/>
      <c r="BPU77" s="20"/>
      <c r="BPV77" s="20"/>
      <c r="BPW77" s="20"/>
      <c r="BPX77" s="20"/>
      <c r="BPY77" s="20"/>
      <c r="BPZ77" s="20"/>
      <c r="BQA77" s="20"/>
      <c r="BQB77" s="20"/>
      <c r="BQC77" s="20"/>
      <c r="BQD77" s="20"/>
      <c r="BQE77" s="20"/>
      <c r="BQF77" s="20"/>
      <c r="BQG77" s="20"/>
      <c r="BQH77" s="20"/>
      <c r="BQI77" s="20"/>
      <c r="BQJ77" s="20"/>
      <c r="BQK77" s="20"/>
      <c r="BQL77" s="20"/>
      <c r="BQM77" s="20"/>
      <c r="BQN77" s="20"/>
      <c r="BQO77" s="20"/>
      <c r="BQP77" s="20"/>
      <c r="BQQ77" s="20"/>
      <c r="BQR77" s="20"/>
      <c r="BQS77" s="20"/>
      <c r="BQT77" s="20"/>
      <c r="BQU77" s="20"/>
      <c r="BQV77" s="20"/>
      <c r="BQW77" s="20"/>
      <c r="BQX77" s="20"/>
      <c r="BQY77" s="20"/>
      <c r="BQZ77" s="20"/>
      <c r="BRA77" s="20"/>
      <c r="BRB77" s="20"/>
      <c r="BRC77" s="20"/>
      <c r="BRD77" s="20"/>
      <c r="BRE77" s="20"/>
      <c r="BRF77" s="20"/>
      <c r="BRG77" s="20"/>
      <c r="BRH77" s="20"/>
      <c r="BRI77" s="20"/>
      <c r="BRJ77" s="20"/>
      <c r="BRK77" s="20"/>
      <c r="BRL77" s="20"/>
      <c r="BRM77" s="20"/>
      <c r="BRN77" s="20"/>
      <c r="BRO77" s="20"/>
      <c r="BRP77" s="20"/>
      <c r="BRQ77" s="20"/>
      <c r="BRR77" s="20"/>
      <c r="BRS77" s="20"/>
      <c r="BRT77" s="20"/>
      <c r="BRU77" s="20"/>
      <c r="BRV77" s="20"/>
      <c r="BRW77" s="20"/>
      <c r="BRX77" s="20"/>
      <c r="BRY77" s="20"/>
      <c r="BRZ77" s="20"/>
      <c r="BSA77" s="20"/>
      <c r="BSB77" s="20"/>
      <c r="BSC77" s="20"/>
      <c r="BSD77" s="20"/>
      <c r="BSE77" s="20"/>
      <c r="BSF77" s="20"/>
      <c r="BSG77" s="20"/>
      <c r="BSH77" s="20"/>
      <c r="BSI77" s="20"/>
      <c r="BSJ77" s="20"/>
      <c r="BSK77" s="20"/>
      <c r="BSL77" s="20"/>
      <c r="BSM77" s="20"/>
      <c r="BSN77" s="20"/>
      <c r="BSO77" s="20"/>
      <c r="BSP77" s="20"/>
      <c r="BSQ77" s="20"/>
      <c r="BSR77" s="20"/>
      <c r="BSS77" s="20"/>
      <c r="BST77" s="20"/>
      <c r="BSU77" s="20"/>
      <c r="BSV77" s="20"/>
      <c r="BSW77" s="20"/>
      <c r="BSX77" s="20"/>
      <c r="BSY77" s="20"/>
      <c r="BSZ77" s="20"/>
      <c r="BTA77" s="20"/>
      <c r="BTB77" s="20"/>
      <c r="BTC77" s="20"/>
      <c r="BTD77" s="20"/>
      <c r="BTE77" s="20"/>
      <c r="BTF77" s="20"/>
      <c r="BTG77" s="20"/>
      <c r="BTH77" s="20"/>
      <c r="BTI77" s="20"/>
      <c r="BTJ77" s="20"/>
      <c r="BTK77" s="20"/>
      <c r="BTL77" s="20"/>
      <c r="BTM77" s="20"/>
      <c r="BTN77" s="20"/>
      <c r="BTO77" s="20"/>
      <c r="BTP77" s="20"/>
      <c r="BTQ77" s="20"/>
      <c r="BTR77" s="20"/>
      <c r="BTS77" s="20"/>
      <c r="BTT77" s="20"/>
      <c r="BTU77" s="20"/>
      <c r="BTV77" s="20"/>
      <c r="BTW77" s="20"/>
      <c r="BTX77" s="20"/>
      <c r="BTY77" s="20"/>
      <c r="BTZ77" s="20"/>
      <c r="BUA77" s="20"/>
      <c r="BUB77" s="20"/>
      <c r="BUC77" s="20"/>
      <c r="BUD77" s="20"/>
      <c r="BUE77" s="20"/>
      <c r="BUF77" s="20"/>
      <c r="BUG77" s="20"/>
      <c r="BUH77" s="20"/>
      <c r="BUI77" s="20"/>
      <c r="BUJ77" s="20"/>
      <c r="BUK77" s="20"/>
      <c r="BUL77" s="20"/>
      <c r="BUM77" s="20"/>
      <c r="BUN77" s="20"/>
      <c r="BUO77" s="20"/>
      <c r="BUP77" s="20"/>
      <c r="BUQ77" s="20"/>
      <c r="BUR77" s="20"/>
      <c r="BUS77" s="20"/>
      <c r="BUT77" s="20"/>
      <c r="BUU77" s="20"/>
      <c r="BUV77" s="20"/>
      <c r="BUW77" s="20"/>
      <c r="BUX77" s="20"/>
      <c r="BUY77" s="20"/>
      <c r="BUZ77" s="20"/>
      <c r="BVA77" s="20"/>
      <c r="BVB77" s="20"/>
      <c r="BVC77" s="20"/>
      <c r="BVD77" s="20"/>
      <c r="BVE77" s="20"/>
      <c r="BVF77" s="20"/>
      <c r="BVG77" s="20"/>
      <c r="BVH77" s="20"/>
      <c r="BVI77" s="20"/>
      <c r="BVJ77" s="20"/>
      <c r="BVK77" s="20"/>
      <c r="BVL77" s="20"/>
      <c r="BVM77" s="20"/>
      <c r="BVN77" s="20"/>
      <c r="BVO77" s="20"/>
      <c r="BVP77" s="20"/>
      <c r="BVQ77" s="20"/>
      <c r="BVR77" s="20"/>
      <c r="BVS77" s="20"/>
      <c r="BVT77" s="20"/>
      <c r="BVU77" s="20"/>
      <c r="BVV77" s="20"/>
      <c r="BVW77" s="20"/>
      <c r="BVX77" s="20"/>
      <c r="BVY77" s="20"/>
      <c r="BVZ77" s="20"/>
      <c r="BWA77" s="20"/>
      <c r="BWB77" s="20"/>
      <c r="BWC77" s="20"/>
      <c r="BWD77" s="20"/>
      <c r="BWE77" s="20"/>
      <c r="BWF77" s="20"/>
      <c r="BWG77" s="20"/>
      <c r="BWH77" s="20"/>
      <c r="BWI77" s="20"/>
      <c r="BWJ77" s="20"/>
      <c r="BWK77" s="20"/>
      <c r="BWL77" s="20"/>
      <c r="BWM77" s="20"/>
      <c r="BWN77" s="20"/>
      <c r="BWO77" s="20"/>
      <c r="BWP77" s="20"/>
      <c r="BWQ77" s="20"/>
      <c r="BWR77" s="20"/>
      <c r="BWS77" s="20"/>
      <c r="BWT77" s="20"/>
      <c r="BWU77" s="20"/>
      <c r="BWV77" s="20"/>
      <c r="BWW77" s="20"/>
      <c r="BWX77" s="20"/>
      <c r="BWY77" s="20"/>
      <c r="BWZ77" s="20"/>
      <c r="BXA77" s="20"/>
      <c r="BXB77" s="20"/>
      <c r="BXC77" s="20"/>
      <c r="BXD77" s="20"/>
      <c r="BXE77" s="20"/>
      <c r="BXF77" s="20"/>
      <c r="BXG77" s="20"/>
      <c r="BXH77" s="20"/>
      <c r="BXI77" s="20"/>
      <c r="BXJ77" s="20"/>
      <c r="BXK77" s="20"/>
      <c r="BXL77" s="20"/>
      <c r="BXM77" s="20"/>
      <c r="BXN77" s="20"/>
      <c r="BXO77" s="20"/>
      <c r="BXP77" s="20"/>
      <c r="BXQ77" s="20"/>
      <c r="BXR77" s="20"/>
      <c r="BXS77" s="20"/>
      <c r="BXT77" s="20"/>
      <c r="BXU77" s="20"/>
      <c r="BXV77" s="20"/>
      <c r="BXW77" s="20"/>
      <c r="BXX77" s="20"/>
      <c r="BXY77" s="20"/>
      <c r="BXZ77" s="20"/>
      <c r="BYA77" s="20"/>
      <c r="BYB77" s="20"/>
      <c r="BYC77" s="20"/>
      <c r="BYD77" s="20"/>
      <c r="BYE77" s="20"/>
      <c r="BYF77" s="20"/>
      <c r="BYG77" s="20"/>
      <c r="BYH77" s="20"/>
      <c r="BYI77" s="20"/>
      <c r="BYJ77" s="20"/>
      <c r="BYK77" s="20"/>
      <c r="BYL77" s="20"/>
      <c r="BYM77" s="20"/>
      <c r="BYN77" s="20"/>
      <c r="BYO77" s="20"/>
      <c r="BYP77" s="20"/>
      <c r="BYQ77" s="20"/>
      <c r="BYR77" s="20"/>
      <c r="BYS77" s="20"/>
      <c r="BYT77" s="20"/>
      <c r="BYU77" s="20"/>
      <c r="BYV77" s="20"/>
      <c r="BYW77" s="20"/>
      <c r="BYX77" s="20"/>
      <c r="BYY77" s="20"/>
      <c r="BYZ77" s="20"/>
      <c r="BZA77" s="20"/>
      <c r="BZB77" s="20"/>
      <c r="BZC77" s="20"/>
      <c r="BZD77" s="20"/>
      <c r="BZE77" s="20"/>
      <c r="BZF77" s="20"/>
      <c r="BZG77" s="20"/>
      <c r="BZH77" s="20"/>
      <c r="BZI77" s="20"/>
      <c r="BZJ77" s="20"/>
      <c r="BZK77" s="20"/>
      <c r="BZL77" s="20"/>
      <c r="BZM77" s="20"/>
      <c r="BZN77" s="20"/>
      <c r="BZO77" s="20"/>
      <c r="BZP77" s="20"/>
      <c r="BZQ77" s="20"/>
      <c r="BZR77" s="20"/>
      <c r="BZS77" s="20"/>
      <c r="BZT77" s="20"/>
      <c r="BZU77" s="20"/>
      <c r="BZV77" s="20"/>
      <c r="BZW77" s="20"/>
      <c r="BZX77" s="20"/>
      <c r="BZY77" s="20"/>
      <c r="BZZ77" s="20"/>
      <c r="CAA77" s="20"/>
      <c r="CAB77" s="20"/>
      <c r="CAC77" s="20"/>
      <c r="CAD77" s="20"/>
      <c r="CAE77" s="20"/>
      <c r="CAF77" s="20"/>
      <c r="CAG77" s="20"/>
      <c r="CAH77" s="20"/>
      <c r="CAI77" s="20"/>
      <c r="CAJ77" s="20"/>
      <c r="CAK77" s="20"/>
      <c r="CAL77" s="20"/>
      <c r="CAM77" s="20"/>
      <c r="CAN77" s="20"/>
      <c r="CAO77" s="20"/>
      <c r="CAP77" s="20"/>
      <c r="CAQ77" s="20"/>
      <c r="CAR77" s="20"/>
      <c r="CAS77" s="20"/>
      <c r="CAT77" s="20"/>
      <c r="CAU77" s="20"/>
      <c r="CAV77" s="20"/>
      <c r="CAW77" s="20"/>
      <c r="CAX77" s="20"/>
      <c r="CAY77" s="20"/>
      <c r="CAZ77" s="20"/>
      <c r="CBA77" s="20"/>
      <c r="CBB77" s="20"/>
      <c r="CBC77" s="20"/>
      <c r="CBD77" s="20"/>
      <c r="CBE77" s="20"/>
      <c r="CBF77" s="20"/>
      <c r="CBG77" s="20"/>
      <c r="CBH77" s="20"/>
      <c r="CBI77" s="20"/>
      <c r="CBJ77" s="20"/>
      <c r="CBK77" s="20"/>
      <c r="CBL77" s="20"/>
      <c r="CBM77" s="20"/>
      <c r="CBN77" s="20"/>
      <c r="CBO77" s="20"/>
      <c r="CBP77" s="20"/>
      <c r="CBQ77" s="20"/>
      <c r="CBR77" s="20"/>
      <c r="CBS77" s="20"/>
      <c r="CBT77" s="20"/>
      <c r="CBU77" s="20"/>
      <c r="CBV77" s="20"/>
      <c r="CBW77" s="20"/>
      <c r="CBX77" s="20"/>
      <c r="CBY77" s="20"/>
      <c r="CBZ77" s="20"/>
      <c r="CCA77" s="20"/>
      <c r="CCB77" s="20"/>
      <c r="CCC77" s="20"/>
      <c r="CCD77" s="20"/>
      <c r="CCE77" s="20"/>
      <c r="CCF77" s="20"/>
      <c r="CCG77" s="20"/>
      <c r="CCH77" s="20"/>
      <c r="CCI77" s="20"/>
      <c r="CCJ77" s="20"/>
      <c r="CCK77" s="20"/>
      <c r="CCL77" s="20"/>
      <c r="CCM77" s="20"/>
      <c r="CCN77" s="20"/>
      <c r="CCO77" s="20"/>
      <c r="CCP77" s="20"/>
      <c r="CCQ77" s="20"/>
      <c r="CCR77" s="20"/>
      <c r="CCS77" s="20"/>
      <c r="CCT77" s="20"/>
      <c r="CCU77" s="20"/>
      <c r="CCV77" s="20"/>
      <c r="CCW77" s="20"/>
      <c r="CCX77" s="20"/>
      <c r="CCY77" s="20"/>
      <c r="CCZ77" s="20"/>
      <c r="CDA77" s="20"/>
      <c r="CDB77" s="20"/>
      <c r="CDC77" s="20"/>
      <c r="CDD77" s="20"/>
      <c r="CDE77" s="20"/>
      <c r="CDF77" s="20"/>
      <c r="CDG77" s="20"/>
      <c r="CDH77" s="20"/>
      <c r="CDI77" s="20"/>
      <c r="CDJ77" s="20"/>
      <c r="CDK77" s="20"/>
      <c r="CDL77" s="20"/>
      <c r="CDM77" s="20"/>
      <c r="CDN77" s="20"/>
      <c r="CDO77" s="20"/>
      <c r="CDP77" s="20"/>
      <c r="CDQ77" s="20"/>
      <c r="CDR77" s="20"/>
      <c r="CDS77" s="20"/>
      <c r="CDT77" s="20"/>
      <c r="CDU77" s="20"/>
      <c r="CDV77" s="20"/>
      <c r="CDW77" s="20"/>
      <c r="CDX77" s="20"/>
      <c r="CDY77" s="20"/>
      <c r="CDZ77" s="20"/>
      <c r="CEA77" s="20"/>
      <c r="CEB77" s="20"/>
      <c r="CEC77" s="20"/>
      <c r="CED77" s="20"/>
      <c r="CEE77" s="20"/>
      <c r="CEF77" s="20"/>
      <c r="CEG77" s="20"/>
      <c r="CEH77" s="20"/>
      <c r="CEI77" s="20"/>
      <c r="CEJ77" s="20"/>
      <c r="CEK77" s="20"/>
      <c r="CEL77" s="20"/>
      <c r="CEM77" s="20"/>
      <c r="CEN77" s="20"/>
      <c r="CEO77" s="20"/>
      <c r="CEP77" s="20"/>
      <c r="CEQ77" s="20"/>
      <c r="CER77" s="20"/>
      <c r="CES77" s="20"/>
      <c r="CET77" s="20"/>
      <c r="CEU77" s="20"/>
      <c r="CEV77" s="20"/>
      <c r="CEW77" s="20"/>
      <c r="CEX77" s="20"/>
      <c r="CEY77" s="20"/>
      <c r="CEZ77" s="20"/>
      <c r="CFA77" s="20"/>
      <c r="CFB77" s="20"/>
      <c r="CFC77" s="20"/>
      <c r="CFD77" s="20"/>
      <c r="CFE77" s="20"/>
      <c r="CFF77" s="20"/>
      <c r="CFG77" s="20"/>
      <c r="CFH77" s="20"/>
      <c r="CFI77" s="20"/>
      <c r="CFJ77" s="20"/>
      <c r="CFK77" s="20"/>
      <c r="CFL77" s="20"/>
      <c r="CFM77" s="20"/>
      <c r="CFN77" s="20"/>
      <c r="CFO77" s="20"/>
      <c r="CFP77" s="20"/>
      <c r="CFQ77" s="20"/>
      <c r="CFR77" s="20"/>
      <c r="CFS77" s="20"/>
      <c r="CFT77" s="20"/>
      <c r="CFU77" s="20"/>
      <c r="CFV77" s="20"/>
      <c r="CFW77" s="20"/>
      <c r="CFX77" s="20"/>
      <c r="CFY77" s="20"/>
      <c r="CFZ77" s="20"/>
      <c r="CGA77" s="20"/>
      <c r="CGB77" s="20"/>
      <c r="CGC77" s="20"/>
      <c r="CGD77" s="20"/>
      <c r="CGE77" s="20"/>
      <c r="CGF77" s="20"/>
      <c r="CGG77" s="20"/>
      <c r="CGH77" s="20"/>
      <c r="CGI77" s="20"/>
      <c r="CGJ77" s="20"/>
      <c r="CGK77" s="20"/>
      <c r="CGL77" s="20"/>
      <c r="CGM77" s="20"/>
      <c r="CGN77" s="20"/>
      <c r="CGO77" s="20"/>
      <c r="CGP77" s="20"/>
      <c r="CGQ77" s="20"/>
      <c r="CGR77" s="20"/>
      <c r="CGS77" s="20"/>
      <c r="CGT77" s="20"/>
      <c r="CGU77" s="20"/>
      <c r="CGV77" s="20"/>
      <c r="CGW77" s="20"/>
      <c r="CGX77" s="20"/>
      <c r="CGY77" s="20"/>
      <c r="CGZ77" s="20"/>
      <c r="CHA77" s="20"/>
      <c r="CHB77" s="20"/>
      <c r="CHC77" s="20"/>
      <c r="CHD77" s="20"/>
      <c r="CHE77" s="20"/>
      <c r="CHF77" s="20"/>
      <c r="CHG77" s="20"/>
      <c r="CHH77" s="20"/>
      <c r="CHI77" s="20"/>
      <c r="CHJ77" s="20"/>
      <c r="CHK77" s="20"/>
      <c r="CHL77" s="20"/>
      <c r="CHM77" s="20"/>
      <c r="CHN77" s="20"/>
      <c r="CHO77" s="20"/>
      <c r="CHP77" s="20"/>
      <c r="CHQ77" s="20"/>
      <c r="CHR77" s="20"/>
      <c r="CHS77" s="20"/>
      <c r="CHT77" s="20"/>
      <c r="CHU77" s="20"/>
      <c r="CHV77" s="20"/>
      <c r="CHW77" s="20"/>
      <c r="CHX77" s="20"/>
      <c r="CHY77" s="20"/>
      <c r="CHZ77" s="20"/>
      <c r="CIA77" s="20"/>
      <c r="CIB77" s="20"/>
      <c r="CIC77" s="20"/>
      <c r="CID77" s="20"/>
      <c r="CIE77" s="20"/>
      <c r="CIF77" s="20"/>
      <c r="CIG77" s="20"/>
      <c r="CIH77" s="20"/>
      <c r="CII77" s="20"/>
      <c r="CIJ77" s="20"/>
      <c r="CIK77" s="20"/>
      <c r="CIL77" s="20"/>
      <c r="CIM77" s="20"/>
      <c r="CIN77" s="20"/>
      <c r="CIO77" s="20"/>
      <c r="CIP77" s="20"/>
      <c r="CIQ77" s="20"/>
      <c r="CIR77" s="20"/>
      <c r="CIS77" s="20"/>
      <c r="CIT77" s="20"/>
      <c r="CIU77" s="20"/>
      <c r="CIV77" s="20"/>
      <c r="CIW77" s="20"/>
      <c r="CIX77" s="20"/>
      <c r="CIY77" s="20"/>
      <c r="CIZ77" s="20"/>
      <c r="CJA77" s="20"/>
      <c r="CJB77" s="20"/>
      <c r="CJC77" s="20"/>
      <c r="CJD77" s="20"/>
      <c r="CJE77" s="20"/>
      <c r="CJF77" s="20"/>
      <c r="CJG77" s="20"/>
      <c r="CJH77" s="20"/>
      <c r="CJI77" s="20"/>
      <c r="CJJ77" s="20"/>
      <c r="CJK77" s="20"/>
      <c r="CJL77" s="20"/>
      <c r="CJM77" s="20"/>
      <c r="CJN77" s="20"/>
      <c r="CJO77" s="20"/>
      <c r="CJP77" s="20"/>
      <c r="CJQ77" s="20"/>
      <c r="CJR77" s="20"/>
      <c r="CJS77" s="20"/>
      <c r="CJT77" s="20"/>
      <c r="CJU77" s="20"/>
      <c r="CJV77" s="20"/>
      <c r="CJW77" s="20"/>
      <c r="CJX77" s="20"/>
      <c r="CJY77" s="20"/>
      <c r="CJZ77" s="20"/>
      <c r="CKA77" s="20"/>
      <c r="CKB77" s="20"/>
      <c r="CKC77" s="20"/>
      <c r="CKD77" s="20"/>
      <c r="CKE77" s="20"/>
      <c r="CKF77" s="20"/>
      <c r="CKG77" s="20"/>
      <c r="CKH77" s="20"/>
      <c r="CKI77" s="20"/>
      <c r="CKJ77" s="20"/>
      <c r="CKK77" s="20"/>
      <c r="CKL77" s="20"/>
      <c r="CKM77" s="20"/>
      <c r="CKN77" s="20"/>
      <c r="CKO77" s="20"/>
      <c r="CKP77" s="20"/>
      <c r="CKQ77" s="20"/>
      <c r="CKR77" s="20"/>
      <c r="CKS77" s="20"/>
      <c r="CKT77" s="20"/>
      <c r="CKU77" s="20"/>
      <c r="CKV77" s="20"/>
      <c r="CKW77" s="20"/>
      <c r="CKX77" s="20"/>
      <c r="CKY77" s="20"/>
      <c r="CKZ77" s="20"/>
      <c r="CLA77" s="20"/>
      <c r="CLB77" s="20"/>
      <c r="CLC77" s="20"/>
      <c r="CLD77" s="20"/>
      <c r="CLE77" s="20"/>
      <c r="CLF77" s="20"/>
      <c r="CLG77" s="20"/>
      <c r="CLH77" s="20"/>
      <c r="CLI77" s="20"/>
      <c r="CLJ77" s="20"/>
      <c r="CLK77" s="20"/>
      <c r="CLL77" s="20"/>
      <c r="CLM77" s="20"/>
      <c r="CLN77" s="20"/>
      <c r="CLO77" s="20"/>
      <c r="CLP77" s="20"/>
      <c r="CLQ77" s="20"/>
      <c r="CLR77" s="20"/>
      <c r="CLS77" s="20"/>
      <c r="CLT77" s="20"/>
      <c r="CLU77" s="20"/>
      <c r="CLV77" s="20"/>
      <c r="CLW77" s="20"/>
      <c r="CLX77" s="20"/>
      <c r="CLY77" s="20"/>
      <c r="CLZ77" s="20"/>
      <c r="CMA77" s="20"/>
      <c r="CMB77" s="20"/>
      <c r="CMC77" s="20"/>
      <c r="CMD77" s="20"/>
      <c r="CME77" s="20"/>
      <c r="CMF77" s="20"/>
      <c r="CMG77" s="20"/>
      <c r="CMH77" s="20"/>
      <c r="CMI77" s="20"/>
      <c r="CMJ77" s="20"/>
      <c r="CMK77" s="20"/>
      <c r="CML77" s="20"/>
      <c r="CMM77" s="20"/>
      <c r="CMN77" s="20"/>
      <c r="CMO77" s="20"/>
      <c r="CMP77" s="20"/>
      <c r="CMQ77" s="20"/>
      <c r="CMR77" s="20"/>
      <c r="CMS77" s="20"/>
      <c r="CMT77" s="20"/>
      <c r="CMU77" s="20"/>
      <c r="CMV77" s="20"/>
      <c r="CMW77" s="20"/>
      <c r="CMX77" s="20"/>
      <c r="CMY77" s="20"/>
      <c r="CMZ77" s="20"/>
      <c r="CNA77" s="20"/>
      <c r="CNB77" s="20"/>
      <c r="CNC77" s="20"/>
      <c r="CND77" s="20"/>
      <c r="CNE77" s="20"/>
      <c r="CNF77" s="20"/>
      <c r="CNG77" s="20"/>
      <c r="CNH77" s="20"/>
      <c r="CNI77" s="20"/>
      <c r="CNJ77" s="20"/>
      <c r="CNK77" s="20"/>
      <c r="CNL77" s="20"/>
      <c r="CNM77" s="20"/>
      <c r="CNN77" s="20"/>
      <c r="CNO77" s="20"/>
      <c r="CNP77" s="20"/>
      <c r="CNQ77" s="20"/>
      <c r="CNR77" s="20"/>
      <c r="CNS77" s="20"/>
      <c r="CNT77" s="20"/>
      <c r="CNU77" s="20"/>
      <c r="CNV77" s="20"/>
      <c r="CNW77" s="20"/>
      <c r="CNX77" s="20"/>
      <c r="CNY77" s="20"/>
      <c r="CNZ77" s="20"/>
      <c r="COA77" s="20"/>
      <c r="COB77" s="20"/>
      <c r="COC77" s="20"/>
      <c r="COD77" s="20"/>
      <c r="COE77" s="20"/>
      <c r="COF77" s="20"/>
      <c r="COG77" s="20"/>
      <c r="COH77" s="20"/>
      <c r="COI77" s="20"/>
      <c r="COJ77" s="20"/>
      <c r="COK77" s="20"/>
      <c r="COL77" s="20"/>
      <c r="COM77" s="20"/>
      <c r="CON77" s="20"/>
      <c r="COO77" s="20"/>
      <c r="COP77" s="20"/>
      <c r="COQ77" s="20"/>
      <c r="COR77" s="20"/>
      <c r="COS77" s="20"/>
      <c r="COT77" s="20"/>
      <c r="COU77" s="20"/>
      <c r="COV77" s="20"/>
      <c r="COW77" s="20"/>
      <c r="COX77" s="20"/>
      <c r="COY77" s="20"/>
      <c r="COZ77" s="20"/>
      <c r="CPA77" s="20"/>
      <c r="CPB77" s="20"/>
      <c r="CPC77" s="20"/>
      <c r="CPD77" s="20"/>
      <c r="CPE77" s="20"/>
      <c r="CPF77" s="20"/>
      <c r="CPG77" s="20"/>
      <c r="CPH77" s="20"/>
      <c r="CPI77" s="20"/>
      <c r="CPJ77" s="20"/>
      <c r="CPK77" s="20"/>
      <c r="CPL77" s="20"/>
      <c r="CPM77" s="20"/>
      <c r="CPN77" s="20"/>
      <c r="CPO77" s="20"/>
      <c r="CPP77" s="20"/>
      <c r="CPQ77" s="20"/>
      <c r="CPR77" s="20"/>
      <c r="CPS77" s="20"/>
      <c r="CPT77" s="20"/>
      <c r="CPU77" s="20"/>
      <c r="CPV77" s="20"/>
      <c r="CPW77" s="20"/>
      <c r="CPX77" s="20"/>
      <c r="CPY77" s="20"/>
      <c r="CPZ77" s="20"/>
      <c r="CQA77" s="20"/>
      <c r="CQB77" s="20"/>
      <c r="CQC77" s="20"/>
      <c r="CQD77" s="20"/>
      <c r="CQE77" s="20"/>
      <c r="CQF77" s="20"/>
      <c r="CQG77" s="20"/>
      <c r="CQH77" s="20"/>
      <c r="CQI77" s="20"/>
      <c r="CQJ77" s="20"/>
      <c r="CQK77" s="20"/>
      <c r="CQL77" s="20"/>
      <c r="CQM77" s="20"/>
      <c r="CQN77" s="20"/>
      <c r="CQO77" s="20"/>
      <c r="CQP77" s="20"/>
      <c r="CQQ77" s="20"/>
      <c r="CQR77" s="20"/>
      <c r="CQS77" s="20"/>
      <c r="CQT77" s="20"/>
      <c r="CQU77" s="20"/>
      <c r="CQV77" s="20"/>
      <c r="CQW77" s="20"/>
      <c r="CQX77" s="20"/>
      <c r="CQY77" s="20"/>
      <c r="CQZ77" s="20"/>
    </row>
    <row r="78" spans="1:2496" s="11" customFormat="1" ht="18" customHeight="1" x14ac:dyDescent="0.25">
      <c r="A78" s="433"/>
      <c r="B78" s="21">
        <v>53</v>
      </c>
      <c r="C78" s="21" t="str">
        <f t="shared" si="8"/>
        <v>_53</v>
      </c>
      <c r="D78" s="21" t="str">
        <f t="shared" si="9"/>
        <v>_33_2</v>
      </c>
      <c r="E78" s="22" t="s">
        <v>72</v>
      </c>
      <c r="F78" s="21">
        <v>33</v>
      </c>
      <c r="G78" s="22" t="s">
        <v>73</v>
      </c>
      <c r="H78" s="21">
        <v>2</v>
      </c>
      <c r="I78" s="22" t="s">
        <v>9</v>
      </c>
      <c r="J78" s="15">
        <v>0</v>
      </c>
      <c r="K78" s="15">
        <v>0</v>
      </c>
      <c r="L78" s="24">
        <v>11</v>
      </c>
      <c r="M78" s="13">
        <f t="shared" si="6"/>
        <v>11</v>
      </c>
      <c r="N78" s="13">
        <f t="shared" si="7"/>
        <v>11</v>
      </c>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c r="DY78" s="20"/>
      <c r="DZ78" s="20"/>
      <c r="EA78" s="20"/>
      <c r="EB78" s="20"/>
      <c r="EC78" s="20"/>
      <c r="ED78" s="20"/>
      <c r="EE78" s="20"/>
      <c r="EF78" s="20"/>
      <c r="EG78" s="20"/>
      <c r="EH78" s="20"/>
      <c r="EI78" s="20"/>
      <c r="EJ78" s="20"/>
      <c r="EK78" s="20"/>
      <c r="EL78" s="20"/>
      <c r="EM78" s="20"/>
      <c r="EN78" s="20"/>
      <c r="EO78" s="20"/>
      <c r="EP78" s="20"/>
      <c r="EQ78" s="20"/>
      <c r="ER78" s="20"/>
      <c r="ES78" s="20"/>
      <c r="ET78" s="20"/>
      <c r="EU78" s="20"/>
      <c r="EV78" s="20"/>
      <c r="EW78" s="20"/>
      <c r="EX78" s="20"/>
      <c r="EY78" s="20"/>
      <c r="EZ78" s="20"/>
      <c r="FA78" s="20"/>
      <c r="FB78" s="20"/>
      <c r="FC78" s="20"/>
      <c r="FD78" s="20"/>
      <c r="FE78" s="20"/>
      <c r="FF78" s="20"/>
      <c r="FG78" s="20"/>
      <c r="FH78" s="20"/>
      <c r="FI78" s="20"/>
      <c r="FJ78" s="20"/>
      <c r="FK78" s="20"/>
      <c r="FL78" s="20"/>
      <c r="FM78" s="20"/>
      <c r="FN78" s="20"/>
      <c r="FO78" s="20"/>
      <c r="FP78" s="20"/>
      <c r="FQ78" s="20"/>
      <c r="FR78" s="20"/>
      <c r="FS78" s="20"/>
      <c r="FT78" s="20"/>
      <c r="FU78" s="20"/>
      <c r="FV78" s="20"/>
      <c r="FW78" s="20"/>
      <c r="FX78" s="20"/>
      <c r="FY78" s="20"/>
      <c r="FZ78" s="20"/>
      <c r="GA78" s="20"/>
      <c r="GB78" s="20"/>
      <c r="GC78" s="20"/>
      <c r="GD78" s="20"/>
      <c r="GE78" s="20"/>
      <c r="GF78" s="20"/>
      <c r="GG78" s="20"/>
      <c r="GH78" s="20"/>
      <c r="GI78" s="20"/>
      <c r="GJ78" s="20"/>
      <c r="GK78" s="20"/>
      <c r="GL78" s="20"/>
      <c r="GM78" s="20"/>
      <c r="GN78" s="20"/>
      <c r="GO78" s="20"/>
      <c r="GP78" s="20"/>
      <c r="GQ78" s="20"/>
      <c r="GR78" s="20"/>
      <c r="GS78" s="20"/>
      <c r="GT78" s="20"/>
      <c r="GU78" s="20"/>
      <c r="GV78" s="20"/>
      <c r="GW78" s="20"/>
      <c r="GX78" s="20"/>
      <c r="GY78" s="20"/>
      <c r="GZ78" s="20"/>
      <c r="HA78" s="20"/>
      <c r="HB78" s="20"/>
      <c r="HC78" s="20"/>
      <c r="HD78" s="20"/>
      <c r="HE78" s="20"/>
      <c r="HF78" s="20"/>
      <c r="HG78" s="20"/>
      <c r="HH78" s="20"/>
      <c r="HI78" s="20"/>
      <c r="HJ78" s="20"/>
      <c r="HK78" s="20"/>
      <c r="HL78" s="20"/>
      <c r="HM78" s="20"/>
      <c r="HN78" s="20"/>
      <c r="HO78" s="20"/>
      <c r="HP78" s="20"/>
      <c r="HQ78" s="20"/>
      <c r="HR78" s="20"/>
      <c r="HS78" s="20"/>
      <c r="HT78" s="20"/>
      <c r="HU78" s="20"/>
      <c r="HV78" s="20"/>
      <c r="HW78" s="20"/>
      <c r="HX78" s="20"/>
      <c r="HY78" s="20"/>
      <c r="HZ78" s="20"/>
      <c r="IA78" s="20"/>
      <c r="IB78" s="20"/>
      <c r="IC78" s="20"/>
      <c r="ID78" s="20"/>
      <c r="IE78" s="20"/>
      <c r="IF78" s="20"/>
      <c r="IG78" s="20"/>
      <c r="IH78" s="20"/>
      <c r="II78" s="20"/>
      <c r="IJ78" s="20"/>
      <c r="IK78" s="20"/>
      <c r="IL78" s="20"/>
      <c r="IM78" s="20"/>
      <c r="IN78" s="20"/>
      <c r="IO78" s="20"/>
      <c r="IP78" s="20"/>
      <c r="IQ78" s="20"/>
      <c r="IR78" s="20"/>
      <c r="IS78" s="20"/>
      <c r="IT78" s="20"/>
      <c r="IU78" s="20"/>
      <c r="IV78" s="20"/>
      <c r="IW78" s="20"/>
      <c r="IX78" s="20"/>
      <c r="IY78" s="20"/>
      <c r="IZ78" s="20"/>
      <c r="JA78" s="20"/>
      <c r="JB78" s="20"/>
      <c r="JC78" s="20"/>
      <c r="JD78" s="20"/>
      <c r="JE78" s="20"/>
      <c r="JF78" s="20"/>
      <c r="JG78" s="20"/>
      <c r="JH78" s="20"/>
      <c r="JI78" s="20"/>
      <c r="JJ78" s="20"/>
      <c r="JK78" s="20"/>
      <c r="JL78" s="20"/>
      <c r="JM78" s="20"/>
      <c r="JN78" s="20"/>
      <c r="JO78" s="20"/>
      <c r="JP78" s="20"/>
      <c r="JQ78" s="20"/>
      <c r="JR78" s="20"/>
      <c r="JS78" s="20"/>
      <c r="JT78" s="20"/>
      <c r="JU78" s="20"/>
      <c r="JV78" s="20"/>
      <c r="JW78" s="20"/>
      <c r="JX78" s="20"/>
      <c r="JY78" s="20"/>
      <c r="JZ78" s="20"/>
      <c r="KA78" s="20"/>
      <c r="KB78" s="20"/>
      <c r="KC78" s="20"/>
      <c r="KD78" s="20"/>
      <c r="KE78" s="20"/>
      <c r="KF78" s="20"/>
      <c r="KG78" s="20"/>
      <c r="KH78" s="20"/>
      <c r="KI78" s="20"/>
      <c r="KJ78" s="20"/>
      <c r="KK78" s="20"/>
      <c r="KL78" s="20"/>
      <c r="KM78" s="20"/>
      <c r="KN78" s="20"/>
      <c r="KO78" s="20"/>
      <c r="KP78" s="20"/>
      <c r="KQ78" s="20"/>
      <c r="KR78" s="20"/>
      <c r="KS78" s="20"/>
      <c r="KT78" s="20"/>
      <c r="KU78" s="20"/>
      <c r="KV78" s="20"/>
      <c r="KW78" s="20"/>
      <c r="KX78" s="20"/>
      <c r="KY78" s="20"/>
      <c r="KZ78" s="20"/>
      <c r="LA78" s="20"/>
      <c r="LB78" s="20"/>
      <c r="LC78" s="20"/>
      <c r="LD78" s="20"/>
      <c r="LE78" s="20"/>
      <c r="LF78" s="20"/>
      <c r="LG78" s="20"/>
      <c r="LH78" s="20"/>
      <c r="LI78" s="20"/>
      <c r="LJ78" s="20"/>
      <c r="LK78" s="20"/>
      <c r="LL78" s="20"/>
      <c r="LM78" s="20"/>
      <c r="LN78" s="20"/>
      <c r="LO78" s="20"/>
      <c r="LP78" s="20"/>
      <c r="LQ78" s="20"/>
      <c r="LR78" s="20"/>
      <c r="LS78" s="20"/>
      <c r="LT78" s="20"/>
      <c r="LU78" s="20"/>
      <c r="LV78" s="20"/>
      <c r="LW78" s="20"/>
      <c r="LX78" s="20"/>
      <c r="LY78" s="20"/>
      <c r="LZ78" s="20"/>
      <c r="MA78" s="20"/>
      <c r="MB78" s="20"/>
      <c r="MC78" s="20"/>
      <c r="MD78" s="20"/>
      <c r="ME78" s="20"/>
      <c r="MF78" s="20"/>
      <c r="MG78" s="20"/>
      <c r="MH78" s="20"/>
      <c r="MI78" s="20"/>
      <c r="MJ78" s="20"/>
      <c r="MK78" s="20"/>
      <c r="ML78" s="20"/>
      <c r="MM78" s="20"/>
      <c r="MN78" s="20"/>
      <c r="MO78" s="20"/>
      <c r="MP78" s="20"/>
      <c r="MQ78" s="20"/>
      <c r="MR78" s="20"/>
      <c r="MS78" s="20"/>
      <c r="MT78" s="20"/>
      <c r="MU78" s="20"/>
      <c r="MV78" s="20"/>
      <c r="MW78" s="20"/>
      <c r="MX78" s="20"/>
      <c r="MY78" s="20"/>
      <c r="MZ78" s="20"/>
      <c r="NA78" s="20"/>
      <c r="NB78" s="20"/>
      <c r="NC78" s="20"/>
      <c r="ND78" s="20"/>
      <c r="NE78" s="20"/>
      <c r="NF78" s="20"/>
      <c r="NG78" s="20"/>
      <c r="NH78" s="20"/>
      <c r="NI78" s="20"/>
      <c r="NJ78" s="20"/>
      <c r="NK78" s="20"/>
      <c r="NL78" s="20"/>
      <c r="NM78" s="20"/>
      <c r="NN78" s="20"/>
      <c r="NO78" s="20"/>
      <c r="NP78" s="20"/>
      <c r="NQ78" s="20"/>
      <c r="NR78" s="20"/>
      <c r="NS78" s="20"/>
      <c r="NT78" s="20"/>
      <c r="NU78" s="20"/>
      <c r="NV78" s="20"/>
      <c r="NW78" s="20"/>
      <c r="NX78" s="20"/>
      <c r="NY78" s="20"/>
      <c r="NZ78" s="20"/>
      <c r="OA78" s="20"/>
      <c r="OB78" s="20"/>
      <c r="OC78" s="20"/>
      <c r="OD78" s="20"/>
      <c r="OE78" s="20"/>
      <c r="OF78" s="20"/>
      <c r="OG78" s="20"/>
      <c r="OH78" s="20"/>
      <c r="OI78" s="20"/>
      <c r="OJ78" s="20"/>
      <c r="OK78" s="20"/>
      <c r="OL78" s="20"/>
      <c r="OM78" s="20"/>
      <c r="ON78" s="20"/>
      <c r="OO78" s="20"/>
      <c r="OP78" s="20"/>
      <c r="OQ78" s="20"/>
      <c r="OR78" s="20"/>
      <c r="OS78" s="20"/>
      <c r="OT78" s="20"/>
      <c r="OU78" s="20"/>
      <c r="OV78" s="20"/>
      <c r="OW78" s="20"/>
      <c r="OX78" s="20"/>
      <c r="OY78" s="20"/>
      <c r="OZ78" s="20"/>
      <c r="PA78" s="20"/>
      <c r="PB78" s="20"/>
      <c r="PC78" s="20"/>
      <c r="PD78" s="20"/>
      <c r="PE78" s="20"/>
      <c r="PF78" s="20"/>
      <c r="PG78" s="20"/>
      <c r="PH78" s="20"/>
      <c r="PI78" s="20"/>
      <c r="PJ78" s="20"/>
      <c r="PK78" s="20"/>
      <c r="PL78" s="20"/>
      <c r="PM78" s="20"/>
      <c r="PN78" s="20"/>
      <c r="PO78" s="20"/>
      <c r="PP78" s="20"/>
      <c r="PQ78" s="20"/>
      <c r="PR78" s="20"/>
      <c r="PS78" s="20"/>
      <c r="PT78" s="20"/>
      <c r="PU78" s="20"/>
      <c r="PV78" s="20"/>
      <c r="PW78" s="20"/>
      <c r="PX78" s="20"/>
      <c r="PY78" s="20"/>
      <c r="PZ78" s="20"/>
      <c r="QA78" s="20"/>
      <c r="QB78" s="20"/>
      <c r="QC78" s="20"/>
      <c r="QD78" s="20"/>
      <c r="QE78" s="20"/>
      <c r="QF78" s="20"/>
      <c r="QG78" s="20"/>
      <c r="QH78" s="20"/>
      <c r="QI78" s="20"/>
      <c r="QJ78" s="20"/>
      <c r="QK78" s="20"/>
      <c r="QL78" s="20"/>
      <c r="QM78" s="20"/>
      <c r="QN78" s="20"/>
      <c r="QO78" s="20"/>
      <c r="QP78" s="20"/>
      <c r="QQ78" s="20"/>
      <c r="QR78" s="20"/>
      <c r="QS78" s="20"/>
      <c r="QT78" s="20"/>
      <c r="QU78" s="20"/>
      <c r="QV78" s="20"/>
      <c r="QW78" s="20"/>
      <c r="QX78" s="20"/>
      <c r="QY78" s="20"/>
      <c r="QZ78" s="20"/>
      <c r="RA78" s="20"/>
      <c r="RB78" s="20"/>
      <c r="RC78" s="20"/>
      <c r="RD78" s="20"/>
      <c r="RE78" s="20"/>
      <c r="RF78" s="20"/>
      <c r="RG78" s="20"/>
      <c r="RH78" s="20"/>
      <c r="RI78" s="20"/>
      <c r="RJ78" s="20"/>
      <c r="RK78" s="20"/>
      <c r="RL78" s="20"/>
      <c r="RM78" s="20"/>
      <c r="RN78" s="20"/>
      <c r="RO78" s="20"/>
      <c r="RP78" s="20"/>
      <c r="RQ78" s="20"/>
      <c r="RR78" s="20"/>
      <c r="RS78" s="20"/>
      <c r="RT78" s="20"/>
      <c r="RU78" s="20"/>
      <c r="RV78" s="20"/>
      <c r="RW78" s="20"/>
      <c r="RX78" s="20"/>
      <c r="RY78" s="20"/>
      <c r="RZ78" s="20"/>
      <c r="SA78" s="20"/>
      <c r="SB78" s="20"/>
      <c r="SC78" s="20"/>
      <c r="SD78" s="20"/>
      <c r="SE78" s="20"/>
      <c r="SF78" s="20"/>
      <c r="SG78" s="20"/>
      <c r="SH78" s="20"/>
      <c r="SI78" s="20"/>
      <c r="SJ78" s="20"/>
      <c r="SK78" s="20"/>
      <c r="SL78" s="20"/>
      <c r="SM78" s="20"/>
      <c r="SN78" s="20"/>
      <c r="SO78" s="20"/>
      <c r="SP78" s="20"/>
      <c r="SQ78" s="20"/>
      <c r="SR78" s="20"/>
      <c r="SS78" s="20"/>
      <c r="ST78" s="20"/>
      <c r="SU78" s="20"/>
      <c r="SV78" s="20"/>
      <c r="SW78" s="20"/>
      <c r="SX78" s="20"/>
      <c r="SY78" s="20"/>
      <c r="SZ78" s="20"/>
      <c r="TA78" s="20"/>
      <c r="TB78" s="20"/>
      <c r="TC78" s="20"/>
      <c r="TD78" s="20"/>
      <c r="TE78" s="20"/>
      <c r="TF78" s="20"/>
      <c r="TG78" s="20"/>
      <c r="TH78" s="20"/>
      <c r="TI78" s="20"/>
      <c r="TJ78" s="20"/>
      <c r="TK78" s="20"/>
      <c r="TL78" s="20"/>
      <c r="TM78" s="20"/>
      <c r="TN78" s="20"/>
      <c r="TO78" s="20"/>
      <c r="TP78" s="20"/>
      <c r="TQ78" s="20"/>
      <c r="TR78" s="20"/>
      <c r="TS78" s="20"/>
      <c r="TT78" s="20"/>
      <c r="TU78" s="20"/>
      <c r="TV78" s="20"/>
      <c r="TW78" s="20"/>
      <c r="TX78" s="20"/>
      <c r="TY78" s="20"/>
      <c r="TZ78" s="20"/>
      <c r="UA78" s="20"/>
      <c r="UB78" s="20"/>
      <c r="UC78" s="20"/>
      <c r="UD78" s="20"/>
      <c r="UE78" s="20"/>
      <c r="UF78" s="20"/>
      <c r="UG78" s="20"/>
      <c r="UH78" s="20"/>
      <c r="UI78" s="20"/>
      <c r="UJ78" s="20"/>
      <c r="UK78" s="20"/>
      <c r="UL78" s="20"/>
      <c r="UM78" s="20"/>
      <c r="UN78" s="20"/>
      <c r="UO78" s="20"/>
      <c r="UP78" s="20"/>
      <c r="UQ78" s="20"/>
      <c r="UR78" s="20"/>
      <c r="US78" s="20"/>
      <c r="UT78" s="20"/>
      <c r="UU78" s="20"/>
      <c r="UV78" s="20"/>
      <c r="UW78" s="20"/>
      <c r="UX78" s="20"/>
      <c r="UY78" s="20"/>
      <c r="UZ78" s="20"/>
      <c r="VA78" s="20"/>
      <c r="VB78" s="20"/>
      <c r="VC78" s="20"/>
      <c r="VD78" s="20"/>
      <c r="VE78" s="20"/>
      <c r="VF78" s="20"/>
      <c r="VG78" s="20"/>
      <c r="VH78" s="20"/>
      <c r="VI78" s="20"/>
      <c r="VJ78" s="20"/>
      <c r="VK78" s="20"/>
      <c r="VL78" s="20"/>
      <c r="VM78" s="20"/>
      <c r="VN78" s="20"/>
      <c r="VO78" s="20"/>
      <c r="VP78" s="20"/>
      <c r="VQ78" s="20"/>
      <c r="VR78" s="20"/>
      <c r="VS78" s="20"/>
      <c r="VT78" s="20"/>
      <c r="VU78" s="20"/>
      <c r="VV78" s="20"/>
      <c r="VW78" s="20"/>
      <c r="VX78" s="20"/>
      <c r="VY78" s="20"/>
      <c r="VZ78" s="20"/>
      <c r="WA78" s="20"/>
      <c r="WB78" s="20"/>
      <c r="WC78" s="20"/>
      <c r="WD78" s="20"/>
      <c r="WE78" s="20"/>
      <c r="WF78" s="20"/>
      <c r="WG78" s="20"/>
      <c r="WH78" s="20"/>
      <c r="WI78" s="20"/>
      <c r="WJ78" s="20"/>
      <c r="WK78" s="20"/>
      <c r="WL78" s="20"/>
      <c r="WM78" s="20"/>
      <c r="WN78" s="20"/>
      <c r="WO78" s="20"/>
      <c r="WP78" s="20"/>
      <c r="WQ78" s="20"/>
      <c r="WR78" s="20"/>
      <c r="WS78" s="20"/>
      <c r="WT78" s="20"/>
      <c r="WU78" s="20"/>
      <c r="WV78" s="20"/>
      <c r="WW78" s="20"/>
      <c r="WX78" s="20"/>
      <c r="WY78" s="20"/>
      <c r="WZ78" s="20"/>
      <c r="XA78" s="20"/>
      <c r="XB78" s="20"/>
      <c r="XC78" s="20"/>
      <c r="XD78" s="20"/>
      <c r="XE78" s="20"/>
      <c r="XF78" s="20"/>
      <c r="XG78" s="20"/>
      <c r="XH78" s="20"/>
      <c r="XI78" s="20"/>
      <c r="XJ78" s="20"/>
      <c r="XK78" s="20"/>
      <c r="XL78" s="20"/>
      <c r="XM78" s="20"/>
      <c r="XN78" s="20"/>
      <c r="XO78" s="20"/>
      <c r="XP78" s="20"/>
      <c r="XQ78" s="20"/>
      <c r="XR78" s="20"/>
      <c r="XS78" s="20"/>
      <c r="XT78" s="20"/>
      <c r="XU78" s="20"/>
      <c r="XV78" s="20"/>
      <c r="XW78" s="20"/>
      <c r="XX78" s="20"/>
      <c r="XY78" s="20"/>
      <c r="XZ78" s="20"/>
      <c r="YA78" s="20"/>
      <c r="YB78" s="20"/>
      <c r="YC78" s="20"/>
      <c r="YD78" s="20"/>
      <c r="YE78" s="20"/>
      <c r="YF78" s="20"/>
      <c r="YG78" s="20"/>
      <c r="YH78" s="20"/>
      <c r="YI78" s="20"/>
      <c r="YJ78" s="20"/>
      <c r="YK78" s="20"/>
      <c r="YL78" s="20"/>
      <c r="YM78" s="20"/>
      <c r="YN78" s="20"/>
      <c r="YO78" s="20"/>
      <c r="YP78" s="20"/>
      <c r="YQ78" s="20"/>
      <c r="YR78" s="20"/>
      <c r="YS78" s="20"/>
      <c r="YT78" s="20"/>
      <c r="YU78" s="20"/>
      <c r="YV78" s="20"/>
      <c r="YW78" s="20"/>
      <c r="YX78" s="20"/>
      <c r="YY78" s="20"/>
      <c r="YZ78" s="20"/>
      <c r="ZA78" s="20"/>
      <c r="ZB78" s="20"/>
      <c r="ZC78" s="20"/>
      <c r="ZD78" s="20"/>
      <c r="ZE78" s="20"/>
      <c r="ZF78" s="20"/>
      <c r="ZG78" s="20"/>
      <c r="ZH78" s="20"/>
      <c r="ZI78" s="20"/>
      <c r="ZJ78" s="20"/>
      <c r="ZK78" s="20"/>
      <c r="ZL78" s="20"/>
      <c r="ZM78" s="20"/>
      <c r="ZN78" s="20"/>
      <c r="ZO78" s="20"/>
      <c r="ZP78" s="20"/>
      <c r="ZQ78" s="20"/>
      <c r="ZR78" s="20"/>
      <c r="ZS78" s="20"/>
      <c r="ZT78" s="20"/>
      <c r="ZU78" s="20"/>
      <c r="ZV78" s="20"/>
      <c r="ZW78" s="20"/>
      <c r="ZX78" s="20"/>
      <c r="ZY78" s="20"/>
      <c r="ZZ78" s="20"/>
      <c r="AAA78" s="20"/>
      <c r="AAB78" s="20"/>
      <c r="AAC78" s="20"/>
      <c r="AAD78" s="20"/>
      <c r="AAE78" s="20"/>
      <c r="AAF78" s="20"/>
      <c r="AAG78" s="20"/>
      <c r="AAH78" s="20"/>
      <c r="AAI78" s="20"/>
      <c r="AAJ78" s="20"/>
      <c r="AAK78" s="20"/>
      <c r="AAL78" s="20"/>
      <c r="AAM78" s="20"/>
      <c r="AAN78" s="20"/>
      <c r="AAO78" s="20"/>
      <c r="AAP78" s="20"/>
      <c r="AAQ78" s="20"/>
      <c r="AAR78" s="20"/>
      <c r="AAS78" s="20"/>
      <c r="AAT78" s="20"/>
      <c r="AAU78" s="20"/>
      <c r="AAV78" s="20"/>
      <c r="AAW78" s="20"/>
      <c r="AAX78" s="20"/>
      <c r="AAY78" s="20"/>
      <c r="AAZ78" s="20"/>
      <c r="ABA78" s="20"/>
      <c r="ABB78" s="20"/>
      <c r="ABC78" s="20"/>
      <c r="ABD78" s="20"/>
      <c r="ABE78" s="20"/>
      <c r="ABF78" s="20"/>
      <c r="ABG78" s="20"/>
      <c r="ABH78" s="20"/>
      <c r="ABI78" s="20"/>
      <c r="ABJ78" s="20"/>
      <c r="ABK78" s="20"/>
      <c r="ABL78" s="20"/>
      <c r="ABM78" s="20"/>
      <c r="ABN78" s="20"/>
      <c r="ABO78" s="20"/>
      <c r="ABP78" s="20"/>
      <c r="ABQ78" s="20"/>
      <c r="ABR78" s="20"/>
      <c r="ABS78" s="20"/>
      <c r="ABT78" s="20"/>
      <c r="ABU78" s="20"/>
      <c r="ABV78" s="20"/>
      <c r="ABW78" s="20"/>
      <c r="ABX78" s="20"/>
      <c r="ABY78" s="20"/>
      <c r="ABZ78" s="20"/>
      <c r="ACA78" s="20"/>
      <c r="ACB78" s="20"/>
      <c r="ACC78" s="20"/>
      <c r="ACD78" s="20"/>
      <c r="ACE78" s="20"/>
      <c r="ACF78" s="20"/>
      <c r="ACG78" s="20"/>
      <c r="ACH78" s="20"/>
      <c r="ACI78" s="20"/>
      <c r="ACJ78" s="20"/>
      <c r="ACK78" s="20"/>
      <c r="ACL78" s="20"/>
      <c r="ACM78" s="20"/>
      <c r="ACN78" s="20"/>
      <c r="ACO78" s="20"/>
      <c r="ACP78" s="20"/>
      <c r="ACQ78" s="20"/>
      <c r="ACR78" s="20"/>
      <c r="ACS78" s="20"/>
      <c r="ACT78" s="20"/>
      <c r="ACU78" s="20"/>
      <c r="ACV78" s="20"/>
      <c r="ACW78" s="20"/>
      <c r="ACX78" s="20"/>
      <c r="ACY78" s="20"/>
      <c r="ACZ78" s="20"/>
      <c r="ADA78" s="20"/>
      <c r="ADB78" s="20"/>
      <c r="ADC78" s="20"/>
      <c r="ADD78" s="20"/>
      <c r="ADE78" s="20"/>
      <c r="ADF78" s="20"/>
      <c r="ADG78" s="20"/>
      <c r="ADH78" s="20"/>
      <c r="ADI78" s="20"/>
      <c r="ADJ78" s="20"/>
      <c r="ADK78" s="20"/>
      <c r="ADL78" s="20"/>
      <c r="ADM78" s="20"/>
      <c r="ADN78" s="20"/>
      <c r="ADO78" s="20"/>
      <c r="ADP78" s="20"/>
      <c r="ADQ78" s="20"/>
      <c r="ADR78" s="20"/>
      <c r="ADS78" s="20"/>
      <c r="ADT78" s="20"/>
      <c r="ADU78" s="20"/>
      <c r="ADV78" s="20"/>
      <c r="ADW78" s="20"/>
      <c r="ADX78" s="20"/>
      <c r="ADY78" s="20"/>
      <c r="ADZ78" s="20"/>
      <c r="AEA78" s="20"/>
      <c r="AEB78" s="20"/>
      <c r="AEC78" s="20"/>
      <c r="AED78" s="20"/>
      <c r="AEE78" s="20"/>
      <c r="AEF78" s="20"/>
      <c r="AEG78" s="20"/>
      <c r="AEH78" s="20"/>
      <c r="AEI78" s="20"/>
      <c r="AEJ78" s="20"/>
      <c r="AEK78" s="20"/>
      <c r="AEL78" s="20"/>
      <c r="AEM78" s="20"/>
      <c r="AEN78" s="20"/>
      <c r="AEO78" s="20"/>
      <c r="AEP78" s="20"/>
      <c r="AEQ78" s="20"/>
      <c r="AER78" s="20"/>
      <c r="AES78" s="20"/>
      <c r="AET78" s="20"/>
      <c r="AEU78" s="20"/>
      <c r="AEV78" s="20"/>
      <c r="AEW78" s="20"/>
      <c r="AEX78" s="20"/>
      <c r="AEY78" s="20"/>
      <c r="AEZ78" s="20"/>
      <c r="AFA78" s="20"/>
      <c r="AFB78" s="20"/>
      <c r="AFC78" s="20"/>
      <c r="AFD78" s="20"/>
      <c r="AFE78" s="20"/>
      <c r="AFF78" s="20"/>
      <c r="AFG78" s="20"/>
      <c r="AFH78" s="20"/>
      <c r="AFI78" s="20"/>
      <c r="AFJ78" s="20"/>
      <c r="AFK78" s="20"/>
      <c r="AFL78" s="20"/>
      <c r="AFM78" s="20"/>
      <c r="AFN78" s="20"/>
      <c r="AFO78" s="20"/>
      <c r="AFP78" s="20"/>
      <c r="AFQ78" s="20"/>
      <c r="AFR78" s="20"/>
      <c r="AFS78" s="20"/>
      <c r="AFT78" s="20"/>
      <c r="AFU78" s="20"/>
      <c r="AFV78" s="20"/>
      <c r="AFW78" s="20"/>
      <c r="AFX78" s="20"/>
      <c r="AFY78" s="20"/>
      <c r="AFZ78" s="20"/>
      <c r="AGA78" s="20"/>
      <c r="AGB78" s="20"/>
      <c r="AGC78" s="20"/>
      <c r="AGD78" s="20"/>
      <c r="AGE78" s="20"/>
      <c r="AGF78" s="20"/>
      <c r="AGG78" s="20"/>
      <c r="AGH78" s="20"/>
      <c r="AGI78" s="20"/>
      <c r="AGJ78" s="20"/>
      <c r="AGK78" s="20"/>
      <c r="AGL78" s="20"/>
      <c r="AGM78" s="20"/>
      <c r="AGN78" s="20"/>
      <c r="AGO78" s="20"/>
      <c r="AGP78" s="20"/>
      <c r="AGQ78" s="20"/>
      <c r="AGR78" s="20"/>
      <c r="AGS78" s="20"/>
      <c r="AGT78" s="20"/>
      <c r="AGU78" s="20"/>
      <c r="AGV78" s="20"/>
      <c r="AGW78" s="20"/>
      <c r="AGX78" s="20"/>
      <c r="AGY78" s="20"/>
      <c r="AGZ78" s="20"/>
      <c r="AHA78" s="20"/>
      <c r="AHB78" s="20"/>
      <c r="AHC78" s="20"/>
      <c r="AHD78" s="20"/>
      <c r="AHE78" s="20"/>
      <c r="AHF78" s="20"/>
      <c r="AHG78" s="20"/>
      <c r="AHH78" s="20"/>
      <c r="AHI78" s="20"/>
      <c r="AHJ78" s="20"/>
      <c r="AHK78" s="20"/>
      <c r="AHL78" s="20"/>
      <c r="AHM78" s="20"/>
      <c r="AHN78" s="20"/>
      <c r="AHO78" s="20"/>
      <c r="AHP78" s="20"/>
      <c r="AHQ78" s="20"/>
      <c r="AHR78" s="20"/>
      <c r="AHS78" s="20"/>
      <c r="AHT78" s="20"/>
      <c r="AHU78" s="20"/>
      <c r="AHV78" s="20"/>
      <c r="AHW78" s="20"/>
      <c r="AHX78" s="20"/>
      <c r="AHY78" s="20"/>
      <c r="AHZ78" s="20"/>
      <c r="AIA78" s="20"/>
      <c r="AIB78" s="20"/>
      <c r="AIC78" s="20"/>
      <c r="AID78" s="20"/>
      <c r="AIE78" s="20"/>
      <c r="AIF78" s="20"/>
      <c r="AIG78" s="20"/>
      <c r="AIH78" s="20"/>
      <c r="AII78" s="20"/>
      <c r="AIJ78" s="20"/>
      <c r="AIK78" s="20"/>
      <c r="AIL78" s="20"/>
      <c r="AIM78" s="20"/>
      <c r="AIN78" s="20"/>
      <c r="AIO78" s="20"/>
      <c r="AIP78" s="20"/>
      <c r="AIQ78" s="20"/>
      <c r="AIR78" s="20"/>
      <c r="AIS78" s="20"/>
      <c r="AIT78" s="20"/>
      <c r="AIU78" s="20"/>
      <c r="AIV78" s="20"/>
      <c r="AIW78" s="20"/>
      <c r="AIX78" s="20"/>
      <c r="AIY78" s="20"/>
      <c r="AIZ78" s="20"/>
      <c r="AJA78" s="20"/>
      <c r="AJB78" s="20"/>
      <c r="AJC78" s="20"/>
      <c r="AJD78" s="20"/>
      <c r="AJE78" s="20"/>
      <c r="AJF78" s="20"/>
      <c r="AJG78" s="20"/>
      <c r="AJH78" s="20"/>
      <c r="AJI78" s="20"/>
      <c r="AJJ78" s="20"/>
      <c r="AJK78" s="20"/>
      <c r="AJL78" s="20"/>
      <c r="AJM78" s="20"/>
      <c r="AJN78" s="20"/>
      <c r="AJO78" s="20"/>
      <c r="AJP78" s="20"/>
      <c r="AJQ78" s="20"/>
      <c r="AJR78" s="20"/>
      <c r="AJS78" s="20"/>
      <c r="AJT78" s="20"/>
      <c r="AJU78" s="20"/>
      <c r="AJV78" s="20"/>
      <c r="AJW78" s="20"/>
      <c r="AJX78" s="20"/>
      <c r="AJY78" s="20"/>
      <c r="AJZ78" s="20"/>
      <c r="AKA78" s="20"/>
      <c r="AKB78" s="20"/>
      <c r="AKC78" s="20"/>
      <c r="AKD78" s="20"/>
      <c r="AKE78" s="20"/>
      <c r="AKF78" s="20"/>
      <c r="AKG78" s="20"/>
      <c r="AKH78" s="20"/>
      <c r="AKI78" s="20"/>
      <c r="AKJ78" s="20"/>
      <c r="AKK78" s="20"/>
      <c r="AKL78" s="20"/>
      <c r="AKM78" s="20"/>
      <c r="AKN78" s="20"/>
      <c r="AKO78" s="20"/>
      <c r="AKP78" s="20"/>
      <c r="AKQ78" s="20"/>
      <c r="AKR78" s="20"/>
      <c r="AKS78" s="20"/>
      <c r="AKT78" s="20"/>
      <c r="AKU78" s="20"/>
      <c r="AKV78" s="20"/>
      <c r="AKW78" s="20"/>
      <c r="AKX78" s="20"/>
      <c r="AKY78" s="20"/>
      <c r="AKZ78" s="20"/>
      <c r="ALA78" s="20"/>
      <c r="ALB78" s="20"/>
      <c r="ALC78" s="20"/>
      <c r="ALD78" s="20"/>
      <c r="ALE78" s="20"/>
      <c r="ALF78" s="20"/>
      <c r="ALG78" s="20"/>
      <c r="ALH78" s="20"/>
      <c r="ALI78" s="20"/>
      <c r="ALJ78" s="20"/>
      <c r="ALK78" s="20"/>
      <c r="ALL78" s="20"/>
      <c r="ALM78" s="20"/>
      <c r="ALN78" s="20"/>
      <c r="ALO78" s="20"/>
      <c r="ALP78" s="20"/>
      <c r="ALQ78" s="20"/>
      <c r="ALR78" s="20"/>
      <c r="ALS78" s="20"/>
      <c r="ALT78" s="20"/>
      <c r="ALU78" s="20"/>
      <c r="ALV78" s="20"/>
      <c r="ALW78" s="20"/>
      <c r="ALX78" s="20"/>
      <c r="ALY78" s="20"/>
      <c r="ALZ78" s="20"/>
      <c r="AMA78" s="20"/>
      <c r="AMB78" s="20"/>
      <c r="AMC78" s="20"/>
      <c r="AMD78" s="20"/>
      <c r="AME78" s="20"/>
      <c r="AMF78" s="20"/>
      <c r="AMG78" s="20"/>
      <c r="AMH78" s="20"/>
      <c r="AMI78" s="20"/>
      <c r="AMJ78" s="20"/>
      <c r="AMK78" s="20"/>
      <c r="AML78" s="20"/>
      <c r="AMM78" s="20"/>
      <c r="AMN78" s="20"/>
      <c r="AMO78" s="20"/>
      <c r="AMP78" s="20"/>
      <c r="AMQ78" s="20"/>
      <c r="AMR78" s="20"/>
      <c r="AMS78" s="20"/>
      <c r="AMT78" s="20"/>
      <c r="AMU78" s="20"/>
      <c r="AMV78" s="20"/>
      <c r="AMW78" s="20"/>
      <c r="AMX78" s="20"/>
      <c r="AMY78" s="20"/>
      <c r="AMZ78" s="20"/>
      <c r="ANA78" s="20"/>
      <c r="ANB78" s="20"/>
      <c r="ANC78" s="20"/>
      <c r="AND78" s="20"/>
      <c r="ANE78" s="20"/>
      <c r="ANF78" s="20"/>
      <c r="ANG78" s="20"/>
      <c r="ANH78" s="20"/>
      <c r="ANI78" s="20"/>
      <c r="ANJ78" s="20"/>
      <c r="ANK78" s="20"/>
      <c r="ANL78" s="20"/>
      <c r="ANM78" s="20"/>
      <c r="ANN78" s="20"/>
      <c r="ANO78" s="20"/>
      <c r="ANP78" s="20"/>
      <c r="ANQ78" s="20"/>
      <c r="ANR78" s="20"/>
      <c r="ANS78" s="20"/>
      <c r="ANT78" s="20"/>
      <c r="ANU78" s="20"/>
      <c r="ANV78" s="20"/>
      <c r="ANW78" s="20"/>
      <c r="ANX78" s="20"/>
      <c r="ANY78" s="20"/>
      <c r="ANZ78" s="20"/>
      <c r="AOA78" s="20"/>
      <c r="AOB78" s="20"/>
      <c r="AOC78" s="20"/>
      <c r="AOD78" s="20"/>
      <c r="AOE78" s="20"/>
      <c r="AOF78" s="20"/>
      <c r="AOG78" s="20"/>
      <c r="AOH78" s="20"/>
      <c r="AOI78" s="20"/>
      <c r="AOJ78" s="20"/>
      <c r="AOK78" s="20"/>
      <c r="AOL78" s="20"/>
      <c r="AOM78" s="20"/>
      <c r="AON78" s="20"/>
      <c r="AOO78" s="20"/>
      <c r="AOP78" s="20"/>
      <c r="AOQ78" s="20"/>
      <c r="AOR78" s="20"/>
      <c r="AOS78" s="20"/>
      <c r="AOT78" s="20"/>
      <c r="AOU78" s="20"/>
      <c r="AOV78" s="20"/>
      <c r="AOW78" s="20"/>
      <c r="AOX78" s="20"/>
      <c r="AOY78" s="20"/>
      <c r="AOZ78" s="20"/>
      <c r="APA78" s="20"/>
      <c r="APB78" s="20"/>
      <c r="APC78" s="20"/>
      <c r="APD78" s="20"/>
      <c r="APE78" s="20"/>
      <c r="APF78" s="20"/>
      <c r="APG78" s="20"/>
      <c r="APH78" s="20"/>
      <c r="API78" s="20"/>
      <c r="APJ78" s="20"/>
      <c r="APK78" s="20"/>
      <c r="APL78" s="20"/>
      <c r="APM78" s="20"/>
      <c r="APN78" s="20"/>
      <c r="APO78" s="20"/>
      <c r="APP78" s="20"/>
      <c r="APQ78" s="20"/>
      <c r="APR78" s="20"/>
      <c r="APS78" s="20"/>
      <c r="APT78" s="20"/>
      <c r="APU78" s="20"/>
      <c r="APV78" s="20"/>
      <c r="APW78" s="20"/>
      <c r="APX78" s="20"/>
      <c r="APY78" s="20"/>
      <c r="APZ78" s="20"/>
      <c r="AQA78" s="20"/>
      <c r="AQB78" s="20"/>
      <c r="AQC78" s="20"/>
      <c r="AQD78" s="20"/>
      <c r="AQE78" s="20"/>
      <c r="AQF78" s="20"/>
      <c r="AQG78" s="20"/>
      <c r="AQH78" s="20"/>
      <c r="AQI78" s="20"/>
      <c r="AQJ78" s="20"/>
      <c r="AQK78" s="20"/>
      <c r="AQL78" s="20"/>
      <c r="AQM78" s="20"/>
      <c r="AQN78" s="20"/>
      <c r="AQO78" s="20"/>
      <c r="AQP78" s="20"/>
      <c r="AQQ78" s="20"/>
      <c r="AQR78" s="20"/>
      <c r="AQS78" s="20"/>
      <c r="AQT78" s="20"/>
      <c r="AQU78" s="20"/>
      <c r="AQV78" s="20"/>
      <c r="AQW78" s="20"/>
      <c r="AQX78" s="20"/>
      <c r="AQY78" s="20"/>
      <c r="AQZ78" s="20"/>
      <c r="ARA78" s="20"/>
      <c r="ARB78" s="20"/>
      <c r="ARC78" s="20"/>
      <c r="ARD78" s="20"/>
      <c r="ARE78" s="20"/>
      <c r="ARF78" s="20"/>
      <c r="ARG78" s="20"/>
      <c r="ARH78" s="20"/>
      <c r="ARI78" s="20"/>
      <c r="ARJ78" s="20"/>
      <c r="ARK78" s="20"/>
      <c r="ARL78" s="20"/>
      <c r="ARM78" s="20"/>
      <c r="ARN78" s="20"/>
      <c r="ARO78" s="20"/>
      <c r="ARP78" s="20"/>
      <c r="ARQ78" s="20"/>
      <c r="ARR78" s="20"/>
      <c r="ARS78" s="20"/>
      <c r="ART78" s="20"/>
      <c r="ARU78" s="20"/>
      <c r="ARV78" s="20"/>
      <c r="ARW78" s="20"/>
      <c r="ARX78" s="20"/>
      <c r="ARY78" s="20"/>
      <c r="ARZ78" s="20"/>
      <c r="ASA78" s="20"/>
      <c r="ASB78" s="20"/>
      <c r="ASC78" s="20"/>
      <c r="ASD78" s="20"/>
      <c r="ASE78" s="20"/>
      <c r="ASF78" s="20"/>
      <c r="ASG78" s="20"/>
      <c r="ASH78" s="20"/>
      <c r="ASI78" s="20"/>
      <c r="ASJ78" s="20"/>
      <c r="ASK78" s="20"/>
      <c r="ASL78" s="20"/>
      <c r="ASM78" s="20"/>
      <c r="ASN78" s="20"/>
      <c r="ASO78" s="20"/>
      <c r="ASP78" s="20"/>
      <c r="ASQ78" s="20"/>
      <c r="ASR78" s="20"/>
      <c r="ASS78" s="20"/>
      <c r="AST78" s="20"/>
      <c r="ASU78" s="20"/>
      <c r="ASV78" s="20"/>
      <c r="ASW78" s="20"/>
      <c r="ASX78" s="20"/>
      <c r="ASY78" s="20"/>
      <c r="ASZ78" s="20"/>
      <c r="ATA78" s="20"/>
      <c r="ATB78" s="20"/>
      <c r="ATC78" s="20"/>
      <c r="ATD78" s="20"/>
      <c r="ATE78" s="20"/>
      <c r="ATF78" s="20"/>
      <c r="ATG78" s="20"/>
      <c r="ATH78" s="20"/>
      <c r="ATI78" s="20"/>
      <c r="ATJ78" s="20"/>
      <c r="ATK78" s="20"/>
      <c r="ATL78" s="20"/>
      <c r="ATM78" s="20"/>
      <c r="ATN78" s="20"/>
      <c r="ATO78" s="20"/>
      <c r="ATP78" s="20"/>
      <c r="ATQ78" s="20"/>
      <c r="ATR78" s="20"/>
      <c r="ATS78" s="20"/>
      <c r="ATT78" s="20"/>
      <c r="ATU78" s="20"/>
      <c r="ATV78" s="20"/>
      <c r="ATW78" s="20"/>
      <c r="ATX78" s="20"/>
      <c r="ATY78" s="20"/>
      <c r="ATZ78" s="20"/>
      <c r="AUA78" s="20"/>
      <c r="AUB78" s="20"/>
      <c r="AUC78" s="20"/>
      <c r="AUD78" s="20"/>
      <c r="AUE78" s="20"/>
      <c r="AUF78" s="20"/>
      <c r="AUG78" s="20"/>
      <c r="AUH78" s="20"/>
      <c r="AUI78" s="20"/>
      <c r="AUJ78" s="20"/>
      <c r="AUK78" s="20"/>
      <c r="AUL78" s="20"/>
      <c r="AUM78" s="20"/>
      <c r="AUN78" s="20"/>
      <c r="AUO78" s="20"/>
      <c r="AUP78" s="20"/>
      <c r="AUQ78" s="20"/>
      <c r="AUR78" s="20"/>
      <c r="AUS78" s="20"/>
      <c r="AUT78" s="20"/>
      <c r="AUU78" s="20"/>
      <c r="AUV78" s="20"/>
      <c r="AUW78" s="20"/>
      <c r="AUX78" s="20"/>
      <c r="AUY78" s="20"/>
      <c r="AUZ78" s="20"/>
      <c r="AVA78" s="20"/>
      <c r="AVB78" s="20"/>
      <c r="AVC78" s="20"/>
      <c r="AVD78" s="20"/>
      <c r="AVE78" s="20"/>
      <c r="AVF78" s="20"/>
      <c r="AVG78" s="20"/>
      <c r="AVH78" s="20"/>
      <c r="AVI78" s="20"/>
      <c r="AVJ78" s="20"/>
      <c r="AVK78" s="20"/>
      <c r="AVL78" s="20"/>
      <c r="AVM78" s="20"/>
      <c r="AVN78" s="20"/>
      <c r="AVO78" s="20"/>
      <c r="AVP78" s="20"/>
      <c r="AVQ78" s="20"/>
      <c r="AVR78" s="20"/>
      <c r="AVS78" s="20"/>
      <c r="AVT78" s="20"/>
      <c r="AVU78" s="20"/>
      <c r="AVV78" s="20"/>
      <c r="AVW78" s="20"/>
      <c r="AVX78" s="20"/>
      <c r="AVY78" s="20"/>
      <c r="AVZ78" s="20"/>
      <c r="AWA78" s="20"/>
      <c r="AWB78" s="20"/>
      <c r="AWC78" s="20"/>
      <c r="AWD78" s="20"/>
      <c r="AWE78" s="20"/>
      <c r="AWF78" s="20"/>
      <c r="AWG78" s="20"/>
      <c r="AWH78" s="20"/>
      <c r="AWI78" s="20"/>
      <c r="AWJ78" s="20"/>
      <c r="AWK78" s="20"/>
      <c r="AWL78" s="20"/>
      <c r="AWM78" s="20"/>
      <c r="AWN78" s="20"/>
      <c r="AWO78" s="20"/>
      <c r="AWP78" s="20"/>
      <c r="AWQ78" s="20"/>
      <c r="AWR78" s="20"/>
      <c r="AWS78" s="20"/>
      <c r="AWT78" s="20"/>
      <c r="AWU78" s="20"/>
      <c r="AWV78" s="20"/>
      <c r="AWW78" s="20"/>
      <c r="AWX78" s="20"/>
      <c r="AWY78" s="20"/>
      <c r="AWZ78" s="20"/>
      <c r="AXA78" s="20"/>
      <c r="AXB78" s="20"/>
      <c r="AXC78" s="20"/>
      <c r="AXD78" s="20"/>
      <c r="AXE78" s="20"/>
      <c r="AXF78" s="20"/>
      <c r="AXG78" s="20"/>
      <c r="AXH78" s="20"/>
      <c r="AXI78" s="20"/>
      <c r="AXJ78" s="20"/>
      <c r="AXK78" s="20"/>
      <c r="AXL78" s="20"/>
      <c r="AXM78" s="20"/>
      <c r="AXN78" s="20"/>
      <c r="AXO78" s="20"/>
      <c r="AXP78" s="20"/>
      <c r="AXQ78" s="20"/>
      <c r="AXR78" s="20"/>
      <c r="AXS78" s="20"/>
      <c r="AXT78" s="20"/>
      <c r="AXU78" s="20"/>
      <c r="AXV78" s="20"/>
      <c r="AXW78" s="20"/>
      <c r="AXX78" s="20"/>
      <c r="AXY78" s="20"/>
      <c r="AXZ78" s="20"/>
      <c r="AYA78" s="20"/>
      <c r="AYB78" s="20"/>
      <c r="AYC78" s="20"/>
      <c r="AYD78" s="20"/>
      <c r="AYE78" s="20"/>
      <c r="AYF78" s="20"/>
      <c r="AYG78" s="20"/>
      <c r="AYH78" s="20"/>
      <c r="AYI78" s="20"/>
      <c r="AYJ78" s="20"/>
      <c r="AYK78" s="20"/>
      <c r="AYL78" s="20"/>
      <c r="AYM78" s="20"/>
      <c r="AYN78" s="20"/>
      <c r="AYO78" s="20"/>
      <c r="AYP78" s="20"/>
      <c r="AYQ78" s="20"/>
      <c r="AYR78" s="20"/>
      <c r="AYS78" s="20"/>
      <c r="AYT78" s="20"/>
      <c r="AYU78" s="20"/>
      <c r="AYV78" s="20"/>
      <c r="AYW78" s="20"/>
      <c r="AYX78" s="20"/>
      <c r="AYY78" s="20"/>
      <c r="AYZ78" s="20"/>
      <c r="AZA78" s="20"/>
      <c r="AZB78" s="20"/>
      <c r="AZC78" s="20"/>
      <c r="AZD78" s="20"/>
      <c r="AZE78" s="20"/>
      <c r="AZF78" s="20"/>
      <c r="AZG78" s="20"/>
      <c r="AZH78" s="20"/>
      <c r="AZI78" s="20"/>
      <c r="AZJ78" s="20"/>
      <c r="AZK78" s="20"/>
      <c r="AZL78" s="20"/>
      <c r="AZM78" s="20"/>
      <c r="AZN78" s="20"/>
      <c r="AZO78" s="20"/>
      <c r="AZP78" s="20"/>
      <c r="AZQ78" s="20"/>
      <c r="AZR78" s="20"/>
      <c r="AZS78" s="20"/>
      <c r="AZT78" s="20"/>
      <c r="AZU78" s="20"/>
      <c r="AZV78" s="20"/>
      <c r="AZW78" s="20"/>
      <c r="AZX78" s="20"/>
      <c r="AZY78" s="20"/>
      <c r="AZZ78" s="20"/>
      <c r="BAA78" s="20"/>
      <c r="BAB78" s="20"/>
      <c r="BAC78" s="20"/>
      <c r="BAD78" s="20"/>
      <c r="BAE78" s="20"/>
      <c r="BAF78" s="20"/>
      <c r="BAG78" s="20"/>
      <c r="BAH78" s="20"/>
      <c r="BAI78" s="20"/>
      <c r="BAJ78" s="20"/>
      <c r="BAK78" s="20"/>
      <c r="BAL78" s="20"/>
      <c r="BAM78" s="20"/>
      <c r="BAN78" s="20"/>
      <c r="BAO78" s="20"/>
      <c r="BAP78" s="20"/>
      <c r="BAQ78" s="20"/>
      <c r="BAR78" s="20"/>
      <c r="BAS78" s="20"/>
      <c r="BAT78" s="20"/>
      <c r="BAU78" s="20"/>
      <c r="BAV78" s="20"/>
      <c r="BAW78" s="20"/>
      <c r="BAX78" s="20"/>
      <c r="BAY78" s="20"/>
      <c r="BAZ78" s="20"/>
      <c r="BBA78" s="20"/>
      <c r="BBB78" s="20"/>
      <c r="BBC78" s="20"/>
      <c r="BBD78" s="20"/>
      <c r="BBE78" s="20"/>
      <c r="BBF78" s="20"/>
      <c r="BBG78" s="20"/>
      <c r="BBH78" s="20"/>
      <c r="BBI78" s="20"/>
      <c r="BBJ78" s="20"/>
      <c r="BBK78" s="20"/>
      <c r="BBL78" s="20"/>
      <c r="BBM78" s="20"/>
      <c r="BBN78" s="20"/>
      <c r="BBO78" s="20"/>
      <c r="BBP78" s="20"/>
      <c r="BBQ78" s="20"/>
      <c r="BBR78" s="20"/>
      <c r="BBS78" s="20"/>
      <c r="BBT78" s="20"/>
      <c r="BBU78" s="20"/>
      <c r="BBV78" s="20"/>
      <c r="BBW78" s="20"/>
      <c r="BBX78" s="20"/>
      <c r="BBY78" s="20"/>
      <c r="BBZ78" s="20"/>
      <c r="BCA78" s="20"/>
      <c r="BCB78" s="20"/>
      <c r="BCC78" s="20"/>
      <c r="BCD78" s="20"/>
      <c r="BCE78" s="20"/>
      <c r="BCF78" s="20"/>
      <c r="BCG78" s="20"/>
      <c r="BCH78" s="20"/>
      <c r="BCI78" s="20"/>
      <c r="BCJ78" s="20"/>
      <c r="BCK78" s="20"/>
      <c r="BCL78" s="20"/>
      <c r="BCM78" s="20"/>
      <c r="BCN78" s="20"/>
      <c r="BCO78" s="20"/>
      <c r="BCP78" s="20"/>
      <c r="BCQ78" s="20"/>
      <c r="BCR78" s="20"/>
      <c r="BCS78" s="20"/>
      <c r="BCT78" s="20"/>
      <c r="BCU78" s="20"/>
      <c r="BCV78" s="20"/>
      <c r="BCW78" s="20"/>
      <c r="BCX78" s="20"/>
      <c r="BCY78" s="20"/>
      <c r="BCZ78" s="20"/>
      <c r="BDA78" s="20"/>
      <c r="BDB78" s="20"/>
      <c r="BDC78" s="20"/>
      <c r="BDD78" s="20"/>
      <c r="BDE78" s="20"/>
      <c r="BDF78" s="20"/>
      <c r="BDG78" s="20"/>
      <c r="BDH78" s="20"/>
      <c r="BDI78" s="20"/>
      <c r="BDJ78" s="20"/>
      <c r="BDK78" s="20"/>
      <c r="BDL78" s="20"/>
      <c r="BDM78" s="20"/>
      <c r="BDN78" s="20"/>
      <c r="BDO78" s="20"/>
      <c r="BDP78" s="20"/>
      <c r="BDQ78" s="20"/>
      <c r="BDR78" s="20"/>
      <c r="BDS78" s="20"/>
      <c r="BDT78" s="20"/>
      <c r="BDU78" s="20"/>
      <c r="BDV78" s="20"/>
      <c r="BDW78" s="20"/>
      <c r="BDX78" s="20"/>
      <c r="BDY78" s="20"/>
      <c r="BDZ78" s="20"/>
      <c r="BEA78" s="20"/>
      <c r="BEB78" s="20"/>
      <c r="BEC78" s="20"/>
      <c r="BED78" s="20"/>
      <c r="BEE78" s="20"/>
      <c r="BEF78" s="20"/>
      <c r="BEG78" s="20"/>
      <c r="BEH78" s="20"/>
      <c r="BEI78" s="20"/>
      <c r="BEJ78" s="20"/>
      <c r="BEK78" s="20"/>
      <c r="BEL78" s="20"/>
      <c r="BEM78" s="20"/>
      <c r="BEN78" s="20"/>
      <c r="BEO78" s="20"/>
      <c r="BEP78" s="20"/>
      <c r="BEQ78" s="20"/>
      <c r="BER78" s="20"/>
      <c r="BES78" s="20"/>
      <c r="BET78" s="20"/>
      <c r="BEU78" s="20"/>
      <c r="BEV78" s="20"/>
      <c r="BEW78" s="20"/>
      <c r="BEX78" s="20"/>
      <c r="BEY78" s="20"/>
      <c r="BEZ78" s="20"/>
      <c r="BFA78" s="20"/>
      <c r="BFB78" s="20"/>
      <c r="BFC78" s="20"/>
      <c r="BFD78" s="20"/>
      <c r="BFE78" s="20"/>
      <c r="BFF78" s="20"/>
      <c r="BFG78" s="20"/>
      <c r="BFH78" s="20"/>
      <c r="BFI78" s="20"/>
      <c r="BFJ78" s="20"/>
      <c r="BFK78" s="20"/>
      <c r="BFL78" s="20"/>
      <c r="BFM78" s="20"/>
      <c r="BFN78" s="20"/>
      <c r="BFO78" s="20"/>
      <c r="BFP78" s="20"/>
      <c r="BFQ78" s="20"/>
      <c r="BFR78" s="20"/>
      <c r="BFS78" s="20"/>
      <c r="BFT78" s="20"/>
      <c r="BFU78" s="20"/>
      <c r="BFV78" s="20"/>
      <c r="BFW78" s="20"/>
      <c r="BFX78" s="20"/>
      <c r="BFY78" s="20"/>
      <c r="BFZ78" s="20"/>
      <c r="BGA78" s="20"/>
      <c r="BGB78" s="20"/>
      <c r="BGC78" s="20"/>
      <c r="BGD78" s="20"/>
      <c r="BGE78" s="20"/>
      <c r="BGF78" s="20"/>
      <c r="BGG78" s="20"/>
      <c r="BGH78" s="20"/>
      <c r="BGI78" s="20"/>
      <c r="BGJ78" s="20"/>
      <c r="BGK78" s="20"/>
      <c r="BGL78" s="20"/>
      <c r="BGM78" s="20"/>
      <c r="BGN78" s="20"/>
      <c r="BGO78" s="20"/>
      <c r="BGP78" s="20"/>
      <c r="BGQ78" s="20"/>
      <c r="BGR78" s="20"/>
      <c r="BGS78" s="20"/>
      <c r="BGT78" s="20"/>
      <c r="BGU78" s="20"/>
      <c r="BGV78" s="20"/>
      <c r="BGW78" s="20"/>
      <c r="BGX78" s="20"/>
      <c r="BGY78" s="20"/>
      <c r="BGZ78" s="20"/>
      <c r="BHA78" s="20"/>
      <c r="BHB78" s="20"/>
      <c r="BHC78" s="20"/>
      <c r="BHD78" s="20"/>
      <c r="BHE78" s="20"/>
      <c r="BHF78" s="20"/>
      <c r="BHG78" s="20"/>
      <c r="BHH78" s="20"/>
      <c r="BHI78" s="20"/>
      <c r="BHJ78" s="20"/>
      <c r="BHK78" s="20"/>
      <c r="BHL78" s="20"/>
      <c r="BHM78" s="20"/>
      <c r="BHN78" s="20"/>
      <c r="BHO78" s="20"/>
      <c r="BHP78" s="20"/>
      <c r="BHQ78" s="20"/>
      <c r="BHR78" s="20"/>
      <c r="BHS78" s="20"/>
      <c r="BHT78" s="20"/>
      <c r="BHU78" s="20"/>
      <c r="BHV78" s="20"/>
      <c r="BHW78" s="20"/>
      <c r="BHX78" s="20"/>
      <c r="BHY78" s="20"/>
      <c r="BHZ78" s="20"/>
      <c r="BIA78" s="20"/>
      <c r="BIB78" s="20"/>
      <c r="BIC78" s="20"/>
      <c r="BID78" s="20"/>
      <c r="BIE78" s="20"/>
      <c r="BIF78" s="20"/>
      <c r="BIG78" s="20"/>
      <c r="BIH78" s="20"/>
      <c r="BII78" s="20"/>
      <c r="BIJ78" s="20"/>
      <c r="BIK78" s="20"/>
      <c r="BIL78" s="20"/>
      <c r="BIM78" s="20"/>
      <c r="BIN78" s="20"/>
      <c r="BIO78" s="20"/>
      <c r="BIP78" s="20"/>
      <c r="BIQ78" s="20"/>
      <c r="BIR78" s="20"/>
      <c r="BIS78" s="20"/>
      <c r="BIT78" s="20"/>
      <c r="BIU78" s="20"/>
      <c r="BIV78" s="20"/>
      <c r="BIW78" s="20"/>
      <c r="BIX78" s="20"/>
      <c r="BIY78" s="20"/>
      <c r="BIZ78" s="20"/>
      <c r="BJA78" s="20"/>
      <c r="BJB78" s="20"/>
      <c r="BJC78" s="20"/>
      <c r="BJD78" s="20"/>
      <c r="BJE78" s="20"/>
      <c r="BJF78" s="20"/>
      <c r="BJG78" s="20"/>
      <c r="BJH78" s="20"/>
      <c r="BJI78" s="20"/>
      <c r="BJJ78" s="20"/>
      <c r="BJK78" s="20"/>
      <c r="BJL78" s="20"/>
      <c r="BJM78" s="20"/>
      <c r="BJN78" s="20"/>
      <c r="BJO78" s="20"/>
      <c r="BJP78" s="20"/>
      <c r="BJQ78" s="20"/>
      <c r="BJR78" s="20"/>
      <c r="BJS78" s="20"/>
      <c r="BJT78" s="20"/>
      <c r="BJU78" s="20"/>
      <c r="BJV78" s="20"/>
      <c r="BJW78" s="20"/>
      <c r="BJX78" s="20"/>
      <c r="BJY78" s="20"/>
      <c r="BJZ78" s="20"/>
      <c r="BKA78" s="20"/>
      <c r="BKB78" s="20"/>
      <c r="BKC78" s="20"/>
      <c r="BKD78" s="20"/>
      <c r="BKE78" s="20"/>
      <c r="BKF78" s="20"/>
      <c r="BKG78" s="20"/>
      <c r="BKH78" s="20"/>
      <c r="BKI78" s="20"/>
      <c r="BKJ78" s="20"/>
      <c r="BKK78" s="20"/>
      <c r="BKL78" s="20"/>
      <c r="BKM78" s="20"/>
      <c r="BKN78" s="20"/>
      <c r="BKO78" s="20"/>
      <c r="BKP78" s="20"/>
      <c r="BKQ78" s="20"/>
      <c r="BKR78" s="20"/>
      <c r="BKS78" s="20"/>
      <c r="BKT78" s="20"/>
      <c r="BKU78" s="20"/>
      <c r="BKV78" s="20"/>
      <c r="BKW78" s="20"/>
      <c r="BKX78" s="20"/>
      <c r="BKY78" s="20"/>
      <c r="BKZ78" s="20"/>
      <c r="BLA78" s="20"/>
      <c r="BLB78" s="20"/>
      <c r="BLC78" s="20"/>
      <c r="BLD78" s="20"/>
      <c r="BLE78" s="20"/>
      <c r="BLF78" s="20"/>
      <c r="BLG78" s="20"/>
      <c r="BLH78" s="20"/>
      <c r="BLI78" s="20"/>
      <c r="BLJ78" s="20"/>
      <c r="BLK78" s="20"/>
      <c r="BLL78" s="20"/>
      <c r="BLM78" s="20"/>
      <c r="BLN78" s="20"/>
      <c r="BLO78" s="20"/>
      <c r="BLP78" s="20"/>
      <c r="BLQ78" s="20"/>
      <c r="BLR78" s="20"/>
      <c r="BLS78" s="20"/>
      <c r="BLT78" s="20"/>
      <c r="BLU78" s="20"/>
      <c r="BLV78" s="20"/>
      <c r="BLW78" s="20"/>
      <c r="BLX78" s="20"/>
      <c r="BLY78" s="20"/>
      <c r="BLZ78" s="20"/>
      <c r="BMA78" s="20"/>
      <c r="BMB78" s="20"/>
      <c r="BMC78" s="20"/>
      <c r="BMD78" s="20"/>
      <c r="BME78" s="20"/>
      <c r="BMF78" s="20"/>
      <c r="BMG78" s="20"/>
      <c r="BMH78" s="20"/>
      <c r="BMI78" s="20"/>
      <c r="BMJ78" s="20"/>
      <c r="BMK78" s="20"/>
      <c r="BML78" s="20"/>
      <c r="BMM78" s="20"/>
      <c r="BMN78" s="20"/>
      <c r="BMO78" s="20"/>
      <c r="BMP78" s="20"/>
      <c r="BMQ78" s="20"/>
      <c r="BMR78" s="20"/>
      <c r="BMS78" s="20"/>
      <c r="BMT78" s="20"/>
      <c r="BMU78" s="20"/>
      <c r="BMV78" s="20"/>
      <c r="BMW78" s="20"/>
      <c r="BMX78" s="20"/>
      <c r="BMY78" s="20"/>
      <c r="BMZ78" s="20"/>
      <c r="BNA78" s="20"/>
      <c r="BNB78" s="20"/>
      <c r="BNC78" s="20"/>
      <c r="BND78" s="20"/>
      <c r="BNE78" s="20"/>
      <c r="BNF78" s="20"/>
      <c r="BNG78" s="20"/>
      <c r="BNH78" s="20"/>
      <c r="BNI78" s="20"/>
      <c r="BNJ78" s="20"/>
      <c r="BNK78" s="20"/>
      <c r="BNL78" s="20"/>
      <c r="BNM78" s="20"/>
      <c r="BNN78" s="20"/>
      <c r="BNO78" s="20"/>
      <c r="BNP78" s="20"/>
      <c r="BNQ78" s="20"/>
      <c r="BNR78" s="20"/>
      <c r="BNS78" s="20"/>
      <c r="BNT78" s="20"/>
      <c r="BNU78" s="20"/>
      <c r="BNV78" s="20"/>
      <c r="BNW78" s="20"/>
      <c r="BNX78" s="20"/>
      <c r="BNY78" s="20"/>
      <c r="BNZ78" s="20"/>
      <c r="BOA78" s="20"/>
      <c r="BOB78" s="20"/>
      <c r="BOC78" s="20"/>
      <c r="BOD78" s="20"/>
      <c r="BOE78" s="20"/>
      <c r="BOF78" s="20"/>
      <c r="BOG78" s="20"/>
      <c r="BOH78" s="20"/>
      <c r="BOI78" s="20"/>
      <c r="BOJ78" s="20"/>
      <c r="BOK78" s="20"/>
      <c r="BOL78" s="20"/>
      <c r="BOM78" s="20"/>
      <c r="BON78" s="20"/>
      <c r="BOO78" s="20"/>
      <c r="BOP78" s="20"/>
      <c r="BOQ78" s="20"/>
      <c r="BOR78" s="20"/>
      <c r="BOS78" s="20"/>
      <c r="BOT78" s="20"/>
      <c r="BOU78" s="20"/>
      <c r="BOV78" s="20"/>
      <c r="BOW78" s="20"/>
      <c r="BOX78" s="20"/>
      <c r="BOY78" s="20"/>
      <c r="BOZ78" s="20"/>
      <c r="BPA78" s="20"/>
      <c r="BPB78" s="20"/>
      <c r="BPC78" s="20"/>
      <c r="BPD78" s="20"/>
      <c r="BPE78" s="20"/>
      <c r="BPF78" s="20"/>
      <c r="BPG78" s="20"/>
      <c r="BPH78" s="20"/>
      <c r="BPI78" s="20"/>
      <c r="BPJ78" s="20"/>
      <c r="BPK78" s="20"/>
      <c r="BPL78" s="20"/>
      <c r="BPM78" s="20"/>
      <c r="BPN78" s="20"/>
      <c r="BPO78" s="20"/>
      <c r="BPP78" s="20"/>
      <c r="BPQ78" s="20"/>
      <c r="BPR78" s="20"/>
      <c r="BPS78" s="20"/>
      <c r="BPT78" s="20"/>
      <c r="BPU78" s="20"/>
      <c r="BPV78" s="20"/>
      <c r="BPW78" s="20"/>
      <c r="BPX78" s="20"/>
      <c r="BPY78" s="20"/>
      <c r="BPZ78" s="20"/>
      <c r="BQA78" s="20"/>
      <c r="BQB78" s="20"/>
      <c r="BQC78" s="20"/>
      <c r="BQD78" s="20"/>
      <c r="BQE78" s="20"/>
      <c r="BQF78" s="20"/>
      <c r="BQG78" s="20"/>
      <c r="BQH78" s="20"/>
      <c r="BQI78" s="20"/>
      <c r="BQJ78" s="20"/>
      <c r="BQK78" s="20"/>
      <c r="BQL78" s="20"/>
      <c r="BQM78" s="20"/>
      <c r="BQN78" s="20"/>
      <c r="BQO78" s="20"/>
      <c r="BQP78" s="20"/>
      <c r="BQQ78" s="20"/>
      <c r="BQR78" s="20"/>
      <c r="BQS78" s="20"/>
      <c r="BQT78" s="20"/>
      <c r="BQU78" s="20"/>
      <c r="BQV78" s="20"/>
      <c r="BQW78" s="20"/>
      <c r="BQX78" s="20"/>
      <c r="BQY78" s="20"/>
      <c r="BQZ78" s="20"/>
      <c r="BRA78" s="20"/>
      <c r="BRB78" s="20"/>
      <c r="BRC78" s="20"/>
      <c r="BRD78" s="20"/>
      <c r="BRE78" s="20"/>
      <c r="BRF78" s="20"/>
      <c r="BRG78" s="20"/>
      <c r="BRH78" s="20"/>
      <c r="BRI78" s="20"/>
      <c r="BRJ78" s="20"/>
      <c r="BRK78" s="20"/>
      <c r="BRL78" s="20"/>
      <c r="BRM78" s="20"/>
      <c r="BRN78" s="20"/>
      <c r="BRO78" s="20"/>
      <c r="BRP78" s="20"/>
      <c r="BRQ78" s="20"/>
      <c r="BRR78" s="20"/>
      <c r="BRS78" s="20"/>
      <c r="BRT78" s="20"/>
      <c r="BRU78" s="20"/>
      <c r="BRV78" s="20"/>
      <c r="BRW78" s="20"/>
      <c r="BRX78" s="20"/>
      <c r="BRY78" s="20"/>
      <c r="BRZ78" s="20"/>
      <c r="BSA78" s="20"/>
      <c r="BSB78" s="20"/>
      <c r="BSC78" s="20"/>
      <c r="BSD78" s="20"/>
      <c r="BSE78" s="20"/>
      <c r="BSF78" s="20"/>
      <c r="BSG78" s="20"/>
      <c r="BSH78" s="20"/>
      <c r="BSI78" s="20"/>
      <c r="BSJ78" s="20"/>
      <c r="BSK78" s="20"/>
      <c r="BSL78" s="20"/>
      <c r="BSM78" s="20"/>
      <c r="BSN78" s="20"/>
      <c r="BSO78" s="20"/>
      <c r="BSP78" s="20"/>
      <c r="BSQ78" s="20"/>
      <c r="BSR78" s="20"/>
      <c r="BSS78" s="20"/>
      <c r="BST78" s="20"/>
      <c r="BSU78" s="20"/>
      <c r="BSV78" s="20"/>
      <c r="BSW78" s="20"/>
      <c r="BSX78" s="20"/>
      <c r="BSY78" s="20"/>
      <c r="BSZ78" s="20"/>
      <c r="BTA78" s="20"/>
      <c r="BTB78" s="20"/>
      <c r="BTC78" s="20"/>
      <c r="BTD78" s="20"/>
      <c r="BTE78" s="20"/>
      <c r="BTF78" s="20"/>
      <c r="BTG78" s="20"/>
      <c r="BTH78" s="20"/>
      <c r="BTI78" s="20"/>
      <c r="BTJ78" s="20"/>
      <c r="BTK78" s="20"/>
      <c r="BTL78" s="20"/>
      <c r="BTM78" s="20"/>
      <c r="BTN78" s="20"/>
      <c r="BTO78" s="20"/>
      <c r="BTP78" s="20"/>
      <c r="BTQ78" s="20"/>
      <c r="BTR78" s="20"/>
      <c r="BTS78" s="20"/>
      <c r="BTT78" s="20"/>
      <c r="BTU78" s="20"/>
      <c r="BTV78" s="20"/>
      <c r="BTW78" s="20"/>
      <c r="BTX78" s="20"/>
      <c r="BTY78" s="20"/>
      <c r="BTZ78" s="20"/>
      <c r="BUA78" s="20"/>
      <c r="BUB78" s="20"/>
      <c r="BUC78" s="20"/>
      <c r="BUD78" s="20"/>
      <c r="BUE78" s="20"/>
      <c r="BUF78" s="20"/>
      <c r="BUG78" s="20"/>
      <c r="BUH78" s="20"/>
      <c r="BUI78" s="20"/>
      <c r="BUJ78" s="20"/>
      <c r="BUK78" s="20"/>
      <c r="BUL78" s="20"/>
      <c r="BUM78" s="20"/>
      <c r="BUN78" s="20"/>
      <c r="BUO78" s="20"/>
      <c r="BUP78" s="20"/>
      <c r="BUQ78" s="20"/>
      <c r="BUR78" s="20"/>
      <c r="BUS78" s="20"/>
      <c r="BUT78" s="20"/>
      <c r="BUU78" s="20"/>
      <c r="BUV78" s="20"/>
      <c r="BUW78" s="20"/>
      <c r="BUX78" s="20"/>
      <c r="BUY78" s="20"/>
      <c r="BUZ78" s="20"/>
      <c r="BVA78" s="20"/>
      <c r="BVB78" s="20"/>
      <c r="BVC78" s="20"/>
      <c r="BVD78" s="20"/>
      <c r="BVE78" s="20"/>
      <c r="BVF78" s="20"/>
      <c r="BVG78" s="20"/>
      <c r="BVH78" s="20"/>
      <c r="BVI78" s="20"/>
      <c r="BVJ78" s="20"/>
      <c r="BVK78" s="20"/>
      <c r="BVL78" s="20"/>
      <c r="BVM78" s="20"/>
      <c r="BVN78" s="20"/>
      <c r="BVO78" s="20"/>
      <c r="BVP78" s="20"/>
      <c r="BVQ78" s="20"/>
      <c r="BVR78" s="20"/>
      <c r="BVS78" s="20"/>
      <c r="BVT78" s="20"/>
      <c r="BVU78" s="20"/>
      <c r="BVV78" s="20"/>
      <c r="BVW78" s="20"/>
      <c r="BVX78" s="20"/>
      <c r="BVY78" s="20"/>
      <c r="BVZ78" s="20"/>
      <c r="BWA78" s="20"/>
      <c r="BWB78" s="20"/>
      <c r="BWC78" s="20"/>
      <c r="BWD78" s="20"/>
      <c r="BWE78" s="20"/>
      <c r="BWF78" s="20"/>
      <c r="BWG78" s="20"/>
      <c r="BWH78" s="20"/>
      <c r="BWI78" s="20"/>
      <c r="BWJ78" s="20"/>
      <c r="BWK78" s="20"/>
      <c r="BWL78" s="20"/>
      <c r="BWM78" s="20"/>
      <c r="BWN78" s="20"/>
      <c r="BWO78" s="20"/>
      <c r="BWP78" s="20"/>
      <c r="BWQ78" s="20"/>
      <c r="BWR78" s="20"/>
      <c r="BWS78" s="20"/>
      <c r="BWT78" s="20"/>
      <c r="BWU78" s="20"/>
      <c r="BWV78" s="20"/>
      <c r="BWW78" s="20"/>
      <c r="BWX78" s="20"/>
      <c r="BWY78" s="20"/>
      <c r="BWZ78" s="20"/>
      <c r="BXA78" s="20"/>
      <c r="BXB78" s="20"/>
      <c r="BXC78" s="20"/>
      <c r="BXD78" s="20"/>
      <c r="BXE78" s="20"/>
      <c r="BXF78" s="20"/>
      <c r="BXG78" s="20"/>
      <c r="BXH78" s="20"/>
      <c r="BXI78" s="20"/>
      <c r="BXJ78" s="20"/>
      <c r="BXK78" s="20"/>
      <c r="BXL78" s="20"/>
      <c r="BXM78" s="20"/>
      <c r="BXN78" s="20"/>
      <c r="BXO78" s="20"/>
      <c r="BXP78" s="20"/>
      <c r="BXQ78" s="20"/>
      <c r="BXR78" s="20"/>
      <c r="BXS78" s="20"/>
      <c r="BXT78" s="20"/>
      <c r="BXU78" s="20"/>
      <c r="BXV78" s="20"/>
      <c r="BXW78" s="20"/>
      <c r="BXX78" s="20"/>
      <c r="BXY78" s="20"/>
      <c r="BXZ78" s="20"/>
      <c r="BYA78" s="20"/>
      <c r="BYB78" s="20"/>
      <c r="BYC78" s="20"/>
      <c r="BYD78" s="20"/>
      <c r="BYE78" s="20"/>
      <c r="BYF78" s="20"/>
      <c r="BYG78" s="20"/>
      <c r="BYH78" s="20"/>
      <c r="BYI78" s="20"/>
      <c r="BYJ78" s="20"/>
      <c r="BYK78" s="20"/>
      <c r="BYL78" s="20"/>
      <c r="BYM78" s="20"/>
      <c r="BYN78" s="20"/>
      <c r="BYO78" s="20"/>
      <c r="BYP78" s="20"/>
      <c r="BYQ78" s="20"/>
      <c r="BYR78" s="20"/>
      <c r="BYS78" s="20"/>
      <c r="BYT78" s="20"/>
      <c r="BYU78" s="20"/>
      <c r="BYV78" s="20"/>
      <c r="BYW78" s="20"/>
      <c r="BYX78" s="20"/>
      <c r="BYY78" s="20"/>
      <c r="BYZ78" s="20"/>
      <c r="BZA78" s="20"/>
      <c r="BZB78" s="20"/>
      <c r="BZC78" s="20"/>
      <c r="BZD78" s="20"/>
      <c r="BZE78" s="20"/>
      <c r="BZF78" s="20"/>
      <c r="BZG78" s="20"/>
      <c r="BZH78" s="20"/>
      <c r="BZI78" s="20"/>
      <c r="BZJ78" s="20"/>
      <c r="BZK78" s="20"/>
      <c r="BZL78" s="20"/>
      <c r="BZM78" s="20"/>
      <c r="BZN78" s="20"/>
      <c r="BZO78" s="20"/>
      <c r="BZP78" s="20"/>
      <c r="BZQ78" s="20"/>
      <c r="BZR78" s="20"/>
      <c r="BZS78" s="20"/>
      <c r="BZT78" s="20"/>
      <c r="BZU78" s="20"/>
      <c r="BZV78" s="20"/>
      <c r="BZW78" s="20"/>
      <c r="BZX78" s="20"/>
      <c r="BZY78" s="20"/>
      <c r="BZZ78" s="20"/>
      <c r="CAA78" s="20"/>
      <c r="CAB78" s="20"/>
      <c r="CAC78" s="20"/>
      <c r="CAD78" s="20"/>
      <c r="CAE78" s="20"/>
      <c r="CAF78" s="20"/>
      <c r="CAG78" s="20"/>
      <c r="CAH78" s="20"/>
      <c r="CAI78" s="20"/>
      <c r="CAJ78" s="20"/>
      <c r="CAK78" s="20"/>
      <c r="CAL78" s="20"/>
      <c r="CAM78" s="20"/>
      <c r="CAN78" s="20"/>
      <c r="CAO78" s="20"/>
      <c r="CAP78" s="20"/>
      <c r="CAQ78" s="20"/>
      <c r="CAR78" s="20"/>
      <c r="CAS78" s="20"/>
      <c r="CAT78" s="20"/>
      <c r="CAU78" s="20"/>
      <c r="CAV78" s="20"/>
      <c r="CAW78" s="20"/>
      <c r="CAX78" s="20"/>
      <c r="CAY78" s="20"/>
      <c r="CAZ78" s="20"/>
      <c r="CBA78" s="20"/>
      <c r="CBB78" s="20"/>
      <c r="CBC78" s="20"/>
      <c r="CBD78" s="20"/>
      <c r="CBE78" s="20"/>
      <c r="CBF78" s="20"/>
      <c r="CBG78" s="20"/>
      <c r="CBH78" s="20"/>
      <c r="CBI78" s="20"/>
      <c r="CBJ78" s="20"/>
      <c r="CBK78" s="20"/>
      <c r="CBL78" s="20"/>
      <c r="CBM78" s="20"/>
      <c r="CBN78" s="20"/>
      <c r="CBO78" s="20"/>
      <c r="CBP78" s="20"/>
      <c r="CBQ78" s="20"/>
      <c r="CBR78" s="20"/>
      <c r="CBS78" s="20"/>
      <c r="CBT78" s="20"/>
      <c r="CBU78" s="20"/>
      <c r="CBV78" s="20"/>
      <c r="CBW78" s="20"/>
      <c r="CBX78" s="20"/>
      <c r="CBY78" s="20"/>
      <c r="CBZ78" s="20"/>
      <c r="CCA78" s="20"/>
      <c r="CCB78" s="20"/>
      <c r="CCC78" s="20"/>
      <c r="CCD78" s="20"/>
      <c r="CCE78" s="20"/>
      <c r="CCF78" s="20"/>
      <c r="CCG78" s="20"/>
      <c r="CCH78" s="20"/>
      <c r="CCI78" s="20"/>
      <c r="CCJ78" s="20"/>
      <c r="CCK78" s="20"/>
      <c r="CCL78" s="20"/>
      <c r="CCM78" s="20"/>
      <c r="CCN78" s="20"/>
      <c r="CCO78" s="20"/>
      <c r="CCP78" s="20"/>
      <c r="CCQ78" s="20"/>
      <c r="CCR78" s="20"/>
      <c r="CCS78" s="20"/>
      <c r="CCT78" s="20"/>
      <c r="CCU78" s="20"/>
      <c r="CCV78" s="20"/>
      <c r="CCW78" s="20"/>
      <c r="CCX78" s="20"/>
      <c r="CCY78" s="20"/>
      <c r="CCZ78" s="20"/>
      <c r="CDA78" s="20"/>
      <c r="CDB78" s="20"/>
      <c r="CDC78" s="20"/>
      <c r="CDD78" s="20"/>
      <c r="CDE78" s="20"/>
      <c r="CDF78" s="20"/>
      <c r="CDG78" s="20"/>
      <c r="CDH78" s="20"/>
      <c r="CDI78" s="20"/>
      <c r="CDJ78" s="20"/>
      <c r="CDK78" s="20"/>
      <c r="CDL78" s="20"/>
      <c r="CDM78" s="20"/>
      <c r="CDN78" s="20"/>
      <c r="CDO78" s="20"/>
      <c r="CDP78" s="20"/>
      <c r="CDQ78" s="20"/>
      <c r="CDR78" s="20"/>
      <c r="CDS78" s="20"/>
      <c r="CDT78" s="20"/>
      <c r="CDU78" s="20"/>
      <c r="CDV78" s="20"/>
      <c r="CDW78" s="20"/>
      <c r="CDX78" s="20"/>
      <c r="CDY78" s="20"/>
      <c r="CDZ78" s="20"/>
      <c r="CEA78" s="20"/>
      <c r="CEB78" s="20"/>
      <c r="CEC78" s="20"/>
      <c r="CED78" s="20"/>
      <c r="CEE78" s="20"/>
      <c r="CEF78" s="20"/>
      <c r="CEG78" s="20"/>
      <c r="CEH78" s="20"/>
      <c r="CEI78" s="20"/>
      <c r="CEJ78" s="20"/>
      <c r="CEK78" s="20"/>
      <c r="CEL78" s="20"/>
      <c r="CEM78" s="20"/>
      <c r="CEN78" s="20"/>
      <c r="CEO78" s="20"/>
      <c r="CEP78" s="20"/>
      <c r="CEQ78" s="20"/>
      <c r="CER78" s="20"/>
      <c r="CES78" s="20"/>
      <c r="CET78" s="20"/>
      <c r="CEU78" s="20"/>
      <c r="CEV78" s="20"/>
      <c r="CEW78" s="20"/>
      <c r="CEX78" s="20"/>
      <c r="CEY78" s="20"/>
      <c r="CEZ78" s="20"/>
      <c r="CFA78" s="20"/>
      <c r="CFB78" s="20"/>
      <c r="CFC78" s="20"/>
      <c r="CFD78" s="20"/>
      <c r="CFE78" s="20"/>
      <c r="CFF78" s="20"/>
      <c r="CFG78" s="20"/>
      <c r="CFH78" s="20"/>
      <c r="CFI78" s="20"/>
      <c r="CFJ78" s="20"/>
      <c r="CFK78" s="20"/>
      <c r="CFL78" s="20"/>
      <c r="CFM78" s="20"/>
      <c r="CFN78" s="20"/>
      <c r="CFO78" s="20"/>
      <c r="CFP78" s="20"/>
      <c r="CFQ78" s="20"/>
      <c r="CFR78" s="20"/>
      <c r="CFS78" s="20"/>
      <c r="CFT78" s="20"/>
      <c r="CFU78" s="20"/>
      <c r="CFV78" s="20"/>
      <c r="CFW78" s="20"/>
      <c r="CFX78" s="20"/>
      <c r="CFY78" s="20"/>
      <c r="CFZ78" s="20"/>
      <c r="CGA78" s="20"/>
      <c r="CGB78" s="20"/>
      <c r="CGC78" s="20"/>
      <c r="CGD78" s="20"/>
      <c r="CGE78" s="20"/>
      <c r="CGF78" s="20"/>
      <c r="CGG78" s="20"/>
      <c r="CGH78" s="20"/>
      <c r="CGI78" s="20"/>
      <c r="CGJ78" s="20"/>
      <c r="CGK78" s="20"/>
      <c r="CGL78" s="20"/>
      <c r="CGM78" s="20"/>
      <c r="CGN78" s="20"/>
      <c r="CGO78" s="20"/>
      <c r="CGP78" s="20"/>
      <c r="CGQ78" s="20"/>
      <c r="CGR78" s="20"/>
      <c r="CGS78" s="20"/>
      <c r="CGT78" s="20"/>
      <c r="CGU78" s="20"/>
      <c r="CGV78" s="20"/>
      <c r="CGW78" s="20"/>
      <c r="CGX78" s="20"/>
      <c r="CGY78" s="20"/>
      <c r="CGZ78" s="20"/>
      <c r="CHA78" s="20"/>
      <c r="CHB78" s="20"/>
      <c r="CHC78" s="20"/>
      <c r="CHD78" s="20"/>
      <c r="CHE78" s="20"/>
      <c r="CHF78" s="20"/>
      <c r="CHG78" s="20"/>
      <c r="CHH78" s="20"/>
      <c r="CHI78" s="20"/>
      <c r="CHJ78" s="20"/>
      <c r="CHK78" s="20"/>
      <c r="CHL78" s="20"/>
      <c r="CHM78" s="20"/>
      <c r="CHN78" s="20"/>
      <c r="CHO78" s="20"/>
      <c r="CHP78" s="20"/>
      <c r="CHQ78" s="20"/>
      <c r="CHR78" s="20"/>
      <c r="CHS78" s="20"/>
      <c r="CHT78" s="20"/>
      <c r="CHU78" s="20"/>
      <c r="CHV78" s="20"/>
      <c r="CHW78" s="20"/>
      <c r="CHX78" s="20"/>
      <c r="CHY78" s="20"/>
      <c r="CHZ78" s="20"/>
      <c r="CIA78" s="20"/>
      <c r="CIB78" s="20"/>
      <c r="CIC78" s="20"/>
      <c r="CID78" s="20"/>
      <c r="CIE78" s="20"/>
      <c r="CIF78" s="20"/>
      <c r="CIG78" s="20"/>
      <c r="CIH78" s="20"/>
      <c r="CII78" s="20"/>
      <c r="CIJ78" s="20"/>
      <c r="CIK78" s="20"/>
      <c r="CIL78" s="20"/>
      <c r="CIM78" s="20"/>
      <c r="CIN78" s="20"/>
      <c r="CIO78" s="20"/>
      <c r="CIP78" s="20"/>
      <c r="CIQ78" s="20"/>
      <c r="CIR78" s="20"/>
      <c r="CIS78" s="20"/>
      <c r="CIT78" s="20"/>
      <c r="CIU78" s="20"/>
      <c r="CIV78" s="20"/>
      <c r="CIW78" s="20"/>
      <c r="CIX78" s="20"/>
      <c r="CIY78" s="20"/>
      <c r="CIZ78" s="20"/>
      <c r="CJA78" s="20"/>
      <c r="CJB78" s="20"/>
      <c r="CJC78" s="20"/>
      <c r="CJD78" s="20"/>
      <c r="CJE78" s="20"/>
      <c r="CJF78" s="20"/>
      <c r="CJG78" s="20"/>
      <c r="CJH78" s="20"/>
      <c r="CJI78" s="20"/>
      <c r="CJJ78" s="20"/>
      <c r="CJK78" s="20"/>
      <c r="CJL78" s="20"/>
      <c r="CJM78" s="20"/>
      <c r="CJN78" s="20"/>
      <c r="CJO78" s="20"/>
      <c r="CJP78" s="20"/>
      <c r="CJQ78" s="20"/>
      <c r="CJR78" s="20"/>
      <c r="CJS78" s="20"/>
      <c r="CJT78" s="20"/>
      <c r="CJU78" s="20"/>
      <c r="CJV78" s="20"/>
      <c r="CJW78" s="20"/>
      <c r="CJX78" s="20"/>
      <c r="CJY78" s="20"/>
      <c r="CJZ78" s="20"/>
      <c r="CKA78" s="20"/>
      <c r="CKB78" s="20"/>
      <c r="CKC78" s="20"/>
      <c r="CKD78" s="20"/>
      <c r="CKE78" s="20"/>
      <c r="CKF78" s="20"/>
      <c r="CKG78" s="20"/>
      <c r="CKH78" s="20"/>
      <c r="CKI78" s="20"/>
      <c r="CKJ78" s="20"/>
      <c r="CKK78" s="20"/>
      <c r="CKL78" s="20"/>
      <c r="CKM78" s="20"/>
      <c r="CKN78" s="20"/>
      <c r="CKO78" s="20"/>
      <c r="CKP78" s="20"/>
      <c r="CKQ78" s="20"/>
      <c r="CKR78" s="20"/>
      <c r="CKS78" s="20"/>
      <c r="CKT78" s="20"/>
      <c r="CKU78" s="20"/>
      <c r="CKV78" s="20"/>
      <c r="CKW78" s="20"/>
      <c r="CKX78" s="20"/>
      <c r="CKY78" s="20"/>
      <c r="CKZ78" s="20"/>
      <c r="CLA78" s="20"/>
      <c r="CLB78" s="20"/>
      <c r="CLC78" s="20"/>
      <c r="CLD78" s="20"/>
      <c r="CLE78" s="20"/>
      <c r="CLF78" s="20"/>
      <c r="CLG78" s="20"/>
      <c r="CLH78" s="20"/>
      <c r="CLI78" s="20"/>
      <c r="CLJ78" s="20"/>
      <c r="CLK78" s="20"/>
      <c r="CLL78" s="20"/>
      <c r="CLM78" s="20"/>
      <c r="CLN78" s="20"/>
      <c r="CLO78" s="20"/>
      <c r="CLP78" s="20"/>
      <c r="CLQ78" s="20"/>
      <c r="CLR78" s="20"/>
      <c r="CLS78" s="20"/>
      <c r="CLT78" s="20"/>
      <c r="CLU78" s="20"/>
      <c r="CLV78" s="20"/>
      <c r="CLW78" s="20"/>
      <c r="CLX78" s="20"/>
      <c r="CLY78" s="20"/>
      <c r="CLZ78" s="20"/>
      <c r="CMA78" s="20"/>
      <c r="CMB78" s="20"/>
      <c r="CMC78" s="20"/>
      <c r="CMD78" s="20"/>
      <c r="CME78" s="20"/>
      <c r="CMF78" s="20"/>
      <c r="CMG78" s="20"/>
      <c r="CMH78" s="20"/>
      <c r="CMI78" s="20"/>
      <c r="CMJ78" s="20"/>
      <c r="CMK78" s="20"/>
      <c r="CML78" s="20"/>
      <c r="CMM78" s="20"/>
      <c r="CMN78" s="20"/>
      <c r="CMO78" s="20"/>
      <c r="CMP78" s="20"/>
      <c r="CMQ78" s="20"/>
      <c r="CMR78" s="20"/>
      <c r="CMS78" s="20"/>
      <c r="CMT78" s="20"/>
      <c r="CMU78" s="20"/>
      <c r="CMV78" s="20"/>
      <c r="CMW78" s="20"/>
      <c r="CMX78" s="20"/>
      <c r="CMY78" s="20"/>
      <c r="CMZ78" s="20"/>
      <c r="CNA78" s="20"/>
      <c r="CNB78" s="20"/>
      <c r="CNC78" s="20"/>
      <c r="CND78" s="20"/>
      <c r="CNE78" s="20"/>
      <c r="CNF78" s="20"/>
      <c r="CNG78" s="20"/>
      <c r="CNH78" s="20"/>
      <c r="CNI78" s="20"/>
      <c r="CNJ78" s="20"/>
      <c r="CNK78" s="20"/>
      <c r="CNL78" s="20"/>
      <c r="CNM78" s="20"/>
      <c r="CNN78" s="20"/>
      <c r="CNO78" s="20"/>
      <c r="CNP78" s="20"/>
      <c r="CNQ78" s="20"/>
      <c r="CNR78" s="20"/>
      <c r="CNS78" s="20"/>
      <c r="CNT78" s="20"/>
      <c r="CNU78" s="20"/>
      <c r="CNV78" s="20"/>
      <c r="CNW78" s="20"/>
      <c r="CNX78" s="20"/>
      <c r="CNY78" s="20"/>
      <c r="CNZ78" s="20"/>
      <c r="COA78" s="20"/>
      <c r="COB78" s="20"/>
      <c r="COC78" s="20"/>
      <c r="COD78" s="20"/>
      <c r="COE78" s="20"/>
      <c r="COF78" s="20"/>
      <c r="COG78" s="20"/>
      <c r="COH78" s="20"/>
      <c r="COI78" s="20"/>
      <c r="COJ78" s="20"/>
      <c r="COK78" s="20"/>
      <c r="COL78" s="20"/>
      <c r="COM78" s="20"/>
      <c r="CON78" s="20"/>
      <c r="COO78" s="20"/>
      <c r="COP78" s="20"/>
      <c r="COQ78" s="20"/>
      <c r="COR78" s="20"/>
      <c r="COS78" s="20"/>
      <c r="COT78" s="20"/>
      <c r="COU78" s="20"/>
      <c r="COV78" s="20"/>
      <c r="COW78" s="20"/>
      <c r="COX78" s="20"/>
      <c r="COY78" s="20"/>
      <c r="COZ78" s="20"/>
      <c r="CPA78" s="20"/>
      <c r="CPB78" s="20"/>
      <c r="CPC78" s="20"/>
      <c r="CPD78" s="20"/>
      <c r="CPE78" s="20"/>
      <c r="CPF78" s="20"/>
      <c r="CPG78" s="20"/>
      <c r="CPH78" s="20"/>
      <c r="CPI78" s="20"/>
      <c r="CPJ78" s="20"/>
      <c r="CPK78" s="20"/>
      <c r="CPL78" s="20"/>
      <c r="CPM78" s="20"/>
      <c r="CPN78" s="20"/>
      <c r="CPO78" s="20"/>
      <c r="CPP78" s="20"/>
      <c r="CPQ78" s="20"/>
      <c r="CPR78" s="20"/>
      <c r="CPS78" s="20"/>
      <c r="CPT78" s="20"/>
      <c r="CPU78" s="20"/>
      <c r="CPV78" s="20"/>
      <c r="CPW78" s="20"/>
      <c r="CPX78" s="20"/>
      <c r="CPY78" s="20"/>
      <c r="CPZ78" s="20"/>
      <c r="CQA78" s="20"/>
      <c r="CQB78" s="20"/>
      <c r="CQC78" s="20"/>
      <c r="CQD78" s="20"/>
      <c r="CQE78" s="20"/>
      <c r="CQF78" s="20"/>
      <c r="CQG78" s="20"/>
      <c r="CQH78" s="20"/>
      <c r="CQI78" s="20"/>
      <c r="CQJ78" s="20"/>
      <c r="CQK78" s="20"/>
      <c r="CQL78" s="20"/>
      <c r="CQM78" s="20"/>
      <c r="CQN78" s="20"/>
      <c r="CQO78" s="20"/>
      <c r="CQP78" s="20"/>
      <c r="CQQ78" s="20"/>
      <c r="CQR78" s="20"/>
      <c r="CQS78" s="20"/>
      <c r="CQT78" s="20"/>
      <c r="CQU78" s="20"/>
      <c r="CQV78" s="20"/>
      <c r="CQW78" s="20"/>
      <c r="CQX78" s="20"/>
      <c r="CQY78" s="20"/>
      <c r="CQZ78" s="20"/>
    </row>
    <row r="79" spans="1:2496" s="11" customFormat="1" ht="18" customHeight="1" x14ac:dyDescent="0.25">
      <c r="A79" s="433"/>
      <c r="B79" s="21">
        <v>53</v>
      </c>
      <c r="C79" s="21" t="str">
        <f t="shared" si="8"/>
        <v>_53</v>
      </c>
      <c r="D79" s="21" t="str">
        <f t="shared" si="9"/>
        <v>_34_1</v>
      </c>
      <c r="E79" s="22" t="s">
        <v>72</v>
      </c>
      <c r="F79" s="21">
        <v>34</v>
      </c>
      <c r="G79" s="22" t="s">
        <v>74</v>
      </c>
      <c r="H79" s="21">
        <v>1</v>
      </c>
      <c r="I79" s="22" t="s">
        <v>7</v>
      </c>
      <c r="J79" s="15">
        <v>0</v>
      </c>
      <c r="K79" s="15">
        <v>0</v>
      </c>
      <c r="L79" s="24">
        <v>14</v>
      </c>
      <c r="M79" s="13">
        <f t="shared" si="6"/>
        <v>14</v>
      </c>
      <c r="N79" s="13">
        <f t="shared" si="7"/>
        <v>14</v>
      </c>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0"/>
      <c r="EY79" s="20"/>
      <c r="EZ79" s="20"/>
      <c r="FA79" s="20"/>
      <c r="FB79" s="20"/>
      <c r="FC79" s="20"/>
      <c r="FD79" s="20"/>
      <c r="FE79" s="20"/>
      <c r="FF79" s="20"/>
      <c r="FG79" s="20"/>
      <c r="FH79" s="20"/>
      <c r="FI79" s="20"/>
      <c r="FJ79" s="20"/>
      <c r="FK79" s="20"/>
      <c r="FL79" s="20"/>
      <c r="FM79" s="20"/>
      <c r="FN79" s="20"/>
      <c r="FO79" s="20"/>
      <c r="FP79" s="20"/>
      <c r="FQ79" s="20"/>
      <c r="FR79" s="20"/>
      <c r="FS79" s="20"/>
      <c r="FT79" s="20"/>
      <c r="FU79" s="20"/>
      <c r="FV79" s="20"/>
      <c r="FW79" s="20"/>
      <c r="FX79" s="20"/>
      <c r="FY79" s="20"/>
      <c r="FZ79" s="20"/>
      <c r="GA79" s="20"/>
      <c r="GB79" s="20"/>
      <c r="GC79" s="20"/>
      <c r="GD79" s="20"/>
      <c r="GE79" s="20"/>
      <c r="GF79" s="20"/>
      <c r="GG79" s="20"/>
      <c r="GH79" s="20"/>
      <c r="GI79" s="20"/>
      <c r="GJ79" s="20"/>
      <c r="GK79" s="20"/>
      <c r="GL79" s="20"/>
      <c r="GM79" s="20"/>
      <c r="GN79" s="20"/>
      <c r="GO79" s="20"/>
      <c r="GP79" s="20"/>
      <c r="GQ79" s="20"/>
      <c r="GR79" s="20"/>
      <c r="GS79" s="20"/>
      <c r="GT79" s="20"/>
      <c r="GU79" s="20"/>
      <c r="GV79" s="20"/>
      <c r="GW79" s="20"/>
      <c r="GX79" s="20"/>
      <c r="GY79" s="20"/>
      <c r="GZ79" s="20"/>
      <c r="HA79" s="20"/>
      <c r="HB79" s="20"/>
      <c r="HC79" s="20"/>
      <c r="HD79" s="20"/>
      <c r="HE79" s="20"/>
      <c r="HF79" s="20"/>
      <c r="HG79" s="20"/>
      <c r="HH79" s="20"/>
      <c r="HI79" s="20"/>
      <c r="HJ79" s="20"/>
      <c r="HK79" s="20"/>
      <c r="HL79" s="20"/>
      <c r="HM79" s="20"/>
      <c r="HN79" s="20"/>
      <c r="HO79" s="20"/>
      <c r="HP79" s="20"/>
      <c r="HQ79" s="20"/>
      <c r="HR79" s="20"/>
      <c r="HS79" s="20"/>
      <c r="HT79" s="20"/>
      <c r="HU79" s="20"/>
      <c r="HV79" s="20"/>
      <c r="HW79" s="20"/>
      <c r="HX79" s="20"/>
      <c r="HY79" s="20"/>
      <c r="HZ79" s="20"/>
      <c r="IA79" s="20"/>
      <c r="IB79" s="20"/>
      <c r="IC79" s="20"/>
      <c r="ID79" s="20"/>
      <c r="IE79" s="20"/>
      <c r="IF79" s="20"/>
      <c r="IG79" s="20"/>
      <c r="IH79" s="20"/>
      <c r="II79" s="20"/>
      <c r="IJ79" s="20"/>
      <c r="IK79" s="20"/>
      <c r="IL79" s="20"/>
      <c r="IM79" s="20"/>
      <c r="IN79" s="20"/>
      <c r="IO79" s="20"/>
      <c r="IP79" s="20"/>
      <c r="IQ79" s="20"/>
      <c r="IR79" s="20"/>
      <c r="IS79" s="20"/>
      <c r="IT79" s="20"/>
      <c r="IU79" s="20"/>
      <c r="IV79" s="20"/>
      <c r="IW79" s="20"/>
      <c r="IX79" s="20"/>
      <c r="IY79" s="20"/>
      <c r="IZ79" s="20"/>
      <c r="JA79" s="20"/>
      <c r="JB79" s="20"/>
      <c r="JC79" s="20"/>
      <c r="JD79" s="20"/>
      <c r="JE79" s="20"/>
      <c r="JF79" s="20"/>
      <c r="JG79" s="20"/>
      <c r="JH79" s="20"/>
      <c r="JI79" s="20"/>
      <c r="JJ79" s="20"/>
      <c r="JK79" s="20"/>
      <c r="JL79" s="20"/>
      <c r="JM79" s="20"/>
      <c r="JN79" s="20"/>
      <c r="JO79" s="20"/>
      <c r="JP79" s="20"/>
      <c r="JQ79" s="20"/>
      <c r="JR79" s="20"/>
      <c r="JS79" s="20"/>
      <c r="JT79" s="20"/>
      <c r="JU79" s="20"/>
      <c r="JV79" s="20"/>
      <c r="JW79" s="20"/>
      <c r="JX79" s="20"/>
      <c r="JY79" s="20"/>
      <c r="JZ79" s="20"/>
      <c r="KA79" s="20"/>
      <c r="KB79" s="20"/>
      <c r="KC79" s="20"/>
      <c r="KD79" s="20"/>
      <c r="KE79" s="20"/>
      <c r="KF79" s="20"/>
      <c r="KG79" s="20"/>
      <c r="KH79" s="20"/>
      <c r="KI79" s="20"/>
      <c r="KJ79" s="20"/>
      <c r="KK79" s="20"/>
      <c r="KL79" s="20"/>
      <c r="KM79" s="20"/>
      <c r="KN79" s="20"/>
      <c r="KO79" s="20"/>
      <c r="KP79" s="20"/>
      <c r="KQ79" s="20"/>
      <c r="KR79" s="20"/>
      <c r="KS79" s="20"/>
      <c r="KT79" s="20"/>
      <c r="KU79" s="20"/>
      <c r="KV79" s="20"/>
      <c r="KW79" s="20"/>
      <c r="KX79" s="20"/>
      <c r="KY79" s="20"/>
      <c r="KZ79" s="20"/>
      <c r="LA79" s="20"/>
      <c r="LB79" s="20"/>
      <c r="LC79" s="20"/>
      <c r="LD79" s="20"/>
      <c r="LE79" s="20"/>
      <c r="LF79" s="20"/>
      <c r="LG79" s="20"/>
      <c r="LH79" s="20"/>
      <c r="LI79" s="20"/>
      <c r="LJ79" s="20"/>
      <c r="LK79" s="20"/>
      <c r="LL79" s="20"/>
      <c r="LM79" s="20"/>
      <c r="LN79" s="20"/>
      <c r="LO79" s="20"/>
      <c r="LP79" s="20"/>
      <c r="LQ79" s="20"/>
      <c r="LR79" s="20"/>
      <c r="LS79" s="20"/>
      <c r="LT79" s="20"/>
      <c r="LU79" s="20"/>
      <c r="LV79" s="20"/>
      <c r="LW79" s="20"/>
      <c r="LX79" s="20"/>
      <c r="LY79" s="20"/>
      <c r="LZ79" s="20"/>
      <c r="MA79" s="20"/>
      <c r="MB79" s="20"/>
      <c r="MC79" s="20"/>
      <c r="MD79" s="20"/>
      <c r="ME79" s="20"/>
      <c r="MF79" s="20"/>
      <c r="MG79" s="20"/>
      <c r="MH79" s="20"/>
      <c r="MI79" s="20"/>
      <c r="MJ79" s="20"/>
      <c r="MK79" s="20"/>
      <c r="ML79" s="20"/>
      <c r="MM79" s="20"/>
      <c r="MN79" s="20"/>
      <c r="MO79" s="20"/>
      <c r="MP79" s="20"/>
      <c r="MQ79" s="20"/>
      <c r="MR79" s="20"/>
      <c r="MS79" s="20"/>
      <c r="MT79" s="20"/>
      <c r="MU79" s="20"/>
      <c r="MV79" s="20"/>
      <c r="MW79" s="20"/>
      <c r="MX79" s="20"/>
      <c r="MY79" s="20"/>
      <c r="MZ79" s="20"/>
      <c r="NA79" s="20"/>
      <c r="NB79" s="20"/>
      <c r="NC79" s="20"/>
      <c r="ND79" s="20"/>
      <c r="NE79" s="20"/>
      <c r="NF79" s="20"/>
      <c r="NG79" s="20"/>
      <c r="NH79" s="20"/>
      <c r="NI79" s="20"/>
      <c r="NJ79" s="20"/>
      <c r="NK79" s="20"/>
      <c r="NL79" s="20"/>
      <c r="NM79" s="20"/>
      <c r="NN79" s="20"/>
      <c r="NO79" s="20"/>
      <c r="NP79" s="20"/>
      <c r="NQ79" s="20"/>
      <c r="NR79" s="20"/>
      <c r="NS79" s="20"/>
      <c r="NT79" s="20"/>
      <c r="NU79" s="20"/>
      <c r="NV79" s="20"/>
      <c r="NW79" s="20"/>
      <c r="NX79" s="20"/>
      <c r="NY79" s="20"/>
      <c r="NZ79" s="20"/>
      <c r="OA79" s="20"/>
      <c r="OB79" s="20"/>
      <c r="OC79" s="20"/>
      <c r="OD79" s="20"/>
      <c r="OE79" s="20"/>
      <c r="OF79" s="20"/>
      <c r="OG79" s="20"/>
      <c r="OH79" s="20"/>
      <c r="OI79" s="20"/>
      <c r="OJ79" s="20"/>
      <c r="OK79" s="20"/>
      <c r="OL79" s="20"/>
      <c r="OM79" s="20"/>
      <c r="ON79" s="20"/>
      <c r="OO79" s="20"/>
      <c r="OP79" s="20"/>
      <c r="OQ79" s="20"/>
      <c r="OR79" s="20"/>
      <c r="OS79" s="20"/>
      <c r="OT79" s="20"/>
      <c r="OU79" s="20"/>
      <c r="OV79" s="20"/>
      <c r="OW79" s="20"/>
      <c r="OX79" s="20"/>
      <c r="OY79" s="20"/>
      <c r="OZ79" s="20"/>
      <c r="PA79" s="20"/>
      <c r="PB79" s="20"/>
      <c r="PC79" s="20"/>
      <c r="PD79" s="20"/>
      <c r="PE79" s="20"/>
      <c r="PF79" s="20"/>
      <c r="PG79" s="20"/>
      <c r="PH79" s="20"/>
      <c r="PI79" s="20"/>
      <c r="PJ79" s="20"/>
      <c r="PK79" s="20"/>
      <c r="PL79" s="20"/>
      <c r="PM79" s="20"/>
      <c r="PN79" s="20"/>
      <c r="PO79" s="20"/>
      <c r="PP79" s="20"/>
      <c r="PQ79" s="20"/>
      <c r="PR79" s="20"/>
      <c r="PS79" s="20"/>
      <c r="PT79" s="20"/>
      <c r="PU79" s="20"/>
      <c r="PV79" s="20"/>
      <c r="PW79" s="20"/>
      <c r="PX79" s="20"/>
      <c r="PY79" s="20"/>
      <c r="PZ79" s="20"/>
      <c r="QA79" s="20"/>
      <c r="QB79" s="20"/>
      <c r="QC79" s="20"/>
      <c r="QD79" s="20"/>
      <c r="QE79" s="20"/>
      <c r="QF79" s="20"/>
      <c r="QG79" s="20"/>
      <c r="QH79" s="20"/>
      <c r="QI79" s="20"/>
      <c r="QJ79" s="20"/>
      <c r="QK79" s="20"/>
      <c r="QL79" s="20"/>
      <c r="QM79" s="20"/>
      <c r="QN79" s="20"/>
      <c r="QO79" s="20"/>
      <c r="QP79" s="20"/>
      <c r="QQ79" s="20"/>
      <c r="QR79" s="20"/>
      <c r="QS79" s="20"/>
      <c r="QT79" s="20"/>
      <c r="QU79" s="20"/>
      <c r="QV79" s="20"/>
      <c r="QW79" s="20"/>
      <c r="QX79" s="20"/>
      <c r="QY79" s="20"/>
      <c r="QZ79" s="20"/>
      <c r="RA79" s="20"/>
      <c r="RB79" s="20"/>
      <c r="RC79" s="20"/>
      <c r="RD79" s="20"/>
      <c r="RE79" s="20"/>
      <c r="RF79" s="20"/>
      <c r="RG79" s="20"/>
      <c r="RH79" s="20"/>
      <c r="RI79" s="20"/>
      <c r="RJ79" s="20"/>
      <c r="RK79" s="20"/>
      <c r="RL79" s="20"/>
      <c r="RM79" s="20"/>
      <c r="RN79" s="20"/>
      <c r="RO79" s="20"/>
      <c r="RP79" s="20"/>
      <c r="RQ79" s="20"/>
      <c r="RR79" s="20"/>
      <c r="RS79" s="20"/>
      <c r="RT79" s="20"/>
      <c r="RU79" s="20"/>
      <c r="RV79" s="20"/>
      <c r="RW79" s="20"/>
      <c r="RX79" s="20"/>
      <c r="RY79" s="20"/>
      <c r="RZ79" s="20"/>
      <c r="SA79" s="20"/>
      <c r="SB79" s="20"/>
      <c r="SC79" s="20"/>
      <c r="SD79" s="20"/>
      <c r="SE79" s="20"/>
      <c r="SF79" s="20"/>
      <c r="SG79" s="20"/>
      <c r="SH79" s="20"/>
      <c r="SI79" s="20"/>
      <c r="SJ79" s="20"/>
      <c r="SK79" s="20"/>
      <c r="SL79" s="20"/>
      <c r="SM79" s="20"/>
      <c r="SN79" s="20"/>
      <c r="SO79" s="20"/>
      <c r="SP79" s="20"/>
      <c r="SQ79" s="20"/>
      <c r="SR79" s="20"/>
      <c r="SS79" s="20"/>
      <c r="ST79" s="20"/>
      <c r="SU79" s="20"/>
      <c r="SV79" s="20"/>
      <c r="SW79" s="20"/>
      <c r="SX79" s="20"/>
      <c r="SY79" s="20"/>
      <c r="SZ79" s="20"/>
      <c r="TA79" s="20"/>
      <c r="TB79" s="20"/>
      <c r="TC79" s="20"/>
      <c r="TD79" s="20"/>
      <c r="TE79" s="20"/>
      <c r="TF79" s="20"/>
      <c r="TG79" s="20"/>
      <c r="TH79" s="20"/>
      <c r="TI79" s="20"/>
      <c r="TJ79" s="20"/>
      <c r="TK79" s="20"/>
      <c r="TL79" s="20"/>
      <c r="TM79" s="20"/>
      <c r="TN79" s="20"/>
      <c r="TO79" s="20"/>
      <c r="TP79" s="20"/>
      <c r="TQ79" s="20"/>
      <c r="TR79" s="20"/>
      <c r="TS79" s="20"/>
      <c r="TT79" s="20"/>
      <c r="TU79" s="20"/>
      <c r="TV79" s="20"/>
      <c r="TW79" s="20"/>
      <c r="TX79" s="20"/>
      <c r="TY79" s="20"/>
      <c r="TZ79" s="20"/>
      <c r="UA79" s="20"/>
      <c r="UB79" s="20"/>
      <c r="UC79" s="20"/>
      <c r="UD79" s="20"/>
      <c r="UE79" s="20"/>
      <c r="UF79" s="20"/>
      <c r="UG79" s="20"/>
      <c r="UH79" s="20"/>
      <c r="UI79" s="20"/>
      <c r="UJ79" s="20"/>
      <c r="UK79" s="20"/>
      <c r="UL79" s="20"/>
      <c r="UM79" s="20"/>
      <c r="UN79" s="20"/>
      <c r="UO79" s="20"/>
      <c r="UP79" s="20"/>
      <c r="UQ79" s="20"/>
      <c r="UR79" s="20"/>
      <c r="US79" s="20"/>
      <c r="UT79" s="20"/>
      <c r="UU79" s="20"/>
      <c r="UV79" s="20"/>
      <c r="UW79" s="20"/>
      <c r="UX79" s="20"/>
      <c r="UY79" s="20"/>
      <c r="UZ79" s="20"/>
      <c r="VA79" s="20"/>
      <c r="VB79" s="20"/>
      <c r="VC79" s="20"/>
      <c r="VD79" s="20"/>
      <c r="VE79" s="20"/>
      <c r="VF79" s="20"/>
      <c r="VG79" s="20"/>
      <c r="VH79" s="20"/>
      <c r="VI79" s="20"/>
      <c r="VJ79" s="20"/>
      <c r="VK79" s="20"/>
      <c r="VL79" s="20"/>
      <c r="VM79" s="20"/>
      <c r="VN79" s="20"/>
      <c r="VO79" s="20"/>
      <c r="VP79" s="20"/>
      <c r="VQ79" s="20"/>
      <c r="VR79" s="20"/>
      <c r="VS79" s="20"/>
      <c r="VT79" s="20"/>
      <c r="VU79" s="20"/>
      <c r="VV79" s="20"/>
      <c r="VW79" s="20"/>
      <c r="VX79" s="20"/>
      <c r="VY79" s="20"/>
      <c r="VZ79" s="20"/>
      <c r="WA79" s="20"/>
      <c r="WB79" s="20"/>
      <c r="WC79" s="20"/>
      <c r="WD79" s="20"/>
      <c r="WE79" s="20"/>
      <c r="WF79" s="20"/>
      <c r="WG79" s="20"/>
      <c r="WH79" s="20"/>
      <c r="WI79" s="20"/>
      <c r="WJ79" s="20"/>
      <c r="WK79" s="20"/>
      <c r="WL79" s="20"/>
      <c r="WM79" s="20"/>
      <c r="WN79" s="20"/>
      <c r="WO79" s="20"/>
      <c r="WP79" s="20"/>
      <c r="WQ79" s="20"/>
      <c r="WR79" s="20"/>
      <c r="WS79" s="20"/>
      <c r="WT79" s="20"/>
      <c r="WU79" s="20"/>
      <c r="WV79" s="20"/>
      <c r="WW79" s="20"/>
      <c r="WX79" s="20"/>
      <c r="WY79" s="20"/>
      <c r="WZ79" s="20"/>
      <c r="XA79" s="20"/>
      <c r="XB79" s="20"/>
      <c r="XC79" s="20"/>
      <c r="XD79" s="20"/>
      <c r="XE79" s="20"/>
      <c r="XF79" s="20"/>
      <c r="XG79" s="20"/>
      <c r="XH79" s="20"/>
      <c r="XI79" s="20"/>
      <c r="XJ79" s="20"/>
      <c r="XK79" s="20"/>
      <c r="XL79" s="20"/>
      <c r="XM79" s="20"/>
      <c r="XN79" s="20"/>
      <c r="XO79" s="20"/>
      <c r="XP79" s="20"/>
      <c r="XQ79" s="20"/>
      <c r="XR79" s="20"/>
      <c r="XS79" s="20"/>
      <c r="XT79" s="20"/>
      <c r="XU79" s="20"/>
      <c r="XV79" s="20"/>
      <c r="XW79" s="20"/>
      <c r="XX79" s="20"/>
      <c r="XY79" s="20"/>
      <c r="XZ79" s="20"/>
      <c r="YA79" s="20"/>
      <c r="YB79" s="20"/>
      <c r="YC79" s="20"/>
      <c r="YD79" s="20"/>
      <c r="YE79" s="20"/>
      <c r="YF79" s="20"/>
      <c r="YG79" s="20"/>
      <c r="YH79" s="20"/>
      <c r="YI79" s="20"/>
      <c r="YJ79" s="20"/>
      <c r="YK79" s="20"/>
      <c r="YL79" s="20"/>
      <c r="YM79" s="20"/>
      <c r="YN79" s="20"/>
      <c r="YO79" s="20"/>
      <c r="YP79" s="20"/>
      <c r="YQ79" s="20"/>
      <c r="YR79" s="20"/>
      <c r="YS79" s="20"/>
      <c r="YT79" s="20"/>
      <c r="YU79" s="20"/>
      <c r="YV79" s="20"/>
      <c r="YW79" s="20"/>
      <c r="YX79" s="20"/>
      <c r="YY79" s="20"/>
      <c r="YZ79" s="20"/>
      <c r="ZA79" s="20"/>
      <c r="ZB79" s="20"/>
      <c r="ZC79" s="20"/>
      <c r="ZD79" s="20"/>
      <c r="ZE79" s="20"/>
      <c r="ZF79" s="20"/>
      <c r="ZG79" s="20"/>
      <c r="ZH79" s="20"/>
      <c r="ZI79" s="20"/>
      <c r="ZJ79" s="20"/>
      <c r="ZK79" s="20"/>
      <c r="ZL79" s="20"/>
      <c r="ZM79" s="20"/>
      <c r="ZN79" s="20"/>
      <c r="ZO79" s="20"/>
      <c r="ZP79" s="20"/>
      <c r="ZQ79" s="20"/>
      <c r="ZR79" s="20"/>
      <c r="ZS79" s="20"/>
      <c r="ZT79" s="20"/>
      <c r="ZU79" s="20"/>
      <c r="ZV79" s="20"/>
      <c r="ZW79" s="20"/>
      <c r="ZX79" s="20"/>
      <c r="ZY79" s="20"/>
      <c r="ZZ79" s="20"/>
      <c r="AAA79" s="20"/>
      <c r="AAB79" s="20"/>
      <c r="AAC79" s="20"/>
      <c r="AAD79" s="20"/>
      <c r="AAE79" s="20"/>
      <c r="AAF79" s="20"/>
      <c r="AAG79" s="20"/>
      <c r="AAH79" s="20"/>
      <c r="AAI79" s="20"/>
      <c r="AAJ79" s="20"/>
      <c r="AAK79" s="20"/>
      <c r="AAL79" s="20"/>
      <c r="AAM79" s="20"/>
      <c r="AAN79" s="20"/>
      <c r="AAO79" s="20"/>
      <c r="AAP79" s="20"/>
      <c r="AAQ79" s="20"/>
      <c r="AAR79" s="20"/>
      <c r="AAS79" s="20"/>
      <c r="AAT79" s="20"/>
      <c r="AAU79" s="20"/>
      <c r="AAV79" s="20"/>
      <c r="AAW79" s="20"/>
      <c r="AAX79" s="20"/>
      <c r="AAY79" s="20"/>
      <c r="AAZ79" s="20"/>
      <c r="ABA79" s="20"/>
      <c r="ABB79" s="20"/>
      <c r="ABC79" s="20"/>
      <c r="ABD79" s="20"/>
      <c r="ABE79" s="20"/>
      <c r="ABF79" s="20"/>
      <c r="ABG79" s="20"/>
      <c r="ABH79" s="20"/>
      <c r="ABI79" s="20"/>
      <c r="ABJ79" s="20"/>
      <c r="ABK79" s="20"/>
      <c r="ABL79" s="20"/>
      <c r="ABM79" s="20"/>
      <c r="ABN79" s="20"/>
      <c r="ABO79" s="20"/>
      <c r="ABP79" s="20"/>
      <c r="ABQ79" s="20"/>
      <c r="ABR79" s="20"/>
      <c r="ABS79" s="20"/>
      <c r="ABT79" s="20"/>
      <c r="ABU79" s="20"/>
      <c r="ABV79" s="20"/>
      <c r="ABW79" s="20"/>
      <c r="ABX79" s="20"/>
      <c r="ABY79" s="20"/>
      <c r="ABZ79" s="20"/>
      <c r="ACA79" s="20"/>
      <c r="ACB79" s="20"/>
      <c r="ACC79" s="20"/>
      <c r="ACD79" s="20"/>
      <c r="ACE79" s="20"/>
      <c r="ACF79" s="20"/>
      <c r="ACG79" s="20"/>
      <c r="ACH79" s="20"/>
      <c r="ACI79" s="20"/>
      <c r="ACJ79" s="20"/>
      <c r="ACK79" s="20"/>
      <c r="ACL79" s="20"/>
      <c r="ACM79" s="20"/>
      <c r="ACN79" s="20"/>
      <c r="ACO79" s="20"/>
      <c r="ACP79" s="20"/>
      <c r="ACQ79" s="20"/>
      <c r="ACR79" s="20"/>
      <c r="ACS79" s="20"/>
      <c r="ACT79" s="20"/>
      <c r="ACU79" s="20"/>
      <c r="ACV79" s="20"/>
      <c r="ACW79" s="20"/>
      <c r="ACX79" s="20"/>
      <c r="ACY79" s="20"/>
      <c r="ACZ79" s="20"/>
      <c r="ADA79" s="20"/>
      <c r="ADB79" s="20"/>
      <c r="ADC79" s="20"/>
      <c r="ADD79" s="20"/>
      <c r="ADE79" s="20"/>
      <c r="ADF79" s="20"/>
      <c r="ADG79" s="20"/>
      <c r="ADH79" s="20"/>
      <c r="ADI79" s="20"/>
      <c r="ADJ79" s="20"/>
      <c r="ADK79" s="20"/>
      <c r="ADL79" s="20"/>
      <c r="ADM79" s="20"/>
      <c r="ADN79" s="20"/>
      <c r="ADO79" s="20"/>
      <c r="ADP79" s="20"/>
      <c r="ADQ79" s="20"/>
      <c r="ADR79" s="20"/>
      <c r="ADS79" s="20"/>
      <c r="ADT79" s="20"/>
      <c r="ADU79" s="20"/>
      <c r="ADV79" s="20"/>
      <c r="ADW79" s="20"/>
      <c r="ADX79" s="20"/>
      <c r="ADY79" s="20"/>
      <c r="ADZ79" s="20"/>
      <c r="AEA79" s="20"/>
      <c r="AEB79" s="20"/>
      <c r="AEC79" s="20"/>
      <c r="AED79" s="20"/>
      <c r="AEE79" s="20"/>
      <c r="AEF79" s="20"/>
      <c r="AEG79" s="20"/>
      <c r="AEH79" s="20"/>
      <c r="AEI79" s="20"/>
      <c r="AEJ79" s="20"/>
      <c r="AEK79" s="20"/>
      <c r="AEL79" s="20"/>
      <c r="AEM79" s="20"/>
      <c r="AEN79" s="20"/>
      <c r="AEO79" s="20"/>
      <c r="AEP79" s="20"/>
      <c r="AEQ79" s="20"/>
      <c r="AER79" s="20"/>
      <c r="AES79" s="20"/>
      <c r="AET79" s="20"/>
      <c r="AEU79" s="20"/>
      <c r="AEV79" s="20"/>
      <c r="AEW79" s="20"/>
      <c r="AEX79" s="20"/>
      <c r="AEY79" s="20"/>
      <c r="AEZ79" s="20"/>
      <c r="AFA79" s="20"/>
      <c r="AFB79" s="20"/>
      <c r="AFC79" s="20"/>
      <c r="AFD79" s="20"/>
      <c r="AFE79" s="20"/>
      <c r="AFF79" s="20"/>
      <c r="AFG79" s="20"/>
      <c r="AFH79" s="20"/>
      <c r="AFI79" s="20"/>
      <c r="AFJ79" s="20"/>
      <c r="AFK79" s="20"/>
      <c r="AFL79" s="20"/>
      <c r="AFM79" s="20"/>
      <c r="AFN79" s="20"/>
      <c r="AFO79" s="20"/>
      <c r="AFP79" s="20"/>
      <c r="AFQ79" s="20"/>
      <c r="AFR79" s="20"/>
      <c r="AFS79" s="20"/>
      <c r="AFT79" s="20"/>
      <c r="AFU79" s="20"/>
      <c r="AFV79" s="20"/>
      <c r="AFW79" s="20"/>
      <c r="AFX79" s="20"/>
      <c r="AFY79" s="20"/>
      <c r="AFZ79" s="20"/>
      <c r="AGA79" s="20"/>
      <c r="AGB79" s="20"/>
      <c r="AGC79" s="20"/>
      <c r="AGD79" s="20"/>
      <c r="AGE79" s="20"/>
      <c r="AGF79" s="20"/>
      <c r="AGG79" s="20"/>
      <c r="AGH79" s="20"/>
      <c r="AGI79" s="20"/>
      <c r="AGJ79" s="20"/>
      <c r="AGK79" s="20"/>
      <c r="AGL79" s="20"/>
      <c r="AGM79" s="20"/>
      <c r="AGN79" s="20"/>
      <c r="AGO79" s="20"/>
      <c r="AGP79" s="20"/>
      <c r="AGQ79" s="20"/>
      <c r="AGR79" s="20"/>
      <c r="AGS79" s="20"/>
      <c r="AGT79" s="20"/>
      <c r="AGU79" s="20"/>
      <c r="AGV79" s="20"/>
      <c r="AGW79" s="20"/>
      <c r="AGX79" s="20"/>
      <c r="AGY79" s="20"/>
      <c r="AGZ79" s="20"/>
      <c r="AHA79" s="20"/>
      <c r="AHB79" s="20"/>
      <c r="AHC79" s="20"/>
      <c r="AHD79" s="20"/>
      <c r="AHE79" s="20"/>
      <c r="AHF79" s="20"/>
      <c r="AHG79" s="20"/>
      <c r="AHH79" s="20"/>
      <c r="AHI79" s="20"/>
      <c r="AHJ79" s="20"/>
      <c r="AHK79" s="20"/>
      <c r="AHL79" s="20"/>
      <c r="AHM79" s="20"/>
      <c r="AHN79" s="20"/>
      <c r="AHO79" s="20"/>
      <c r="AHP79" s="20"/>
      <c r="AHQ79" s="20"/>
      <c r="AHR79" s="20"/>
      <c r="AHS79" s="20"/>
      <c r="AHT79" s="20"/>
      <c r="AHU79" s="20"/>
      <c r="AHV79" s="20"/>
      <c r="AHW79" s="20"/>
      <c r="AHX79" s="20"/>
      <c r="AHY79" s="20"/>
      <c r="AHZ79" s="20"/>
      <c r="AIA79" s="20"/>
      <c r="AIB79" s="20"/>
      <c r="AIC79" s="20"/>
      <c r="AID79" s="20"/>
      <c r="AIE79" s="20"/>
      <c r="AIF79" s="20"/>
      <c r="AIG79" s="20"/>
      <c r="AIH79" s="20"/>
      <c r="AII79" s="20"/>
      <c r="AIJ79" s="20"/>
      <c r="AIK79" s="20"/>
      <c r="AIL79" s="20"/>
      <c r="AIM79" s="20"/>
      <c r="AIN79" s="20"/>
      <c r="AIO79" s="20"/>
      <c r="AIP79" s="20"/>
      <c r="AIQ79" s="20"/>
      <c r="AIR79" s="20"/>
      <c r="AIS79" s="20"/>
      <c r="AIT79" s="20"/>
      <c r="AIU79" s="20"/>
      <c r="AIV79" s="20"/>
      <c r="AIW79" s="20"/>
      <c r="AIX79" s="20"/>
      <c r="AIY79" s="20"/>
      <c r="AIZ79" s="20"/>
      <c r="AJA79" s="20"/>
      <c r="AJB79" s="20"/>
      <c r="AJC79" s="20"/>
      <c r="AJD79" s="20"/>
      <c r="AJE79" s="20"/>
      <c r="AJF79" s="20"/>
      <c r="AJG79" s="20"/>
      <c r="AJH79" s="20"/>
      <c r="AJI79" s="20"/>
      <c r="AJJ79" s="20"/>
      <c r="AJK79" s="20"/>
      <c r="AJL79" s="20"/>
      <c r="AJM79" s="20"/>
      <c r="AJN79" s="20"/>
      <c r="AJO79" s="20"/>
      <c r="AJP79" s="20"/>
      <c r="AJQ79" s="20"/>
      <c r="AJR79" s="20"/>
      <c r="AJS79" s="20"/>
      <c r="AJT79" s="20"/>
      <c r="AJU79" s="20"/>
      <c r="AJV79" s="20"/>
      <c r="AJW79" s="20"/>
      <c r="AJX79" s="20"/>
      <c r="AJY79" s="20"/>
      <c r="AJZ79" s="20"/>
      <c r="AKA79" s="20"/>
      <c r="AKB79" s="20"/>
      <c r="AKC79" s="20"/>
      <c r="AKD79" s="20"/>
      <c r="AKE79" s="20"/>
      <c r="AKF79" s="20"/>
      <c r="AKG79" s="20"/>
      <c r="AKH79" s="20"/>
      <c r="AKI79" s="20"/>
      <c r="AKJ79" s="20"/>
      <c r="AKK79" s="20"/>
      <c r="AKL79" s="20"/>
      <c r="AKM79" s="20"/>
      <c r="AKN79" s="20"/>
      <c r="AKO79" s="20"/>
      <c r="AKP79" s="20"/>
      <c r="AKQ79" s="20"/>
      <c r="AKR79" s="20"/>
      <c r="AKS79" s="20"/>
      <c r="AKT79" s="20"/>
      <c r="AKU79" s="20"/>
      <c r="AKV79" s="20"/>
      <c r="AKW79" s="20"/>
      <c r="AKX79" s="20"/>
      <c r="AKY79" s="20"/>
      <c r="AKZ79" s="20"/>
      <c r="ALA79" s="20"/>
      <c r="ALB79" s="20"/>
      <c r="ALC79" s="20"/>
      <c r="ALD79" s="20"/>
      <c r="ALE79" s="20"/>
      <c r="ALF79" s="20"/>
      <c r="ALG79" s="20"/>
      <c r="ALH79" s="20"/>
      <c r="ALI79" s="20"/>
      <c r="ALJ79" s="20"/>
      <c r="ALK79" s="20"/>
      <c r="ALL79" s="20"/>
      <c r="ALM79" s="20"/>
      <c r="ALN79" s="20"/>
      <c r="ALO79" s="20"/>
      <c r="ALP79" s="20"/>
      <c r="ALQ79" s="20"/>
      <c r="ALR79" s="20"/>
      <c r="ALS79" s="20"/>
      <c r="ALT79" s="20"/>
      <c r="ALU79" s="20"/>
      <c r="ALV79" s="20"/>
      <c r="ALW79" s="20"/>
      <c r="ALX79" s="20"/>
      <c r="ALY79" s="20"/>
      <c r="ALZ79" s="20"/>
      <c r="AMA79" s="20"/>
      <c r="AMB79" s="20"/>
      <c r="AMC79" s="20"/>
      <c r="AMD79" s="20"/>
      <c r="AME79" s="20"/>
      <c r="AMF79" s="20"/>
      <c r="AMG79" s="20"/>
      <c r="AMH79" s="20"/>
      <c r="AMI79" s="20"/>
      <c r="AMJ79" s="20"/>
      <c r="AMK79" s="20"/>
      <c r="AML79" s="20"/>
      <c r="AMM79" s="20"/>
      <c r="AMN79" s="20"/>
      <c r="AMO79" s="20"/>
      <c r="AMP79" s="20"/>
      <c r="AMQ79" s="20"/>
      <c r="AMR79" s="20"/>
      <c r="AMS79" s="20"/>
      <c r="AMT79" s="20"/>
      <c r="AMU79" s="20"/>
      <c r="AMV79" s="20"/>
      <c r="AMW79" s="20"/>
      <c r="AMX79" s="20"/>
      <c r="AMY79" s="20"/>
      <c r="AMZ79" s="20"/>
      <c r="ANA79" s="20"/>
      <c r="ANB79" s="20"/>
      <c r="ANC79" s="20"/>
      <c r="AND79" s="20"/>
      <c r="ANE79" s="20"/>
      <c r="ANF79" s="20"/>
      <c r="ANG79" s="20"/>
      <c r="ANH79" s="20"/>
      <c r="ANI79" s="20"/>
      <c r="ANJ79" s="20"/>
      <c r="ANK79" s="20"/>
      <c r="ANL79" s="20"/>
      <c r="ANM79" s="20"/>
      <c r="ANN79" s="20"/>
      <c r="ANO79" s="20"/>
      <c r="ANP79" s="20"/>
      <c r="ANQ79" s="20"/>
      <c r="ANR79" s="20"/>
      <c r="ANS79" s="20"/>
      <c r="ANT79" s="20"/>
      <c r="ANU79" s="20"/>
      <c r="ANV79" s="20"/>
      <c r="ANW79" s="20"/>
      <c r="ANX79" s="20"/>
      <c r="ANY79" s="20"/>
      <c r="ANZ79" s="20"/>
      <c r="AOA79" s="20"/>
      <c r="AOB79" s="20"/>
      <c r="AOC79" s="20"/>
      <c r="AOD79" s="20"/>
      <c r="AOE79" s="20"/>
      <c r="AOF79" s="20"/>
      <c r="AOG79" s="20"/>
      <c r="AOH79" s="20"/>
      <c r="AOI79" s="20"/>
      <c r="AOJ79" s="20"/>
      <c r="AOK79" s="20"/>
      <c r="AOL79" s="20"/>
      <c r="AOM79" s="20"/>
      <c r="AON79" s="20"/>
      <c r="AOO79" s="20"/>
      <c r="AOP79" s="20"/>
      <c r="AOQ79" s="20"/>
      <c r="AOR79" s="20"/>
      <c r="AOS79" s="20"/>
      <c r="AOT79" s="20"/>
      <c r="AOU79" s="20"/>
      <c r="AOV79" s="20"/>
      <c r="AOW79" s="20"/>
      <c r="AOX79" s="20"/>
      <c r="AOY79" s="20"/>
      <c r="AOZ79" s="20"/>
      <c r="APA79" s="20"/>
      <c r="APB79" s="20"/>
      <c r="APC79" s="20"/>
      <c r="APD79" s="20"/>
      <c r="APE79" s="20"/>
      <c r="APF79" s="20"/>
      <c r="APG79" s="20"/>
      <c r="APH79" s="20"/>
      <c r="API79" s="20"/>
      <c r="APJ79" s="20"/>
      <c r="APK79" s="20"/>
      <c r="APL79" s="20"/>
      <c r="APM79" s="20"/>
      <c r="APN79" s="20"/>
      <c r="APO79" s="20"/>
      <c r="APP79" s="20"/>
      <c r="APQ79" s="20"/>
      <c r="APR79" s="20"/>
      <c r="APS79" s="20"/>
      <c r="APT79" s="20"/>
      <c r="APU79" s="20"/>
      <c r="APV79" s="20"/>
      <c r="APW79" s="20"/>
      <c r="APX79" s="20"/>
      <c r="APY79" s="20"/>
      <c r="APZ79" s="20"/>
      <c r="AQA79" s="20"/>
      <c r="AQB79" s="20"/>
      <c r="AQC79" s="20"/>
      <c r="AQD79" s="20"/>
      <c r="AQE79" s="20"/>
      <c r="AQF79" s="20"/>
      <c r="AQG79" s="20"/>
      <c r="AQH79" s="20"/>
      <c r="AQI79" s="20"/>
      <c r="AQJ79" s="20"/>
      <c r="AQK79" s="20"/>
      <c r="AQL79" s="20"/>
      <c r="AQM79" s="20"/>
      <c r="AQN79" s="20"/>
      <c r="AQO79" s="20"/>
      <c r="AQP79" s="20"/>
      <c r="AQQ79" s="20"/>
      <c r="AQR79" s="20"/>
      <c r="AQS79" s="20"/>
      <c r="AQT79" s="20"/>
      <c r="AQU79" s="20"/>
      <c r="AQV79" s="20"/>
      <c r="AQW79" s="20"/>
      <c r="AQX79" s="20"/>
      <c r="AQY79" s="20"/>
      <c r="AQZ79" s="20"/>
      <c r="ARA79" s="20"/>
      <c r="ARB79" s="20"/>
      <c r="ARC79" s="20"/>
      <c r="ARD79" s="20"/>
      <c r="ARE79" s="20"/>
      <c r="ARF79" s="20"/>
      <c r="ARG79" s="20"/>
      <c r="ARH79" s="20"/>
      <c r="ARI79" s="20"/>
      <c r="ARJ79" s="20"/>
      <c r="ARK79" s="20"/>
      <c r="ARL79" s="20"/>
      <c r="ARM79" s="20"/>
      <c r="ARN79" s="20"/>
      <c r="ARO79" s="20"/>
      <c r="ARP79" s="20"/>
      <c r="ARQ79" s="20"/>
      <c r="ARR79" s="20"/>
      <c r="ARS79" s="20"/>
      <c r="ART79" s="20"/>
      <c r="ARU79" s="20"/>
      <c r="ARV79" s="20"/>
      <c r="ARW79" s="20"/>
      <c r="ARX79" s="20"/>
      <c r="ARY79" s="20"/>
      <c r="ARZ79" s="20"/>
      <c r="ASA79" s="20"/>
      <c r="ASB79" s="20"/>
      <c r="ASC79" s="20"/>
      <c r="ASD79" s="20"/>
      <c r="ASE79" s="20"/>
      <c r="ASF79" s="20"/>
      <c r="ASG79" s="20"/>
      <c r="ASH79" s="20"/>
      <c r="ASI79" s="20"/>
      <c r="ASJ79" s="20"/>
      <c r="ASK79" s="20"/>
      <c r="ASL79" s="20"/>
      <c r="ASM79" s="20"/>
      <c r="ASN79" s="20"/>
      <c r="ASO79" s="20"/>
      <c r="ASP79" s="20"/>
      <c r="ASQ79" s="20"/>
      <c r="ASR79" s="20"/>
      <c r="ASS79" s="20"/>
      <c r="AST79" s="20"/>
      <c r="ASU79" s="20"/>
      <c r="ASV79" s="20"/>
      <c r="ASW79" s="20"/>
      <c r="ASX79" s="20"/>
      <c r="ASY79" s="20"/>
      <c r="ASZ79" s="20"/>
      <c r="ATA79" s="20"/>
      <c r="ATB79" s="20"/>
      <c r="ATC79" s="20"/>
      <c r="ATD79" s="20"/>
      <c r="ATE79" s="20"/>
      <c r="ATF79" s="20"/>
      <c r="ATG79" s="20"/>
      <c r="ATH79" s="20"/>
      <c r="ATI79" s="20"/>
      <c r="ATJ79" s="20"/>
      <c r="ATK79" s="20"/>
      <c r="ATL79" s="20"/>
      <c r="ATM79" s="20"/>
      <c r="ATN79" s="20"/>
      <c r="ATO79" s="20"/>
      <c r="ATP79" s="20"/>
      <c r="ATQ79" s="20"/>
      <c r="ATR79" s="20"/>
      <c r="ATS79" s="20"/>
      <c r="ATT79" s="20"/>
      <c r="ATU79" s="20"/>
      <c r="ATV79" s="20"/>
      <c r="ATW79" s="20"/>
      <c r="ATX79" s="20"/>
      <c r="ATY79" s="20"/>
      <c r="ATZ79" s="20"/>
      <c r="AUA79" s="20"/>
      <c r="AUB79" s="20"/>
      <c r="AUC79" s="20"/>
      <c r="AUD79" s="20"/>
      <c r="AUE79" s="20"/>
      <c r="AUF79" s="20"/>
      <c r="AUG79" s="20"/>
      <c r="AUH79" s="20"/>
      <c r="AUI79" s="20"/>
      <c r="AUJ79" s="20"/>
      <c r="AUK79" s="20"/>
      <c r="AUL79" s="20"/>
      <c r="AUM79" s="20"/>
      <c r="AUN79" s="20"/>
      <c r="AUO79" s="20"/>
      <c r="AUP79" s="20"/>
      <c r="AUQ79" s="20"/>
      <c r="AUR79" s="20"/>
      <c r="AUS79" s="20"/>
      <c r="AUT79" s="20"/>
      <c r="AUU79" s="20"/>
      <c r="AUV79" s="20"/>
      <c r="AUW79" s="20"/>
      <c r="AUX79" s="20"/>
      <c r="AUY79" s="20"/>
      <c r="AUZ79" s="20"/>
      <c r="AVA79" s="20"/>
      <c r="AVB79" s="20"/>
      <c r="AVC79" s="20"/>
      <c r="AVD79" s="20"/>
      <c r="AVE79" s="20"/>
      <c r="AVF79" s="20"/>
      <c r="AVG79" s="20"/>
      <c r="AVH79" s="20"/>
      <c r="AVI79" s="20"/>
      <c r="AVJ79" s="20"/>
      <c r="AVK79" s="20"/>
      <c r="AVL79" s="20"/>
      <c r="AVM79" s="20"/>
      <c r="AVN79" s="20"/>
      <c r="AVO79" s="20"/>
      <c r="AVP79" s="20"/>
      <c r="AVQ79" s="20"/>
      <c r="AVR79" s="20"/>
      <c r="AVS79" s="20"/>
      <c r="AVT79" s="20"/>
      <c r="AVU79" s="20"/>
      <c r="AVV79" s="20"/>
      <c r="AVW79" s="20"/>
      <c r="AVX79" s="20"/>
      <c r="AVY79" s="20"/>
      <c r="AVZ79" s="20"/>
      <c r="AWA79" s="20"/>
      <c r="AWB79" s="20"/>
      <c r="AWC79" s="20"/>
      <c r="AWD79" s="20"/>
      <c r="AWE79" s="20"/>
      <c r="AWF79" s="20"/>
      <c r="AWG79" s="20"/>
      <c r="AWH79" s="20"/>
      <c r="AWI79" s="20"/>
      <c r="AWJ79" s="20"/>
      <c r="AWK79" s="20"/>
      <c r="AWL79" s="20"/>
      <c r="AWM79" s="20"/>
      <c r="AWN79" s="20"/>
      <c r="AWO79" s="20"/>
      <c r="AWP79" s="20"/>
      <c r="AWQ79" s="20"/>
      <c r="AWR79" s="20"/>
      <c r="AWS79" s="20"/>
      <c r="AWT79" s="20"/>
      <c r="AWU79" s="20"/>
      <c r="AWV79" s="20"/>
      <c r="AWW79" s="20"/>
      <c r="AWX79" s="20"/>
      <c r="AWY79" s="20"/>
      <c r="AWZ79" s="20"/>
      <c r="AXA79" s="20"/>
      <c r="AXB79" s="20"/>
      <c r="AXC79" s="20"/>
      <c r="AXD79" s="20"/>
      <c r="AXE79" s="20"/>
      <c r="AXF79" s="20"/>
      <c r="AXG79" s="20"/>
      <c r="AXH79" s="20"/>
      <c r="AXI79" s="20"/>
      <c r="AXJ79" s="20"/>
      <c r="AXK79" s="20"/>
      <c r="AXL79" s="20"/>
      <c r="AXM79" s="20"/>
      <c r="AXN79" s="20"/>
      <c r="AXO79" s="20"/>
      <c r="AXP79" s="20"/>
      <c r="AXQ79" s="20"/>
      <c r="AXR79" s="20"/>
      <c r="AXS79" s="20"/>
      <c r="AXT79" s="20"/>
      <c r="AXU79" s="20"/>
      <c r="AXV79" s="20"/>
      <c r="AXW79" s="20"/>
      <c r="AXX79" s="20"/>
      <c r="AXY79" s="20"/>
      <c r="AXZ79" s="20"/>
      <c r="AYA79" s="20"/>
      <c r="AYB79" s="20"/>
      <c r="AYC79" s="20"/>
      <c r="AYD79" s="20"/>
      <c r="AYE79" s="20"/>
      <c r="AYF79" s="20"/>
      <c r="AYG79" s="20"/>
      <c r="AYH79" s="20"/>
      <c r="AYI79" s="20"/>
      <c r="AYJ79" s="20"/>
      <c r="AYK79" s="20"/>
      <c r="AYL79" s="20"/>
      <c r="AYM79" s="20"/>
      <c r="AYN79" s="20"/>
      <c r="AYO79" s="20"/>
      <c r="AYP79" s="20"/>
      <c r="AYQ79" s="20"/>
      <c r="AYR79" s="20"/>
      <c r="AYS79" s="20"/>
      <c r="AYT79" s="20"/>
      <c r="AYU79" s="20"/>
      <c r="AYV79" s="20"/>
      <c r="AYW79" s="20"/>
      <c r="AYX79" s="20"/>
      <c r="AYY79" s="20"/>
      <c r="AYZ79" s="20"/>
      <c r="AZA79" s="20"/>
      <c r="AZB79" s="20"/>
      <c r="AZC79" s="20"/>
      <c r="AZD79" s="20"/>
      <c r="AZE79" s="20"/>
      <c r="AZF79" s="20"/>
      <c r="AZG79" s="20"/>
      <c r="AZH79" s="20"/>
      <c r="AZI79" s="20"/>
      <c r="AZJ79" s="20"/>
      <c r="AZK79" s="20"/>
      <c r="AZL79" s="20"/>
      <c r="AZM79" s="20"/>
      <c r="AZN79" s="20"/>
      <c r="AZO79" s="20"/>
      <c r="AZP79" s="20"/>
      <c r="AZQ79" s="20"/>
      <c r="AZR79" s="20"/>
      <c r="AZS79" s="20"/>
      <c r="AZT79" s="20"/>
      <c r="AZU79" s="20"/>
      <c r="AZV79" s="20"/>
      <c r="AZW79" s="20"/>
      <c r="AZX79" s="20"/>
      <c r="AZY79" s="20"/>
      <c r="AZZ79" s="20"/>
      <c r="BAA79" s="20"/>
      <c r="BAB79" s="20"/>
      <c r="BAC79" s="20"/>
      <c r="BAD79" s="20"/>
      <c r="BAE79" s="20"/>
      <c r="BAF79" s="20"/>
      <c r="BAG79" s="20"/>
      <c r="BAH79" s="20"/>
      <c r="BAI79" s="20"/>
      <c r="BAJ79" s="20"/>
      <c r="BAK79" s="20"/>
      <c r="BAL79" s="20"/>
      <c r="BAM79" s="20"/>
      <c r="BAN79" s="20"/>
      <c r="BAO79" s="20"/>
      <c r="BAP79" s="20"/>
      <c r="BAQ79" s="20"/>
      <c r="BAR79" s="20"/>
      <c r="BAS79" s="20"/>
      <c r="BAT79" s="20"/>
      <c r="BAU79" s="20"/>
      <c r="BAV79" s="20"/>
      <c r="BAW79" s="20"/>
      <c r="BAX79" s="20"/>
      <c r="BAY79" s="20"/>
      <c r="BAZ79" s="20"/>
      <c r="BBA79" s="20"/>
      <c r="BBB79" s="20"/>
      <c r="BBC79" s="20"/>
      <c r="BBD79" s="20"/>
      <c r="BBE79" s="20"/>
      <c r="BBF79" s="20"/>
      <c r="BBG79" s="20"/>
      <c r="BBH79" s="20"/>
      <c r="BBI79" s="20"/>
      <c r="BBJ79" s="20"/>
      <c r="BBK79" s="20"/>
      <c r="BBL79" s="20"/>
      <c r="BBM79" s="20"/>
      <c r="BBN79" s="20"/>
      <c r="BBO79" s="20"/>
      <c r="BBP79" s="20"/>
      <c r="BBQ79" s="20"/>
      <c r="BBR79" s="20"/>
      <c r="BBS79" s="20"/>
      <c r="BBT79" s="20"/>
      <c r="BBU79" s="20"/>
      <c r="BBV79" s="20"/>
      <c r="BBW79" s="20"/>
      <c r="BBX79" s="20"/>
      <c r="BBY79" s="20"/>
      <c r="BBZ79" s="20"/>
      <c r="BCA79" s="20"/>
      <c r="BCB79" s="20"/>
      <c r="BCC79" s="20"/>
      <c r="BCD79" s="20"/>
      <c r="BCE79" s="20"/>
      <c r="BCF79" s="20"/>
      <c r="BCG79" s="20"/>
      <c r="BCH79" s="20"/>
      <c r="BCI79" s="20"/>
      <c r="BCJ79" s="20"/>
      <c r="BCK79" s="20"/>
      <c r="BCL79" s="20"/>
      <c r="BCM79" s="20"/>
      <c r="BCN79" s="20"/>
      <c r="BCO79" s="20"/>
      <c r="BCP79" s="20"/>
      <c r="BCQ79" s="20"/>
      <c r="BCR79" s="20"/>
      <c r="BCS79" s="20"/>
      <c r="BCT79" s="20"/>
      <c r="BCU79" s="20"/>
      <c r="BCV79" s="20"/>
      <c r="BCW79" s="20"/>
      <c r="BCX79" s="20"/>
      <c r="BCY79" s="20"/>
      <c r="BCZ79" s="20"/>
      <c r="BDA79" s="20"/>
      <c r="BDB79" s="20"/>
      <c r="BDC79" s="20"/>
      <c r="BDD79" s="20"/>
      <c r="BDE79" s="20"/>
      <c r="BDF79" s="20"/>
      <c r="BDG79" s="20"/>
      <c r="BDH79" s="20"/>
      <c r="BDI79" s="20"/>
      <c r="BDJ79" s="20"/>
      <c r="BDK79" s="20"/>
      <c r="BDL79" s="20"/>
      <c r="BDM79" s="20"/>
      <c r="BDN79" s="20"/>
      <c r="BDO79" s="20"/>
      <c r="BDP79" s="20"/>
      <c r="BDQ79" s="20"/>
      <c r="BDR79" s="20"/>
      <c r="BDS79" s="20"/>
      <c r="BDT79" s="20"/>
      <c r="BDU79" s="20"/>
      <c r="BDV79" s="20"/>
      <c r="BDW79" s="20"/>
      <c r="BDX79" s="20"/>
      <c r="BDY79" s="20"/>
      <c r="BDZ79" s="20"/>
      <c r="BEA79" s="20"/>
      <c r="BEB79" s="20"/>
      <c r="BEC79" s="20"/>
      <c r="BED79" s="20"/>
      <c r="BEE79" s="20"/>
      <c r="BEF79" s="20"/>
      <c r="BEG79" s="20"/>
      <c r="BEH79" s="20"/>
      <c r="BEI79" s="20"/>
      <c r="BEJ79" s="20"/>
      <c r="BEK79" s="20"/>
      <c r="BEL79" s="20"/>
      <c r="BEM79" s="20"/>
      <c r="BEN79" s="20"/>
      <c r="BEO79" s="20"/>
      <c r="BEP79" s="20"/>
      <c r="BEQ79" s="20"/>
      <c r="BER79" s="20"/>
      <c r="BES79" s="20"/>
      <c r="BET79" s="20"/>
      <c r="BEU79" s="20"/>
      <c r="BEV79" s="20"/>
      <c r="BEW79" s="20"/>
      <c r="BEX79" s="20"/>
      <c r="BEY79" s="20"/>
      <c r="BEZ79" s="20"/>
      <c r="BFA79" s="20"/>
      <c r="BFB79" s="20"/>
      <c r="BFC79" s="20"/>
      <c r="BFD79" s="20"/>
      <c r="BFE79" s="20"/>
      <c r="BFF79" s="20"/>
      <c r="BFG79" s="20"/>
      <c r="BFH79" s="20"/>
      <c r="BFI79" s="20"/>
      <c r="BFJ79" s="20"/>
      <c r="BFK79" s="20"/>
      <c r="BFL79" s="20"/>
      <c r="BFM79" s="20"/>
      <c r="BFN79" s="20"/>
      <c r="BFO79" s="20"/>
      <c r="BFP79" s="20"/>
      <c r="BFQ79" s="20"/>
      <c r="BFR79" s="20"/>
      <c r="BFS79" s="20"/>
      <c r="BFT79" s="20"/>
      <c r="BFU79" s="20"/>
      <c r="BFV79" s="20"/>
      <c r="BFW79" s="20"/>
      <c r="BFX79" s="20"/>
      <c r="BFY79" s="20"/>
      <c r="BFZ79" s="20"/>
      <c r="BGA79" s="20"/>
      <c r="BGB79" s="20"/>
      <c r="BGC79" s="20"/>
      <c r="BGD79" s="20"/>
      <c r="BGE79" s="20"/>
      <c r="BGF79" s="20"/>
      <c r="BGG79" s="20"/>
      <c r="BGH79" s="20"/>
      <c r="BGI79" s="20"/>
      <c r="BGJ79" s="20"/>
      <c r="BGK79" s="20"/>
      <c r="BGL79" s="20"/>
      <c r="BGM79" s="20"/>
      <c r="BGN79" s="20"/>
      <c r="BGO79" s="20"/>
      <c r="BGP79" s="20"/>
      <c r="BGQ79" s="20"/>
      <c r="BGR79" s="20"/>
      <c r="BGS79" s="20"/>
      <c r="BGT79" s="20"/>
      <c r="BGU79" s="20"/>
      <c r="BGV79" s="20"/>
      <c r="BGW79" s="20"/>
      <c r="BGX79" s="20"/>
      <c r="BGY79" s="20"/>
      <c r="BGZ79" s="20"/>
      <c r="BHA79" s="20"/>
      <c r="BHB79" s="20"/>
      <c r="BHC79" s="20"/>
      <c r="BHD79" s="20"/>
      <c r="BHE79" s="20"/>
      <c r="BHF79" s="20"/>
      <c r="BHG79" s="20"/>
      <c r="BHH79" s="20"/>
      <c r="BHI79" s="20"/>
      <c r="BHJ79" s="20"/>
      <c r="BHK79" s="20"/>
      <c r="BHL79" s="20"/>
      <c r="BHM79" s="20"/>
      <c r="BHN79" s="20"/>
      <c r="BHO79" s="20"/>
      <c r="BHP79" s="20"/>
      <c r="BHQ79" s="20"/>
      <c r="BHR79" s="20"/>
      <c r="BHS79" s="20"/>
      <c r="BHT79" s="20"/>
      <c r="BHU79" s="20"/>
      <c r="BHV79" s="20"/>
      <c r="BHW79" s="20"/>
      <c r="BHX79" s="20"/>
      <c r="BHY79" s="20"/>
      <c r="BHZ79" s="20"/>
      <c r="BIA79" s="20"/>
      <c r="BIB79" s="20"/>
      <c r="BIC79" s="20"/>
      <c r="BID79" s="20"/>
      <c r="BIE79" s="20"/>
      <c r="BIF79" s="20"/>
      <c r="BIG79" s="20"/>
      <c r="BIH79" s="20"/>
      <c r="BII79" s="20"/>
      <c r="BIJ79" s="20"/>
      <c r="BIK79" s="20"/>
      <c r="BIL79" s="20"/>
      <c r="BIM79" s="20"/>
      <c r="BIN79" s="20"/>
      <c r="BIO79" s="20"/>
      <c r="BIP79" s="20"/>
      <c r="BIQ79" s="20"/>
      <c r="BIR79" s="20"/>
      <c r="BIS79" s="20"/>
      <c r="BIT79" s="20"/>
      <c r="BIU79" s="20"/>
      <c r="BIV79" s="20"/>
      <c r="BIW79" s="20"/>
      <c r="BIX79" s="20"/>
      <c r="BIY79" s="20"/>
      <c r="BIZ79" s="20"/>
      <c r="BJA79" s="20"/>
      <c r="BJB79" s="20"/>
      <c r="BJC79" s="20"/>
      <c r="BJD79" s="20"/>
      <c r="BJE79" s="20"/>
      <c r="BJF79" s="20"/>
      <c r="BJG79" s="20"/>
      <c r="BJH79" s="20"/>
      <c r="BJI79" s="20"/>
      <c r="BJJ79" s="20"/>
      <c r="BJK79" s="20"/>
      <c r="BJL79" s="20"/>
      <c r="BJM79" s="20"/>
      <c r="BJN79" s="20"/>
      <c r="BJO79" s="20"/>
      <c r="BJP79" s="20"/>
      <c r="BJQ79" s="20"/>
      <c r="BJR79" s="20"/>
      <c r="BJS79" s="20"/>
      <c r="BJT79" s="20"/>
      <c r="BJU79" s="20"/>
      <c r="BJV79" s="20"/>
      <c r="BJW79" s="20"/>
      <c r="BJX79" s="20"/>
      <c r="BJY79" s="20"/>
      <c r="BJZ79" s="20"/>
      <c r="BKA79" s="20"/>
      <c r="BKB79" s="20"/>
      <c r="BKC79" s="20"/>
      <c r="BKD79" s="20"/>
      <c r="BKE79" s="20"/>
      <c r="BKF79" s="20"/>
      <c r="BKG79" s="20"/>
      <c r="BKH79" s="20"/>
      <c r="BKI79" s="20"/>
      <c r="BKJ79" s="20"/>
      <c r="BKK79" s="20"/>
      <c r="BKL79" s="20"/>
      <c r="BKM79" s="20"/>
      <c r="BKN79" s="20"/>
      <c r="BKO79" s="20"/>
      <c r="BKP79" s="20"/>
      <c r="BKQ79" s="20"/>
      <c r="BKR79" s="20"/>
      <c r="BKS79" s="20"/>
      <c r="BKT79" s="20"/>
      <c r="BKU79" s="20"/>
      <c r="BKV79" s="20"/>
      <c r="BKW79" s="20"/>
      <c r="BKX79" s="20"/>
      <c r="BKY79" s="20"/>
      <c r="BKZ79" s="20"/>
      <c r="BLA79" s="20"/>
      <c r="BLB79" s="20"/>
      <c r="BLC79" s="20"/>
      <c r="BLD79" s="20"/>
      <c r="BLE79" s="20"/>
      <c r="BLF79" s="20"/>
      <c r="BLG79" s="20"/>
      <c r="BLH79" s="20"/>
      <c r="BLI79" s="20"/>
      <c r="BLJ79" s="20"/>
      <c r="BLK79" s="20"/>
      <c r="BLL79" s="20"/>
      <c r="BLM79" s="20"/>
      <c r="BLN79" s="20"/>
      <c r="BLO79" s="20"/>
      <c r="BLP79" s="20"/>
      <c r="BLQ79" s="20"/>
      <c r="BLR79" s="20"/>
      <c r="BLS79" s="20"/>
      <c r="BLT79" s="20"/>
      <c r="BLU79" s="20"/>
      <c r="BLV79" s="20"/>
      <c r="BLW79" s="20"/>
      <c r="BLX79" s="20"/>
      <c r="BLY79" s="20"/>
      <c r="BLZ79" s="20"/>
      <c r="BMA79" s="20"/>
      <c r="BMB79" s="20"/>
      <c r="BMC79" s="20"/>
      <c r="BMD79" s="20"/>
      <c r="BME79" s="20"/>
      <c r="BMF79" s="20"/>
      <c r="BMG79" s="20"/>
      <c r="BMH79" s="20"/>
      <c r="BMI79" s="20"/>
      <c r="BMJ79" s="20"/>
      <c r="BMK79" s="20"/>
      <c r="BML79" s="20"/>
      <c r="BMM79" s="20"/>
      <c r="BMN79" s="20"/>
      <c r="BMO79" s="20"/>
      <c r="BMP79" s="20"/>
      <c r="BMQ79" s="20"/>
      <c r="BMR79" s="20"/>
      <c r="BMS79" s="20"/>
      <c r="BMT79" s="20"/>
      <c r="BMU79" s="20"/>
      <c r="BMV79" s="20"/>
      <c r="BMW79" s="20"/>
      <c r="BMX79" s="20"/>
      <c r="BMY79" s="20"/>
      <c r="BMZ79" s="20"/>
      <c r="BNA79" s="20"/>
      <c r="BNB79" s="20"/>
      <c r="BNC79" s="20"/>
      <c r="BND79" s="20"/>
      <c r="BNE79" s="20"/>
      <c r="BNF79" s="20"/>
      <c r="BNG79" s="20"/>
      <c r="BNH79" s="20"/>
      <c r="BNI79" s="20"/>
      <c r="BNJ79" s="20"/>
      <c r="BNK79" s="20"/>
      <c r="BNL79" s="20"/>
      <c r="BNM79" s="20"/>
      <c r="BNN79" s="20"/>
      <c r="BNO79" s="20"/>
      <c r="BNP79" s="20"/>
      <c r="BNQ79" s="20"/>
      <c r="BNR79" s="20"/>
      <c r="BNS79" s="20"/>
      <c r="BNT79" s="20"/>
      <c r="BNU79" s="20"/>
      <c r="BNV79" s="20"/>
      <c r="BNW79" s="20"/>
      <c r="BNX79" s="20"/>
      <c r="BNY79" s="20"/>
      <c r="BNZ79" s="20"/>
      <c r="BOA79" s="20"/>
      <c r="BOB79" s="20"/>
      <c r="BOC79" s="20"/>
      <c r="BOD79" s="20"/>
      <c r="BOE79" s="20"/>
      <c r="BOF79" s="20"/>
      <c r="BOG79" s="20"/>
      <c r="BOH79" s="20"/>
      <c r="BOI79" s="20"/>
      <c r="BOJ79" s="20"/>
      <c r="BOK79" s="20"/>
      <c r="BOL79" s="20"/>
      <c r="BOM79" s="20"/>
      <c r="BON79" s="20"/>
      <c r="BOO79" s="20"/>
      <c r="BOP79" s="20"/>
      <c r="BOQ79" s="20"/>
      <c r="BOR79" s="20"/>
      <c r="BOS79" s="20"/>
      <c r="BOT79" s="20"/>
      <c r="BOU79" s="20"/>
      <c r="BOV79" s="20"/>
      <c r="BOW79" s="20"/>
      <c r="BOX79" s="20"/>
      <c r="BOY79" s="20"/>
      <c r="BOZ79" s="20"/>
      <c r="BPA79" s="20"/>
      <c r="BPB79" s="20"/>
      <c r="BPC79" s="20"/>
      <c r="BPD79" s="20"/>
      <c r="BPE79" s="20"/>
      <c r="BPF79" s="20"/>
      <c r="BPG79" s="20"/>
      <c r="BPH79" s="20"/>
      <c r="BPI79" s="20"/>
      <c r="BPJ79" s="20"/>
      <c r="BPK79" s="20"/>
      <c r="BPL79" s="20"/>
      <c r="BPM79" s="20"/>
      <c r="BPN79" s="20"/>
      <c r="BPO79" s="20"/>
      <c r="BPP79" s="20"/>
      <c r="BPQ79" s="20"/>
      <c r="BPR79" s="20"/>
      <c r="BPS79" s="20"/>
      <c r="BPT79" s="20"/>
      <c r="BPU79" s="20"/>
      <c r="BPV79" s="20"/>
      <c r="BPW79" s="20"/>
      <c r="BPX79" s="20"/>
      <c r="BPY79" s="20"/>
      <c r="BPZ79" s="20"/>
      <c r="BQA79" s="20"/>
      <c r="BQB79" s="20"/>
      <c r="BQC79" s="20"/>
      <c r="BQD79" s="20"/>
      <c r="BQE79" s="20"/>
      <c r="BQF79" s="20"/>
      <c r="BQG79" s="20"/>
      <c r="BQH79" s="20"/>
      <c r="BQI79" s="20"/>
      <c r="BQJ79" s="20"/>
      <c r="BQK79" s="20"/>
      <c r="BQL79" s="20"/>
      <c r="BQM79" s="20"/>
      <c r="BQN79" s="20"/>
      <c r="BQO79" s="20"/>
      <c r="BQP79" s="20"/>
      <c r="BQQ79" s="20"/>
      <c r="BQR79" s="20"/>
      <c r="BQS79" s="20"/>
      <c r="BQT79" s="20"/>
      <c r="BQU79" s="20"/>
      <c r="BQV79" s="20"/>
      <c r="BQW79" s="20"/>
      <c r="BQX79" s="20"/>
      <c r="BQY79" s="20"/>
      <c r="BQZ79" s="20"/>
      <c r="BRA79" s="20"/>
      <c r="BRB79" s="20"/>
      <c r="BRC79" s="20"/>
      <c r="BRD79" s="20"/>
      <c r="BRE79" s="20"/>
      <c r="BRF79" s="20"/>
      <c r="BRG79" s="20"/>
      <c r="BRH79" s="20"/>
      <c r="BRI79" s="20"/>
      <c r="BRJ79" s="20"/>
      <c r="BRK79" s="20"/>
      <c r="BRL79" s="20"/>
      <c r="BRM79" s="20"/>
      <c r="BRN79" s="20"/>
      <c r="BRO79" s="20"/>
      <c r="BRP79" s="20"/>
      <c r="BRQ79" s="20"/>
      <c r="BRR79" s="20"/>
      <c r="BRS79" s="20"/>
      <c r="BRT79" s="20"/>
      <c r="BRU79" s="20"/>
      <c r="BRV79" s="20"/>
      <c r="BRW79" s="20"/>
      <c r="BRX79" s="20"/>
      <c r="BRY79" s="20"/>
      <c r="BRZ79" s="20"/>
      <c r="BSA79" s="20"/>
      <c r="BSB79" s="20"/>
      <c r="BSC79" s="20"/>
      <c r="BSD79" s="20"/>
      <c r="BSE79" s="20"/>
      <c r="BSF79" s="20"/>
      <c r="BSG79" s="20"/>
      <c r="BSH79" s="20"/>
      <c r="BSI79" s="20"/>
      <c r="BSJ79" s="20"/>
      <c r="BSK79" s="20"/>
      <c r="BSL79" s="20"/>
      <c r="BSM79" s="20"/>
      <c r="BSN79" s="20"/>
      <c r="BSO79" s="20"/>
      <c r="BSP79" s="20"/>
      <c r="BSQ79" s="20"/>
      <c r="BSR79" s="20"/>
      <c r="BSS79" s="20"/>
      <c r="BST79" s="20"/>
      <c r="BSU79" s="20"/>
      <c r="BSV79" s="20"/>
      <c r="BSW79" s="20"/>
      <c r="BSX79" s="20"/>
      <c r="BSY79" s="20"/>
      <c r="BSZ79" s="20"/>
      <c r="BTA79" s="20"/>
      <c r="BTB79" s="20"/>
      <c r="BTC79" s="20"/>
      <c r="BTD79" s="20"/>
      <c r="BTE79" s="20"/>
      <c r="BTF79" s="20"/>
      <c r="BTG79" s="20"/>
      <c r="BTH79" s="20"/>
      <c r="BTI79" s="20"/>
      <c r="BTJ79" s="20"/>
      <c r="BTK79" s="20"/>
      <c r="BTL79" s="20"/>
      <c r="BTM79" s="20"/>
      <c r="BTN79" s="20"/>
      <c r="BTO79" s="20"/>
      <c r="BTP79" s="20"/>
      <c r="BTQ79" s="20"/>
      <c r="BTR79" s="20"/>
      <c r="BTS79" s="20"/>
      <c r="BTT79" s="20"/>
      <c r="BTU79" s="20"/>
      <c r="BTV79" s="20"/>
      <c r="BTW79" s="20"/>
      <c r="BTX79" s="20"/>
      <c r="BTY79" s="20"/>
      <c r="BTZ79" s="20"/>
      <c r="BUA79" s="20"/>
      <c r="BUB79" s="20"/>
      <c r="BUC79" s="20"/>
      <c r="BUD79" s="20"/>
      <c r="BUE79" s="20"/>
      <c r="BUF79" s="20"/>
      <c r="BUG79" s="20"/>
      <c r="BUH79" s="20"/>
      <c r="BUI79" s="20"/>
      <c r="BUJ79" s="20"/>
      <c r="BUK79" s="20"/>
      <c r="BUL79" s="20"/>
      <c r="BUM79" s="20"/>
      <c r="BUN79" s="20"/>
      <c r="BUO79" s="20"/>
      <c r="BUP79" s="20"/>
      <c r="BUQ79" s="20"/>
      <c r="BUR79" s="20"/>
      <c r="BUS79" s="20"/>
      <c r="BUT79" s="20"/>
      <c r="BUU79" s="20"/>
      <c r="BUV79" s="20"/>
      <c r="BUW79" s="20"/>
      <c r="BUX79" s="20"/>
      <c r="BUY79" s="20"/>
      <c r="BUZ79" s="20"/>
      <c r="BVA79" s="20"/>
      <c r="BVB79" s="20"/>
      <c r="BVC79" s="20"/>
      <c r="BVD79" s="20"/>
      <c r="BVE79" s="20"/>
      <c r="BVF79" s="20"/>
      <c r="BVG79" s="20"/>
      <c r="BVH79" s="20"/>
      <c r="BVI79" s="20"/>
      <c r="BVJ79" s="20"/>
      <c r="BVK79" s="20"/>
      <c r="BVL79" s="20"/>
      <c r="BVM79" s="20"/>
      <c r="BVN79" s="20"/>
      <c r="BVO79" s="20"/>
      <c r="BVP79" s="20"/>
      <c r="BVQ79" s="20"/>
      <c r="BVR79" s="20"/>
      <c r="BVS79" s="20"/>
      <c r="BVT79" s="20"/>
      <c r="BVU79" s="20"/>
      <c r="BVV79" s="20"/>
      <c r="BVW79" s="20"/>
      <c r="BVX79" s="20"/>
      <c r="BVY79" s="20"/>
      <c r="BVZ79" s="20"/>
      <c r="BWA79" s="20"/>
      <c r="BWB79" s="20"/>
      <c r="BWC79" s="20"/>
      <c r="BWD79" s="20"/>
      <c r="BWE79" s="20"/>
      <c r="BWF79" s="20"/>
      <c r="BWG79" s="20"/>
      <c r="BWH79" s="20"/>
      <c r="BWI79" s="20"/>
      <c r="BWJ79" s="20"/>
      <c r="BWK79" s="20"/>
      <c r="BWL79" s="20"/>
      <c r="BWM79" s="20"/>
      <c r="BWN79" s="20"/>
      <c r="BWO79" s="20"/>
      <c r="BWP79" s="20"/>
      <c r="BWQ79" s="20"/>
      <c r="BWR79" s="20"/>
      <c r="BWS79" s="20"/>
      <c r="BWT79" s="20"/>
      <c r="BWU79" s="20"/>
      <c r="BWV79" s="20"/>
      <c r="BWW79" s="20"/>
      <c r="BWX79" s="20"/>
      <c r="BWY79" s="20"/>
      <c r="BWZ79" s="20"/>
      <c r="BXA79" s="20"/>
      <c r="BXB79" s="20"/>
      <c r="BXC79" s="20"/>
      <c r="BXD79" s="20"/>
      <c r="BXE79" s="20"/>
      <c r="BXF79" s="20"/>
      <c r="BXG79" s="20"/>
      <c r="BXH79" s="20"/>
      <c r="BXI79" s="20"/>
      <c r="BXJ79" s="20"/>
      <c r="BXK79" s="20"/>
      <c r="BXL79" s="20"/>
      <c r="BXM79" s="20"/>
      <c r="BXN79" s="20"/>
      <c r="BXO79" s="20"/>
      <c r="BXP79" s="20"/>
      <c r="BXQ79" s="20"/>
      <c r="BXR79" s="20"/>
      <c r="BXS79" s="20"/>
      <c r="BXT79" s="20"/>
      <c r="BXU79" s="20"/>
      <c r="BXV79" s="20"/>
      <c r="BXW79" s="20"/>
      <c r="BXX79" s="20"/>
      <c r="BXY79" s="20"/>
      <c r="BXZ79" s="20"/>
      <c r="BYA79" s="20"/>
      <c r="BYB79" s="20"/>
      <c r="BYC79" s="20"/>
      <c r="BYD79" s="20"/>
      <c r="BYE79" s="20"/>
      <c r="BYF79" s="20"/>
      <c r="BYG79" s="20"/>
      <c r="BYH79" s="20"/>
      <c r="BYI79" s="20"/>
      <c r="BYJ79" s="20"/>
      <c r="BYK79" s="20"/>
      <c r="BYL79" s="20"/>
      <c r="BYM79" s="20"/>
      <c r="BYN79" s="20"/>
      <c r="BYO79" s="20"/>
      <c r="BYP79" s="20"/>
      <c r="BYQ79" s="20"/>
      <c r="BYR79" s="20"/>
      <c r="BYS79" s="20"/>
      <c r="BYT79" s="20"/>
      <c r="BYU79" s="20"/>
      <c r="BYV79" s="20"/>
      <c r="BYW79" s="20"/>
      <c r="BYX79" s="20"/>
      <c r="BYY79" s="20"/>
      <c r="BYZ79" s="20"/>
      <c r="BZA79" s="20"/>
      <c r="BZB79" s="20"/>
      <c r="BZC79" s="20"/>
      <c r="BZD79" s="20"/>
      <c r="BZE79" s="20"/>
      <c r="BZF79" s="20"/>
      <c r="BZG79" s="20"/>
      <c r="BZH79" s="20"/>
      <c r="BZI79" s="20"/>
      <c r="BZJ79" s="20"/>
      <c r="BZK79" s="20"/>
      <c r="BZL79" s="20"/>
      <c r="BZM79" s="20"/>
      <c r="BZN79" s="20"/>
      <c r="BZO79" s="20"/>
      <c r="BZP79" s="20"/>
      <c r="BZQ79" s="20"/>
      <c r="BZR79" s="20"/>
      <c r="BZS79" s="20"/>
      <c r="BZT79" s="20"/>
      <c r="BZU79" s="20"/>
      <c r="BZV79" s="20"/>
      <c r="BZW79" s="20"/>
      <c r="BZX79" s="20"/>
      <c r="BZY79" s="20"/>
      <c r="BZZ79" s="20"/>
      <c r="CAA79" s="20"/>
      <c r="CAB79" s="20"/>
      <c r="CAC79" s="20"/>
      <c r="CAD79" s="20"/>
      <c r="CAE79" s="20"/>
      <c r="CAF79" s="20"/>
      <c r="CAG79" s="20"/>
      <c r="CAH79" s="20"/>
      <c r="CAI79" s="20"/>
      <c r="CAJ79" s="20"/>
      <c r="CAK79" s="20"/>
      <c r="CAL79" s="20"/>
      <c r="CAM79" s="20"/>
      <c r="CAN79" s="20"/>
      <c r="CAO79" s="20"/>
      <c r="CAP79" s="20"/>
      <c r="CAQ79" s="20"/>
      <c r="CAR79" s="20"/>
      <c r="CAS79" s="20"/>
      <c r="CAT79" s="20"/>
      <c r="CAU79" s="20"/>
      <c r="CAV79" s="20"/>
      <c r="CAW79" s="20"/>
      <c r="CAX79" s="20"/>
      <c r="CAY79" s="20"/>
      <c r="CAZ79" s="20"/>
      <c r="CBA79" s="20"/>
      <c r="CBB79" s="20"/>
      <c r="CBC79" s="20"/>
      <c r="CBD79" s="20"/>
      <c r="CBE79" s="20"/>
      <c r="CBF79" s="20"/>
      <c r="CBG79" s="20"/>
      <c r="CBH79" s="20"/>
      <c r="CBI79" s="20"/>
      <c r="CBJ79" s="20"/>
      <c r="CBK79" s="20"/>
      <c r="CBL79" s="20"/>
      <c r="CBM79" s="20"/>
      <c r="CBN79" s="20"/>
      <c r="CBO79" s="20"/>
      <c r="CBP79" s="20"/>
      <c r="CBQ79" s="20"/>
      <c r="CBR79" s="20"/>
      <c r="CBS79" s="20"/>
      <c r="CBT79" s="20"/>
      <c r="CBU79" s="20"/>
      <c r="CBV79" s="20"/>
      <c r="CBW79" s="20"/>
      <c r="CBX79" s="20"/>
      <c r="CBY79" s="20"/>
      <c r="CBZ79" s="20"/>
      <c r="CCA79" s="20"/>
      <c r="CCB79" s="20"/>
      <c r="CCC79" s="20"/>
      <c r="CCD79" s="20"/>
      <c r="CCE79" s="20"/>
      <c r="CCF79" s="20"/>
      <c r="CCG79" s="20"/>
      <c r="CCH79" s="20"/>
      <c r="CCI79" s="20"/>
      <c r="CCJ79" s="20"/>
      <c r="CCK79" s="20"/>
      <c r="CCL79" s="20"/>
      <c r="CCM79" s="20"/>
      <c r="CCN79" s="20"/>
      <c r="CCO79" s="20"/>
      <c r="CCP79" s="20"/>
      <c r="CCQ79" s="20"/>
      <c r="CCR79" s="20"/>
      <c r="CCS79" s="20"/>
      <c r="CCT79" s="20"/>
      <c r="CCU79" s="20"/>
      <c r="CCV79" s="20"/>
      <c r="CCW79" s="20"/>
      <c r="CCX79" s="20"/>
      <c r="CCY79" s="20"/>
      <c r="CCZ79" s="20"/>
      <c r="CDA79" s="20"/>
      <c r="CDB79" s="20"/>
      <c r="CDC79" s="20"/>
      <c r="CDD79" s="20"/>
      <c r="CDE79" s="20"/>
      <c r="CDF79" s="20"/>
      <c r="CDG79" s="20"/>
      <c r="CDH79" s="20"/>
      <c r="CDI79" s="20"/>
      <c r="CDJ79" s="20"/>
      <c r="CDK79" s="20"/>
      <c r="CDL79" s="20"/>
      <c r="CDM79" s="20"/>
      <c r="CDN79" s="20"/>
      <c r="CDO79" s="20"/>
      <c r="CDP79" s="20"/>
      <c r="CDQ79" s="20"/>
      <c r="CDR79" s="20"/>
      <c r="CDS79" s="20"/>
      <c r="CDT79" s="20"/>
      <c r="CDU79" s="20"/>
      <c r="CDV79" s="20"/>
      <c r="CDW79" s="20"/>
      <c r="CDX79" s="20"/>
      <c r="CDY79" s="20"/>
      <c r="CDZ79" s="20"/>
      <c r="CEA79" s="20"/>
      <c r="CEB79" s="20"/>
      <c r="CEC79" s="20"/>
      <c r="CED79" s="20"/>
      <c r="CEE79" s="20"/>
      <c r="CEF79" s="20"/>
      <c r="CEG79" s="20"/>
      <c r="CEH79" s="20"/>
      <c r="CEI79" s="20"/>
      <c r="CEJ79" s="20"/>
      <c r="CEK79" s="20"/>
      <c r="CEL79" s="20"/>
      <c r="CEM79" s="20"/>
      <c r="CEN79" s="20"/>
      <c r="CEO79" s="20"/>
      <c r="CEP79" s="20"/>
      <c r="CEQ79" s="20"/>
      <c r="CER79" s="20"/>
      <c r="CES79" s="20"/>
      <c r="CET79" s="20"/>
      <c r="CEU79" s="20"/>
      <c r="CEV79" s="20"/>
      <c r="CEW79" s="20"/>
      <c r="CEX79" s="20"/>
      <c r="CEY79" s="20"/>
      <c r="CEZ79" s="20"/>
      <c r="CFA79" s="20"/>
      <c r="CFB79" s="20"/>
      <c r="CFC79" s="20"/>
      <c r="CFD79" s="20"/>
      <c r="CFE79" s="20"/>
      <c r="CFF79" s="20"/>
      <c r="CFG79" s="20"/>
      <c r="CFH79" s="20"/>
      <c r="CFI79" s="20"/>
      <c r="CFJ79" s="20"/>
      <c r="CFK79" s="20"/>
      <c r="CFL79" s="20"/>
      <c r="CFM79" s="20"/>
      <c r="CFN79" s="20"/>
      <c r="CFO79" s="20"/>
      <c r="CFP79" s="20"/>
      <c r="CFQ79" s="20"/>
      <c r="CFR79" s="20"/>
      <c r="CFS79" s="20"/>
      <c r="CFT79" s="20"/>
      <c r="CFU79" s="20"/>
      <c r="CFV79" s="20"/>
      <c r="CFW79" s="20"/>
      <c r="CFX79" s="20"/>
      <c r="CFY79" s="20"/>
      <c r="CFZ79" s="20"/>
      <c r="CGA79" s="20"/>
      <c r="CGB79" s="20"/>
      <c r="CGC79" s="20"/>
      <c r="CGD79" s="20"/>
      <c r="CGE79" s="20"/>
      <c r="CGF79" s="20"/>
      <c r="CGG79" s="20"/>
      <c r="CGH79" s="20"/>
      <c r="CGI79" s="20"/>
      <c r="CGJ79" s="20"/>
      <c r="CGK79" s="20"/>
      <c r="CGL79" s="20"/>
      <c r="CGM79" s="20"/>
      <c r="CGN79" s="20"/>
      <c r="CGO79" s="20"/>
      <c r="CGP79" s="20"/>
      <c r="CGQ79" s="20"/>
      <c r="CGR79" s="20"/>
      <c r="CGS79" s="20"/>
      <c r="CGT79" s="20"/>
      <c r="CGU79" s="20"/>
      <c r="CGV79" s="20"/>
      <c r="CGW79" s="20"/>
      <c r="CGX79" s="20"/>
      <c r="CGY79" s="20"/>
      <c r="CGZ79" s="20"/>
      <c r="CHA79" s="20"/>
      <c r="CHB79" s="20"/>
      <c r="CHC79" s="20"/>
      <c r="CHD79" s="20"/>
      <c r="CHE79" s="20"/>
      <c r="CHF79" s="20"/>
      <c r="CHG79" s="20"/>
      <c r="CHH79" s="20"/>
      <c r="CHI79" s="20"/>
      <c r="CHJ79" s="20"/>
      <c r="CHK79" s="20"/>
      <c r="CHL79" s="20"/>
      <c r="CHM79" s="20"/>
      <c r="CHN79" s="20"/>
      <c r="CHO79" s="20"/>
      <c r="CHP79" s="20"/>
      <c r="CHQ79" s="20"/>
      <c r="CHR79" s="20"/>
      <c r="CHS79" s="20"/>
      <c r="CHT79" s="20"/>
      <c r="CHU79" s="20"/>
      <c r="CHV79" s="20"/>
      <c r="CHW79" s="20"/>
      <c r="CHX79" s="20"/>
      <c r="CHY79" s="20"/>
      <c r="CHZ79" s="20"/>
      <c r="CIA79" s="20"/>
      <c r="CIB79" s="20"/>
      <c r="CIC79" s="20"/>
      <c r="CID79" s="20"/>
      <c r="CIE79" s="20"/>
      <c r="CIF79" s="20"/>
      <c r="CIG79" s="20"/>
      <c r="CIH79" s="20"/>
      <c r="CII79" s="20"/>
      <c r="CIJ79" s="20"/>
      <c r="CIK79" s="20"/>
      <c r="CIL79" s="20"/>
      <c r="CIM79" s="20"/>
      <c r="CIN79" s="20"/>
      <c r="CIO79" s="20"/>
      <c r="CIP79" s="20"/>
      <c r="CIQ79" s="20"/>
      <c r="CIR79" s="20"/>
      <c r="CIS79" s="20"/>
      <c r="CIT79" s="20"/>
      <c r="CIU79" s="20"/>
      <c r="CIV79" s="20"/>
      <c r="CIW79" s="20"/>
      <c r="CIX79" s="20"/>
      <c r="CIY79" s="20"/>
      <c r="CIZ79" s="20"/>
      <c r="CJA79" s="20"/>
      <c r="CJB79" s="20"/>
      <c r="CJC79" s="20"/>
      <c r="CJD79" s="20"/>
      <c r="CJE79" s="20"/>
      <c r="CJF79" s="20"/>
      <c r="CJG79" s="20"/>
      <c r="CJH79" s="20"/>
      <c r="CJI79" s="20"/>
      <c r="CJJ79" s="20"/>
      <c r="CJK79" s="20"/>
      <c r="CJL79" s="20"/>
      <c r="CJM79" s="20"/>
      <c r="CJN79" s="20"/>
      <c r="CJO79" s="20"/>
      <c r="CJP79" s="20"/>
      <c r="CJQ79" s="20"/>
      <c r="CJR79" s="20"/>
      <c r="CJS79" s="20"/>
      <c r="CJT79" s="20"/>
      <c r="CJU79" s="20"/>
      <c r="CJV79" s="20"/>
      <c r="CJW79" s="20"/>
      <c r="CJX79" s="20"/>
      <c r="CJY79" s="20"/>
      <c r="CJZ79" s="20"/>
      <c r="CKA79" s="20"/>
      <c r="CKB79" s="20"/>
      <c r="CKC79" s="20"/>
      <c r="CKD79" s="20"/>
      <c r="CKE79" s="20"/>
      <c r="CKF79" s="20"/>
      <c r="CKG79" s="20"/>
      <c r="CKH79" s="20"/>
      <c r="CKI79" s="20"/>
      <c r="CKJ79" s="20"/>
      <c r="CKK79" s="20"/>
      <c r="CKL79" s="20"/>
      <c r="CKM79" s="20"/>
      <c r="CKN79" s="20"/>
      <c r="CKO79" s="20"/>
      <c r="CKP79" s="20"/>
      <c r="CKQ79" s="20"/>
      <c r="CKR79" s="20"/>
      <c r="CKS79" s="20"/>
      <c r="CKT79" s="20"/>
      <c r="CKU79" s="20"/>
      <c r="CKV79" s="20"/>
      <c r="CKW79" s="20"/>
      <c r="CKX79" s="20"/>
      <c r="CKY79" s="20"/>
      <c r="CKZ79" s="20"/>
      <c r="CLA79" s="20"/>
      <c r="CLB79" s="20"/>
      <c r="CLC79" s="20"/>
      <c r="CLD79" s="20"/>
      <c r="CLE79" s="20"/>
      <c r="CLF79" s="20"/>
      <c r="CLG79" s="20"/>
      <c r="CLH79" s="20"/>
      <c r="CLI79" s="20"/>
      <c r="CLJ79" s="20"/>
      <c r="CLK79" s="20"/>
      <c r="CLL79" s="20"/>
      <c r="CLM79" s="20"/>
      <c r="CLN79" s="20"/>
      <c r="CLO79" s="20"/>
      <c r="CLP79" s="20"/>
      <c r="CLQ79" s="20"/>
      <c r="CLR79" s="20"/>
      <c r="CLS79" s="20"/>
      <c r="CLT79" s="20"/>
      <c r="CLU79" s="20"/>
      <c r="CLV79" s="20"/>
      <c r="CLW79" s="20"/>
      <c r="CLX79" s="20"/>
      <c r="CLY79" s="20"/>
      <c r="CLZ79" s="20"/>
      <c r="CMA79" s="20"/>
      <c r="CMB79" s="20"/>
      <c r="CMC79" s="20"/>
      <c r="CMD79" s="20"/>
      <c r="CME79" s="20"/>
      <c r="CMF79" s="20"/>
      <c r="CMG79" s="20"/>
      <c r="CMH79" s="20"/>
      <c r="CMI79" s="20"/>
      <c r="CMJ79" s="20"/>
      <c r="CMK79" s="20"/>
      <c r="CML79" s="20"/>
      <c r="CMM79" s="20"/>
      <c r="CMN79" s="20"/>
      <c r="CMO79" s="20"/>
      <c r="CMP79" s="20"/>
      <c r="CMQ79" s="20"/>
      <c r="CMR79" s="20"/>
      <c r="CMS79" s="20"/>
      <c r="CMT79" s="20"/>
      <c r="CMU79" s="20"/>
      <c r="CMV79" s="20"/>
      <c r="CMW79" s="20"/>
      <c r="CMX79" s="20"/>
      <c r="CMY79" s="20"/>
      <c r="CMZ79" s="20"/>
      <c r="CNA79" s="20"/>
      <c r="CNB79" s="20"/>
      <c r="CNC79" s="20"/>
      <c r="CND79" s="20"/>
      <c r="CNE79" s="20"/>
      <c r="CNF79" s="20"/>
      <c r="CNG79" s="20"/>
      <c r="CNH79" s="20"/>
      <c r="CNI79" s="20"/>
      <c r="CNJ79" s="20"/>
      <c r="CNK79" s="20"/>
      <c r="CNL79" s="20"/>
      <c r="CNM79" s="20"/>
      <c r="CNN79" s="20"/>
      <c r="CNO79" s="20"/>
      <c r="CNP79" s="20"/>
      <c r="CNQ79" s="20"/>
      <c r="CNR79" s="20"/>
      <c r="CNS79" s="20"/>
      <c r="CNT79" s="20"/>
      <c r="CNU79" s="20"/>
      <c r="CNV79" s="20"/>
      <c r="CNW79" s="20"/>
      <c r="CNX79" s="20"/>
      <c r="CNY79" s="20"/>
      <c r="CNZ79" s="20"/>
      <c r="COA79" s="20"/>
      <c r="COB79" s="20"/>
      <c r="COC79" s="20"/>
      <c r="COD79" s="20"/>
      <c r="COE79" s="20"/>
      <c r="COF79" s="20"/>
      <c r="COG79" s="20"/>
      <c r="COH79" s="20"/>
      <c r="COI79" s="20"/>
      <c r="COJ79" s="20"/>
      <c r="COK79" s="20"/>
      <c r="COL79" s="20"/>
      <c r="COM79" s="20"/>
      <c r="CON79" s="20"/>
      <c r="COO79" s="20"/>
      <c r="COP79" s="20"/>
      <c r="COQ79" s="20"/>
      <c r="COR79" s="20"/>
      <c r="COS79" s="20"/>
      <c r="COT79" s="20"/>
      <c r="COU79" s="20"/>
      <c r="COV79" s="20"/>
      <c r="COW79" s="20"/>
      <c r="COX79" s="20"/>
      <c r="COY79" s="20"/>
      <c r="COZ79" s="20"/>
      <c r="CPA79" s="20"/>
      <c r="CPB79" s="20"/>
      <c r="CPC79" s="20"/>
      <c r="CPD79" s="20"/>
      <c r="CPE79" s="20"/>
      <c r="CPF79" s="20"/>
      <c r="CPG79" s="20"/>
      <c r="CPH79" s="20"/>
      <c r="CPI79" s="20"/>
      <c r="CPJ79" s="20"/>
      <c r="CPK79" s="20"/>
      <c r="CPL79" s="20"/>
      <c r="CPM79" s="20"/>
      <c r="CPN79" s="20"/>
      <c r="CPO79" s="20"/>
      <c r="CPP79" s="20"/>
      <c r="CPQ79" s="20"/>
      <c r="CPR79" s="20"/>
      <c r="CPS79" s="20"/>
      <c r="CPT79" s="20"/>
      <c r="CPU79" s="20"/>
      <c r="CPV79" s="20"/>
      <c r="CPW79" s="20"/>
      <c r="CPX79" s="20"/>
      <c r="CPY79" s="20"/>
      <c r="CPZ79" s="20"/>
      <c r="CQA79" s="20"/>
      <c r="CQB79" s="20"/>
      <c r="CQC79" s="20"/>
      <c r="CQD79" s="20"/>
      <c r="CQE79" s="20"/>
      <c r="CQF79" s="20"/>
      <c r="CQG79" s="20"/>
      <c r="CQH79" s="20"/>
      <c r="CQI79" s="20"/>
      <c r="CQJ79" s="20"/>
      <c r="CQK79" s="20"/>
      <c r="CQL79" s="20"/>
      <c r="CQM79" s="20"/>
      <c r="CQN79" s="20"/>
      <c r="CQO79" s="20"/>
      <c r="CQP79" s="20"/>
      <c r="CQQ79" s="20"/>
      <c r="CQR79" s="20"/>
      <c r="CQS79" s="20"/>
      <c r="CQT79" s="20"/>
      <c r="CQU79" s="20"/>
      <c r="CQV79" s="20"/>
      <c r="CQW79" s="20"/>
      <c r="CQX79" s="20"/>
      <c r="CQY79" s="20"/>
      <c r="CQZ79" s="20"/>
    </row>
    <row r="80" spans="1:2496" s="11" customFormat="1" ht="18" customHeight="1" x14ac:dyDescent="0.25">
      <c r="A80" s="433"/>
      <c r="B80" s="21">
        <v>53</v>
      </c>
      <c r="C80" s="21" t="str">
        <f t="shared" si="8"/>
        <v>_53</v>
      </c>
      <c r="D80" s="21" t="str">
        <f t="shared" si="9"/>
        <v>_34_2</v>
      </c>
      <c r="E80" s="22" t="s">
        <v>72</v>
      </c>
      <c r="F80" s="21">
        <v>34</v>
      </c>
      <c r="G80" s="22" t="s">
        <v>74</v>
      </c>
      <c r="H80" s="21">
        <v>2</v>
      </c>
      <c r="I80" s="22" t="s">
        <v>9</v>
      </c>
      <c r="J80" s="15">
        <v>0</v>
      </c>
      <c r="K80" s="15">
        <v>0</v>
      </c>
      <c r="L80" s="24">
        <v>26</v>
      </c>
      <c r="M80" s="13">
        <f t="shared" si="6"/>
        <v>26</v>
      </c>
      <c r="N80" s="13">
        <f t="shared" si="7"/>
        <v>26</v>
      </c>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0"/>
      <c r="EY80" s="20"/>
      <c r="EZ80" s="20"/>
      <c r="FA80" s="20"/>
      <c r="FB80" s="20"/>
      <c r="FC80" s="20"/>
      <c r="FD80" s="20"/>
      <c r="FE80" s="20"/>
      <c r="FF80" s="20"/>
      <c r="FG80" s="20"/>
      <c r="FH80" s="20"/>
      <c r="FI80" s="20"/>
      <c r="FJ80" s="20"/>
      <c r="FK80" s="20"/>
      <c r="FL80" s="20"/>
      <c r="FM80" s="20"/>
      <c r="FN80" s="20"/>
      <c r="FO80" s="20"/>
      <c r="FP80" s="20"/>
      <c r="FQ80" s="20"/>
      <c r="FR80" s="20"/>
      <c r="FS80" s="20"/>
      <c r="FT80" s="20"/>
      <c r="FU80" s="20"/>
      <c r="FV80" s="20"/>
      <c r="FW80" s="20"/>
      <c r="FX80" s="20"/>
      <c r="FY80" s="20"/>
      <c r="FZ80" s="20"/>
      <c r="GA80" s="20"/>
      <c r="GB80" s="20"/>
      <c r="GC80" s="20"/>
      <c r="GD80" s="20"/>
      <c r="GE80" s="20"/>
      <c r="GF80" s="20"/>
      <c r="GG80" s="20"/>
      <c r="GH80" s="20"/>
      <c r="GI80" s="20"/>
      <c r="GJ80" s="20"/>
      <c r="GK80" s="20"/>
      <c r="GL80" s="20"/>
      <c r="GM80" s="20"/>
      <c r="GN80" s="20"/>
      <c r="GO80" s="20"/>
      <c r="GP80" s="20"/>
      <c r="GQ80" s="20"/>
      <c r="GR80" s="20"/>
      <c r="GS80" s="20"/>
      <c r="GT80" s="20"/>
      <c r="GU80" s="20"/>
      <c r="GV80" s="20"/>
      <c r="GW80" s="20"/>
      <c r="GX80" s="20"/>
      <c r="GY80" s="20"/>
      <c r="GZ80" s="20"/>
      <c r="HA80" s="20"/>
      <c r="HB80" s="20"/>
      <c r="HC80" s="20"/>
      <c r="HD80" s="20"/>
      <c r="HE80" s="20"/>
      <c r="HF80" s="20"/>
      <c r="HG80" s="20"/>
      <c r="HH80" s="20"/>
      <c r="HI80" s="20"/>
      <c r="HJ80" s="20"/>
      <c r="HK80" s="20"/>
      <c r="HL80" s="20"/>
      <c r="HM80" s="20"/>
      <c r="HN80" s="20"/>
      <c r="HO80" s="20"/>
      <c r="HP80" s="20"/>
      <c r="HQ80" s="20"/>
      <c r="HR80" s="20"/>
      <c r="HS80" s="20"/>
      <c r="HT80" s="20"/>
      <c r="HU80" s="20"/>
      <c r="HV80" s="20"/>
      <c r="HW80" s="20"/>
      <c r="HX80" s="20"/>
      <c r="HY80" s="20"/>
      <c r="HZ80" s="20"/>
      <c r="IA80" s="20"/>
      <c r="IB80" s="20"/>
      <c r="IC80" s="20"/>
      <c r="ID80" s="20"/>
      <c r="IE80" s="20"/>
      <c r="IF80" s="20"/>
      <c r="IG80" s="20"/>
      <c r="IH80" s="20"/>
      <c r="II80" s="20"/>
      <c r="IJ80" s="20"/>
      <c r="IK80" s="20"/>
      <c r="IL80" s="20"/>
      <c r="IM80" s="20"/>
      <c r="IN80" s="20"/>
      <c r="IO80" s="20"/>
      <c r="IP80" s="20"/>
      <c r="IQ80" s="20"/>
      <c r="IR80" s="20"/>
      <c r="IS80" s="20"/>
      <c r="IT80" s="20"/>
      <c r="IU80" s="20"/>
      <c r="IV80" s="20"/>
      <c r="IW80" s="20"/>
      <c r="IX80" s="20"/>
      <c r="IY80" s="20"/>
      <c r="IZ80" s="20"/>
      <c r="JA80" s="20"/>
      <c r="JB80" s="20"/>
      <c r="JC80" s="20"/>
      <c r="JD80" s="20"/>
      <c r="JE80" s="20"/>
      <c r="JF80" s="20"/>
      <c r="JG80" s="20"/>
      <c r="JH80" s="20"/>
      <c r="JI80" s="20"/>
      <c r="JJ80" s="20"/>
      <c r="JK80" s="20"/>
      <c r="JL80" s="20"/>
      <c r="JM80" s="20"/>
      <c r="JN80" s="20"/>
      <c r="JO80" s="20"/>
      <c r="JP80" s="20"/>
      <c r="JQ80" s="20"/>
      <c r="JR80" s="20"/>
      <c r="JS80" s="20"/>
      <c r="JT80" s="20"/>
      <c r="JU80" s="20"/>
      <c r="JV80" s="20"/>
      <c r="JW80" s="20"/>
      <c r="JX80" s="20"/>
      <c r="JY80" s="20"/>
      <c r="JZ80" s="20"/>
      <c r="KA80" s="20"/>
      <c r="KB80" s="20"/>
      <c r="KC80" s="20"/>
      <c r="KD80" s="20"/>
      <c r="KE80" s="20"/>
      <c r="KF80" s="20"/>
      <c r="KG80" s="20"/>
      <c r="KH80" s="20"/>
      <c r="KI80" s="20"/>
      <c r="KJ80" s="20"/>
      <c r="KK80" s="20"/>
      <c r="KL80" s="20"/>
      <c r="KM80" s="20"/>
      <c r="KN80" s="20"/>
      <c r="KO80" s="20"/>
      <c r="KP80" s="20"/>
      <c r="KQ80" s="20"/>
      <c r="KR80" s="20"/>
      <c r="KS80" s="20"/>
      <c r="KT80" s="20"/>
      <c r="KU80" s="20"/>
      <c r="KV80" s="20"/>
      <c r="KW80" s="20"/>
      <c r="KX80" s="20"/>
      <c r="KY80" s="20"/>
      <c r="KZ80" s="20"/>
      <c r="LA80" s="20"/>
      <c r="LB80" s="20"/>
      <c r="LC80" s="20"/>
      <c r="LD80" s="20"/>
      <c r="LE80" s="20"/>
      <c r="LF80" s="20"/>
      <c r="LG80" s="20"/>
      <c r="LH80" s="20"/>
      <c r="LI80" s="20"/>
      <c r="LJ80" s="20"/>
      <c r="LK80" s="20"/>
      <c r="LL80" s="20"/>
      <c r="LM80" s="20"/>
      <c r="LN80" s="20"/>
      <c r="LO80" s="20"/>
      <c r="LP80" s="20"/>
      <c r="LQ80" s="20"/>
      <c r="LR80" s="20"/>
      <c r="LS80" s="20"/>
      <c r="LT80" s="20"/>
      <c r="LU80" s="20"/>
      <c r="LV80" s="20"/>
      <c r="LW80" s="20"/>
      <c r="LX80" s="20"/>
      <c r="LY80" s="20"/>
      <c r="LZ80" s="20"/>
      <c r="MA80" s="20"/>
      <c r="MB80" s="20"/>
      <c r="MC80" s="20"/>
      <c r="MD80" s="20"/>
      <c r="ME80" s="20"/>
      <c r="MF80" s="20"/>
      <c r="MG80" s="20"/>
      <c r="MH80" s="20"/>
      <c r="MI80" s="20"/>
      <c r="MJ80" s="20"/>
      <c r="MK80" s="20"/>
      <c r="ML80" s="20"/>
      <c r="MM80" s="20"/>
      <c r="MN80" s="20"/>
      <c r="MO80" s="20"/>
      <c r="MP80" s="20"/>
      <c r="MQ80" s="20"/>
      <c r="MR80" s="20"/>
      <c r="MS80" s="20"/>
      <c r="MT80" s="20"/>
      <c r="MU80" s="20"/>
      <c r="MV80" s="20"/>
      <c r="MW80" s="20"/>
      <c r="MX80" s="20"/>
      <c r="MY80" s="20"/>
      <c r="MZ80" s="20"/>
      <c r="NA80" s="20"/>
      <c r="NB80" s="20"/>
      <c r="NC80" s="20"/>
      <c r="ND80" s="20"/>
      <c r="NE80" s="20"/>
      <c r="NF80" s="20"/>
      <c r="NG80" s="20"/>
      <c r="NH80" s="20"/>
      <c r="NI80" s="20"/>
      <c r="NJ80" s="20"/>
      <c r="NK80" s="20"/>
      <c r="NL80" s="20"/>
      <c r="NM80" s="20"/>
      <c r="NN80" s="20"/>
      <c r="NO80" s="20"/>
      <c r="NP80" s="20"/>
      <c r="NQ80" s="20"/>
      <c r="NR80" s="20"/>
      <c r="NS80" s="20"/>
      <c r="NT80" s="20"/>
      <c r="NU80" s="20"/>
      <c r="NV80" s="20"/>
      <c r="NW80" s="20"/>
      <c r="NX80" s="20"/>
      <c r="NY80" s="20"/>
      <c r="NZ80" s="20"/>
      <c r="OA80" s="20"/>
      <c r="OB80" s="20"/>
      <c r="OC80" s="20"/>
      <c r="OD80" s="20"/>
      <c r="OE80" s="20"/>
      <c r="OF80" s="20"/>
      <c r="OG80" s="20"/>
      <c r="OH80" s="20"/>
      <c r="OI80" s="20"/>
      <c r="OJ80" s="20"/>
      <c r="OK80" s="20"/>
      <c r="OL80" s="20"/>
      <c r="OM80" s="20"/>
      <c r="ON80" s="20"/>
      <c r="OO80" s="20"/>
      <c r="OP80" s="20"/>
      <c r="OQ80" s="20"/>
      <c r="OR80" s="20"/>
      <c r="OS80" s="20"/>
      <c r="OT80" s="20"/>
      <c r="OU80" s="20"/>
      <c r="OV80" s="20"/>
      <c r="OW80" s="20"/>
      <c r="OX80" s="20"/>
      <c r="OY80" s="20"/>
      <c r="OZ80" s="20"/>
      <c r="PA80" s="20"/>
      <c r="PB80" s="20"/>
      <c r="PC80" s="20"/>
      <c r="PD80" s="20"/>
      <c r="PE80" s="20"/>
      <c r="PF80" s="20"/>
      <c r="PG80" s="20"/>
      <c r="PH80" s="20"/>
      <c r="PI80" s="20"/>
      <c r="PJ80" s="20"/>
      <c r="PK80" s="20"/>
      <c r="PL80" s="20"/>
      <c r="PM80" s="20"/>
      <c r="PN80" s="20"/>
      <c r="PO80" s="20"/>
      <c r="PP80" s="20"/>
      <c r="PQ80" s="20"/>
      <c r="PR80" s="20"/>
      <c r="PS80" s="20"/>
      <c r="PT80" s="20"/>
      <c r="PU80" s="20"/>
      <c r="PV80" s="20"/>
      <c r="PW80" s="20"/>
      <c r="PX80" s="20"/>
      <c r="PY80" s="20"/>
      <c r="PZ80" s="20"/>
      <c r="QA80" s="20"/>
      <c r="QB80" s="20"/>
      <c r="QC80" s="20"/>
      <c r="QD80" s="20"/>
      <c r="QE80" s="20"/>
      <c r="QF80" s="20"/>
      <c r="QG80" s="20"/>
      <c r="QH80" s="20"/>
      <c r="QI80" s="20"/>
      <c r="QJ80" s="20"/>
      <c r="QK80" s="20"/>
      <c r="QL80" s="20"/>
      <c r="QM80" s="20"/>
      <c r="QN80" s="20"/>
      <c r="QO80" s="20"/>
      <c r="QP80" s="20"/>
      <c r="QQ80" s="20"/>
      <c r="QR80" s="20"/>
      <c r="QS80" s="20"/>
      <c r="QT80" s="20"/>
      <c r="QU80" s="20"/>
      <c r="QV80" s="20"/>
      <c r="QW80" s="20"/>
      <c r="QX80" s="20"/>
      <c r="QY80" s="20"/>
      <c r="QZ80" s="20"/>
      <c r="RA80" s="20"/>
      <c r="RB80" s="20"/>
      <c r="RC80" s="20"/>
      <c r="RD80" s="20"/>
      <c r="RE80" s="20"/>
      <c r="RF80" s="20"/>
      <c r="RG80" s="20"/>
      <c r="RH80" s="20"/>
      <c r="RI80" s="20"/>
      <c r="RJ80" s="20"/>
      <c r="RK80" s="20"/>
      <c r="RL80" s="20"/>
      <c r="RM80" s="20"/>
      <c r="RN80" s="20"/>
      <c r="RO80" s="20"/>
      <c r="RP80" s="20"/>
      <c r="RQ80" s="20"/>
      <c r="RR80" s="20"/>
      <c r="RS80" s="20"/>
      <c r="RT80" s="20"/>
      <c r="RU80" s="20"/>
      <c r="RV80" s="20"/>
      <c r="RW80" s="20"/>
      <c r="RX80" s="20"/>
      <c r="RY80" s="20"/>
      <c r="RZ80" s="20"/>
      <c r="SA80" s="20"/>
      <c r="SB80" s="20"/>
      <c r="SC80" s="20"/>
      <c r="SD80" s="20"/>
      <c r="SE80" s="20"/>
      <c r="SF80" s="20"/>
      <c r="SG80" s="20"/>
      <c r="SH80" s="20"/>
      <c r="SI80" s="20"/>
      <c r="SJ80" s="20"/>
      <c r="SK80" s="20"/>
      <c r="SL80" s="20"/>
      <c r="SM80" s="20"/>
      <c r="SN80" s="20"/>
      <c r="SO80" s="20"/>
      <c r="SP80" s="20"/>
      <c r="SQ80" s="20"/>
      <c r="SR80" s="20"/>
      <c r="SS80" s="20"/>
      <c r="ST80" s="20"/>
      <c r="SU80" s="20"/>
      <c r="SV80" s="20"/>
      <c r="SW80" s="20"/>
      <c r="SX80" s="20"/>
      <c r="SY80" s="20"/>
      <c r="SZ80" s="20"/>
      <c r="TA80" s="20"/>
      <c r="TB80" s="20"/>
      <c r="TC80" s="20"/>
      <c r="TD80" s="20"/>
      <c r="TE80" s="20"/>
      <c r="TF80" s="20"/>
      <c r="TG80" s="20"/>
      <c r="TH80" s="20"/>
      <c r="TI80" s="20"/>
      <c r="TJ80" s="20"/>
      <c r="TK80" s="20"/>
      <c r="TL80" s="20"/>
      <c r="TM80" s="20"/>
      <c r="TN80" s="20"/>
      <c r="TO80" s="20"/>
      <c r="TP80" s="20"/>
      <c r="TQ80" s="20"/>
      <c r="TR80" s="20"/>
      <c r="TS80" s="20"/>
      <c r="TT80" s="20"/>
      <c r="TU80" s="20"/>
      <c r="TV80" s="20"/>
      <c r="TW80" s="20"/>
      <c r="TX80" s="20"/>
      <c r="TY80" s="20"/>
      <c r="TZ80" s="20"/>
      <c r="UA80" s="20"/>
      <c r="UB80" s="20"/>
      <c r="UC80" s="20"/>
      <c r="UD80" s="20"/>
      <c r="UE80" s="20"/>
      <c r="UF80" s="20"/>
      <c r="UG80" s="20"/>
      <c r="UH80" s="20"/>
      <c r="UI80" s="20"/>
      <c r="UJ80" s="20"/>
      <c r="UK80" s="20"/>
      <c r="UL80" s="20"/>
      <c r="UM80" s="20"/>
      <c r="UN80" s="20"/>
      <c r="UO80" s="20"/>
      <c r="UP80" s="20"/>
      <c r="UQ80" s="20"/>
      <c r="UR80" s="20"/>
      <c r="US80" s="20"/>
      <c r="UT80" s="20"/>
      <c r="UU80" s="20"/>
      <c r="UV80" s="20"/>
      <c r="UW80" s="20"/>
      <c r="UX80" s="20"/>
      <c r="UY80" s="20"/>
      <c r="UZ80" s="20"/>
      <c r="VA80" s="20"/>
      <c r="VB80" s="20"/>
      <c r="VC80" s="20"/>
      <c r="VD80" s="20"/>
      <c r="VE80" s="20"/>
      <c r="VF80" s="20"/>
      <c r="VG80" s="20"/>
      <c r="VH80" s="20"/>
      <c r="VI80" s="20"/>
      <c r="VJ80" s="20"/>
      <c r="VK80" s="20"/>
      <c r="VL80" s="20"/>
      <c r="VM80" s="20"/>
      <c r="VN80" s="20"/>
      <c r="VO80" s="20"/>
      <c r="VP80" s="20"/>
      <c r="VQ80" s="20"/>
      <c r="VR80" s="20"/>
      <c r="VS80" s="20"/>
      <c r="VT80" s="20"/>
      <c r="VU80" s="20"/>
      <c r="VV80" s="20"/>
      <c r="VW80" s="20"/>
      <c r="VX80" s="20"/>
      <c r="VY80" s="20"/>
      <c r="VZ80" s="20"/>
      <c r="WA80" s="20"/>
      <c r="WB80" s="20"/>
      <c r="WC80" s="20"/>
      <c r="WD80" s="20"/>
      <c r="WE80" s="20"/>
      <c r="WF80" s="20"/>
      <c r="WG80" s="20"/>
      <c r="WH80" s="20"/>
      <c r="WI80" s="20"/>
      <c r="WJ80" s="20"/>
      <c r="WK80" s="20"/>
      <c r="WL80" s="20"/>
      <c r="WM80" s="20"/>
      <c r="WN80" s="20"/>
      <c r="WO80" s="20"/>
      <c r="WP80" s="20"/>
      <c r="WQ80" s="20"/>
      <c r="WR80" s="20"/>
      <c r="WS80" s="20"/>
      <c r="WT80" s="20"/>
      <c r="WU80" s="20"/>
      <c r="WV80" s="20"/>
      <c r="WW80" s="20"/>
      <c r="WX80" s="20"/>
      <c r="WY80" s="20"/>
      <c r="WZ80" s="20"/>
      <c r="XA80" s="20"/>
      <c r="XB80" s="20"/>
      <c r="XC80" s="20"/>
      <c r="XD80" s="20"/>
      <c r="XE80" s="20"/>
      <c r="XF80" s="20"/>
      <c r="XG80" s="20"/>
      <c r="XH80" s="20"/>
      <c r="XI80" s="20"/>
      <c r="XJ80" s="20"/>
      <c r="XK80" s="20"/>
      <c r="XL80" s="20"/>
      <c r="XM80" s="20"/>
      <c r="XN80" s="20"/>
      <c r="XO80" s="20"/>
      <c r="XP80" s="20"/>
      <c r="XQ80" s="20"/>
      <c r="XR80" s="20"/>
      <c r="XS80" s="20"/>
      <c r="XT80" s="20"/>
      <c r="XU80" s="20"/>
      <c r="XV80" s="20"/>
      <c r="XW80" s="20"/>
      <c r="XX80" s="20"/>
      <c r="XY80" s="20"/>
      <c r="XZ80" s="20"/>
      <c r="YA80" s="20"/>
      <c r="YB80" s="20"/>
      <c r="YC80" s="20"/>
      <c r="YD80" s="20"/>
      <c r="YE80" s="20"/>
      <c r="YF80" s="20"/>
      <c r="YG80" s="20"/>
      <c r="YH80" s="20"/>
      <c r="YI80" s="20"/>
      <c r="YJ80" s="20"/>
      <c r="YK80" s="20"/>
      <c r="YL80" s="20"/>
      <c r="YM80" s="20"/>
      <c r="YN80" s="20"/>
      <c r="YO80" s="20"/>
      <c r="YP80" s="20"/>
      <c r="YQ80" s="20"/>
      <c r="YR80" s="20"/>
      <c r="YS80" s="20"/>
      <c r="YT80" s="20"/>
      <c r="YU80" s="20"/>
      <c r="YV80" s="20"/>
      <c r="YW80" s="20"/>
      <c r="YX80" s="20"/>
      <c r="YY80" s="20"/>
      <c r="YZ80" s="20"/>
      <c r="ZA80" s="20"/>
      <c r="ZB80" s="20"/>
      <c r="ZC80" s="20"/>
      <c r="ZD80" s="20"/>
      <c r="ZE80" s="20"/>
      <c r="ZF80" s="20"/>
      <c r="ZG80" s="20"/>
      <c r="ZH80" s="20"/>
      <c r="ZI80" s="20"/>
      <c r="ZJ80" s="20"/>
      <c r="ZK80" s="20"/>
      <c r="ZL80" s="20"/>
      <c r="ZM80" s="20"/>
      <c r="ZN80" s="20"/>
      <c r="ZO80" s="20"/>
      <c r="ZP80" s="20"/>
      <c r="ZQ80" s="20"/>
      <c r="ZR80" s="20"/>
      <c r="ZS80" s="20"/>
      <c r="ZT80" s="20"/>
      <c r="ZU80" s="20"/>
      <c r="ZV80" s="20"/>
      <c r="ZW80" s="20"/>
      <c r="ZX80" s="20"/>
      <c r="ZY80" s="20"/>
      <c r="ZZ80" s="20"/>
      <c r="AAA80" s="20"/>
      <c r="AAB80" s="20"/>
      <c r="AAC80" s="20"/>
      <c r="AAD80" s="20"/>
      <c r="AAE80" s="20"/>
      <c r="AAF80" s="20"/>
      <c r="AAG80" s="20"/>
      <c r="AAH80" s="20"/>
      <c r="AAI80" s="20"/>
      <c r="AAJ80" s="20"/>
      <c r="AAK80" s="20"/>
      <c r="AAL80" s="20"/>
      <c r="AAM80" s="20"/>
      <c r="AAN80" s="20"/>
      <c r="AAO80" s="20"/>
      <c r="AAP80" s="20"/>
      <c r="AAQ80" s="20"/>
      <c r="AAR80" s="20"/>
      <c r="AAS80" s="20"/>
      <c r="AAT80" s="20"/>
      <c r="AAU80" s="20"/>
      <c r="AAV80" s="20"/>
      <c r="AAW80" s="20"/>
      <c r="AAX80" s="20"/>
      <c r="AAY80" s="20"/>
      <c r="AAZ80" s="20"/>
      <c r="ABA80" s="20"/>
      <c r="ABB80" s="20"/>
      <c r="ABC80" s="20"/>
      <c r="ABD80" s="20"/>
      <c r="ABE80" s="20"/>
      <c r="ABF80" s="20"/>
      <c r="ABG80" s="20"/>
      <c r="ABH80" s="20"/>
      <c r="ABI80" s="20"/>
      <c r="ABJ80" s="20"/>
      <c r="ABK80" s="20"/>
      <c r="ABL80" s="20"/>
      <c r="ABM80" s="20"/>
      <c r="ABN80" s="20"/>
      <c r="ABO80" s="20"/>
      <c r="ABP80" s="20"/>
      <c r="ABQ80" s="20"/>
      <c r="ABR80" s="20"/>
      <c r="ABS80" s="20"/>
      <c r="ABT80" s="20"/>
      <c r="ABU80" s="20"/>
      <c r="ABV80" s="20"/>
      <c r="ABW80" s="20"/>
      <c r="ABX80" s="20"/>
      <c r="ABY80" s="20"/>
      <c r="ABZ80" s="20"/>
      <c r="ACA80" s="20"/>
      <c r="ACB80" s="20"/>
      <c r="ACC80" s="20"/>
      <c r="ACD80" s="20"/>
      <c r="ACE80" s="20"/>
      <c r="ACF80" s="20"/>
      <c r="ACG80" s="20"/>
      <c r="ACH80" s="20"/>
      <c r="ACI80" s="20"/>
      <c r="ACJ80" s="20"/>
      <c r="ACK80" s="20"/>
      <c r="ACL80" s="20"/>
      <c r="ACM80" s="20"/>
      <c r="ACN80" s="20"/>
      <c r="ACO80" s="20"/>
      <c r="ACP80" s="20"/>
      <c r="ACQ80" s="20"/>
      <c r="ACR80" s="20"/>
      <c r="ACS80" s="20"/>
      <c r="ACT80" s="20"/>
      <c r="ACU80" s="20"/>
      <c r="ACV80" s="20"/>
      <c r="ACW80" s="20"/>
      <c r="ACX80" s="20"/>
      <c r="ACY80" s="20"/>
      <c r="ACZ80" s="20"/>
      <c r="ADA80" s="20"/>
      <c r="ADB80" s="20"/>
      <c r="ADC80" s="20"/>
      <c r="ADD80" s="20"/>
      <c r="ADE80" s="20"/>
      <c r="ADF80" s="20"/>
      <c r="ADG80" s="20"/>
      <c r="ADH80" s="20"/>
      <c r="ADI80" s="20"/>
      <c r="ADJ80" s="20"/>
      <c r="ADK80" s="20"/>
      <c r="ADL80" s="20"/>
      <c r="ADM80" s="20"/>
      <c r="ADN80" s="20"/>
      <c r="ADO80" s="20"/>
      <c r="ADP80" s="20"/>
      <c r="ADQ80" s="20"/>
      <c r="ADR80" s="20"/>
      <c r="ADS80" s="20"/>
      <c r="ADT80" s="20"/>
      <c r="ADU80" s="20"/>
      <c r="ADV80" s="20"/>
      <c r="ADW80" s="20"/>
      <c r="ADX80" s="20"/>
      <c r="ADY80" s="20"/>
      <c r="ADZ80" s="20"/>
      <c r="AEA80" s="20"/>
      <c r="AEB80" s="20"/>
      <c r="AEC80" s="20"/>
      <c r="AED80" s="20"/>
      <c r="AEE80" s="20"/>
      <c r="AEF80" s="20"/>
      <c r="AEG80" s="20"/>
      <c r="AEH80" s="20"/>
      <c r="AEI80" s="20"/>
      <c r="AEJ80" s="20"/>
      <c r="AEK80" s="20"/>
      <c r="AEL80" s="20"/>
      <c r="AEM80" s="20"/>
      <c r="AEN80" s="20"/>
      <c r="AEO80" s="20"/>
      <c r="AEP80" s="20"/>
      <c r="AEQ80" s="20"/>
      <c r="AER80" s="20"/>
      <c r="AES80" s="20"/>
      <c r="AET80" s="20"/>
      <c r="AEU80" s="20"/>
      <c r="AEV80" s="20"/>
      <c r="AEW80" s="20"/>
      <c r="AEX80" s="20"/>
      <c r="AEY80" s="20"/>
      <c r="AEZ80" s="20"/>
      <c r="AFA80" s="20"/>
      <c r="AFB80" s="20"/>
      <c r="AFC80" s="20"/>
      <c r="AFD80" s="20"/>
      <c r="AFE80" s="20"/>
      <c r="AFF80" s="20"/>
      <c r="AFG80" s="20"/>
      <c r="AFH80" s="20"/>
      <c r="AFI80" s="20"/>
      <c r="AFJ80" s="20"/>
      <c r="AFK80" s="20"/>
      <c r="AFL80" s="20"/>
      <c r="AFM80" s="20"/>
      <c r="AFN80" s="20"/>
      <c r="AFO80" s="20"/>
      <c r="AFP80" s="20"/>
      <c r="AFQ80" s="20"/>
      <c r="AFR80" s="20"/>
      <c r="AFS80" s="20"/>
      <c r="AFT80" s="20"/>
      <c r="AFU80" s="20"/>
      <c r="AFV80" s="20"/>
      <c r="AFW80" s="20"/>
      <c r="AFX80" s="20"/>
      <c r="AFY80" s="20"/>
      <c r="AFZ80" s="20"/>
      <c r="AGA80" s="20"/>
      <c r="AGB80" s="20"/>
      <c r="AGC80" s="20"/>
      <c r="AGD80" s="20"/>
      <c r="AGE80" s="20"/>
      <c r="AGF80" s="20"/>
      <c r="AGG80" s="20"/>
      <c r="AGH80" s="20"/>
      <c r="AGI80" s="20"/>
      <c r="AGJ80" s="20"/>
      <c r="AGK80" s="20"/>
      <c r="AGL80" s="20"/>
      <c r="AGM80" s="20"/>
      <c r="AGN80" s="20"/>
      <c r="AGO80" s="20"/>
      <c r="AGP80" s="20"/>
      <c r="AGQ80" s="20"/>
      <c r="AGR80" s="20"/>
      <c r="AGS80" s="20"/>
      <c r="AGT80" s="20"/>
      <c r="AGU80" s="20"/>
      <c r="AGV80" s="20"/>
      <c r="AGW80" s="20"/>
      <c r="AGX80" s="20"/>
      <c r="AGY80" s="20"/>
      <c r="AGZ80" s="20"/>
      <c r="AHA80" s="20"/>
      <c r="AHB80" s="20"/>
      <c r="AHC80" s="20"/>
      <c r="AHD80" s="20"/>
      <c r="AHE80" s="20"/>
      <c r="AHF80" s="20"/>
      <c r="AHG80" s="20"/>
      <c r="AHH80" s="20"/>
      <c r="AHI80" s="20"/>
      <c r="AHJ80" s="20"/>
      <c r="AHK80" s="20"/>
      <c r="AHL80" s="20"/>
      <c r="AHM80" s="20"/>
      <c r="AHN80" s="20"/>
      <c r="AHO80" s="20"/>
      <c r="AHP80" s="20"/>
      <c r="AHQ80" s="20"/>
      <c r="AHR80" s="20"/>
      <c r="AHS80" s="20"/>
      <c r="AHT80" s="20"/>
      <c r="AHU80" s="20"/>
      <c r="AHV80" s="20"/>
      <c r="AHW80" s="20"/>
      <c r="AHX80" s="20"/>
      <c r="AHY80" s="20"/>
      <c r="AHZ80" s="20"/>
      <c r="AIA80" s="20"/>
      <c r="AIB80" s="20"/>
      <c r="AIC80" s="20"/>
      <c r="AID80" s="20"/>
      <c r="AIE80" s="20"/>
      <c r="AIF80" s="20"/>
      <c r="AIG80" s="20"/>
      <c r="AIH80" s="20"/>
      <c r="AII80" s="20"/>
      <c r="AIJ80" s="20"/>
      <c r="AIK80" s="20"/>
      <c r="AIL80" s="20"/>
      <c r="AIM80" s="20"/>
      <c r="AIN80" s="20"/>
      <c r="AIO80" s="20"/>
      <c r="AIP80" s="20"/>
      <c r="AIQ80" s="20"/>
      <c r="AIR80" s="20"/>
      <c r="AIS80" s="20"/>
      <c r="AIT80" s="20"/>
      <c r="AIU80" s="20"/>
      <c r="AIV80" s="20"/>
      <c r="AIW80" s="20"/>
      <c r="AIX80" s="20"/>
      <c r="AIY80" s="20"/>
      <c r="AIZ80" s="20"/>
      <c r="AJA80" s="20"/>
      <c r="AJB80" s="20"/>
      <c r="AJC80" s="20"/>
      <c r="AJD80" s="20"/>
      <c r="AJE80" s="20"/>
      <c r="AJF80" s="20"/>
      <c r="AJG80" s="20"/>
      <c r="AJH80" s="20"/>
      <c r="AJI80" s="20"/>
      <c r="AJJ80" s="20"/>
      <c r="AJK80" s="20"/>
      <c r="AJL80" s="20"/>
      <c r="AJM80" s="20"/>
      <c r="AJN80" s="20"/>
      <c r="AJO80" s="20"/>
      <c r="AJP80" s="20"/>
      <c r="AJQ80" s="20"/>
      <c r="AJR80" s="20"/>
      <c r="AJS80" s="20"/>
      <c r="AJT80" s="20"/>
      <c r="AJU80" s="20"/>
      <c r="AJV80" s="20"/>
      <c r="AJW80" s="20"/>
      <c r="AJX80" s="20"/>
      <c r="AJY80" s="20"/>
      <c r="AJZ80" s="20"/>
      <c r="AKA80" s="20"/>
      <c r="AKB80" s="20"/>
      <c r="AKC80" s="20"/>
      <c r="AKD80" s="20"/>
      <c r="AKE80" s="20"/>
      <c r="AKF80" s="20"/>
      <c r="AKG80" s="20"/>
      <c r="AKH80" s="20"/>
      <c r="AKI80" s="20"/>
      <c r="AKJ80" s="20"/>
      <c r="AKK80" s="20"/>
      <c r="AKL80" s="20"/>
      <c r="AKM80" s="20"/>
      <c r="AKN80" s="20"/>
      <c r="AKO80" s="20"/>
      <c r="AKP80" s="20"/>
      <c r="AKQ80" s="20"/>
      <c r="AKR80" s="20"/>
      <c r="AKS80" s="20"/>
      <c r="AKT80" s="20"/>
      <c r="AKU80" s="20"/>
      <c r="AKV80" s="20"/>
      <c r="AKW80" s="20"/>
      <c r="AKX80" s="20"/>
      <c r="AKY80" s="20"/>
      <c r="AKZ80" s="20"/>
      <c r="ALA80" s="20"/>
      <c r="ALB80" s="20"/>
      <c r="ALC80" s="20"/>
      <c r="ALD80" s="20"/>
      <c r="ALE80" s="20"/>
      <c r="ALF80" s="20"/>
      <c r="ALG80" s="20"/>
      <c r="ALH80" s="20"/>
      <c r="ALI80" s="20"/>
      <c r="ALJ80" s="20"/>
      <c r="ALK80" s="20"/>
      <c r="ALL80" s="20"/>
      <c r="ALM80" s="20"/>
      <c r="ALN80" s="20"/>
      <c r="ALO80" s="20"/>
      <c r="ALP80" s="20"/>
      <c r="ALQ80" s="20"/>
      <c r="ALR80" s="20"/>
      <c r="ALS80" s="20"/>
      <c r="ALT80" s="20"/>
      <c r="ALU80" s="20"/>
      <c r="ALV80" s="20"/>
      <c r="ALW80" s="20"/>
      <c r="ALX80" s="20"/>
      <c r="ALY80" s="20"/>
      <c r="ALZ80" s="20"/>
      <c r="AMA80" s="20"/>
      <c r="AMB80" s="20"/>
      <c r="AMC80" s="20"/>
      <c r="AMD80" s="20"/>
      <c r="AME80" s="20"/>
      <c r="AMF80" s="20"/>
      <c r="AMG80" s="20"/>
      <c r="AMH80" s="20"/>
      <c r="AMI80" s="20"/>
      <c r="AMJ80" s="20"/>
      <c r="AMK80" s="20"/>
      <c r="AML80" s="20"/>
      <c r="AMM80" s="20"/>
      <c r="AMN80" s="20"/>
      <c r="AMO80" s="20"/>
      <c r="AMP80" s="20"/>
      <c r="AMQ80" s="20"/>
      <c r="AMR80" s="20"/>
      <c r="AMS80" s="20"/>
      <c r="AMT80" s="20"/>
      <c r="AMU80" s="20"/>
      <c r="AMV80" s="20"/>
      <c r="AMW80" s="20"/>
      <c r="AMX80" s="20"/>
      <c r="AMY80" s="20"/>
      <c r="AMZ80" s="20"/>
      <c r="ANA80" s="20"/>
      <c r="ANB80" s="20"/>
      <c r="ANC80" s="20"/>
      <c r="AND80" s="20"/>
      <c r="ANE80" s="20"/>
      <c r="ANF80" s="20"/>
      <c r="ANG80" s="20"/>
      <c r="ANH80" s="20"/>
      <c r="ANI80" s="20"/>
      <c r="ANJ80" s="20"/>
      <c r="ANK80" s="20"/>
      <c r="ANL80" s="20"/>
      <c r="ANM80" s="20"/>
      <c r="ANN80" s="20"/>
      <c r="ANO80" s="20"/>
      <c r="ANP80" s="20"/>
      <c r="ANQ80" s="20"/>
      <c r="ANR80" s="20"/>
      <c r="ANS80" s="20"/>
      <c r="ANT80" s="20"/>
      <c r="ANU80" s="20"/>
      <c r="ANV80" s="20"/>
      <c r="ANW80" s="20"/>
      <c r="ANX80" s="20"/>
      <c r="ANY80" s="20"/>
      <c r="ANZ80" s="20"/>
      <c r="AOA80" s="20"/>
      <c r="AOB80" s="20"/>
      <c r="AOC80" s="20"/>
      <c r="AOD80" s="20"/>
      <c r="AOE80" s="20"/>
      <c r="AOF80" s="20"/>
      <c r="AOG80" s="20"/>
      <c r="AOH80" s="20"/>
      <c r="AOI80" s="20"/>
      <c r="AOJ80" s="20"/>
      <c r="AOK80" s="20"/>
      <c r="AOL80" s="20"/>
      <c r="AOM80" s="20"/>
      <c r="AON80" s="20"/>
      <c r="AOO80" s="20"/>
      <c r="AOP80" s="20"/>
      <c r="AOQ80" s="20"/>
      <c r="AOR80" s="20"/>
      <c r="AOS80" s="20"/>
      <c r="AOT80" s="20"/>
      <c r="AOU80" s="20"/>
      <c r="AOV80" s="20"/>
      <c r="AOW80" s="20"/>
      <c r="AOX80" s="20"/>
      <c r="AOY80" s="20"/>
      <c r="AOZ80" s="20"/>
      <c r="APA80" s="20"/>
      <c r="APB80" s="20"/>
      <c r="APC80" s="20"/>
      <c r="APD80" s="20"/>
      <c r="APE80" s="20"/>
      <c r="APF80" s="20"/>
      <c r="APG80" s="20"/>
      <c r="APH80" s="20"/>
      <c r="API80" s="20"/>
      <c r="APJ80" s="20"/>
      <c r="APK80" s="20"/>
      <c r="APL80" s="20"/>
      <c r="APM80" s="20"/>
      <c r="APN80" s="20"/>
      <c r="APO80" s="20"/>
      <c r="APP80" s="20"/>
      <c r="APQ80" s="20"/>
      <c r="APR80" s="20"/>
      <c r="APS80" s="20"/>
      <c r="APT80" s="20"/>
      <c r="APU80" s="20"/>
      <c r="APV80" s="20"/>
      <c r="APW80" s="20"/>
      <c r="APX80" s="20"/>
      <c r="APY80" s="20"/>
      <c r="APZ80" s="20"/>
      <c r="AQA80" s="20"/>
      <c r="AQB80" s="20"/>
      <c r="AQC80" s="20"/>
      <c r="AQD80" s="20"/>
      <c r="AQE80" s="20"/>
      <c r="AQF80" s="20"/>
      <c r="AQG80" s="20"/>
      <c r="AQH80" s="20"/>
      <c r="AQI80" s="20"/>
      <c r="AQJ80" s="20"/>
      <c r="AQK80" s="20"/>
      <c r="AQL80" s="20"/>
      <c r="AQM80" s="20"/>
      <c r="AQN80" s="20"/>
      <c r="AQO80" s="20"/>
      <c r="AQP80" s="20"/>
      <c r="AQQ80" s="20"/>
      <c r="AQR80" s="20"/>
      <c r="AQS80" s="20"/>
      <c r="AQT80" s="20"/>
      <c r="AQU80" s="20"/>
      <c r="AQV80" s="20"/>
      <c r="AQW80" s="20"/>
      <c r="AQX80" s="20"/>
      <c r="AQY80" s="20"/>
      <c r="AQZ80" s="20"/>
      <c r="ARA80" s="20"/>
      <c r="ARB80" s="20"/>
      <c r="ARC80" s="20"/>
      <c r="ARD80" s="20"/>
      <c r="ARE80" s="20"/>
      <c r="ARF80" s="20"/>
      <c r="ARG80" s="20"/>
      <c r="ARH80" s="20"/>
      <c r="ARI80" s="20"/>
      <c r="ARJ80" s="20"/>
      <c r="ARK80" s="20"/>
      <c r="ARL80" s="20"/>
      <c r="ARM80" s="20"/>
      <c r="ARN80" s="20"/>
      <c r="ARO80" s="20"/>
      <c r="ARP80" s="20"/>
      <c r="ARQ80" s="20"/>
      <c r="ARR80" s="20"/>
      <c r="ARS80" s="20"/>
      <c r="ART80" s="20"/>
      <c r="ARU80" s="20"/>
      <c r="ARV80" s="20"/>
      <c r="ARW80" s="20"/>
      <c r="ARX80" s="20"/>
      <c r="ARY80" s="20"/>
      <c r="ARZ80" s="20"/>
      <c r="ASA80" s="20"/>
      <c r="ASB80" s="20"/>
      <c r="ASC80" s="20"/>
      <c r="ASD80" s="20"/>
      <c r="ASE80" s="20"/>
      <c r="ASF80" s="20"/>
      <c r="ASG80" s="20"/>
      <c r="ASH80" s="20"/>
      <c r="ASI80" s="20"/>
      <c r="ASJ80" s="20"/>
      <c r="ASK80" s="20"/>
      <c r="ASL80" s="20"/>
      <c r="ASM80" s="20"/>
      <c r="ASN80" s="20"/>
      <c r="ASO80" s="20"/>
      <c r="ASP80" s="20"/>
      <c r="ASQ80" s="20"/>
      <c r="ASR80" s="20"/>
      <c r="ASS80" s="20"/>
      <c r="AST80" s="20"/>
      <c r="ASU80" s="20"/>
      <c r="ASV80" s="20"/>
      <c r="ASW80" s="20"/>
      <c r="ASX80" s="20"/>
      <c r="ASY80" s="20"/>
      <c r="ASZ80" s="20"/>
      <c r="ATA80" s="20"/>
      <c r="ATB80" s="20"/>
      <c r="ATC80" s="20"/>
      <c r="ATD80" s="20"/>
      <c r="ATE80" s="20"/>
      <c r="ATF80" s="20"/>
      <c r="ATG80" s="20"/>
      <c r="ATH80" s="20"/>
      <c r="ATI80" s="20"/>
      <c r="ATJ80" s="20"/>
      <c r="ATK80" s="20"/>
      <c r="ATL80" s="20"/>
      <c r="ATM80" s="20"/>
      <c r="ATN80" s="20"/>
      <c r="ATO80" s="20"/>
      <c r="ATP80" s="20"/>
      <c r="ATQ80" s="20"/>
      <c r="ATR80" s="20"/>
      <c r="ATS80" s="20"/>
      <c r="ATT80" s="20"/>
      <c r="ATU80" s="20"/>
      <c r="ATV80" s="20"/>
      <c r="ATW80" s="20"/>
      <c r="ATX80" s="20"/>
      <c r="ATY80" s="20"/>
      <c r="ATZ80" s="20"/>
      <c r="AUA80" s="20"/>
      <c r="AUB80" s="20"/>
      <c r="AUC80" s="20"/>
      <c r="AUD80" s="20"/>
      <c r="AUE80" s="20"/>
      <c r="AUF80" s="20"/>
      <c r="AUG80" s="20"/>
      <c r="AUH80" s="20"/>
      <c r="AUI80" s="20"/>
      <c r="AUJ80" s="20"/>
      <c r="AUK80" s="20"/>
      <c r="AUL80" s="20"/>
      <c r="AUM80" s="20"/>
      <c r="AUN80" s="20"/>
      <c r="AUO80" s="20"/>
      <c r="AUP80" s="20"/>
      <c r="AUQ80" s="20"/>
      <c r="AUR80" s="20"/>
      <c r="AUS80" s="20"/>
      <c r="AUT80" s="20"/>
      <c r="AUU80" s="20"/>
      <c r="AUV80" s="20"/>
      <c r="AUW80" s="20"/>
      <c r="AUX80" s="20"/>
      <c r="AUY80" s="20"/>
      <c r="AUZ80" s="20"/>
      <c r="AVA80" s="20"/>
      <c r="AVB80" s="20"/>
      <c r="AVC80" s="20"/>
      <c r="AVD80" s="20"/>
      <c r="AVE80" s="20"/>
      <c r="AVF80" s="20"/>
      <c r="AVG80" s="20"/>
      <c r="AVH80" s="20"/>
      <c r="AVI80" s="20"/>
      <c r="AVJ80" s="20"/>
      <c r="AVK80" s="20"/>
      <c r="AVL80" s="20"/>
      <c r="AVM80" s="20"/>
      <c r="AVN80" s="20"/>
      <c r="AVO80" s="20"/>
      <c r="AVP80" s="20"/>
      <c r="AVQ80" s="20"/>
      <c r="AVR80" s="20"/>
      <c r="AVS80" s="20"/>
      <c r="AVT80" s="20"/>
      <c r="AVU80" s="20"/>
      <c r="AVV80" s="20"/>
      <c r="AVW80" s="20"/>
      <c r="AVX80" s="20"/>
      <c r="AVY80" s="20"/>
      <c r="AVZ80" s="20"/>
      <c r="AWA80" s="20"/>
      <c r="AWB80" s="20"/>
      <c r="AWC80" s="20"/>
      <c r="AWD80" s="20"/>
      <c r="AWE80" s="20"/>
      <c r="AWF80" s="20"/>
      <c r="AWG80" s="20"/>
      <c r="AWH80" s="20"/>
      <c r="AWI80" s="20"/>
      <c r="AWJ80" s="20"/>
      <c r="AWK80" s="20"/>
      <c r="AWL80" s="20"/>
      <c r="AWM80" s="20"/>
      <c r="AWN80" s="20"/>
      <c r="AWO80" s="20"/>
      <c r="AWP80" s="20"/>
      <c r="AWQ80" s="20"/>
      <c r="AWR80" s="20"/>
      <c r="AWS80" s="20"/>
      <c r="AWT80" s="20"/>
      <c r="AWU80" s="20"/>
      <c r="AWV80" s="20"/>
      <c r="AWW80" s="20"/>
      <c r="AWX80" s="20"/>
      <c r="AWY80" s="20"/>
      <c r="AWZ80" s="20"/>
      <c r="AXA80" s="20"/>
      <c r="AXB80" s="20"/>
      <c r="AXC80" s="20"/>
      <c r="AXD80" s="20"/>
      <c r="AXE80" s="20"/>
      <c r="AXF80" s="20"/>
      <c r="AXG80" s="20"/>
      <c r="AXH80" s="20"/>
      <c r="AXI80" s="20"/>
      <c r="AXJ80" s="20"/>
      <c r="AXK80" s="20"/>
      <c r="AXL80" s="20"/>
      <c r="AXM80" s="20"/>
      <c r="AXN80" s="20"/>
      <c r="AXO80" s="20"/>
      <c r="AXP80" s="20"/>
      <c r="AXQ80" s="20"/>
      <c r="AXR80" s="20"/>
      <c r="AXS80" s="20"/>
      <c r="AXT80" s="20"/>
      <c r="AXU80" s="20"/>
      <c r="AXV80" s="20"/>
      <c r="AXW80" s="20"/>
      <c r="AXX80" s="20"/>
      <c r="AXY80" s="20"/>
      <c r="AXZ80" s="20"/>
      <c r="AYA80" s="20"/>
      <c r="AYB80" s="20"/>
      <c r="AYC80" s="20"/>
      <c r="AYD80" s="20"/>
      <c r="AYE80" s="20"/>
      <c r="AYF80" s="20"/>
      <c r="AYG80" s="20"/>
      <c r="AYH80" s="20"/>
      <c r="AYI80" s="20"/>
      <c r="AYJ80" s="20"/>
      <c r="AYK80" s="20"/>
      <c r="AYL80" s="20"/>
      <c r="AYM80" s="20"/>
      <c r="AYN80" s="20"/>
      <c r="AYO80" s="20"/>
      <c r="AYP80" s="20"/>
      <c r="AYQ80" s="20"/>
      <c r="AYR80" s="20"/>
      <c r="AYS80" s="20"/>
      <c r="AYT80" s="20"/>
      <c r="AYU80" s="20"/>
      <c r="AYV80" s="20"/>
      <c r="AYW80" s="20"/>
      <c r="AYX80" s="20"/>
      <c r="AYY80" s="20"/>
      <c r="AYZ80" s="20"/>
      <c r="AZA80" s="20"/>
      <c r="AZB80" s="20"/>
      <c r="AZC80" s="20"/>
      <c r="AZD80" s="20"/>
      <c r="AZE80" s="20"/>
      <c r="AZF80" s="20"/>
      <c r="AZG80" s="20"/>
      <c r="AZH80" s="20"/>
      <c r="AZI80" s="20"/>
      <c r="AZJ80" s="20"/>
      <c r="AZK80" s="20"/>
      <c r="AZL80" s="20"/>
      <c r="AZM80" s="20"/>
      <c r="AZN80" s="20"/>
      <c r="AZO80" s="20"/>
      <c r="AZP80" s="20"/>
      <c r="AZQ80" s="20"/>
      <c r="AZR80" s="20"/>
      <c r="AZS80" s="20"/>
      <c r="AZT80" s="20"/>
      <c r="AZU80" s="20"/>
      <c r="AZV80" s="20"/>
      <c r="AZW80" s="20"/>
      <c r="AZX80" s="20"/>
      <c r="AZY80" s="20"/>
      <c r="AZZ80" s="20"/>
      <c r="BAA80" s="20"/>
      <c r="BAB80" s="20"/>
      <c r="BAC80" s="20"/>
      <c r="BAD80" s="20"/>
      <c r="BAE80" s="20"/>
      <c r="BAF80" s="20"/>
      <c r="BAG80" s="20"/>
      <c r="BAH80" s="20"/>
      <c r="BAI80" s="20"/>
      <c r="BAJ80" s="20"/>
      <c r="BAK80" s="20"/>
      <c r="BAL80" s="20"/>
      <c r="BAM80" s="20"/>
      <c r="BAN80" s="20"/>
      <c r="BAO80" s="20"/>
      <c r="BAP80" s="20"/>
      <c r="BAQ80" s="20"/>
      <c r="BAR80" s="20"/>
      <c r="BAS80" s="20"/>
      <c r="BAT80" s="20"/>
      <c r="BAU80" s="20"/>
      <c r="BAV80" s="20"/>
      <c r="BAW80" s="20"/>
      <c r="BAX80" s="20"/>
      <c r="BAY80" s="20"/>
      <c r="BAZ80" s="20"/>
      <c r="BBA80" s="20"/>
      <c r="BBB80" s="20"/>
      <c r="BBC80" s="20"/>
      <c r="BBD80" s="20"/>
      <c r="BBE80" s="20"/>
      <c r="BBF80" s="20"/>
      <c r="BBG80" s="20"/>
      <c r="BBH80" s="20"/>
      <c r="BBI80" s="20"/>
      <c r="BBJ80" s="20"/>
      <c r="BBK80" s="20"/>
      <c r="BBL80" s="20"/>
      <c r="BBM80" s="20"/>
      <c r="BBN80" s="20"/>
      <c r="BBO80" s="20"/>
      <c r="BBP80" s="20"/>
      <c r="BBQ80" s="20"/>
      <c r="BBR80" s="20"/>
      <c r="BBS80" s="20"/>
      <c r="BBT80" s="20"/>
      <c r="BBU80" s="20"/>
      <c r="BBV80" s="20"/>
      <c r="BBW80" s="20"/>
      <c r="BBX80" s="20"/>
      <c r="BBY80" s="20"/>
      <c r="BBZ80" s="20"/>
      <c r="BCA80" s="20"/>
      <c r="BCB80" s="20"/>
      <c r="BCC80" s="20"/>
      <c r="BCD80" s="20"/>
      <c r="BCE80" s="20"/>
      <c r="BCF80" s="20"/>
      <c r="BCG80" s="20"/>
      <c r="BCH80" s="20"/>
      <c r="BCI80" s="20"/>
      <c r="BCJ80" s="20"/>
      <c r="BCK80" s="20"/>
      <c r="BCL80" s="20"/>
      <c r="BCM80" s="20"/>
      <c r="BCN80" s="20"/>
      <c r="BCO80" s="20"/>
      <c r="BCP80" s="20"/>
      <c r="BCQ80" s="20"/>
      <c r="BCR80" s="20"/>
      <c r="BCS80" s="20"/>
      <c r="BCT80" s="20"/>
      <c r="BCU80" s="20"/>
      <c r="BCV80" s="20"/>
      <c r="BCW80" s="20"/>
      <c r="BCX80" s="20"/>
      <c r="BCY80" s="20"/>
      <c r="BCZ80" s="20"/>
      <c r="BDA80" s="20"/>
      <c r="BDB80" s="20"/>
      <c r="BDC80" s="20"/>
      <c r="BDD80" s="20"/>
      <c r="BDE80" s="20"/>
      <c r="BDF80" s="20"/>
      <c r="BDG80" s="20"/>
      <c r="BDH80" s="20"/>
      <c r="BDI80" s="20"/>
      <c r="BDJ80" s="20"/>
      <c r="BDK80" s="20"/>
      <c r="BDL80" s="20"/>
      <c r="BDM80" s="20"/>
      <c r="BDN80" s="20"/>
      <c r="BDO80" s="20"/>
      <c r="BDP80" s="20"/>
      <c r="BDQ80" s="20"/>
      <c r="BDR80" s="20"/>
      <c r="BDS80" s="20"/>
      <c r="BDT80" s="20"/>
      <c r="BDU80" s="20"/>
      <c r="BDV80" s="20"/>
      <c r="BDW80" s="20"/>
      <c r="BDX80" s="20"/>
      <c r="BDY80" s="20"/>
      <c r="BDZ80" s="20"/>
      <c r="BEA80" s="20"/>
      <c r="BEB80" s="20"/>
      <c r="BEC80" s="20"/>
      <c r="BED80" s="20"/>
      <c r="BEE80" s="20"/>
      <c r="BEF80" s="20"/>
      <c r="BEG80" s="20"/>
      <c r="BEH80" s="20"/>
      <c r="BEI80" s="20"/>
      <c r="BEJ80" s="20"/>
      <c r="BEK80" s="20"/>
      <c r="BEL80" s="20"/>
      <c r="BEM80" s="20"/>
      <c r="BEN80" s="20"/>
      <c r="BEO80" s="20"/>
      <c r="BEP80" s="20"/>
      <c r="BEQ80" s="20"/>
      <c r="BER80" s="20"/>
      <c r="BES80" s="20"/>
      <c r="BET80" s="20"/>
      <c r="BEU80" s="20"/>
      <c r="BEV80" s="20"/>
      <c r="BEW80" s="20"/>
      <c r="BEX80" s="20"/>
      <c r="BEY80" s="20"/>
      <c r="BEZ80" s="20"/>
      <c r="BFA80" s="20"/>
      <c r="BFB80" s="20"/>
      <c r="BFC80" s="20"/>
      <c r="BFD80" s="20"/>
      <c r="BFE80" s="20"/>
      <c r="BFF80" s="20"/>
      <c r="BFG80" s="20"/>
      <c r="BFH80" s="20"/>
      <c r="BFI80" s="20"/>
      <c r="BFJ80" s="20"/>
      <c r="BFK80" s="20"/>
      <c r="BFL80" s="20"/>
      <c r="BFM80" s="20"/>
      <c r="BFN80" s="20"/>
      <c r="BFO80" s="20"/>
      <c r="BFP80" s="20"/>
      <c r="BFQ80" s="20"/>
      <c r="BFR80" s="20"/>
      <c r="BFS80" s="20"/>
      <c r="BFT80" s="20"/>
      <c r="BFU80" s="20"/>
      <c r="BFV80" s="20"/>
      <c r="BFW80" s="20"/>
      <c r="BFX80" s="20"/>
      <c r="BFY80" s="20"/>
      <c r="BFZ80" s="20"/>
      <c r="BGA80" s="20"/>
      <c r="BGB80" s="20"/>
      <c r="BGC80" s="20"/>
      <c r="BGD80" s="20"/>
      <c r="BGE80" s="20"/>
      <c r="BGF80" s="20"/>
      <c r="BGG80" s="20"/>
      <c r="BGH80" s="20"/>
      <c r="BGI80" s="20"/>
      <c r="BGJ80" s="20"/>
      <c r="BGK80" s="20"/>
      <c r="BGL80" s="20"/>
      <c r="BGM80" s="20"/>
      <c r="BGN80" s="20"/>
      <c r="BGO80" s="20"/>
      <c r="BGP80" s="20"/>
      <c r="BGQ80" s="20"/>
      <c r="BGR80" s="20"/>
      <c r="BGS80" s="20"/>
      <c r="BGT80" s="20"/>
      <c r="BGU80" s="20"/>
      <c r="BGV80" s="20"/>
      <c r="BGW80" s="20"/>
      <c r="BGX80" s="20"/>
      <c r="BGY80" s="20"/>
      <c r="BGZ80" s="20"/>
      <c r="BHA80" s="20"/>
      <c r="BHB80" s="20"/>
      <c r="BHC80" s="20"/>
      <c r="BHD80" s="20"/>
      <c r="BHE80" s="20"/>
      <c r="BHF80" s="20"/>
      <c r="BHG80" s="20"/>
      <c r="BHH80" s="20"/>
      <c r="BHI80" s="20"/>
      <c r="BHJ80" s="20"/>
      <c r="BHK80" s="20"/>
      <c r="BHL80" s="20"/>
      <c r="BHM80" s="20"/>
      <c r="BHN80" s="20"/>
      <c r="BHO80" s="20"/>
      <c r="BHP80" s="20"/>
      <c r="BHQ80" s="20"/>
      <c r="BHR80" s="20"/>
      <c r="BHS80" s="20"/>
      <c r="BHT80" s="20"/>
      <c r="BHU80" s="20"/>
      <c r="BHV80" s="20"/>
      <c r="BHW80" s="20"/>
      <c r="BHX80" s="20"/>
      <c r="BHY80" s="20"/>
      <c r="BHZ80" s="20"/>
      <c r="BIA80" s="20"/>
      <c r="BIB80" s="20"/>
      <c r="BIC80" s="20"/>
      <c r="BID80" s="20"/>
      <c r="BIE80" s="20"/>
      <c r="BIF80" s="20"/>
      <c r="BIG80" s="20"/>
      <c r="BIH80" s="20"/>
      <c r="BII80" s="20"/>
      <c r="BIJ80" s="20"/>
      <c r="BIK80" s="20"/>
      <c r="BIL80" s="20"/>
      <c r="BIM80" s="20"/>
      <c r="BIN80" s="20"/>
      <c r="BIO80" s="20"/>
      <c r="BIP80" s="20"/>
      <c r="BIQ80" s="20"/>
      <c r="BIR80" s="20"/>
      <c r="BIS80" s="20"/>
      <c r="BIT80" s="20"/>
      <c r="BIU80" s="20"/>
      <c r="BIV80" s="20"/>
      <c r="BIW80" s="20"/>
      <c r="BIX80" s="20"/>
      <c r="BIY80" s="20"/>
      <c r="BIZ80" s="20"/>
      <c r="BJA80" s="20"/>
      <c r="BJB80" s="20"/>
      <c r="BJC80" s="20"/>
      <c r="BJD80" s="20"/>
      <c r="BJE80" s="20"/>
      <c r="BJF80" s="20"/>
      <c r="BJG80" s="20"/>
      <c r="BJH80" s="20"/>
      <c r="BJI80" s="20"/>
      <c r="BJJ80" s="20"/>
      <c r="BJK80" s="20"/>
      <c r="BJL80" s="20"/>
      <c r="BJM80" s="20"/>
      <c r="BJN80" s="20"/>
      <c r="BJO80" s="20"/>
      <c r="BJP80" s="20"/>
      <c r="BJQ80" s="20"/>
      <c r="BJR80" s="20"/>
      <c r="BJS80" s="20"/>
      <c r="BJT80" s="20"/>
      <c r="BJU80" s="20"/>
      <c r="BJV80" s="20"/>
      <c r="BJW80" s="20"/>
      <c r="BJX80" s="20"/>
      <c r="BJY80" s="20"/>
      <c r="BJZ80" s="20"/>
      <c r="BKA80" s="20"/>
      <c r="BKB80" s="20"/>
      <c r="BKC80" s="20"/>
      <c r="BKD80" s="20"/>
      <c r="BKE80" s="20"/>
      <c r="BKF80" s="20"/>
      <c r="BKG80" s="20"/>
      <c r="BKH80" s="20"/>
      <c r="BKI80" s="20"/>
      <c r="BKJ80" s="20"/>
      <c r="BKK80" s="20"/>
      <c r="BKL80" s="20"/>
      <c r="BKM80" s="20"/>
      <c r="BKN80" s="20"/>
      <c r="BKO80" s="20"/>
      <c r="BKP80" s="20"/>
      <c r="BKQ80" s="20"/>
      <c r="BKR80" s="20"/>
      <c r="BKS80" s="20"/>
      <c r="BKT80" s="20"/>
      <c r="BKU80" s="20"/>
      <c r="BKV80" s="20"/>
      <c r="BKW80" s="20"/>
      <c r="BKX80" s="20"/>
      <c r="BKY80" s="20"/>
      <c r="BKZ80" s="20"/>
      <c r="BLA80" s="20"/>
      <c r="BLB80" s="20"/>
      <c r="BLC80" s="20"/>
      <c r="BLD80" s="20"/>
      <c r="BLE80" s="20"/>
      <c r="BLF80" s="20"/>
      <c r="BLG80" s="20"/>
      <c r="BLH80" s="20"/>
      <c r="BLI80" s="20"/>
      <c r="BLJ80" s="20"/>
      <c r="BLK80" s="20"/>
      <c r="BLL80" s="20"/>
      <c r="BLM80" s="20"/>
      <c r="BLN80" s="20"/>
      <c r="BLO80" s="20"/>
      <c r="BLP80" s="20"/>
      <c r="BLQ80" s="20"/>
      <c r="BLR80" s="20"/>
      <c r="BLS80" s="20"/>
      <c r="BLT80" s="20"/>
      <c r="BLU80" s="20"/>
      <c r="BLV80" s="20"/>
      <c r="BLW80" s="20"/>
      <c r="BLX80" s="20"/>
      <c r="BLY80" s="20"/>
      <c r="BLZ80" s="20"/>
      <c r="BMA80" s="20"/>
      <c r="BMB80" s="20"/>
      <c r="BMC80" s="20"/>
      <c r="BMD80" s="20"/>
      <c r="BME80" s="20"/>
      <c r="BMF80" s="20"/>
      <c r="BMG80" s="20"/>
      <c r="BMH80" s="20"/>
      <c r="BMI80" s="20"/>
      <c r="BMJ80" s="20"/>
      <c r="BMK80" s="20"/>
      <c r="BML80" s="20"/>
      <c r="BMM80" s="20"/>
      <c r="BMN80" s="20"/>
      <c r="BMO80" s="20"/>
      <c r="BMP80" s="20"/>
      <c r="BMQ80" s="20"/>
      <c r="BMR80" s="20"/>
      <c r="BMS80" s="20"/>
      <c r="BMT80" s="20"/>
      <c r="BMU80" s="20"/>
      <c r="BMV80" s="20"/>
      <c r="BMW80" s="20"/>
      <c r="BMX80" s="20"/>
      <c r="BMY80" s="20"/>
      <c r="BMZ80" s="20"/>
      <c r="BNA80" s="20"/>
      <c r="BNB80" s="20"/>
      <c r="BNC80" s="20"/>
      <c r="BND80" s="20"/>
      <c r="BNE80" s="20"/>
      <c r="BNF80" s="20"/>
      <c r="BNG80" s="20"/>
      <c r="BNH80" s="20"/>
      <c r="BNI80" s="20"/>
      <c r="BNJ80" s="20"/>
      <c r="BNK80" s="20"/>
      <c r="BNL80" s="20"/>
      <c r="BNM80" s="20"/>
      <c r="BNN80" s="20"/>
      <c r="BNO80" s="20"/>
      <c r="BNP80" s="20"/>
      <c r="BNQ80" s="20"/>
      <c r="BNR80" s="20"/>
      <c r="BNS80" s="20"/>
      <c r="BNT80" s="20"/>
      <c r="BNU80" s="20"/>
      <c r="BNV80" s="20"/>
      <c r="BNW80" s="20"/>
      <c r="BNX80" s="20"/>
      <c r="BNY80" s="20"/>
      <c r="BNZ80" s="20"/>
      <c r="BOA80" s="20"/>
      <c r="BOB80" s="20"/>
      <c r="BOC80" s="20"/>
      <c r="BOD80" s="20"/>
      <c r="BOE80" s="20"/>
      <c r="BOF80" s="20"/>
      <c r="BOG80" s="20"/>
      <c r="BOH80" s="20"/>
      <c r="BOI80" s="20"/>
      <c r="BOJ80" s="20"/>
      <c r="BOK80" s="20"/>
      <c r="BOL80" s="20"/>
      <c r="BOM80" s="20"/>
      <c r="BON80" s="20"/>
      <c r="BOO80" s="20"/>
      <c r="BOP80" s="20"/>
      <c r="BOQ80" s="20"/>
      <c r="BOR80" s="20"/>
      <c r="BOS80" s="20"/>
      <c r="BOT80" s="20"/>
      <c r="BOU80" s="20"/>
      <c r="BOV80" s="20"/>
      <c r="BOW80" s="20"/>
      <c r="BOX80" s="20"/>
      <c r="BOY80" s="20"/>
      <c r="BOZ80" s="20"/>
      <c r="BPA80" s="20"/>
      <c r="BPB80" s="20"/>
      <c r="BPC80" s="20"/>
      <c r="BPD80" s="20"/>
      <c r="BPE80" s="20"/>
      <c r="BPF80" s="20"/>
      <c r="BPG80" s="20"/>
      <c r="BPH80" s="20"/>
      <c r="BPI80" s="20"/>
      <c r="BPJ80" s="20"/>
      <c r="BPK80" s="20"/>
      <c r="BPL80" s="20"/>
      <c r="BPM80" s="20"/>
      <c r="BPN80" s="20"/>
      <c r="BPO80" s="20"/>
      <c r="BPP80" s="20"/>
      <c r="BPQ80" s="20"/>
      <c r="BPR80" s="20"/>
      <c r="BPS80" s="20"/>
      <c r="BPT80" s="20"/>
      <c r="BPU80" s="20"/>
      <c r="BPV80" s="20"/>
      <c r="BPW80" s="20"/>
      <c r="BPX80" s="20"/>
      <c r="BPY80" s="20"/>
      <c r="BPZ80" s="20"/>
      <c r="BQA80" s="20"/>
      <c r="BQB80" s="20"/>
      <c r="BQC80" s="20"/>
      <c r="BQD80" s="20"/>
      <c r="BQE80" s="20"/>
      <c r="BQF80" s="20"/>
      <c r="BQG80" s="20"/>
      <c r="BQH80" s="20"/>
      <c r="BQI80" s="20"/>
      <c r="BQJ80" s="20"/>
      <c r="BQK80" s="20"/>
      <c r="BQL80" s="20"/>
      <c r="BQM80" s="20"/>
      <c r="BQN80" s="20"/>
      <c r="BQO80" s="20"/>
      <c r="BQP80" s="20"/>
      <c r="BQQ80" s="20"/>
      <c r="BQR80" s="20"/>
      <c r="BQS80" s="20"/>
      <c r="BQT80" s="20"/>
      <c r="BQU80" s="20"/>
      <c r="BQV80" s="20"/>
      <c r="BQW80" s="20"/>
      <c r="BQX80" s="20"/>
      <c r="BQY80" s="20"/>
      <c r="BQZ80" s="20"/>
      <c r="BRA80" s="20"/>
      <c r="BRB80" s="20"/>
      <c r="BRC80" s="20"/>
      <c r="BRD80" s="20"/>
      <c r="BRE80" s="20"/>
      <c r="BRF80" s="20"/>
      <c r="BRG80" s="20"/>
      <c r="BRH80" s="20"/>
      <c r="BRI80" s="20"/>
      <c r="BRJ80" s="20"/>
      <c r="BRK80" s="20"/>
      <c r="BRL80" s="20"/>
      <c r="BRM80" s="20"/>
      <c r="BRN80" s="20"/>
      <c r="BRO80" s="20"/>
      <c r="BRP80" s="20"/>
      <c r="BRQ80" s="20"/>
      <c r="BRR80" s="20"/>
      <c r="BRS80" s="20"/>
      <c r="BRT80" s="20"/>
      <c r="BRU80" s="20"/>
      <c r="BRV80" s="20"/>
      <c r="BRW80" s="20"/>
      <c r="BRX80" s="20"/>
      <c r="BRY80" s="20"/>
      <c r="BRZ80" s="20"/>
      <c r="BSA80" s="20"/>
      <c r="BSB80" s="20"/>
      <c r="BSC80" s="20"/>
      <c r="BSD80" s="20"/>
      <c r="BSE80" s="20"/>
      <c r="BSF80" s="20"/>
      <c r="BSG80" s="20"/>
      <c r="BSH80" s="20"/>
      <c r="BSI80" s="20"/>
      <c r="BSJ80" s="20"/>
      <c r="BSK80" s="20"/>
      <c r="BSL80" s="20"/>
      <c r="BSM80" s="20"/>
      <c r="BSN80" s="20"/>
      <c r="BSO80" s="20"/>
      <c r="BSP80" s="20"/>
      <c r="BSQ80" s="20"/>
      <c r="BSR80" s="20"/>
      <c r="BSS80" s="20"/>
      <c r="BST80" s="20"/>
      <c r="BSU80" s="20"/>
      <c r="BSV80" s="20"/>
      <c r="BSW80" s="20"/>
      <c r="BSX80" s="20"/>
      <c r="BSY80" s="20"/>
      <c r="BSZ80" s="20"/>
      <c r="BTA80" s="20"/>
      <c r="BTB80" s="20"/>
      <c r="BTC80" s="20"/>
      <c r="BTD80" s="20"/>
      <c r="BTE80" s="20"/>
      <c r="BTF80" s="20"/>
      <c r="BTG80" s="20"/>
      <c r="BTH80" s="20"/>
      <c r="BTI80" s="20"/>
      <c r="BTJ80" s="20"/>
      <c r="BTK80" s="20"/>
      <c r="BTL80" s="20"/>
      <c r="BTM80" s="20"/>
      <c r="BTN80" s="20"/>
      <c r="BTO80" s="20"/>
      <c r="BTP80" s="20"/>
      <c r="BTQ80" s="20"/>
      <c r="BTR80" s="20"/>
      <c r="BTS80" s="20"/>
      <c r="BTT80" s="20"/>
      <c r="BTU80" s="20"/>
      <c r="BTV80" s="20"/>
      <c r="BTW80" s="20"/>
      <c r="BTX80" s="20"/>
      <c r="BTY80" s="20"/>
      <c r="BTZ80" s="20"/>
      <c r="BUA80" s="20"/>
      <c r="BUB80" s="20"/>
      <c r="BUC80" s="20"/>
      <c r="BUD80" s="20"/>
      <c r="BUE80" s="20"/>
      <c r="BUF80" s="20"/>
      <c r="BUG80" s="20"/>
      <c r="BUH80" s="20"/>
      <c r="BUI80" s="20"/>
      <c r="BUJ80" s="20"/>
      <c r="BUK80" s="20"/>
      <c r="BUL80" s="20"/>
      <c r="BUM80" s="20"/>
      <c r="BUN80" s="20"/>
      <c r="BUO80" s="20"/>
      <c r="BUP80" s="20"/>
      <c r="BUQ80" s="20"/>
      <c r="BUR80" s="20"/>
      <c r="BUS80" s="20"/>
      <c r="BUT80" s="20"/>
      <c r="BUU80" s="20"/>
      <c r="BUV80" s="20"/>
      <c r="BUW80" s="20"/>
      <c r="BUX80" s="20"/>
      <c r="BUY80" s="20"/>
      <c r="BUZ80" s="20"/>
      <c r="BVA80" s="20"/>
      <c r="BVB80" s="20"/>
      <c r="BVC80" s="20"/>
      <c r="BVD80" s="20"/>
      <c r="BVE80" s="20"/>
      <c r="BVF80" s="20"/>
      <c r="BVG80" s="20"/>
      <c r="BVH80" s="20"/>
      <c r="BVI80" s="20"/>
      <c r="BVJ80" s="20"/>
      <c r="BVK80" s="20"/>
      <c r="BVL80" s="20"/>
      <c r="BVM80" s="20"/>
      <c r="BVN80" s="20"/>
      <c r="BVO80" s="20"/>
      <c r="BVP80" s="20"/>
      <c r="BVQ80" s="20"/>
      <c r="BVR80" s="20"/>
      <c r="BVS80" s="20"/>
      <c r="BVT80" s="20"/>
      <c r="BVU80" s="20"/>
      <c r="BVV80" s="20"/>
      <c r="BVW80" s="20"/>
      <c r="BVX80" s="20"/>
      <c r="BVY80" s="20"/>
      <c r="BVZ80" s="20"/>
      <c r="BWA80" s="20"/>
      <c r="BWB80" s="20"/>
      <c r="BWC80" s="20"/>
      <c r="BWD80" s="20"/>
      <c r="BWE80" s="20"/>
      <c r="BWF80" s="20"/>
      <c r="BWG80" s="20"/>
      <c r="BWH80" s="20"/>
      <c r="BWI80" s="20"/>
      <c r="BWJ80" s="20"/>
      <c r="BWK80" s="20"/>
      <c r="BWL80" s="20"/>
      <c r="BWM80" s="20"/>
      <c r="BWN80" s="20"/>
      <c r="BWO80" s="20"/>
      <c r="BWP80" s="20"/>
      <c r="BWQ80" s="20"/>
      <c r="BWR80" s="20"/>
      <c r="BWS80" s="20"/>
      <c r="BWT80" s="20"/>
      <c r="BWU80" s="20"/>
      <c r="BWV80" s="20"/>
      <c r="BWW80" s="20"/>
      <c r="BWX80" s="20"/>
      <c r="BWY80" s="20"/>
      <c r="BWZ80" s="20"/>
      <c r="BXA80" s="20"/>
      <c r="BXB80" s="20"/>
      <c r="BXC80" s="20"/>
      <c r="BXD80" s="20"/>
      <c r="BXE80" s="20"/>
      <c r="BXF80" s="20"/>
      <c r="BXG80" s="20"/>
      <c r="BXH80" s="20"/>
      <c r="BXI80" s="20"/>
      <c r="BXJ80" s="20"/>
      <c r="BXK80" s="20"/>
      <c r="BXL80" s="20"/>
      <c r="BXM80" s="20"/>
      <c r="BXN80" s="20"/>
      <c r="BXO80" s="20"/>
      <c r="BXP80" s="20"/>
      <c r="BXQ80" s="20"/>
      <c r="BXR80" s="20"/>
      <c r="BXS80" s="20"/>
      <c r="BXT80" s="20"/>
      <c r="BXU80" s="20"/>
      <c r="BXV80" s="20"/>
      <c r="BXW80" s="20"/>
      <c r="BXX80" s="20"/>
      <c r="BXY80" s="20"/>
      <c r="BXZ80" s="20"/>
      <c r="BYA80" s="20"/>
      <c r="BYB80" s="20"/>
      <c r="BYC80" s="20"/>
      <c r="BYD80" s="20"/>
      <c r="BYE80" s="20"/>
      <c r="BYF80" s="20"/>
      <c r="BYG80" s="20"/>
      <c r="BYH80" s="20"/>
      <c r="BYI80" s="20"/>
      <c r="BYJ80" s="20"/>
      <c r="BYK80" s="20"/>
      <c r="BYL80" s="20"/>
      <c r="BYM80" s="20"/>
      <c r="BYN80" s="20"/>
      <c r="BYO80" s="20"/>
      <c r="BYP80" s="20"/>
      <c r="BYQ80" s="20"/>
      <c r="BYR80" s="20"/>
      <c r="BYS80" s="20"/>
      <c r="BYT80" s="20"/>
      <c r="BYU80" s="20"/>
      <c r="BYV80" s="20"/>
      <c r="BYW80" s="20"/>
      <c r="BYX80" s="20"/>
      <c r="BYY80" s="20"/>
      <c r="BYZ80" s="20"/>
      <c r="BZA80" s="20"/>
      <c r="BZB80" s="20"/>
      <c r="BZC80" s="20"/>
      <c r="BZD80" s="20"/>
      <c r="BZE80" s="20"/>
      <c r="BZF80" s="20"/>
      <c r="BZG80" s="20"/>
      <c r="BZH80" s="20"/>
      <c r="BZI80" s="20"/>
      <c r="BZJ80" s="20"/>
      <c r="BZK80" s="20"/>
      <c r="BZL80" s="20"/>
      <c r="BZM80" s="20"/>
      <c r="BZN80" s="20"/>
      <c r="BZO80" s="20"/>
      <c r="BZP80" s="20"/>
      <c r="BZQ80" s="20"/>
      <c r="BZR80" s="20"/>
      <c r="BZS80" s="20"/>
      <c r="BZT80" s="20"/>
      <c r="BZU80" s="20"/>
      <c r="BZV80" s="20"/>
      <c r="BZW80" s="20"/>
      <c r="BZX80" s="20"/>
      <c r="BZY80" s="20"/>
      <c r="BZZ80" s="20"/>
      <c r="CAA80" s="20"/>
      <c r="CAB80" s="20"/>
      <c r="CAC80" s="20"/>
      <c r="CAD80" s="20"/>
      <c r="CAE80" s="20"/>
      <c r="CAF80" s="20"/>
      <c r="CAG80" s="20"/>
      <c r="CAH80" s="20"/>
      <c r="CAI80" s="20"/>
      <c r="CAJ80" s="20"/>
      <c r="CAK80" s="20"/>
      <c r="CAL80" s="20"/>
      <c r="CAM80" s="20"/>
      <c r="CAN80" s="20"/>
      <c r="CAO80" s="20"/>
      <c r="CAP80" s="20"/>
      <c r="CAQ80" s="20"/>
      <c r="CAR80" s="20"/>
      <c r="CAS80" s="20"/>
      <c r="CAT80" s="20"/>
      <c r="CAU80" s="20"/>
      <c r="CAV80" s="20"/>
      <c r="CAW80" s="20"/>
      <c r="CAX80" s="20"/>
      <c r="CAY80" s="20"/>
      <c r="CAZ80" s="20"/>
      <c r="CBA80" s="20"/>
      <c r="CBB80" s="20"/>
      <c r="CBC80" s="20"/>
      <c r="CBD80" s="20"/>
      <c r="CBE80" s="20"/>
      <c r="CBF80" s="20"/>
      <c r="CBG80" s="20"/>
      <c r="CBH80" s="20"/>
      <c r="CBI80" s="20"/>
      <c r="CBJ80" s="20"/>
      <c r="CBK80" s="20"/>
      <c r="CBL80" s="20"/>
      <c r="CBM80" s="20"/>
      <c r="CBN80" s="20"/>
      <c r="CBO80" s="20"/>
      <c r="CBP80" s="20"/>
      <c r="CBQ80" s="20"/>
      <c r="CBR80" s="20"/>
      <c r="CBS80" s="20"/>
      <c r="CBT80" s="20"/>
      <c r="CBU80" s="20"/>
      <c r="CBV80" s="20"/>
      <c r="CBW80" s="20"/>
      <c r="CBX80" s="20"/>
      <c r="CBY80" s="20"/>
      <c r="CBZ80" s="20"/>
      <c r="CCA80" s="20"/>
      <c r="CCB80" s="20"/>
      <c r="CCC80" s="20"/>
      <c r="CCD80" s="20"/>
      <c r="CCE80" s="20"/>
      <c r="CCF80" s="20"/>
      <c r="CCG80" s="20"/>
      <c r="CCH80" s="20"/>
      <c r="CCI80" s="20"/>
      <c r="CCJ80" s="20"/>
      <c r="CCK80" s="20"/>
      <c r="CCL80" s="20"/>
      <c r="CCM80" s="20"/>
      <c r="CCN80" s="20"/>
      <c r="CCO80" s="20"/>
      <c r="CCP80" s="20"/>
      <c r="CCQ80" s="20"/>
      <c r="CCR80" s="20"/>
      <c r="CCS80" s="20"/>
      <c r="CCT80" s="20"/>
      <c r="CCU80" s="20"/>
      <c r="CCV80" s="20"/>
      <c r="CCW80" s="20"/>
      <c r="CCX80" s="20"/>
      <c r="CCY80" s="20"/>
      <c r="CCZ80" s="20"/>
      <c r="CDA80" s="20"/>
      <c r="CDB80" s="20"/>
      <c r="CDC80" s="20"/>
      <c r="CDD80" s="20"/>
      <c r="CDE80" s="20"/>
      <c r="CDF80" s="20"/>
      <c r="CDG80" s="20"/>
      <c r="CDH80" s="20"/>
      <c r="CDI80" s="20"/>
      <c r="CDJ80" s="20"/>
      <c r="CDK80" s="20"/>
      <c r="CDL80" s="20"/>
      <c r="CDM80" s="20"/>
      <c r="CDN80" s="20"/>
      <c r="CDO80" s="20"/>
      <c r="CDP80" s="20"/>
      <c r="CDQ80" s="20"/>
      <c r="CDR80" s="20"/>
      <c r="CDS80" s="20"/>
      <c r="CDT80" s="20"/>
      <c r="CDU80" s="20"/>
      <c r="CDV80" s="20"/>
      <c r="CDW80" s="20"/>
      <c r="CDX80" s="20"/>
      <c r="CDY80" s="20"/>
      <c r="CDZ80" s="20"/>
      <c r="CEA80" s="20"/>
      <c r="CEB80" s="20"/>
      <c r="CEC80" s="20"/>
      <c r="CED80" s="20"/>
      <c r="CEE80" s="20"/>
      <c r="CEF80" s="20"/>
      <c r="CEG80" s="20"/>
      <c r="CEH80" s="20"/>
      <c r="CEI80" s="20"/>
      <c r="CEJ80" s="20"/>
      <c r="CEK80" s="20"/>
      <c r="CEL80" s="20"/>
      <c r="CEM80" s="20"/>
      <c r="CEN80" s="20"/>
      <c r="CEO80" s="20"/>
      <c r="CEP80" s="20"/>
      <c r="CEQ80" s="20"/>
      <c r="CER80" s="20"/>
      <c r="CES80" s="20"/>
      <c r="CET80" s="20"/>
      <c r="CEU80" s="20"/>
      <c r="CEV80" s="20"/>
      <c r="CEW80" s="20"/>
      <c r="CEX80" s="20"/>
      <c r="CEY80" s="20"/>
      <c r="CEZ80" s="20"/>
      <c r="CFA80" s="20"/>
      <c r="CFB80" s="20"/>
      <c r="CFC80" s="20"/>
      <c r="CFD80" s="20"/>
      <c r="CFE80" s="20"/>
      <c r="CFF80" s="20"/>
      <c r="CFG80" s="20"/>
      <c r="CFH80" s="20"/>
      <c r="CFI80" s="20"/>
      <c r="CFJ80" s="20"/>
      <c r="CFK80" s="20"/>
      <c r="CFL80" s="20"/>
      <c r="CFM80" s="20"/>
      <c r="CFN80" s="20"/>
      <c r="CFO80" s="20"/>
      <c r="CFP80" s="20"/>
      <c r="CFQ80" s="20"/>
      <c r="CFR80" s="20"/>
      <c r="CFS80" s="20"/>
      <c r="CFT80" s="20"/>
      <c r="CFU80" s="20"/>
      <c r="CFV80" s="20"/>
      <c r="CFW80" s="20"/>
      <c r="CFX80" s="20"/>
      <c r="CFY80" s="20"/>
      <c r="CFZ80" s="20"/>
      <c r="CGA80" s="20"/>
      <c r="CGB80" s="20"/>
      <c r="CGC80" s="20"/>
      <c r="CGD80" s="20"/>
      <c r="CGE80" s="20"/>
      <c r="CGF80" s="20"/>
      <c r="CGG80" s="20"/>
      <c r="CGH80" s="20"/>
      <c r="CGI80" s="20"/>
      <c r="CGJ80" s="20"/>
      <c r="CGK80" s="20"/>
      <c r="CGL80" s="20"/>
      <c r="CGM80" s="20"/>
      <c r="CGN80" s="20"/>
      <c r="CGO80" s="20"/>
      <c r="CGP80" s="20"/>
      <c r="CGQ80" s="20"/>
      <c r="CGR80" s="20"/>
      <c r="CGS80" s="20"/>
      <c r="CGT80" s="20"/>
      <c r="CGU80" s="20"/>
      <c r="CGV80" s="20"/>
      <c r="CGW80" s="20"/>
      <c r="CGX80" s="20"/>
      <c r="CGY80" s="20"/>
      <c r="CGZ80" s="20"/>
      <c r="CHA80" s="20"/>
      <c r="CHB80" s="20"/>
      <c r="CHC80" s="20"/>
      <c r="CHD80" s="20"/>
      <c r="CHE80" s="20"/>
      <c r="CHF80" s="20"/>
      <c r="CHG80" s="20"/>
      <c r="CHH80" s="20"/>
      <c r="CHI80" s="20"/>
      <c r="CHJ80" s="20"/>
      <c r="CHK80" s="20"/>
      <c r="CHL80" s="20"/>
      <c r="CHM80" s="20"/>
      <c r="CHN80" s="20"/>
      <c r="CHO80" s="20"/>
      <c r="CHP80" s="20"/>
      <c r="CHQ80" s="20"/>
      <c r="CHR80" s="20"/>
      <c r="CHS80" s="20"/>
      <c r="CHT80" s="20"/>
      <c r="CHU80" s="20"/>
      <c r="CHV80" s="20"/>
      <c r="CHW80" s="20"/>
      <c r="CHX80" s="20"/>
      <c r="CHY80" s="20"/>
      <c r="CHZ80" s="20"/>
      <c r="CIA80" s="20"/>
      <c r="CIB80" s="20"/>
      <c r="CIC80" s="20"/>
      <c r="CID80" s="20"/>
      <c r="CIE80" s="20"/>
      <c r="CIF80" s="20"/>
      <c r="CIG80" s="20"/>
      <c r="CIH80" s="20"/>
      <c r="CII80" s="20"/>
      <c r="CIJ80" s="20"/>
      <c r="CIK80" s="20"/>
      <c r="CIL80" s="20"/>
      <c r="CIM80" s="20"/>
      <c r="CIN80" s="20"/>
      <c r="CIO80" s="20"/>
      <c r="CIP80" s="20"/>
      <c r="CIQ80" s="20"/>
      <c r="CIR80" s="20"/>
      <c r="CIS80" s="20"/>
      <c r="CIT80" s="20"/>
      <c r="CIU80" s="20"/>
      <c r="CIV80" s="20"/>
      <c r="CIW80" s="20"/>
      <c r="CIX80" s="20"/>
      <c r="CIY80" s="20"/>
      <c r="CIZ80" s="20"/>
      <c r="CJA80" s="20"/>
      <c r="CJB80" s="20"/>
      <c r="CJC80" s="20"/>
      <c r="CJD80" s="20"/>
      <c r="CJE80" s="20"/>
      <c r="CJF80" s="20"/>
      <c r="CJG80" s="20"/>
      <c r="CJH80" s="20"/>
      <c r="CJI80" s="20"/>
      <c r="CJJ80" s="20"/>
      <c r="CJK80" s="20"/>
      <c r="CJL80" s="20"/>
      <c r="CJM80" s="20"/>
      <c r="CJN80" s="20"/>
      <c r="CJO80" s="20"/>
      <c r="CJP80" s="20"/>
      <c r="CJQ80" s="20"/>
      <c r="CJR80" s="20"/>
      <c r="CJS80" s="20"/>
      <c r="CJT80" s="20"/>
      <c r="CJU80" s="20"/>
      <c r="CJV80" s="20"/>
      <c r="CJW80" s="20"/>
      <c r="CJX80" s="20"/>
      <c r="CJY80" s="20"/>
      <c r="CJZ80" s="20"/>
      <c r="CKA80" s="20"/>
      <c r="CKB80" s="20"/>
      <c r="CKC80" s="20"/>
      <c r="CKD80" s="20"/>
      <c r="CKE80" s="20"/>
      <c r="CKF80" s="20"/>
      <c r="CKG80" s="20"/>
      <c r="CKH80" s="20"/>
      <c r="CKI80" s="20"/>
      <c r="CKJ80" s="20"/>
      <c r="CKK80" s="20"/>
      <c r="CKL80" s="20"/>
      <c r="CKM80" s="20"/>
      <c r="CKN80" s="20"/>
      <c r="CKO80" s="20"/>
      <c r="CKP80" s="20"/>
      <c r="CKQ80" s="20"/>
      <c r="CKR80" s="20"/>
      <c r="CKS80" s="20"/>
      <c r="CKT80" s="20"/>
      <c r="CKU80" s="20"/>
      <c r="CKV80" s="20"/>
      <c r="CKW80" s="20"/>
      <c r="CKX80" s="20"/>
      <c r="CKY80" s="20"/>
      <c r="CKZ80" s="20"/>
      <c r="CLA80" s="20"/>
      <c r="CLB80" s="20"/>
      <c r="CLC80" s="20"/>
      <c r="CLD80" s="20"/>
      <c r="CLE80" s="20"/>
      <c r="CLF80" s="20"/>
      <c r="CLG80" s="20"/>
      <c r="CLH80" s="20"/>
      <c r="CLI80" s="20"/>
      <c r="CLJ80" s="20"/>
      <c r="CLK80" s="20"/>
      <c r="CLL80" s="20"/>
      <c r="CLM80" s="20"/>
      <c r="CLN80" s="20"/>
      <c r="CLO80" s="20"/>
      <c r="CLP80" s="20"/>
      <c r="CLQ80" s="20"/>
      <c r="CLR80" s="20"/>
      <c r="CLS80" s="20"/>
      <c r="CLT80" s="20"/>
      <c r="CLU80" s="20"/>
      <c r="CLV80" s="20"/>
      <c r="CLW80" s="20"/>
      <c r="CLX80" s="20"/>
      <c r="CLY80" s="20"/>
      <c r="CLZ80" s="20"/>
      <c r="CMA80" s="20"/>
      <c r="CMB80" s="20"/>
      <c r="CMC80" s="20"/>
      <c r="CMD80" s="20"/>
      <c r="CME80" s="20"/>
      <c r="CMF80" s="20"/>
      <c r="CMG80" s="20"/>
      <c r="CMH80" s="20"/>
      <c r="CMI80" s="20"/>
      <c r="CMJ80" s="20"/>
      <c r="CMK80" s="20"/>
      <c r="CML80" s="20"/>
      <c r="CMM80" s="20"/>
      <c r="CMN80" s="20"/>
      <c r="CMO80" s="20"/>
      <c r="CMP80" s="20"/>
      <c r="CMQ80" s="20"/>
      <c r="CMR80" s="20"/>
      <c r="CMS80" s="20"/>
      <c r="CMT80" s="20"/>
      <c r="CMU80" s="20"/>
      <c r="CMV80" s="20"/>
      <c r="CMW80" s="20"/>
      <c r="CMX80" s="20"/>
      <c r="CMY80" s="20"/>
      <c r="CMZ80" s="20"/>
      <c r="CNA80" s="20"/>
      <c r="CNB80" s="20"/>
      <c r="CNC80" s="20"/>
      <c r="CND80" s="20"/>
      <c r="CNE80" s="20"/>
      <c r="CNF80" s="20"/>
      <c r="CNG80" s="20"/>
      <c r="CNH80" s="20"/>
      <c r="CNI80" s="20"/>
      <c r="CNJ80" s="20"/>
      <c r="CNK80" s="20"/>
      <c r="CNL80" s="20"/>
      <c r="CNM80" s="20"/>
      <c r="CNN80" s="20"/>
      <c r="CNO80" s="20"/>
      <c r="CNP80" s="20"/>
      <c r="CNQ80" s="20"/>
      <c r="CNR80" s="20"/>
      <c r="CNS80" s="20"/>
      <c r="CNT80" s="20"/>
      <c r="CNU80" s="20"/>
      <c r="CNV80" s="20"/>
      <c r="CNW80" s="20"/>
      <c r="CNX80" s="20"/>
      <c r="CNY80" s="20"/>
      <c r="CNZ80" s="20"/>
      <c r="COA80" s="20"/>
      <c r="COB80" s="20"/>
      <c r="COC80" s="20"/>
      <c r="COD80" s="20"/>
      <c r="COE80" s="20"/>
      <c r="COF80" s="20"/>
      <c r="COG80" s="20"/>
      <c r="COH80" s="20"/>
      <c r="COI80" s="20"/>
      <c r="COJ80" s="20"/>
      <c r="COK80" s="20"/>
      <c r="COL80" s="20"/>
      <c r="COM80" s="20"/>
      <c r="CON80" s="20"/>
      <c r="COO80" s="20"/>
      <c r="COP80" s="20"/>
      <c r="COQ80" s="20"/>
      <c r="COR80" s="20"/>
      <c r="COS80" s="20"/>
      <c r="COT80" s="20"/>
      <c r="COU80" s="20"/>
      <c r="COV80" s="20"/>
      <c r="COW80" s="20"/>
      <c r="COX80" s="20"/>
      <c r="COY80" s="20"/>
      <c r="COZ80" s="20"/>
      <c r="CPA80" s="20"/>
      <c r="CPB80" s="20"/>
      <c r="CPC80" s="20"/>
      <c r="CPD80" s="20"/>
      <c r="CPE80" s="20"/>
      <c r="CPF80" s="20"/>
      <c r="CPG80" s="20"/>
      <c r="CPH80" s="20"/>
      <c r="CPI80" s="20"/>
      <c r="CPJ80" s="20"/>
      <c r="CPK80" s="20"/>
      <c r="CPL80" s="20"/>
      <c r="CPM80" s="20"/>
      <c r="CPN80" s="20"/>
      <c r="CPO80" s="20"/>
      <c r="CPP80" s="20"/>
      <c r="CPQ80" s="20"/>
      <c r="CPR80" s="20"/>
      <c r="CPS80" s="20"/>
      <c r="CPT80" s="20"/>
      <c r="CPU80" s="20"/>
      <c r="CPV80" s="20"/>
      <c r="CPW80" s="20"/>
      <c r="CPX80" s="20"/>
      <c r="CPY80" s="20"/>
      <c r="CPZ80" s="20"/>
      <c r="CQA80" s="20"/>
      <c r="CQB80" s="20"/>
      <c r="CQC80" s="20"/>
      <c r="CQD80" s="20"/>
      <c r="CQE80" s="20"/>
      <c r="CQF80" s="20"/>
      <c r="CQG80" s="20"/>
      <c r="CQH80" s="20"/>
      <c r="CQI80" s="20"/>
      <c r="CQJ80" s="20"/>
      <c r="CQK80" s="20"/>
      <c r="CQL80" s="20"/>
      <c r="CQM80" s="20"/>
      <c r="CQN80" s="20"/>
      <c r="CQO80" s="20"/>
      <c r="CQP80" s="20"/>
      <c r="CQQ80" s="20"/>
      <c r="CQR80" s="20"/>
      <c r="CQS80" s="20"/>
      <c r="CQT80" s="20"/>
      <c r="CQU80" s="20"/>
      <c r="CQV80" s="20"/>
      <c r="CQW80" s="20"/>
      <c r="CQX80" s="20"/>
      <c r="CQY80" s="20"/>
      <c r="CQZ80" s="20"/>
    </row>
    <row r="81" spans="1:2496" s="11" customFormat="1" ht="18" customHeight="1" x14ac:dyDescent="0.25">
      <c r="A81" s="433"/>
      <c r="B81" s="21">
        <v>53</v>
      </c>
      <c r="C81" s="21" t="str">
        <f t="shared" si="8"/>
        <v>_53</v>
      </c>
      <c r="D81" s="21" t="str">
        <f t="shared" si="9"/>
        <v>_35_1</v>
      </c>
      <c r="E81" s="22" t="s">
        <v>72</v>
      </c>
      <c r="F81" s="21">
        <v>35</v>
      </c>
      <c r="G81" s="22" t="s">
        <v>75</v>
      </c>
      <c r="H81" s="21">
        <v>1</v>
      </c>
      <c r="I81" s="22" t="s">
        <v>7</v>
      </c>
      <c r="J81" s="15">
        <v>0</v>
      </c>
      <c r="K81" s="15">
        <v>0</v>
      </c>
      <c r="L81" s="24">
        <v>2</v>
      </c>
      <c r="M81" s="13">
        <f t="shared" si="6"/>
        <v>2</v>
      </c>
      <c r="N81" s="13">
        <f t="shared" si="7"/>
        <v>2</v>
      </c>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c r="EY81" s="20"/>
      <c r="EZ81" s="20"/>
      <c r="FA81" s="20"/>
      <c r="FB81" s="20"/>
      <c r="FC81" s="20"/>
      <c r="FD81" s="20"/>
      <c r="FE81" s="20"/>
      <c r="FF81" s="20"/>
      <c r="FG81" s="20"/>
      <c r="FH81" s="20"/>
      <c r="FI81" s="20"/>
      <c r="FJ81" s="20"/>
      <c r="FK81" s="20"/>
      <c r="FL81" s="20"/>
      <c r="FM81" s="20"/>
      <c r="FN81" s="20"/>
      <c r="FO81" s="20"/>
      <c r="FP81" s="20"/>
      <c r="FQ81" s="20"/>
      <c r="FR81" s="20"/>
      <c r="FS81" s="20"/>
      <c r="FT81" s="20"/>
      <c r="FU81" s="20"/>
      <c r="FV81" s="20"/>
      <c r="FW81" s="20"/>
      <c r="FX81" s="20"/>
      <c r="FY81" s="20"/>
      <c r="FZ81" s="20"/>
      <c r="GA81" s="20"/>
      <c r="GB81" s="20"/>
      <c r="GC81" s="20"/>
      <c r="GD81" s="20"/>
      <c r="GE81" s="20"/>
      <c r="GF81" s="20"/>
      <c r="GG81" s="20"/>
      <c r="GH81" s="20"/>
      <c r="GI81" s="20"/>
      <c r="GJ81" s="20"/>
      <c r="GK81" s="20"/>
      <c r="GL81" s="20"/>
      <c r="GM81" s="20"/>
      <c r="GN81" s="20"/>
      <c r="GO81" s="20"/>
      <c r="GP81" s="20"/>
      <c r="GQ81" s="20"/>
      <c r="GR81" s="20"/>
      <c r="GS81" s="20"/>
      <c r="GT81" s="20"/>
      <c r="GU81" s="20"/>
      <c r="GV81" s="20"/>
      <c r="GW81" s="20"/>
      <c r="GX81" s="20"/>
      <c r="GY81" s="20"/>
      <c r="GZ81" s="20"/>
      <c r="HA81" s="20"/>
      <c r="HB81" s="20"/>
      <c r="HC81" s="20"/>
      <c r="HD81" s="20"/>
      <c r="HE81" s="20"/>
      <c r="HF81" s="20"/>
      <c r="HG81" s="20"/>
      <c r="HH81" s="20"/>
      <c r="HI81" s="20"/>
      <c r="HJ81" s="20"/>
      <c r="HK81" s="20"/>
      <c r="HL81" s="20"/>
      <c r="HM81" s="20"/>
      <c r="HN81" s="20"/>
      <c r="HO81" s="20"/>
      <c r="HP81" s="20"/>
      <c r="HQ81" s="20"/>
      <c r="HR81" s="20"/>
      <c r="HS81" s="20"/>
      <c r="HT81" s="20"/>
      <c r="HU81" s="20"/>
      <c r="HV81" s="20"/>
      <c r="HW81" s="20"/>
      <c r="HX81" s="20"/>
      <c r="HY81" s="20"/>
      <c r="HZ81" s="20"/>
      <c r="IA81" s="20"/>
      <c r="IB81" s="20"/>
      <c r="IC81" s="20"/>
      <c r="ID81" s="20"/>
      <c r="IE81" s="20"/>
      <c r="IF81" s="20"/>
      <c r="IG81" s="20"/>
      <c r="IH81" s="20"/>
      <c r="II81" s="20"/>
      <c r="IJ81" s="20"/>
      <c r="IK81" s="20"/>
      <c r="IL81" s="20"/>
      <c r="IM81" s="20"/>
      <c r="IN81" s="20"/>
      <c r="IO81" s="20"/>
      <c r="IP81" s="20"/>
      <c r="IQ81" s="20"/>
      <c r="IR81" s="20"/>
      <c r="IS81" s="20"/>
      <c r="IT81" s="20"/>
      <c r="IU81" s="20"/>
      <c r="IV81" s="20"/>
      <c r="IW81" s="20"/>
      <c r="IX81" s="20"/>
      <c r="IY81" s="20"/>
      <c r="IZ81" s="20"/>
      <c r="JA81" s="20"/>
      <c r="JB81" s="20"/>
      <c r="JC81" s="20"/>
      <c r="JD81" s="20"/>
      <c r="JE81" s="20"/>
      <c r="JF81" s="20"/>
      <c r="JG81" s="20"/>
      <c r="JH81" s="20"/>
      <c r="JI81" s="20"/>
      <c r="JJ81" s="20"/>
      <c r="JK81" s="20"/>
      <c r="JL81" s="20"/>
      <c r="JM81" s="20"/>
      <c r="JN81" s="20"/>
      <c r="JO81" s="20"/>
      <c r="JP81" s="20"/>
      <c r="JQ81" s="20"/>
      <c r="JR81" s="20"/>
      <c r="JS81" s="20"/>
      <c r="JT81" s="20"/>
      <c r="JU81" s="20"/>
      <c r="JV81" s="20"/>
      <c r="JW81" s="20"/>
      <c r="JX81" s="20"/>
      <c r="JY81" s="20"/>
      <c r="JZ81" s="20"/>
      <c r="KA81" s="20"/>
      <c r="KB81" s="20"/>
      <c r="KC81" s="20"/>
      <c r="KD81" s="20"/>
      <c r="KE81" s="20"/>
      <c r="KF81" s="20"/>
      <c r="KG81" s="20"/>
      <c r="KH81" s="20"/>
      <c r="KI81" s="20"/>
      <c r="KJ81" s="20"/>
      <c r="KK81" s="20"/>
      <c r="KL81" s="20"/>
      <c r="KM81" s="20"/>
      <c r="KN81" s="20"/>
      <c r="KO81" s="20"/>
      <c r="KP81" s="20"/>
      <c r="KQ81" s="20"/>
      <c r="KR81" s="20"/>
      <c r="KS81" s="20"/>
      <c r="KT81" s="20"/>
      <c r="KU81" s="20"/>
      <c r="KV81" s="20"/>
      <c r="KW81" s="20"/>
      <c r="KX81" s="20"/>
      <c r="KY81" s="20"/>
      <c r="KZ81" s="20"/>
      <c r="LA81" s="20"/>
      <c r="LB81" s="20"/>
      <c r="LC81" s="20"/>
      <c r="LD81" s="20"/>
      <c r="LE81" s="20"/>
      <c r="LF81" s="20"/>
      <c r="LG81" s="20"/>
      <c r="LH81" s="20"/>
      <c r="LI81" s="20"/>
      <c r="LJ81" s="20"/>
      <c r="LK81" s="20"/>
      <c r="LL81" s="20"/>
      <c r="LM81" s="20"/>
      <c r="LN81" s="20"/>
      <c r="LO81" s="20"/>
      <c r="LP81" s="20"/>
      <c r="LQ81" s="20"/>
      <c r="LR81" s="20"/>
      <c r="LS81" s="20"/>
      <c r="LT81" s="20"/>
      <c r="LU81" s="20"/>
      <c r="LV81" s="20"/>
      <c r="LW81" s="20"/>
      <c r="LX81" s="20"/>
      <c r="LY81" s="20"/>
      <c r="LZ81" s="20"/>
      <c r="MA81" s="20"/>
      <c r="MB81" s="20"/>
      <c r="MC81" s="20"/>
      <c r="MD81" s="20"/>
      <c r="ME81" s="20"/>
      <c r="MF81" s="20"/>
      <c r="MG81" s="20"/>
      <c r="MH81" s="20"/>
      <c r="MI81" s="20"/>
      <c r="MJ81" s="20"/>
      <c r="MK81" s="20"/>
      <c r="ML81" s="20"/>
      <c r="MM81" s="20"/>
      <c r="MN81" s="20"/>
      <c r="MO81" s="20"/>
      <c r="MP81" s="20"/>
      <c r="MQ81" s="20"/>
      <c r="MR81" s="20"/>
      <c r="MS81" s="20"/>
      <c r="MT81" s="20"/>
      <c r="MU81" s="20"/>
      <c r="MV81" s="20"/>
      <c r="MW81" s="20"/>
      <c r="MX81" s="20"/>
      <c r="MY81" s="20"/>
      <c r="MZ81" s="20"/>
      <c r="NA81" s="20"/>
      <c r="NB81" s="20"/>
      <c r="NC81" s="20"/>
      <c r="ND81" s="20"/>
      <c r="NE81" s="20"/>
      <c r="NF81" s="20"/>
      <c r="NG81" s="20"/>
      <c r="NH81" s="20"/>
      <c r="NI81" s="20"/>
      <c r="NJ81" s="20"/>
      <c r="NK81" s="20"/>
      <c r="NL81" s="20"/>
      <c r="NM81" s="20"/>
      <c r="NN81" s="20"/>
      <c r="NO81" s="20"/>
      <c r="NP81" s="20"/>
      <c r="NQ81" s="20"/>
      <c r="NR81" s="20"/>
      <c r="NS81" s="20"/>
      <c r="NT81" s="20"/>
      <c r="NU81" s="20"/>
      <c r="NV81" s="20"/>
      <c r="NW81" s="20"/>
      <c r="NX81" s="20"/>
      <c r="NY81" s="20"/>
      <c r="NZ81" s="20"/>
      <c r="OA81" s="20"/>
      <c r="OB81" s="20"/>
      <c r="OC81" s="20"/>
      <c r="OD81" s="20"/>
      <c r="OE81" s="20"/>
      <c r="OF81" s="20"/>
      <c r="OG81" s="20"/>
      <c r="OH81" s="20"/>
      <c r="OI81" s="20"/>
      <c r="OJ81" s="20"/>
      <c r="OK81" s="20"/>
      <c r="OL81" s="20"/>
      <c r="OM81" s="20"/>
      <c r="ON81" s="20"/>
      <c r="OO81" s="20"/>
      <c r="OP81" s="20"/>
      <c r="OQ81" s="20"/>
      <c r="OR81" s="20"/>
      <c r="OS81" s="20"/>
      <c r="OT81" s="20"/>
      <c r="OU81" s="20"/>
      <c r="OV81" s="20"/>
      <c r="OW81" s="20"/>
      <c r="OX81" s="20"/>
      <c r="OY81" s="20"/>
      <c r="OZ81" s="20"/>
      <c r="PA81" s="20"/>
      <c r="PB81" s="20"/>
      <c r="PC81" s="20"/>
      <c r="PD81" s="20"/>
      <c r="PE81" s="20"/>
      <c r="PF81" s="20"/>
      <c r="PG81" s="20"/>
      <c r="PH81" s="20"/>
      <c r="PI81" s="20"/>
      <c r="PJ81" s="20"/>
      <c r="PK81" s="20"/>
      <c r="PL81" s="20"/>
      <c r="PM81" s="20"/>
      <c r="PN81" s="20"/>
      <c r="PO81" s="20"/>
      <c r="PP81" s="20"/>
      <c r="PQ81" s="20"/>
      <c r="PR81" s="20"/>
      <c r="PS81" s="20"/>
      <c r="PT81" s="20"/>
      <c r="PU81" s="20"/>
      <c r="PV81" s="20"/>
      <c r="PW81" s="20"/>
      <c r="PX81" s="20"/>
      <c r="PY81" s="20"/>
      <c r="PZ81" s="20"/>
      <c r="QA81" s="20"/>
      <c r="QB81" s="20"/>
      <c r="QC81" s="20"/>
      <c r="QD81" s="20"/>
      <c r="QE81" s="20"/>
      <c r="QF81" s="20"/>
      <c r="QG81" s="20"/>
      <c r="QH81" s="20"/>
      <c r="QI81" s="20"/>
      <c r="QJ81" s="20"/>
      <c r="QK81" s="20"/>
      <c r="QL81" s="20"/>
      <c r="QM81" s="20"/>
      <c r="QN81" s="20"/>
      <c r="QO81" s="20"/>
      <c r="QP81" s="20"/>
      <c r="QQ81" s="20"/>
      <c r="QR81" s="20"/>
      <c r="QS81" s="20"/>
      <c r="QT81" s="20"/>
      <c r="QU81" s="20"/>
      <c r="QV81" s="20"/>
      <c r="QW81" s="20"/>
      <c r="QX81" s="20"/>
      <c r="QY81" s="20"/>
      <c r="QZ81" s="20"/>
      <c r="RA81" s="20"/>
      <c r="RB81" s="20"/>
      <c r="RC81" s="20"/>
      <c r="RD81" s="20"/>
      <c r="RE81" s="20"/>
      <c r="RF81" s="20"/>
      <c r="RG81" s="20"/>
      <c r="RH81" s="20"/>
      <c r="RI81" s="20"/>
      <c r="RJ81" s="20"/>
      <c r="RK81" s="20"/>
      <c r="RL81" s="20"/>
      <c r="RM81" s="20"/>
      <c r="RN81" s="20"/>
      <c r="RO81" s="20"/>
      <c r="RP81" s="20"/>
      <c r="RQ81" s="20"/>
      <c r="RR81" s="20"/>
      <c r="RS81" s="20"/>
      <c r="RT81" s="20"/>
      <c r="RU81" s="20"/>
      <c r="RV81" s="20"/>
      <c r="RW81" s="20"/>
      <c r="RX81" s="20"/>
      <c r="RY81" s="20"/>
      <c r="RZ81" s="20"/>
      <c r="SA81" s="20"/>
      <c r="SB81" s="20"/>
      <c r="SC81" s="20"/>
      <c r="SD81" s="20"/>
      <c r="SE81" s="20"/>
      <c r="SF81" s="20"/>
      <c r="SG81" s="20"/>
      <c r="SH81" s="20"/>
      <c r="SI81" s="20"/>
      <c r="SJ81" s="20"/>
      <c r="SK81" s="20"/>
      <c r="SL81" s="20"/>
      <c r="SM81" s="20"/>
      <c r="SN81" s="20"/>
      <c r="SO81" s="20"/>
      <c r="SP81" s="20"/>
      <c r="SQ81" s="20"/>
      <c r="SR81" s="20"/>
      <c r="SS81" s="20"/>
      <c r="ST81" s="20"/>
      <c r="SU81" s="20"/>
      <c r="SV81" s="20"/>
      <c r="SW81" s="20"/>
      <c r="SX81" s="20"/>
      <c r="SY81" s="20"/>
      <c r="SZ81" s="20"/>
      <c r="TA81" s="20"/>
      <c r="TB81" s="20"/>
      <c r="TC81" s="20"/>
      <c r="TD81" s="20"/>
      <c r="TE81" s="20"/>
      <c r="TF81" s="20"/>
      <c r="TG81" s="20"/>
      <c r="TH81" s="20"/>
      <c r="TI81" s="20"/>
      <c r="TJ81" s="20"/>
      <c r="TK81" s="20"/>
      <c r="TL81" s="20"/>
      <c r="TM81" s="20"/>
      <c r="TN81" s="20"/>
      <c r="TO81" s="20"/>
      <c r="TP81" s="20"/>
      <c r="TQ81" s="20"/>
      <c r="TR81" s="20"/>
      <c r="TS81" s="20"/>
      <c r="TT81" s="20"/>
      <c r="TU81" s="20"/>
      <c r="TV81" s="20"/>
      <c r="TW81" s="20"/>
      <c r="TX81" s="20"/>
      <c r="TY81" s="20"/>
      <c r="TZ81" s="20"/>
      <c r="UA81" s="20"/>
      <c r="UB81" s="20"/>
      <c r="UC81" s="20"/>
      <c r="UD81" s="20"/>
      <c r="UE81" s="20"/>
      <c r="UF81" s="20"/>
      <c r="UG81" s="20"/>
      <c r="UH81" s="20"/>
      <c r="UI81" s="20"/>
      <c r="UJ81" s="20"/>
      <c r="UK81" s="20"/>
      <c r="UL81" s="20"/>
      <c r="UM81" s="20"/>
      <c r="UN81" s="20"/>
      <c r="UO81" s="20"/>
      <c r="UP81" s="20"/>
      <c r="UQ81" s="20"/>
      <c r="UR81" s="20"/>
      <c r="US81" s="20"/>
      <c r="UT81" s="20"/>
      <c r="UU81" s="20"/>
      <c r="UV81" s="20"/>
      <c r="UW81" s="20"/>
      <c r="UX81" s="20"/>
      <c r="UY81" s="20"/>
      <c r="UZ81" s="20"/>
      <c r="VA81" s="20"/>
      <c r="VB81" s="20"/>
      <c r="VC81" s="20"/>
      <c r="VD81" s="20"/>
      <c r="VE81" s="20"/>
      <c r="VF81" s="20"/>
      <c r="VG81" s="20"/>
      <c r="VH81" s="20"/>
      <c r="VI81" s="20"/>
      <c r="VJ81" s="20"/>
      <c r="VK81" s="20"/>
      <c r="VL81" s="20"/>
      <c r="VM81" s="20"/>
      <c r="VN81" s="20"/>
      <c r="VO81" s="20"/>
      <c r="VP81" s="20"/>
      <c r="VQ81" s="20"/>
      <c r="VR81" s="20"/>
      <c r="VS81" s="20"/>
      <c r="VT81" s="20"/>
      <c r="VU81" s="20"/>
      <c r="VV81" s="20"/>
      <c r="VW81" s="20"/>
      <c r="VX81" s="20"/>
      <c r="VY81" s="20"/>
      <c r="VZ81" s="20"/>
      <c r="WA81" s="20"/>
      <c r="WB81" s="20"/>
      <c r="WC81" s="20"/>
      <c r="WD81" s="20"/>
      <c r="WE81" s="20"/>
      <c r="WF81" s="20"/>
      <c r="WG81" s="20"/>
      <c r="WH81" s="20"/>
      <c r="WI81" s="20"/>
      <c r="WJ81" s="20"/>
      <c r="WK81" s="20"/>
      <c r="WL81" s="20"/>
      <c r="WM81" s="20"/>
      <c r="WN81" s="20"/>
      <c r="WO81" s="20"/>
      <c r="WP81" s="20"/>
      <c r="WQ81" s="20"/>
      <c r="WR81" s="20"/>
      <c r="WS81" s="20"/>
      <c r="WT81" s="20"/>
      <c r="WU81" s="20"/>
      <c r="WV81" s="20"/>
      <c r="WW81" s="20"/>
      <c r="WX81" s="20"/>
      <c r="WY81" s="20"/>
      <c r="WZ81" s="20"/>
      <c r="XA81" s="20"/>
      <c r="XB81" s="20"/>
      <c r="XC81" s="20"/>
      <c r="XD81" s="20"/>
      <c r="XE81" s="20"/>
      <c r="XF81" s="20"/>
      <c r="XG81" s="20"/>
      <c r="XH81" s="20"/>
      <c r="XI81" s="20"/>
      <c r="XJ81" s="20"/>
      <c r="XK81" s="20"/>
      <c r="XL81" s="20"/>
      <c r="XM81" s="20"/>
      <c r="XN81" s="20"/>
      <c r="XO81" s="20"/>
      <c r="XP81" s="20"/>
      <c r="XQ81" s="20"/>
      <c r="XR81" s="20"/>
      <c r="XS81" s="20"/>
      <c r="XT81" s="20"/>
      <c r="XU81" s="20"/>
      <c r="XV81" s="20"/>
      <c r="XW81" s="20"/>
      <c r="XX81" s="20"/>
      <c r="XY81" s="20"/>
      <c r="XZ81" s="20"/>
      <c r="YA81" s="20"/>
      <c r="YB81" s="20"/>
      <c r="YC81" s="20"/>
      <c r="YD81" s="20"/>
      <c r="YE81" s="20"/>
      <c r="YF81" s="20"/>
      <c r="YG81" s="20"/>
      <c r="YH81" s="20"/>
      <c r="YI81" s="20"/>
      <c r="YJ81" s="20"/>
      <c r="YK81" s="20"/>
      <c r="YL81" s="20"/>
      <c r="YM81" s="20"/>
      <c r="YN81" s="20"/>
      <c r="YO81" s="20"/>
      <c r="YP81" s="20"/>
      <c r="YQ81" s="20"/>
      <c r="YR81" s="20"/>
      <c r="YS81" s="20"/>
      <c r="YT81" s="20"/>
      <c r="YU81" s="20"/>
      <c r="YV81" s="20"/>
      <c r="YW81" s="20"/>
      <c r="YX81" s="20"/>
      <c r="YY81" s="20"/>
      <c r="YZ81" s="20"/>
      <c r="ZA81" s="20"/>
      <c r="ZB81" s="20"/>
      <c r="ZC81" s="20"/>
      <c r="ZD81" s="20"/>
      <c r="ZE81" s="20"/>
      <c r="ZF81" s="20"/>
      <c r="ZG81" s="20"/>
      <c r="ZH81" s="20"/>
      <c r="ZI81" s="20"/>
      <c r="ZJ81" s="20"/>
      <c r="ZK81" s="20"/>
      <c r="ZL81" s="20"/>
      <c r="ZM81" s="20"/>
      <c r="ZN81" s="20"/>
      <c r="ZO81" s="20"/>
      <c r="ZP81" s="20"/>
      <c r="ZQ81" s="20"/>
      <c r="ZR81" s="20"/>
      <c r="ZS81" s="20"/>
      <c r="ZT81" s="20"/>
      <c r="ZU81" s="20"/>
      <c r="ZV81" s="20"/>
      <c r="ZW81" s="20"/>
      <c r="ZX81" s="20"/>
      <c r="ZY81" s="20"/>
      <c r="ZZ81" s="20"/>
      <c r="AAA81" s="20"/>
      <c r="AAB81" s="20"/>
      <c r="AAC81" s="20"/>
      <c r="AAD81" s="20"/>
      <c r="AAE81" s="20"/>
      <c r="AAF81" s="20"/>
      <c r="AAG81" s="20"/>
      <c r="AAH81" s="20"/>
      <c r="AAI81" s="20"/>
      <c r="AAJ81" s="20"/>
      <c r="AAK81" s="20"/>
      <c r="AAL81" s="20"/>
      <c r="AAM81" s="20"/>
      <c r="AAN81" s="20"/>
      <c r="AAO81" s="20"/>
      <c r="AAP81" s="20"/>
      <c r="AAQ81" s="20"/>
      <c r="AAR81" s="20"/>
      <c r="AAS81" s="20"/>
      <c r="AAT81" s="20"/>
      <c r="AAU81" s="20"/>
      <c r="AAV81" s="20"/>
      <c r="AAW81" s="20"/>
      <c r="AAX81" s="20"/>
      <c r="AAY81" s="20"/>
      <c r="AAZ81" s="20"/>
      <c r="ABA81" s="20"/>
      <c r="ABB81" s="20"/>
      <c r="ABC81" s="20"/>
      <c r="ABD81" s="20"/>
      <c r="ABE81" s="20"/>
      <c r="ABF81" s="20"/>
      <c r="ABG81" s="20"/>
      <c r="ABH81" s="20"/>
      <c r="ABI81" s="20"/>
      <c r="ABJ81" s="20"/>
      <c r="ABK81" s="20"/>
      <c r="ABL81" s="20"/>
      <c r="ABM81" s="20"/>
      <c r="ABN81" s="20"/>
      <c r="ABO81" s="20"/>
      <c r="ABP81" s="20"/>
      <c r="ABQ81" s="20"/>
      <c r="ABR81" s="20"/>
      <c r="ABS81" s="20"/>
      <c r="ABT81" s="20"/>
      <c r="ABU81" s="20"/>
      <c r="ABV81" s="20"/>
      <c r="ABW81" s="20"/>
      <c r="ABX81" s="20"/>
      <c r="ABY81" s="20"/>
      <c r="ABZ81" s="20"/>
      <c r="ACA81" s="20"/>
      <c r="ACB81" s="20"/>
      <c r="ACC81" s="20"/>
      <c r="ACD81" s="20"/>
      <c r="ACE81" s="20"/>
      <c r="ACF81" s="20"/>
      <c r="ACG81" s="20"/>
      <c r="ACH81" s="20"/>
      <c r="ACI81" s="20"/>
      <c r="ACJ81" s="20"/>
      <c r="ACK81" s="20"/>
      <c r="ACL81" s="20"/>
      <c r="ACM81" s="20"/>
      <c r="ACN81" s="20"/>
      <c r="ACO81" s="20"/>
      <c r="ACP81" s="20"/>
      <c r="ACQ81" s="20"/>
      <c r="ACR81" s="20"/>
      <c r="ACS81" s="20"/>
      <c r="ACT81" s="20"/>
      <c r="ACU81" s="20"/>
      <c r="ACV81" s="20"/>
      <c r="ACW81" s="20"/>
      <c r="ACX81" s="20"/>
      <c r="ACY81" s="20"/>
      <c r="ACZ81" s="20"/>
      <c r="ADA81" s="20"/>
      <c r="ADB81" s="20"/>
      <c r="ADC81" s="20"/>
      <c r="ADD81" s="20"/>
      <c r="ADE81" s="20"/>
      <c r="ADF81" s="20"/>
      <c r="ADG81" s="20"/>
      <c r="ADH81" s="20"/>
      <c r="ADI81" s="20"/>
      <c r="ADJ81" s="20"/>
      <c r="ADK81" s="20"/>
      <c r="ADL81" s="20"/>
      <c r="ADM81" s="20"/>
      <c r="ADN81" s="20"/>
      <c r="ADO81" s="20"/>
      <c r="ADP81" s="20"/>
      <c r="ADQ81" s="20"/>
      <c r="ADR81" s="20"/>
      <c r="ADS81" s="20"/>
      <c r="ADT81" s="20"/>
      <c r="ADU81" s="20"/>
      <c r="ADV81" s="20"/>
      <c r="ADW81" s="20"/>
      <c r="ADX81" s="20"/>
      <c r="ADY81" s="20"/>
      <c r="ADZ81" s="20"/>
      <c r="AEA81" s="20"/>
      <c r="AEB81" s="20"/>
      <c r="AEC81" s="20"/>
      <c r="AED81" s="20"/>
      <c r="AEE81" s="20"/>
      <c r="AEF81" s="20"/>
      <c r="AEG81" s="20"/>
      <c r="AEH81" s="20"/>
      <c r="AEI81" s="20"/>
      <c r="AEJ81" s="20"/>
      <c r="AEK81" s="20"/>
      <c r="AEL81" s="20"/>
      <c r="AEM81" s="20"/>
      <c r="AEN81" s="20"/>
      <c r="AEO81" s="20"/>
      <c r="AEP81" s="20"/>
      <c r="AEQ81" s="20"/>
      <c r="AER81" s="20"/>
      <c r="AES81" s="20"/>
      <c r="AET81" s="20"/>
      <c r="AEU81" s="20"/>
      <c r="AEV81" s="20"/>
      <c r="AEW81" s="20"/>
      <c r="AEX81" s="20"/>
      <c r="AEY81" s="20"/>
      <c r="AEZ81" s="20"/>
      <c r="AFA81" s="20"/>
      <c r="AFB81" s="20"/>
      <c r="AFC81" s="20"/>
      <c r="AFD81" s="20"/>
      <c r="AFE81" s="20"/>
      <c r="AFF81" s="20"/>
      <c r="AFG81" s="20"/>
      <c r="AFH81" s="20"/>
      <c r="AFI81" s="20"/>
      <c r="AFJ81" s="20"/>
      <c r="AFK81" s="20"/>
      <c r="AFL81" s="20"/>
      <c r="AFM81" s="20"/>
      <c r="AFN81" s="20"/>
      <c r="AFO81" s="20"/>
      <c r="AFP81" s="20"/>
      <c r="AFQ81" s="20"/>
      <c r="AFR81" s="20"/>
      <c r="AFS81" s="20"/>
      <c r="AFT81" s="20"/>
      <c r="AFU81" s="20"/>
      <c r="AFV81" s="20"/>
      <c r="AFW81" s="20"/>
      <c r="AFX81" s="20"/>
      <c r="AFY81" s="20"/>
      <c r="AFZ81" s="20"/>
      <c r="AGA81" s="20"/>
      <c r="AGB81" s="20"/>
      <c r="AGC81" s="20"/>
      <c r="AGD81" s="20"/>
      <c r="AGE81" s="20"/>
      <c r="AGF81" s="20"/>
      <c r="AGG81" s="20"/>
      <c r="AGH81" s="20"/>
      <c r="AGI81" s="20"/>
      <c r="AGJ81" s="20"/>
      <c r="AGK81" s="20"/>
      <c r="AGL81" s="20"/>
      <c r="AGM81" s="20"/>
      <c r="AGN81" s="20"/>
      <c r="AGO81" s="20"/>
      <c r="AGP81" s="20"/>
      <c r="AGQ81" s="20"/>
      <c r="AGR81" s="20"/>
      <c r="AGS81" s="20"/>
      <c r="AGT81" s="20"/>
      <c r="AGU81" s="20"/>
      <c r="AGV81" s="20"/>
      <c r="AGW81" s="20"/>
      <c r="AGX81" s="20"/>
      <c r="AGY81" s="20"/>
      <c r="AGZ81" s="20"/>
      <c r="AHA81" s="20"/>
      <c r="AHB81" s="20"/>
      <c r="AHC81" s="20"/>
      <c r="AHD81" s="20"/>
      <c r="AHE81" s="20"/>
      <c r="AHF81" s="20"/>
      <c r="AHG81" s="20"/>
      <c r="AHH81" s="20"/>
      <c r="AHI81" s="20"/>
      <c r="AHJ81" s="20"/>
      <c r="AHK81" s="20"/>
      <c r="AHL81" s="20"/>
      <c r="AHM81" s="20"/>
      <c r="AHN81" s="20"/>
      <c r="AHO81" s="20"/>
      <c r="AHP81" s="20"/>
      <c r="AHQ81" s="20"/>
      <c r="AHR81" s="20"/>
      <c r="AHS81" s="20"/>
      <c r="AHT81" s="20"/>
      <c r="AHU81" s="20"/>
      <c r="AHV81" s="20"/>
      <c r="AHW81" s="20"/>
      <c r="AHX81" s="20"/>
      <c r="AHY81" s="20"/>
      <c r="AHZ81" s="20"/>
      <c r="AIA81" s="20"/>
      <c r="AIB81" s="20"/>
      <c r="AIC81" s="20"/>
      <c r="AID81" s="20"/>
      <c r="AIE81" s="20"/>
      <c r="AIF81" s="20"/>
      <c r="AIG81" s="20"/>
      <c r="AIH81" s="20"/>
      <c r="AII81" s="20"/>
      <c r="AIJ81" s="20"/>
      <c r="AIK81" s="20"/>
      <c r="AIL81" s="20"/>
      <c r="AIM81" s="20"/>
      <c r="AIN81" s="20"/>
      <c r="AIO81" s="20"/>
      <c r="AIP81" s="20"/>
      <c r="AIQ81" s="20"/>
      <c r="AIR81" s="20"/>
      <c r="AIS81" s="20"/>
      <c r="AIT81" s="20"/>
      <c r="AIU81" s="20"/>
      <c r="AIV81" s="20"/>
      <c r="AIW81" s="20"/>
      <c r="AIX81" s="20"/>
      <c r="AIY81" s="20"/>
      <c r="AIZ81" s="20"/>
      <c r="AJA81" s="20"/>
      <c r="AJB81" s="20"/>
      <c r="AJC81" s="20"/>
      <c r="AJD81" s="20"/>
      <c r="AJE81" s="20"/>
      <c r="AJF81" s="20"/>
      <c r="AJG81" s="20"/>
      <c r="AJH81" s="20"/>
      <c r="AJI81" s="20"/>
      <c r="AJJ81" s="20"/>
      <c r="AJK81" s="20"/>
      <c r="AJL81" s="20"/>
      <c r="AJM81" s="20"/>
      <c r="AJN81" s="20"/>
      <c r="AJO81" s="20"/>
      <c r="AJP81" s="20"/>
      <c r="AJQ81" s="20"/>
      <c r="AJR81" s="20"/>
      <c r="AJS81" s="20"/>
      <c r="AJT81" s="20"/>
      <c r="AJU81" s="20"/>
      <c r="AJV81" s="20"/>
      <c r="AJW81" s="20"/>
      <c r="AJX81" s="20"/>
      <c r="AJY81" s="20"/>
      <c r="AJZ81" s="20"/>
      <c r="AKA81" s="20"/>
      <c r="AKB81" s="20"/>
      <c r="AKC81" s="20"/>
      <c r="AKD81" s="20"/>
      <c r="AKE81" s="20"/>
      <c r="AKF81" s="20"/>
      <c r="AKG81" s="20"/>
      <c r="AKH81" s="20"/>
      <c r="AKI81" s="20"/>
      <c r="AKJ81" s="20"/>
      <c r="AKK81" s="20"/>
      <c r="AKL81" s="20"/>
      <c r="AKM81" s="20"/>
      <c r="AKN81" s="20"/>
      <c r="AKO81" s="20"/>
      <c r="AKP81" s="20"/>
      <c r="AKQ81" s="20"/>
      <c r="AKR81" s="20"/>
      <c r="AKS81" s="20"/>
      <c r="AKT81" s="20"/>
      <c r="AKU81" s="20"/>
      <c r="AKV81" s="20"/>
      <c r="AKW81" s="20"/>
      <c r="AKX81" s="20"/>
      <c r="AKY81" s="20"/>
      <c r="AKZ81" s="20"/>
      <c r="ALA81" s="20"/>
      <c r="ALB81" s="20"/>
      <c r="ALC81" s="20"/>
      <c r="ALD81" s="20"/>
      <c r="ALE81" s="20"/>
      <c r="ALF81" s="20"/>
      <c r="ALG81" s="20"/>
      <c r="ALH81" s="20"/>
      <c r="ALI81" s="20"/>
      <c r="ALJ81" s="20"/>
      <c r="ALK81" s="20"/>
      <c r="ALL81" s="20"/>
      <c r="ALM81" s="20"/>
      <c r="ALN81" s="20"/>
      <c r="ALO81" s="20"/>
      <c r="ALP81" s="20"/>
      <c r="ALQ81" s="20"/>
      <c r="ALR81" s="20"/>
      <c r="ALS81" s="20"/>
      <c r="ALT81" s="20"/>
      <c r="ALU81" s="20"/>
      <c r="ALV81" s="20"/>
      <c r="ALW81" s="20"/>
      <c r="ALX81" s="20"/>
      <c r="ALY81" s="20"/>
      <c r="ALZ81" s="20"/>
      <c r="AMA81" s="20"/>
      <c r="AMB81" s="20"/>
      <c r="AMC81" s="20"/>
      <c r="AMD81" s="20"/>
      <c r="AME81" s="20"/>
      <c r="AMF81" s="20"/>
      <c r="AMG81" s="20"/>
      <c r="AMH81" s="20"/>
      <c r="AMI81" s="20"/>
      <c r="AMJ81" s="20"/>
      <c r="AMK81" s="20"/>
      <c r="AML81" s="20"/>
      <c r="AMM81" s="20"/>
      <c r="AMN81" s="20"/>
      <c r="AMO81" s="20"/>
      <c r="AMP81" s="20"/>
      <c r="AMQ81" s="20"/>
      <c r="AMR81" s="20"/>
      <c r="AMS81" s="20"/>
      <c r="AMT81" s="20"/>
      <c r="AMU81" s="20"/>
      <c r="AMV81" s="20"/>
      <c r="AMW81" s="20"/>
      <c r="AMX81" s="20"/>
      <c r="AMY81" s="20"/>
      <c r="AMZ81" s="20"/>
      <c r="ANA81" s="20"/>
      <c r="ANB81" s="20"/>
      <c r="ANC81" s="20"/>
      <c r="AND81" s="20"/>
      <c r="ANE81" s="20"/>
      <c r="ANF81" s="20"/>
      <c r="ANG81" s="20"/>
      <c r="ANH81" s="20"/>
      <c r="ANI81" s="20"/>
      <c r="ANJ81" s="20"/>
      <c r="ANK81" s="20"/>
      <c r="ANL81" s="20"/>
      <c r="ANM81" s="20"/>
      <c r="ANN81" s="20"/>
      <c r="ANO81" s="20"/>
      <c r="ANP81" s="20"/>
      <c r="ANQ81" s="20"/>
      <c r="ANR81" s="20"/>
      <c r="ANS81" s="20"/>
      <c r="ANT81" s="20"/>
      <c r="ANU81" s="20"/>
      <c r="ANV81" s="20"/>
      <c r="ANW81" s="20"/>
      <c r="ANX81" s="20"/>
      <c r="ANY81" s="20"/>
      <c r="ANZ81" s="20"/>
      <c r="AOA81" s="20"/>
      <c r="AOB81" s="20"/>
      <c r="AOC81" s="20"/>
      <c r="AOD81" s="20"/>
      <c r="AOE81" s="20"/>
      <c r="AOF81" s="20"/>
      <c r="AOG81" s="20"/>
      <c r="AOH81" s="20"/>
      <c r="AOI81" s="20"/>
      <c r="AOJ81" s="20"/>
      <c r="AOK81" s="20"/>
      <c r="AOL81" s="20"/>
      <c r="AOM81" s="20"/>
      <c r="AON81" s="20"/>
      <c r="AOO81" s="20"/>
      <c r="AOP81" s="20"/>
      <c r="AOQ81" s="20"/>
      <c r="AOR81" s="20"/>
      <c r="AOS81" s="20"/>
      <c r="AOT81" s="20"/>
      <c r="AOU81" s="20"/>
      <c r="AOV81" s="20"/>
      <c r="AOW81" s="20"/>
      <c r="AOX81" s="20"/>
      <c r="AOY81" s="20"/>
      <c r="AOZ81" s="20"/>
      <c r="APA81" s="20"/>
      <c r="APB81" s="20"/>
      <c r="APC81" s="20"/>
      <c r="APD81" s="20"/>
      <c r="APE81" s="20"/>
      <c r="APF81" s="20"/>
      <c r="APG81" s="20"/>
      <c r="APH81" s="20"/>
      <c r="API81" s="20"/>
      <c r="APJ81" s="20"/>
      <c r="APK81" s="20"/>
      <c r="APL81" s="20"/>
      <c r="APM81" s="20"/>
      <c r="APN81" s="20"/>
      <c r="APO81" s="20"/>
      <c r="APP81" s="20"/>
      <c r="APQ81" s="20"/>
      <c r="APR81" s="20"/>
      <c r="APS81" s="20"/>
      <c r="APT81" s="20"/>
      <c r="APU81" s="20"/>
      <c r="APV81" s="20"/>
      <c r="APW81" s="20"/>
      <c r="APX81" s="20"/>
      <c r="APY81" s="20"/>
      <c r="APZ81" s="20"/>
      <c r="AQA81" s="20"/>
      <c r="AQB81" s="20"/>
      <c r="AQC81" s="20"/>
      <c r="AQD81" s="20"/>
      <c r="AQE81" s="20"/>
      <c r="AQF81" s="20"/>
      <c r="AQG81" s="20"/>
      <c r="AQH81" s="20"/>
      <c r="AQI81" s="20"/>
      <c r="AQJ81" s="20"/>
      <c r="AQK81" s="20"/>
      <c r="AQL81" s="20"/>
      <c r="AQM81" s="20"/>
      <c r="AQN81" s="20"/>
      <c r="AQO81" s="20"/>
      <c r="AQP81" s="20"/>
      <c r="AQQ81" s="20"/>
      <c r="AQR81" s="20"/>
      <c r="AQS81" s="20"/>
      <c r="AQT81" s="20"/>
      <c r="AQU81" s="20"/>
      <c r="AQV81" s="20"/>
      <c r="AQW81" s="20"/>
      <c r="AQX81" s="20"/>
      <c r="AQY81" s="20"/>
      <c r="AQZ81" s="20"/>
      <c r="ARA81" s="20"/>
      <c r="ARB81" s="20"/>
      <c r="ARC81" s="20"/>
      <c r="ARD81" s="20"/>
      <c r="ARE81" s="20"/>
      <c r="ARF81" s="20"/>
      <c r="ARG81" s="20"/>
      <c r="ARH81" s="20"/>
      <c r="ARI81" s="20"/>
      <c r="ARJ81" s="20"/>
      <c r="ARK81" s="20"/>
      <c r="ARL81" s="20"/>
      <c r="ARM81" s="20"/>
      <c r="ARN81" s="20"/>
      <c r="ARO81" s="20"/>
      <c r="ARP81" s="20"/>
      <c r="ARQ81" s="20"/>
      <c r="ARR81" s="20"/>
      <c r="ARS81" s="20"/>
      <c r="ART81" s="20"/>
      <c r="ARU81" s="20"/>
      <c r="ARV81" s="20"/>
      <c r="ARW81" s="20"/>
      <c r="ARX81" s="20"/>
      <c r="ARY81" s="20"/>
      <c r="ARZ81" s="20"/>
      <c r="ASA81" s="20"/>
      <c r="ASB81" s="20"/>
      <c r="ASC81" s="20"/>
      <c r="ASD81" s="20"/>
      <c r="ASE81" s="20"/>
      <c r="ASF81" s="20"/>
      <c r="ASG81" s="20"/>
      <c r="ASH81" s="20"/>
      <c r="ASI81" s="20"/>
      <c r="ASJ81" s="20"/>
      <c r="ASK81" s="20"/>
      <c r="ASL81" s="20"/>
      <c r="ASM81" s="20"/>
      <c r="ASN81" s="20"/>
      <c r="ASO81" s="20"/>
      <c r="ASP81" s="20"/>
      <c r="ASQ81" s="20"/>
      <c r="ASR81" s="20"/>
      <c r="ASS81" s="20"/>
      <c r="AST81" s="20"/>
      <c r="ASU81" s="20"/>
      <c r="ASV81" s="20"/>
      <c r="ASW81" s="20"/>
      <c r="ASX81" s="20"/>
      <c r="ASY81" s="20"/>
      <c r="ASZ81" s="20"/>
      <c r="ATA81" s="20"/>
      <c r="ATB81" s="20"/>
      <c r="ATC81" s="20"/>
      <c r="ATD81" s="20"/>
      <c r="ATE81" s="20"/>
      <c r="ATF81" s="20"/>
      <c r="ATG81" s="20"/>
      <c r="ATH81" s="20"/>
      <c r="ATI81" s="20"/>
      <c r="ATJ81" s="20"/>
      <c r="ATK81" s="20"/>
      <c r="ATL81" s="20"/>
      <c r="ATM81" s="20"/>
      <c r="ATN81" s="20"/>
      <c r="ATO81" s="20"/>
      <c r="ATP81" s="20"/>
      <c r="ATQ81" s="20"/>
      <c r="ATR81" s="20"/>
      <c r="ATS81" s="20"/>
      <c r="ATT81" s="20"/>
      <c r="ATU81" s="20"/>
      <c r="ATV81" s="20"/>
      <c r="ATW81" s="20"/>
      <c r="ATX81" s="20"/>
      <c r="ATY81" s="20"/>
      <c r="ATZ81" s="20"/>
      <c r="AUA81" s="20"/>
      <c r="AUB81" s="20"/>
      <c r="AUC81" s="20"/>
      <c r="AUD81" s="20"/>
      <c r="AUE81" s="20"/>
      <c r="AUF81" s="20"/>
      <c r="AUG81" s="20"/>
      <c r="AUH81" s="20"/>
      <c r="AUI81" s="20"/>
      <c r="AUJ81" s="20"/>
      <c r="AUK81" s="20"/>
      <c r="AUL81" s="20"/>
      <c r="AUM81" s="20"/>
      <c r="AUN81" s="20"/>
      <c r="AUO81" s="20"/>
      <c r="AUP81" s="20"/>
      <c r="AUQ81" s="20"/>
      <c r="AUR81" s="20"/>
      <c r="AUS81" s="20"/>
      <c r="AUT81" s="20"/>
      <c r="AUU81" s="20"/>
      <c r="AUV81" s="20"/>
      <c r="AUW81" s="20"/>
      <c r="AUX81" s="20"/>
      <c r="AUY81" s="20"/>
      <c r="AUZ81" s="20"/>
      <c r="AVA81" s="20"/>
      <c r="AVB81" s="20"/>
      <c r="AVC81" s="20"/>
      <c r="AVD81" s="20"/>
      <c r="AVE81" s="20"/>
      <c r="AVF81" s="20"/>
      <c r="AVG81" s="20"/>
      <c r="AVH81" s="20"/>
      <c r="AVI81" s="20"/>
      <c r="AVJ81" s="20"/>
      <c r="AVK81" s="20"/>
      <c r="AVL81" s="20"/>
      <c r="AVM81" s="20"/>
      <c r="AVN81" s="20"/>
      <c r="AVO81" s="20"/>
      <c r="AVP81" s="20"/>
      <c r="AVQ81" s="20"/>
      <c r="AVR81" s="20"/>
      <c r="AVS81" s="20"/>
      <c r="AVT81" s="20"/>
      <c r="AVU81" s="20"/>
      <c r="AVV81" s="20"/>
      <c r="AVW81" s="20"/>
      <c r="AVX81" s="20"/>
      <c r="AVY81" s="20"/>
      <c r="AVZ81" s="20"/>
      <c r="AWA81" s="20"/>
      <c r="AWB81" s="20"/>
      <c r="AWC81" s="20"/>
      <c r="AWD81" s="20"/>
      <c r="AWE81" s="20"/>
      <c r="AWF81" s="20"/>
      <c r="AWG81" s="20"/>
      <c r="AWH81" s="20"/>
      <c r="AWI81" s="20"/>
      <c r="AWJ81" s="20"/>
      <c r="AWK81" s="20"/>
      <c r="AWL81" s="20"/>
      <c r="AWM81" s="20"/>
      <c r="AWN81" s="20"/>
      <c r="AWO81" s="20"/>
      <c r="AWP81" s="20"/>
      <c r="AWQ81" s="20"/>
      <c r="AWR81" s="20"/>
      <c r="AWS81" s="20"/>
      <c r="AWT81" s="20"/>
      <c r="AWU81" s="20"/>
      <c r="AWV81" s="20"/>
      <c r="AWW81" s="20"/>
      <c r="AWX81" s="20"/>
      <c r="AWY81" s="20"/>
      <c r="AWZ81" s="20"/>
      <c r="AXA81" s="20"/>
      <c r="AXB81" s="20"/>
      <c r="AXC81" s="20"/>
      <c r="AXD81" s="20"/>
      <c r="AXE81" s="20"/>
      <c r="AXF81" s="20"/>
      <c r="AXG81" s="20"/>
      <c r="AXH81" s="20"/>
      <c r="AXI81" s="20"/>
      <c r="AXJ81" s="20"/>
      <c r="AXK81" s="20"/>
      <c r="AXL81" s="20"/>
      <c r="AXM81" s="20"/>
      <c r="AXN81" s="20"/>
      <c r="AXO81" s="20"/>
      <c r="AXP81" s="20"/>
      <c r="AXQ81" s="20"/>
      <c r="AXR81" s="20"/>
      <c r="AXS81" s="20"/>
      <c r="AXT81" s="20"/>
      <c r="AXU81" s="20"/>
      <c r="AXV81" s="20"/>
      <c r="AXW81" s="20"/>
      <c r="AXX81" s="20"/>
      <c r="AXY81" s="20"/>
      <c r="AXZ81" s="20"/>
      <c r="AYA81" s="20"/>
      <c r="AYB81" s="20"/>
      <c r="AYC81" s="20"/>
      <c r="AYD81" s="20"/>
      <c r="AYE81" s="20"/>
      <c r="AYF81" s="20"/>
      <c r="AYG81" s="20"/>
      <c r="AYH81" s="20"/>
      <c r="AYI81" s="20"/>
      <c r="AYJ81" s="20"/>
      <c r="AYK81" s="20"/>
      <c r="AYL81" s="20"/>
      <c r="AYM81" s="20"/>
      <c r="AYN81" s="20"/>
      <c r="AYO81" s="20"/>
      <c r="AYP81" s="20"/>
      <c r="AYQ81" s="20"/>
      <c r="AYR81" s="20"/>
      <c r="AYS81" s="20"/>
      <c r="AYT81" s="20"/>
      <c r="AYU81" s="20"/>
      <c r="AYV81" s="20"/>
      <c r="AYW81" s="20"/>
      <c r="AYX81" s="20"/>
      <c r="AYY81" s="20"/>
      <c r="AYZ81" s="20"/>
      <c r="AZA81" s="20"/>
      <c r="AZB81" s="20"/>
      <c r="AZC81" s="20"/>
      <c r="AZD81" s="20"/>
      <c r="AZE81" s="20"/>
      <c r="AZF81" s="20"/>
      <c r="AZG81" s="20"/>
      <c r="AZH81" s="20"/>
      <c r="AZI81" s="20"/>
      <c r="AZJ81" s="20"/>
      <c r="AZK81" s="20"/>
      <c r="AZL81" s="20"/>
      <c r="AZM81" s="20"/>
      <c r="AZN81" s="20"/>
      <c r="AZO81" s="20"/>
      <c r="AZP81" s="20"/>
      <c r="AZQ81" s="20"/>
      <c r="AZR81" s="20"/>
      <c r="AZS81" s="20"/>
      <c r="AZT81" s="20"/>
      <c r="AZU81" s="20"/>
      <c r="AZV81" s="20"/>
      <c r="AZW81" s="20"/>
      <c r="AZX81" s="20"/>
      <c r="AZY81" s="20"/>
      <c r="AZZ81" s="20"/>
      <c r="BAA81" s="20"/>
      <c r="BAB81" s="20"/>
      <c r="BAC81" s="20"/>
      <c r="BAD81" s="20"/>
      <c r="BAE81" s="20"/>
      <c r="BAF81" s="20"/>
      <c r="BAG81" s="20"/>
      <c r="BAH81" s="20"/>
      <c r="BAI81" s="20"/>
      <c r="BAJ81" s="20"/>
      <c r="BAK81" s="20"/>
      <c r="BAL81" s="20"/>
      <c r="BAM81" s="20"/>
      <c r="BAN81" s="20"/>
      <c r="BAO81" s="20"/>
      <c r="BAP81" s="20"/>
      <c r="BAQ81" s="20"/>
      <c r="BAR81" s="20"/>
      <c r="BAS81" s="20"/>
      <c r="BAT81" s="20"/>
      <c r="BAU81" s="20"/>
      <c r="BAV81" s="20"/>
      <c r="BAW81" s="20"/>
      <c r="BAX81" s="20"/>
      <c r="BAY81" s="20"/>
      <c r="BAZ81" s="20"/>
      <c r="BBA81" s="20"/>
      <c r="BBB81" s="20"/>
      <c r="BBC81" s="20"/>
      <c r="BBD81" s="20"/>
      <c r="BBE81" s="20"/>
      <c r="BBF81" s="20"/>
      <c r="BBG81" s="20"/>
      <c r="BBH81" s="20"/>
      <c r="BBI81" s="20"/>
      <c r="BBJ81" s="20"/>
      <c r="BBK81" s="20"/>
      <c r="BBL81" s="20"/>
      <c r="BBM81" s="20"/>
      <c r="BBN81" s="20"/>
      <c r="BBO81" s="20"/>
      <c r="BBP81" s="20"/>
      <c r="BBQ81" s="20"/>
      <c r="BBR81" s="20"/>
      <c r="BBS81" s="20"/>
      <c r="BBT81" s="20"/>
      <c r="BBU81" s="20"/>
      <c r="BBV81" s="20"/>
      <c r="BBW81" s="20"/>
      <c r="BBX81" s="20"/>
      <c r="BBY81" s="20"/>
      <c r="BBZ81" s="20"/>
      <c r="BCA81" s="20"/>
      <c r="BCB81" s="20"/>
      <c r="BCC81" s="20"/>
      <c r="BCD81" s="20"/>
      <c r="BCE81" s="20"/>
      <c r="BCF81" s="20"/>
      <c r="BCG81" s="20"/>
      <c r="BCH81" s="20"/>
      <c r="BCI81" s="20"/>
      <c r="BCJ81" s="20"/>
      <c r="BCK81" s="20"/>
      <c r="BCL81" s="20"/>
      <c r="BCM81" s="20"/>
      <c r="BCN81" s="20"/>
      <c r="BCO81" s="20"/>
      <c r="BCP81" s="20"/>
      <c r="BCQ81" s="20"/>
      <c r="BCR81" s="20"/>
      <c r="BCS81" s="20"/>
      <c r="BCT81" s="20"/>
      <c r="BCU81" s="20"/>
      <c r="BCV81" s="20"/>
      <c r="BCW81" s="20"/>
      <c r="BCX81" s="20"/>
      <c r="BCY81" s="20"/>
      <c r="BCZ81" s="20"/>
      <c r="BDA81" s="20"/>
      <c r="BDB81" s="20"/>
      <c r="BDC81" s="20"/>
      <c r="BDD81" s="20"/>
      <c r="BDE81" s="20"/>
      <c r="BDF81" s="20"/>
      <c r="BDG81" s="20"/>
      <c r="BDH81" s="20"/>
      <c r="BDI81" s="20"/>
      <c r="BDJ81" s="20"/>
      <c r="BDK81" s="20"/>
      <c r="BDL81" s="20"/>
      <c r="BDM81" s="20"/>
      <c r="BDN81" s="20"/>
      <c r="BDO81" s="20"/>
      <c r="BDP81" s="20"/>
      <c r="BDQ81" s="20"/>
      <c r="BDR81" s="20"/>
      <c r="BDS81" s="20"/>
      <c r="BDT81" s="20"/>
      <c r="BDU81" s="20"/>
      <c r="BDV81" s="20"/>
      <c r="BDW81" s="20"/>
      <c r="BDX81" s="20"/>
      <c r="BDY81" s="20"/>
      <c r="BDZ81" s="20"/>
      <c r="BEA81" s="20"/>
      <c r="BEB81" s="20"/>
      <c r="BEC81" s="20"/>
      <c r="BED81" s="20"/>
      <c r="BEE81" s="20"/>
      <c r="BEF81" s="20"/>
      <c r="BEG81" s="20"/>
      <c r="BEH81" s="20"/>
      <c r="BEI81" s="20"/>
      <c r="BEJ81" s="20"/>
      <c r="BEK81" s="20"/>
      <c r="BEL81" s="20"/>
      <c r="BEM81" s="20"/>
      <c r="BEN81" s="20"/>
      <c r="BEO81" s="20"/>
      <c r="BEP81" s="20"/>
      <c r="BEQ81" s="20"/>
      <c r="BER81" s="20"/>
      <c r="BES81" s="20"/>
      <c r="BET81" s="20"/>
      <c r="BEU81" s="20"/>
      <c r="BEV81" s="20"/>
      <c r="BEW81" s="20"/>
      <c r="BEX81" s="20"/>
      <c r="BEY81" s="20"/>
      <c r="BEZ81" s="20"/>
      <c r="BFA81" s="20"/>
      <c r="BFB81" s="20"/>
      <c r="BFC81" s="20"/>
      <c r="BFD81" s="20"/>
      <c r="BFE81" s="20"/>
      <c r="BFF81" s="20"/>
      <c r="BFG81" s="20"/>
      <c r="BFH81" s="20"/>
      <c r="BFI81" s="20"/>
      <c r="BFJ81" s="20"/>
      <c r="BFK81" s="20"/>
      <c r="BFL81" s="20"/>
      <c r="BFM81" s="20"/>
      <c r="BFN81" s="20"/>
      <c r="BFO81" s="20"/>
      <c r="BFP81" s="20"/>
      <c r="BFQ81" s="20"/>
      <c r="BFR81" s="20"/>
      <c r="BFS81" s="20"/>
      <c r="BFT81" s="20"/>
      <c r="BFU81" s="20"/>
      <c r="BFV81" s="20"/>
      <c r="BFW81" s="20"/>
      <c r="BFX81" s="20"/>
      <c r="BFY81" s="20"/>
      <c r="BFZ81" s="20"/>
      <c r="BGA81" s="20"/>
      <c r="BGB81" s="20"/>
      <c r="BGC81" s="20"/>
      <c r="BGD81" s="20"/>
      <c r="BGE81" s="20"/>
      <c r="BGF81" s="20"/>
      <c r="BGG81" s="20"/>
      <c r="BGH81" s="20"/>
      <c r="BGI81" s="20"/>
      <c r="BGJ81" s="20"/>
      <c r="BGK81" s="20"/>
      <c r="BGL81" s="20"/>
      <c r="BGM81" s="20"/>
      <c r="BGN81" s="20"/>
      <c r="BGO81" s="20"/>
      <c r="BGP81" s="20"/>
      <c r="BGQ81" s="20"/>
      <c r="BGR81" s="20"/>
      <c r="BGS81" s="20"/>
      <c r="BGT81" s="20"/>
      <c r="BGU81" s="20"/>
      <c r="BGV81" s="20"/>
      <c r="BGW81" s="20"/>
      <c r="BGX81" s="20"/>
      <c r="BGY81" s="20"/>
      <c r="BGZ81" s="20"/>
      <c r="BHA81" s="20"/>
      <c r="BHB81" s="20"/>
      <c r="BHC81" s="20"/>
      <c r="BHD81" s="20"/>
      <c r="BHE81" s="20"/>
      <c r="BHF81" s="20"/>
      <c r="BHG81" s="20"/>
      <c r="BHH81" s="20"/>
      <c r="BHI81" s="20"/>
      <c r="BHJ81" s="20"/>
      <c r="BHK81" s="20"/>
      <c r="BHL81" s="20"/>
      <c r="BHM81" s="20"/>
      <c r="BHN81" s="20"/>
      <c r="BHO81" s="20"/>
      <c r="BHP81" s="20"/>
      <c r="BHQ81" s="20"/>
      <c r="BHR81" s="20"/>
      <c r="BHS81" s="20"/>
      <c r="BHT81" s="20"/>
      <c r="BHU81" s="20"/>
      <c r="BHV81" s="20"/>
      <c r="BHW81" s="20"/>
      <c r="BHX81" s="20"/>
      <c r="BHY81" s="20"/>
      <c r="BHZ81" s="20"/>
      <c r="BIA81" s="20"/>
      <c r="BIB81" s="20"/>
      <c r="BIC81" s="20"/>
      <c r="BID81" s="20"/>
      <c r="BIE81" s="20"/>
      <c r="BIF81" s="20"/>
      <c r="BIG81" s="20"/>
      <c r="BIH81" s="20"/>
      <c r="BII81" s="20"/>
      <c r="BIJ81" s="20"/>
      <c r="BIK81" s="20"/>
      <c r="BIL81" s="20"/>
      <c r="BIM81" s="20"/>
      <c r="BIN81" s="20"/>
      <c r="BIO81" s="20"/>
      <c r="BIP81" s="20"/>
      <c r="BIQ81" s="20"/>
      <c r="BIR81" s="20"/>
      <c r="BIS81" s="20"/>
      <c r="BIT81" s="20"/>
      <c r="BIU81" s="20"/>
      <c r="BIV81" s="20"/>
      <c r="BIW81" s="20"/>
      <c r="BIX81" s="20"/>
      <c r="BIY81" s="20"/>
      <c r="BIZ81" s="20"/>
      <c r="BJA81" s="20"/>
      <c r="BJB81" s="20"/>
      <c r="BJC81" s="20"/>
      <c r="BJD81" s="20"/>
      <c r="BJE81" s="20"/>
      <c r="BJF81" s="20"/>
      <c r="BJG81" s="20"/>
      <c r="BJH81" s="20"/>
      <c r="BJI81" s="20"/>
      <c r="BJJ81" s="20"/>
      <c r="BJK81" s="20"/>
      <c r="BJL81" s="20"/>
      <c r="BJM81" s="20"/>
      <c r="BJN81" s="20"/>
      <c r="BJO81" s="20"/>
      <c r="BJP81" s="20"/>
      <c r="BJQ81" s="20"/>
      <c r="BJR81" s="20"/>
      <c r="BJS81" s="20"/>
      <c r="BJT81" s="20"/>
      <c r="BJU81" s="20"/>
      <c r="BJV81" s="20"/>
      <c r="BJW81" s="20"/>
      <c r="BJX81" s="20"/>
      <c r="BJY81" s="20"/>
      <c r="BJZ81" s="20"/>
      <c r="BKA81" s="20"/>
      <c r="BKB81" s="20"/>
      <c r="BKC81" s="20"/>
      <c r="BKD81" s="20"/>
      <c r="BKE81" s="20"/>
      <c r="BKF81" s="20"/>
      <c r="BKG81" s="20"/>
      <c r="BKH81" s="20"/>
      <c r="BKI81" s="20"/>
      <c r="BKJ81" s="20"/>
      <c r="BKK81" s="20"/>
      <c r="BKL81" s="20"/>
      <c r="BKM81" s="20"/>
      <c r="BKN81" s="20"/>
      <c r="BKO81" s="20"/>
      <c r="BKP81" s="20"/>
      <c r="BKQ81" s="20"/>
      <c r="BKR81" s="20"/>
      <c r="BKS81" s="20"/>
      <c r="BKT81" s="20"/>
      <c r="BKU81" s="20"/>
      <c r="BKV81" s="20"/>
      <c r="BKW81" s="20"/>
      <c r="BKX81" s="20"/>
      <c r="BKY81" s="20"/>
      <c r="BKZ81" s="20"/>
      <c r="BLA81" s="20"/>
      <c r="BLB81" s="20"/>
      <c r="BLC81" s="20"/>
      <c r="BLD81" s="20"/>
      <c r="BLE81" s="20"/>
      <c r="BLF81" s="20"/>
      <c r="BLG81" s="20"/>
      <c r="BLH81" s="20"/>
      <c r="BLI81" s="20"/>
      <c r="BLJ81" s="20"/>
      <c r="BLK81" s="20"/>
      <c r="BLL81" s="20"/>
      <c r="BLM81" s="20"/>
      <c r="BLN81" s="20"/>
      <c r="BLO81" s="20"/>
      <c r="BLP81" s="20"/>
      <c r="BLQ81" s="20"/>
      <c r="BLR81" s="20"/>
      <c r="BLS81" s="20"/>
      <c r="BLT81" s="20"/>
      <c r="BLU81" s="20"/>
      <c r="BLV81" s="20"/>
      <c r="BLW81" s="20"/>
      <c r="BLX81" s="20"/>
      <c r="BLY81" s="20"/>
      <c r="BLZ81" s="20"/>
      <c r="BMA81" s="20"/>
      <c r="BMB81" s="20"/>
      <c r="BMC81" s="20"/>
      <c r="BMD81" s="20"/>
      <c r="BME81" s="20"/>
      <c r="BMF81" s="20"/>
      <c r="BMG81" s="20"/>
      <c r="BMH81" s="20"/>
      <c r="BMI81" s="20"/>
      <c r="BMJ81" s="20"/>
      <c r="BMK81" s="20"/>
      <c r="BML81" s="20"/>
      <c r="BMM81" s="20"/>
      <c r="BMN81" s="20"/>
      <c r="BMO81" s="20"/>
      <c r="BMP81" s="20"/>
      <c r="BMQ81" s="20"/>
      <c r="BMR81" s="20"/>
      <c r="BMS81" s="20"/>
      <c r="BMT81" s="20"/>
      <c r="BMU81" s="20"/>
      <c r="BMV81" s="20"/>
      <c r="BMW81" s="20"/>
      <c r="BMX81" s="20"/>
      <c r="BMY81" s="20"/>
      <c r="BMZ81" s="20"/>
      <c r="BNA81" s="20"/>
      <c r="BNB81" s="20"/>
      <c r="BNC81" s="20"/>
      <c r="BND81" s="20"/>
      <c r="BNE81" s="20"/>
      <c r="BNF81" s="20"/>
      <c r="BNG81" s="20"/>
      <c r="BNH81" s="20"/>
      <c r="BNI81" s="20"/>
      <c r="BNJ81" s="20"/>
      <c r="BNK81" s="20"/>
      <c r="BNL81" s="20"/>
      <c r="BNM81" s="20"/>
      <c r="BNN81" s="20"/>
      <c r="BNO81" s="20"/>
      <c r="BNP81" s="20"/>
      <c r="BNQ81" s="20"/>
      <c r="BNR81" s="20"/>
      <c r="BNS81" s="20"/>
      <c r="BNT81" s="20"/>
      <c r="BNU81" s="20"/>
      <c r="BNV81" s="20"/>
      <c r="BNW81" s="20"/>
      <c r="BNX81" s="20"/>
      <c r="BNY81" s="20"/>
      <c r="BNZ81" s="20"/>
      <c r="BOA81" s="20"/>
      <c r="BOB81" s="20"/>
      <c r="BOC81" s="20"/>
      <c r="BOD81" s="20"/>
      <c r="BOE81" s="20"/>
      <c r="BOF81" s="20"/>
      <c r="BOG81" s="20"/>
      <c r="BOH81" s="20"/>
      <c r="BOI81" s="20"/>
      <c r="BOJ81" s="20"/>
      <c r="BOK81" s="20"/>
      <c r="BOL81" s="20"/>
      <c r="BOM81" s="20"/>
      <c r="BON81" s="20"/>
      <c r="BOO81" s="20"/>
      <c r="BOP81" s="20"/>
      <c r="BOQ81" s="20"/>
      <c r="BOR81" s="20"/>
      <c r="BOS81" s="20"/>
      <c r="BOT81" s="20"/>
      <c r="BOU81" s="20"/>
      <c r="BOV81" s="20"/>
      <c r="BOW81" s="20"/>
      <c r="BOX81" s="20"/>
      <c r="BOY81" s="20"/>
      <c r="BOZ81" s="20"/>
      <c r="BPA81" s="20"/>
      <c r="BPB81" s="20"/>
      <c r="BPC81" s="20"/>
      <c r="BPD81" s="20"/>
      <c r="BPE81" s="20"/>
      <c r="BPF81" s="20"/>
      <c r="BPG81" s="20"/>
      <c r="BPH81" s="20"/>
      <c r="BPI81" s="20"/>
      <c r="BPJ81" s="20"/>
      <c r="BPK81" s="20"/>
      <c r="BPL81" s="20"/>
      <c r="BPM81" s="20"/>
      <c r="BPN81" s="20"/>
      <c r="BPO81" s="20"/>
      <c r="BPP81" s="20"/>
      <c r="BPQ81" s="20"/>
      <c r="BPR81" s="20"/>
      <c r="BPS81" s="20"/>
      <c r="BPT81" s="20"/>
      <c r="BPU81" s="20"/>
      <c r="BPV81" s="20"/>
      <c r="BPW81" s="20"/>
      <c r="BPX81" s="20"/>
      <c r="BPY81" s="20"/>
      <c r="BPZ81" s="20"/>
      <c r="BQA81" s="20"/>
      <c r="BQB81" s="20"/>
      <c r="BQC81" s="20"/>
      <c r="BQD81" s="20"/>
      <c r="BQE81" s="20"/>
      <c r="BQF81" s="20"/>
      <c r="BQG81" s="20"/>
      <c r="BQH81" s="20"/>
      <c r="BQI81" s="20"/>
      <c r="BQJ81" s="20"/>
      <c r="BQK81" s="20"/>
      <c r="BQL81" s="20"/>
      <c r="BQM81" s="20"/>
      <c r="BQN81" s="20"/>
      <c r="BQO81" s="20"/>
      <c r="BQP81" s="20"/>
      <c r="BQQ81" s="20"/>
      <c r="BQR81" s="20"/>
      <c r="BQS81" s="20"/>
      <c r="BQT81" s="20"/>
      <c r="BQU81" s="20"/>
      <c r="BQV81" s="20"/>
      <c r="BQW81" s="20"/>
      <c r="BQX81" s="20"/>
      <c r="BQY81" s="20"/>
      <c r="BQZ81" s="20"/>
      <c r="BRA81" s="20"/>
      <c r="BRB81" s="20"/>
      <c r="BRC81" s="20"/>
      <c r="BRD81" s="20"/>
      <c r="BRE81" s="20"/>
      <c r="BRF81" s="20"/>
      <c r="BRG81" s="20"/>
      <c r="BRH81" s="20"/>
      <c r="BRI81" s="20"/>
      <c r="BRJ81" s="20"/>
      <c r="BRK81" s="20"/>
      <c r="BRL81" s="20"/>
      <c r="BRM81" s="20"/>
      <c r="BRN81" s="20"/>
      <c r="BRO81" s="20"/>
      <c r="BRP81" s="20"/>
      <c r="BRQ81" s="20"/>
      <c r="BRR81" s="20"/>
      <c r="BRS81" s="20"/>
      <c r="BRT81" s="20"/>
      <c r="BRU81" s="20"/>
      <c r="BRV81" s="20"/>
      <c r="BRW81" s="20"/>
      <c r="BRX81" s="20"/>
      <c r="BRY81" s="20"/>
      <c r="BRZ81" s="20"/>
      <c r="BSA81" s="20"/>
      <c r="BSB81" s="20"/>
      <c r="BSC81" s="20"/>
      <c r="BSD81" s="20"/>
      <c r="BSE81" s="20"/>
      <c r="BSF81" s="20"/>
      <c r="BSG81" s="20"/>
      <c r="BSH81" s="20"/>
      <c r="BSI81" s="20"/>
      <c r="BSJ81" s="20"/>
      <c r="BSK81" s="20"/>
      <c r="BSL81" s="20"/>
      <c r="BSM81" s="20"/>
      <c r="BSN81" s="20"/>
      <c r="BSO81" s="20"/>
      <c r="BSP81" s="20"/>
      <c r="BSQ81" s="20"/>
      <c r="BSR81" s="20"/>
      <c r="BSS81" s="20"/>
      <c r="BST81" s="20"/>
      <c r="BSU81" s="20"/>
      <c r="BSV81" s="20"/>
      <c r="BSW81" s="20"/>
      <c r="BSX81" s="20"/>
      <c r="BSY81" s="20"/>
      <c r="BSZ81" s="20"/>
      <c r="BTA81" s="20"/>
      <c r="BTB81" s="20"/>
      <c r="BTC81" s="20"/>
      <c r="BTD81" s="20"/>
      <c r="BTE81" s="20"/>
      <c r="BTF81" s="20"/>
      <c r="BTG81" s="20"/>
      <c r="BTH81" s="20"/>
      <c r="BTI81" s="20"/>
      <c r="BTJ81" s="20"/>
      <c r="BTK81" s="20"/>
      <c r="BTL81" s="20"/>
      <c r="BTM81" s="20"/>
      <c r="BTN81" s="20"/>
      <c r="BTO81" s="20"/>
      <c r="BTP81" s="20"/>
      <c r="BTQ81" s="20"/>
      <c r="BTR81" s="20"/>
      <c r="BTS81" s="20"/>
      <c r="BTT81" s="20"/>
      <c r="BTU81" s="20"/>
      <c r="BTV81" s="20"/>
      <c r="BTW81" s="20"/>
      <c r="BTX81" s="20"/>
      <c r="BTY81" s="20"/>
      <c r="BTZ81" s="20"/>
      <c r="BUA81" s="20"/>
      <c r="BUB81" s="20"/>
      <c r="BUC81" s="20"/>
      <c r="BUD81" s="20"/>
      <c r="BUE81" s="20"/>
      <c r="BUF81" s="20"/>
      <c r="BUG81" s="20"/>
      <c r="BUH81" s="20"/>
      <c r="BUI81" s="20"/>
      <c r="BUJ81" s="20"/>
      <c r="BUK81" s="20"/>
      <c r="BUL81" s="20"/>
      <c r="BUM81" s="20"/>
      <c r="BUN81" s="20"/>
      <c r="BUO81" s="20"/>
      <c r="BUP81" s="20"/>
      <c r="BUQ81" s="20"/>
      <c r="BUR81" s="20"/>
      <c r="BUS81" s="20"/>
      <c r="BUT81" s="20"/>
      <c r="BUU81" s="20"/>
      <c r="BUV81" s="20"/>
      <c r="BUW81" s="20"/>
      <c r="BUX81" s="20"/>
      <c r="BUY81" s="20"/>
      <c r="BUZ81" s="20"/>
      <c r="BVA81" s="20"/>
      <c r="BVB81" s="20"/>
      <c r="BVC81" s="20"/>
      <c r="BVD81" s="20"/>
      <c r="BVE81" s="20"/>
      <c r="BVF81" s="20"/>
      <c r="BVG81" s="20"/>
      <c r="BVH81" s="20"/>
      <c r="BVI81" s="20"/>
      <c r="BVJ81" s="20"/>
      <c r="BVK81" s="20"/>
      <c r="BVL81" s="20"/>
      <c r="BVM81" s="20"/>
      <c r="BVN81" s="20"/>
      <c r="BVO81" s="20"/>
      <c r="BVP81" s="20"/>
      <c r="BVQ81" s="20"/>
      <c r="BVR81" s="20"/>
      <c r="BVS81" s="20"/>
      <c r="BVT81" s="20"/>
      <c r="BVU81" s="20"/>
      <c r="BVV81" s="20"/>
      <c r="BVW81" s="20"/>
      <c r="BVX81" s="20"/>
      <c r="BVY81" s="20"/>
      <c r="BVZ81" s="20"/>
      <c r="BWA81" s="20"/>
      <c r="BWB81" s="20"/>
      <c r="BWC81" s="20"/>
      <c r="BWD81" s="20"/>
      <c r="BWE81" s="20"/>
      <c r="BWF81" s="20"/>
      <c r="BWG81" s="20"/>
      <c r="BWH81" s="20"/>
      <c r="BWI81" s="20"/>
      <c r="BWJ81" s="20"/>
      <c r="BWK81" s="20"/>
      <c r="BWL81" s="20"/>
      <c r="BWM81" s="20"/>
      <c r="BWN81" s="20"/>
      <c r="BWO81" s="20"/>
      <c r="BWP81" s="20"/>
      <c r="BWQ81" s="20"/>
      <c r="BWR81" s="20"/>
      <c r="BWS81" s="20"/>
      <c r="BWT81" s="20"/>
      <c r="BWU81" s="20"/>
      <c r="BWV81" s="20"/>
      <c r="BWW81" s="20"/>
      <c r="BWX81" s="20"/>
      <c r="BWY81" s="20"/>
      <c r="BWZ81" s="20"/>
      <c r="BXA81" s="20"/>
      <c r="BXB81" s="20"/>
      <c r="BXC81" s="20"/>
      <c r="BXD81" s="20"/>
      <c r="BXE81" s="20"/>
      <c r="BXF81" s="20"/>
      <c r="BXG81" s="20"/>
      <c r="BXH81" s="20"/>
      <c r="BXI81" s="20"/>
      <c r="BXJ81" s="20"/>
      <c r="BXK81" s="20"/>
      <c r="BXL81" s="20"/>
      <c r="BXM81" s="20"/>
      <c r="BXN81" s="20"/>
      <c r="BXO81" s="20"/>
      <c r="BXP81" s="20"/>
      <c r="BXQ81" s="20"/>
      <c r="BXR81" s="20"/>
      <c r="BXS81" s="20"/>
      <c r="BXT81" s="20"/>
      <c r="BXU81" s="20"/>
      <c r="BXV81" s="20"/>
      <c r="BXW81" s="20"/>
      <c r="BXX81" s="20"/>
      <c r="BXY81" s="20"/>
      <c r="BXZ81" s="20"/>
      <c r="BYA81" s="20"/>
      <c r="BYB81" s="20"/>
      <c r="BYC81" s="20"/>
      <c r="BYD81" s="20"/>
      <c r="BYE81" s="20"/>
      <c r="BYF81" s="20"/>
      <c r="BYG81" s="20"/>
      <c r="BYH81" s="20"/>
      <c r="BYI81" s="20"/>
      <c r="BYJ81" s="20"/>
      <c r="BYK81" s="20"/>
      <c r="BYL81" s="20"/>
      <c r="BYM81" s="20"/>
      <c r="BYN81" s="20"/>
      <c r="BYO81" s="20"/>
      <c r="BYP81" s="20"/>
      <c r="BYQ81" s="20"/>
      <c r="BYR81" s="20"/>
      <c r="BYS81" s="20"/>
      <c r="BYT81" s="20"/>
      <c r="BYU81" s="20"/>
      <c r="BYV81" s="20"/>
      <c r="BYW81" s="20"/>
      <c r="BYX81" s="20"/>
      <c r="BYY81" s="20"/>
      <c r="BYZ81" s="20"/>
      <c r="BZA81" s="20"/>
      <c r="BZB81" s="20"/>
      <c r="BZC81" s="20"/>
      <c r="BZD81" s="20"/>
      <c r="BZE81" s="20"/>
      <c r="BZF81" s="20"/>
      <c r="BZG81" s="20"/>
      <c r="BZH81" s="20"/>
      <c r="BZI81" s="20"/>
      <c r="BZJ81" s="20"/>
      <c r="BZK81" s="20"/>
      <c r="BZL81" s="20"/>
      <c r="BZM81" s="20"/>
      <c r="BZN81" s="20"/>
      <c r="BZO81" s="20"/>
      <c r="BZP81" s="20"/>
      <c r="BZQ81" s="20"/>
      <c r="BZR81" s="20"/>
      <c r="BZS81" s="20"/>
      <c r="BZT81" s="20"/>
      <c r="BZU81" s="20"/>
      <c r="BZV81" s="20"/>
      <c r="BZW81" s="20"/>
      <c r="BZX81" s="20"/>
      <c r="BZY81" s="20"/>
      <c r="BZZ81" s="20"/>
      <c r="CAA81" s="20"/>
      <c r="CAB81" s="20"/>
      <c r="CAC81" s="20"/>
      <c r="CAD81" s="20"/>
      <c r="CAE81" s="20"/>
      <c r="CAF81" s="20"/>
      <c r="CAG81" s="20"/>
      <c r="CAH81" s="20"/>
      <c r="CAI81" s="20"/>
      <c r="CAJ81" s="20"/>
      <c r="CAK81" s="20"/>
      <c r="CAL81" s="20"/>
      <c r="CAM81" s="20"/>
      <c r="CAN81" s="20"/>
      <c r="CAO81" s="20"/>
      <c r="CAP81" s="20"/>
      <c r="CAQ81" s="20"/>
      <c r="CAR81" s="20"/>
      <c r="CAS81" s="20"/>
      <c r="CAT81" s="20"/>
      <c r="CAU81" s="20"/>
      <c r="CAV81" s="20"/>
      <c r="CAW81" s="20"/>
      <c r="CAX81" s="20"/>
      <c r="CAY81" s="20"/>
      <c r="CAZ81" s="20"/>
      <c r="CBA81" s="20"/>
      <c r="CBB81" s="20"/>
      <c r="CBC81" s="20"/>
      <c r="CBD81" s="20"/>
      <c r="CBE81" s="20"/>
      <c r="CBF81" s="20"/>
      <c r="CBG81" s="20"/>
      <c r="CBH81" s="20"/>
      <c r="CBI81" s="20"/>
      <c r="CBJ81" s="20"/>
      <c r="CBK81" s="20"/>
      <c r="CBL81" s="20"/>
      <c r="CBM81" s="20"/>
      <c r="CBN81" s="20"/>
      <c r="CBO81" s="20"/>
      <c r="CBP81" s="20"/>
      <c r="CBQ81" s="20"/>
      <c r="CBR81" s="20"/>
      <c r="CBS81" s="20"/>
      <c r="CBT81" s="20"/>
      <c r="CBU81" s="20"/>
      <c r="CBV81" s="20"/>
      <c r="CBW81" s="20"/>
      <c r="CBX81" s="20"/>
      <c r="CBY81" s="20"/>
      <c r="CBZ81" s="20"/>
      <c r="CCA81" s="20"/>
      <c r="CCB81" s="20"/>
      <c r="CCC81" s="20"/>
      <c r="CCD81" s="20"/>
      <c r="CCE81" s="20"/>
      <c r="CCF81" s="20"/>
      <c r="CCG81" s="20"/>
      <c r="CCH81" s="20"/>
      <c r="CCI81" s="20"/>
      <c r="CCJ81" s="20"/>
      <c r="CCK81" s="20"/>
      <c r="CCL81" s="20"/>
      <c r="CCM81" s="20"/>
      <c r="CCN81" s="20"/>
      <c r="CCO81" s="20"/>
      <c r="CCP81" s="20"/>
      <c r="CCQ81" s="20"/>
      <c r="CCR81" s="20"/>
      <c r="CCS81" s="20"/>
      <c r="CCT81" s="20"/>
      <c r="CCU81" s="20"/>
      <c r="CCV81" s="20"/>
      <c r="CCW81" s="20"/>
      <c r="CCX81" s="20"/>
      <c r="CCY81" s="20"/>
      <c r="CCZ81" s="20"/>
      <c r="CDA81" s="20"/>
      <c r="CDB81" s="20"/>
      <c r="CDC81" s="20"/>
      <c r="CDD81" s="20"/>
      <c r="CDE81" s="20"/>
      <c r="CDF81" s="20"/>
      <c r="CDG81" s="20"/>
      <c r="CDH81" s="20"/>
      <c r="CDI81" s="20"/>
      <c r="CDJ81" s="20"/>
      <c r="CDK81" s="20"/>
      <c r="CDL81" s="20"/>
      <c r="CDM81" s="20"/>
      <c r="CDN81" s="20"/>
      <c r="CDO81" s="20"/>
      <c r="CDP81" s="20"/>
      <c r="CDQ81" s="20"/>
      <c r="CDR81" s="20"/>
      <c r="CDS81" s="20"/>
      <c r="CDT81" s="20"/>
      <c r="CDU81" s="20"/>
      <c r="CDV81" s="20"/>
      <c r="CDW81" s="20"/>
      <c r="CDX81" s="20"/>
      <c r="CDY81" s="20"/>
      <c r="CDZ81" s="20"/>
      <c r="CEA81" s="20"/>
      <c r="CEB81" s="20"/>
      <c r="CEC81" s="20"/>
      <c r="CED81" s="20"/>
      <c r="CEE81" s="20"/>
      <c r="CEF81" s="20"/>
      <c r="CEG81" s="20"/>
      <c r="CEH81" s="20"/>
      <c r="CEI81" s="20"/>
      <c r="CEJ81" s="20"/>
      <c r="CEK81" s="20"/>
      <c r="CEL81" s="20"/>
      <c r="CEM81" s="20"/>
      <c r="CEN81" s="20"/>
      <c r="CEO81" s="20"/>
      <c r="CEP81" s="20"/>
      <c r="CEQ81" s="20"/>
      <c r="CER81" s="20"/>
      <c r="CES81" s="20"/>
      <c r="CET81" s="20"/>
      <c r="CEU81" s="20"/>
      <c r="CEV81" s="20"/>
      <c r="CEW81" s="20"/>
      <c r="CEX81" s="20"/>
      <c r="CEY81" s="20"/>
      <c r="CEZ81" s="20"/>
      <c r="CFA81" s="20"/>
      <c r="CFB81" s="20"/>
      <c r="CFC81" s="20"/>
      <c r="CFD81" s="20"/>
      <c r="CFE81" s="20"/>
      <c r="CFF81" s="20"/>
      <c r="CFG81" s="20"/>
      <c r="CFH81" s="20"/>
      <c r="CFI81" s="20"/>
      <c r="CFJ81" s="20"/>
      <c r="CFK81" s="20"/>
      <c r="CFL81" s="20"/>
      <c r="CFM81" s="20"/>
      <c r="CFN81" s="20"/>
      <c r="CFO81" s="20"/>
      <c r="CFP81" s="20"/>
      <c r="CFQ81" s="20"/>
      <c r="CFR81" s="20"/>
      <c r="CFS81" s="20"/>
      <c r="CFT81" s="20"/>
      <c r="CFU81" s="20"/>
      <c r="CFV81" s="20"/>
      <c r="CFW81" s="20"/>
      <c r="CFX81" s="20"/>
      <c r="CFY81" s="20"/>
      <c r="CFZ81" s="20"/>
      <c r="CGA81" s="20"/>
      <c r="CGB81" s="20"/>
      <c r="CGC81" s="20"/>
      <c r="CGD81" s="20"/>
      <c r="CGE81" s="20"/>
      <c r="CGF81" s="20"/>
      <c r="CGG81" s="20"/>
      <c r="CGH81" s="20"/>
      <c r="CGI81" s="20"/>
      <c r="CGJ81" s="20"/>
      <c r="CGK81" s="20"/>
      <c r="CGL81" s="20"/>
      <c r="CGM81" s="20"/>
      <c r="CGN81" s="20"/>
      <c r="CGO81" s="20"/>
      <c r="CGP81" s="20"/>
      <c r="CGQ81" s="20"/>
      <c r="CGR81" s="20"/>
      <c r="CGS81" s="20"/>
      <c r="CGT81" s="20"/>
      <c r="CGU81" s="20"/>
      <c r="CGV81" s="20"/>
      <c r="CGW81" s="20"/>
      <c r="CGX81" s="20"/>
      <c r="CGY81" s="20"/>
      <c r="CGZ81" s="20"/>
      <c r="CHA81" s="20"/>
      <c r="CHB81" s="20"/>
      <c r="CHC81" s="20"/>
      <c r="CHD81" s="20"/>
      <c r="CHE81" s="20"/>
      <c r="CHF81" s="20"/>
      <c r="CHG81" s="20"/>
      <c r="CHH81" s="20"/>
      <c r="CHI81" s="20"/>
      <c r="CHJ81" s="20"/>
      <c r="CHK81" s="20"/>
      <c r="CHL81" s="20"/>
      <c r="CHM81" s="20"/>
      <c r="CHN81" s="20"/>
      <c r="CHO81" s="20"/>
      <c r="CHP81" s="20"/>
      <c r="CHQ81" s="20"/>
      <c r="CHR81" s="20"/>
      <c r="CHS81" s="20"/>
      <c r="CHT81" s="20"/>
      <c r="CHU81" s="20"/>
      <c r="CHV81" s="20"/>
      <c r="CHW81" s="20"/>
      <c r="CHX81" s="20"/>
      <c r="CHY81" s="20"/>
      <c r="CHZ81" s="20"/>
      <c r="CIA81" s="20"/>
      <c r="CIB81" s="20"/>
      <c r="CIC81" s="20"/>
      <c r="CID81" s="20"/>
      <c r="CIE81" s="20"/>
      <c r="CIF81" s="20"/>
      <c r="CIG81" s="20"/>
      <c r="CIH81" s="20"/>
      <c r="CII81" s="20"/>
      <c r="CIJ81" s="20"/>
      <c r="CIK81" s="20"/>
      <c r="CIL81" s="20"/>
      <c r="CIM81" s="20"/>
      <c r="CIN81" s="20"/>
      <c r="CIO81" s="20"/>
      <c r="CIP81" s="20"/>
      <c r="CIQ81" s="20"/>
      <c r="CIR81" s="20"/>
      <c r="CIS81" s="20"/>
      <c r="CIT81" s="20"/>
      <c r="CIU81" s="20"/>
      <c r="CIV81" s="20"/>
      <c r="CIW81" s="20"/>
      <c r="CIX81" s="20"/>
      <c r="CIY81" s="20"/>
      <c r="CIZ81" s="20"/>
      <c r="CJA81" s="20"/>
      <c r="CJB81" s="20"/>
      <c r="CJC81" s="20"/>
      <c r="CJD81" s="20"/>
      <c r="CJE81" s="20"/>
      <c r="CJF81" s="20"/>
      <c r="CJG81" s="20"/>
      <c r="CJH81" s="20"/>
      <c r="CJI81" s="20"/>
      <c r="CJJ81" s="20"/>
      <c r="CJK81" s="20"/>
      <c r="CJL81" s="20"/>
      <c r="CJM81" s="20"/>
      <c r="CJN81" s="20"/>
      <c r="CJO81" s="20"/>
      <c r="CJP81" s="20"/>
      <c r="CJQ81" s="20"/>
      <c r="CJR81" s="20"/>
      <c r="CJS81" s="20"/>
      <c r="CJT81" s="20"/>
      <c r="CJU81" s="20"/>
      <c r="CJV81" s="20"/>
      <c r="CJW81" s="20"/>
      <c r="CJX81" s="20"/>
      <c r="CJY81" s="20"/>
      <c r="CJZ81" s="20"/>
      <c r="CKA81" s="20"/>
      <c r="CKB81" s="20"/>
      <c r="CKC81" s="20"/>
      <c r="CKD81" s="20"/>
      <c r="CKE81" s="20"/>
      <c r="CKF81" s="20"/>
      <c r="CKG81" s="20"/>
      <c r="CKH81" s="20"/>
      <c r="CKI81" s="20"/>
      <c r="CKJ81" s="20"/>
      <c r="CKK81" s="20"/>
      <c r="CKL81" s="20"/>
      <c r="CKM81" s="20"/>
      <c r="CKN81" s="20"/>
      <c r="CKO81" s="20"/>
      <c r="CKP81" s="20"/>
      <c r="CKQ81" s="20"/>
      <c r="CKR81" s="20"/>
      <c r="CKS81" s="20"/>
      <c r="CKT81" s="20"/>
      <c r="CKU81" s="20"/>
      <c r="CKV81" s="20"/>
      <c r="CKW81" s="20"/>
      <c r="CKX81" s="20"/>
      <c r="CKY81" s="20"/>
      <c r="CKZ81" s="20"/>
      <c r="CLA81" s="20"/>
      <c r="CLB81" s="20"/>
      <c r="CLC81" s="20"/>
      <c r="CLD81" s="20"/>
      <c r="CLE81" s="20"/>
      <c r="CLF81" s="20"/>
      <c r="CLG81" s="20"/>
      <c r="CLH81" s="20"/>
      <c r="CLI81" s="20"/>
      <c r="CLJ81" s="20"/>
      <c r="CLK81" s="20"/>
      <c r="CLL81" s="20"/>
      <c r="CLM81" s="20"/>
      <c r="CLN81" s="20"/>
      <c r="CLO81" s="20"/>
      <c r="CLP81" s="20"/>
      <c r="CLQ81" s="20"/>
      <c r="CLR81" s="20"/>
      <c r="CLS81" s="20"/>
      <c r="CLT81" s="20"/>
      <c r="CLU81" s="20"/>
      <c r="CLV81" s="20"/>
      <c r="CLW81" s="20"/>
      <c r="CLX81" s="20"/>
      <c r="CLY81" s="20"/>
      <c r="CLZ81" s="20"/>
      <c r="CMA81" s="20"/>
      <c r="CMB81" s="20"/>
      <c r="CMC81" s="20"/>
      <c r="CMD81" s="20"/>
      <c r="CME81" s="20"/>
      <c r="CMF81" s="20"/>
      <c r="CMG81" s="20"/>
      <c r="CMH81" s="20"/>
      <c r="CMI81" s="20"/>
      <c r="CMJ81" s="20"/>
      <c r="CMK81" s="20"/>
      <c r="CML81" s="20"/>
      <c r="CMM81" s="20"/>
      <c r="CMN81" s="20"/>
      <c r="CMO81" s="20"/>
      <c r="CMP81" s="20"/>
      <c r="CMQ81" s="20"/>
      <c r="CMR81" s="20"/>
      <c r="CMS81" s="20"/>
      <c r="CMT81" s="20"/>
      <c r="CMU81" s="20"/>
      <c r="CMV81" s="20"/>
      <c r="CMW81" s="20"/>
      <c r="CMX81" s="20"/>
      <c r="CMY81" s="20"/>
      <c r="CMZ81" s="20"/>
      <c r="CNA81" s="20"/>
      <c r="CNB81" s="20"/>
      <c r="CNC81" s="20"/>
      <c r="CND81" s="20"/>
      <c r="CNE81" s="20"/>
      <c r="CNF81" s="20"/>
      <c r="CNG81" s="20"/>
      <c r="CNH81" s="20"/>
      <c r="CNI81" s="20"/>
      <c r="CNJ81" s="20"/>
      <c r="CNK81" s="20"/>
      <c r="CNL81" s="20"/>
      <c r="CNM81" s="20"/>
      <c r="CNN81" s="20"/>
      <c r="CNO81" s="20"/>
      <c r="CNP81" s="20"/>
      <c r="CNQ81" s="20"/>
      <c r="CNR81" s="20"/>
      <c r="CNS81" s="20"/>
      <c r="CNT81" s="20"/>
      <c r="CNU81" s="20"/>
      <c r="CNV81" s="20"/>
      <c r="CNW81" s="20"/>
      <c r="CNX81" s="20"/>
      <c r="CNY81" s="20"/>
      <c r="CNZ81" s="20"/>
      <c r="COA81" s="20"/>
      <c r="COB81" s="20"/>
      <c r="COC81" s="20"/>
      <c r="COD81" s="20"/>
      <c r="COE81" s="20"/>
      <c r="COF81" s="20"/>
      <c r="COG81" s="20"/>
      <c r="COH81" s="20"/>
      <c r="COI81" s="20"/>
      <c r="COJ81" s="20"/>
      <c r="COK81" s="20"/>
      <c r="COL81" s="20"/>
      <c r="COM81" s="20"/>
      <c r="CON81" s="20"/>
      <c r="COO81" s="20"/>
      <c r="COP81" s="20"/>
      <c r="COQ81" s="20"/>
      <c r="COR81" s="20"/>
      <c r="COS81" s="20"/>
      <c r="COT81" s="20"/>
      <c r="COU81" s="20"/>
      <c r="COV81" s="20"/>
      <c r="COW81" s="20"/>
      <c r="COX81" s="20"/>
      <c r="COY81" s="20"/>
      <c r="COZ81" s="20"/>
      <c r="CPA81" s="20"/>
      <c r="CPB81" s="20"/>
      <c r="CPC81" s="20"/>
      <c r="CPD81" s="20"/>
      <c r="CPE81" s="20"/>
      <c r="CPF81" s="20"/>
      <c r="CPG81" s="20"/>
      <c r="CPH81" s="20"/>
      <c r="CPI81" s="20"/>
      <c r="CPJ81" s="20"/>
      <c r="CPK81" s="20"/>
      <c r="CPL81" s="20"/>
      <c r="CPM81" s="20"/>
      <c r="CPN81" s="20"/>
      <c r="CPO81" s="20"/>
      <c r="CPP81" s="20"/>
      <c r="CPQ81" s="20"/>
      <c r="CPR81" s="20"/>
      <c r="CPS81" s="20"/>
      <c r="CPT81" s="20"/>
      <c r="CPU81" s="20"/>
      <c r="CPV81" s="20"/>
      <c r="CPW81" s="20"/>
      <c r="CPX81" s="20"/>
      <c r="CPY81" s="20"/>
      <c r="CPZ81" s="20"/>
      <c r="CQA81" s="20"/>
      <c r="CQB81" s="20"/>
      <c r="CQC81" s="20"/>
      <c r="CQD81" s="20"/>
      <c r="CQE81" s="20"/>
      <c r="CQF81" s="20"/>
      <c r="CQG81" s="20"/>
      <c r="CQH81" s="20"/>
      <c r="CQI81" s="20"/>
      <c r="CQJ81" s="20"/>
      <c r="CQK81" s="20"/>
      <c r="CQL81" s="20"/>
      <c r="CQM81" s="20"/>
      <c r="CQN81" s="20"/>
      <c r="CQO81" s="20"/>
      <c r="CQP81" s="20"/>
      <c r="CQQ81" s="20"/>
      <c r="CQR81" s="20"/>
      <c r="CQS81" s="20"/>
      <c r="CQT81" s="20"/>
      <c r="CQU81" s="20"/>
      <c r="CQV81" s="20"/>
      <c r="CQW81" s="20"/>
      <c r="CQX81" s="20"/>
      <c r="CQY81" s="20"/>
      <c r="CQZ81" s="20"/>
    </row>
    <row r="82" spans="1:2496" s="11" customFormat="1" ht="18" customHeight="1" x14ac:dyDescent="0.25">
      <c r="A82" s="433"/>
      <c r="B82" s="21">
        <v>53</v>
      </c>
      <c r="C82" s="21" t="str">
        <f t="shared" si="8"/>
        <v>_53</v>
      </c>
      <c r="D82" s="21" t="str">
        <f t="shared" si="9"/>
        <v>_35_2</v>
      </c>
      <c r="E82" s="22" t="s">
        <v>72</v>
      </c>
      <c r="F82" s="21">
        <v>35</v>
      </c>
      <c r="G82" s="22" t="s">
        <v>75</v>
      </c>
      <c r="H82" s="21">
        <v>2</v>
      </c>
      <c r="I82" s="22" t="s">
        <v>9</v>
      </c>
      <c r="J82" s="15">
        <v>0</v>
      </c>
      <c r="K82" s="15">
        <v>0</v>
      </c>
      <c r="L82" s="24">
        <v>6</v>
      </c>
      <c r="M82" s="13">
        <f t="shared" si="6"/>
        <v>6</v>
      </c>
      <c r="N82" s="13">
        <f t="shared" si="7"/>
        <v>6</v>
      </c>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0"/>
      <c r="EY82" s="20"/>
      <c r="EZ82" s="20"/>
      <c r="FA82" s="20"/>
      <c r="FB82" s="20"/>
      <c r="FC82" s="20"/>
      <c r="FD82" s="20"/>
      <c r="FE82" s="20"/>
      <c r="FF82" s="20"/>
      <c r="FG82" s="20"/>
      <c r="FH82" s="20"/>
      <c r="FI82" s="20"/>
      <c r="FJ82" s="20"/>
      <c r="FK82" s="20"/>
      <c r="FL82" s="20"/>
      <c r="FM82" s="20"/>
      <c r="FN82" s="20"/>
      <c r="FO82" s="20"/>
      <c r="FP82" s="20"/>
      <c r="FQ82" s="20"/>
      <c r="FR82" s="20"/>
      <c r="FS82" s="20"/>
      <c r="FT82" s="20"/>
      <c r="FU82" s="20"/>
      <c r="FV82" s="20"/>
      <c r="FW82" s="20"/>
      <c r="FX82" s="20"/>
      <c r="FY82" s="20"/>
      <c r="FZ82" s="20"/>
      <c r="GA82" s="20"/>
      <c r="GB82" s="20"/>
      <c r="GC82" s="20"/>
      <c r="GD82" s="20"/>
      <c r="GE82" s="20"/>
      <c r="GF82" s="20"/>
      <c r="GG82" s="20"/>
      <c r="GH82" s="20"/>
      <c r="GI82" s="20"/>
      <c r="GJ82" s="20"/>
      <c r="GK82" s="20"/>
      <c r="GL82" s="20"/>
      <c r="GM82" s="20"/>
      <c r="GN82" s="20"/>
      <c r="GO82" s="20"/>
      <c r="GP82" s="20"/>
      <c r="GQ82" s="20"/>
      <c r="GR82" s="20"/>
      <c r="GS82" s="20"/>
      <c r="GT82" s="20"/>
      <c r="GU82" s="20"/>
      <c r="GV82" s="20"/>
      <c r="GW82" s="20"/>
      <c r="GX82" s="20"/>
      <c r="GY82" s="20"/>
      <c r="GZ82" s="20"/>
      <c r="HA82" s="20"/>
      <c r="HB82" s="20"/>
      <c r="HC82" s="20"/>
      <c r="HD82" s="20"/>
      <c r="HE82" s="20"/>
      <c r="HF82" s="20"/>
      <c r="HG82" s="20"/>
      <c r="HH82" s="20"/>
      <c r="HI82" s="20"/>
      <c r="HJ82" s="20"/>
      <c r="HK82" s="20"/>
      <c r="HL82" s="20"/>
      <c r="HM82" s="20"/>
      <c r="HN82" s="20"/>
      <c r="HO82" s="20"/>
      <c r="HP82" s="20"/>
      <c r="HQ82" s="20"/>
      <c r="HR82" s="20"/>
      <c r="HS82" s="20"/>
      <c r="HT82" s="20"/>
      <c r="HU82" s="20"/>
      <c r="HV82" s="20"/>
      <c r="HW82" s="20"/>
      <c r="HX82" s="20"/>
      <c r="HY82" s="20"/>
      <c r="HZ82" s="20"/>
      <c r="IA82" s="20"/>
      <c r="IB82" s="20"/>
      <c r="IC82" s="20"/>
      <c r="ID82" s="20"/>
      <c r="IE82" s="20"/>
      <c r="IF82" s="20"/>
      <c r="IG82" s="20"/>
      <c r="IH82" s="20"/>
      <c r="II82" s="20"/>
      <c r="IJ82" s="20"/>
      <c r="IK82" s="20"/>
      <c r="IL82" s="20"/>
      <c r="IM82" s="20"/>
      <c r="IN82" s="20"/>
      <c r="IO82" s="20"/>
      <c r="IP82" s="20"/>
      <c r="IQ82" s="20"/>
      <c r="IR82" s="20"/>
      <c r="IS82" s="20"/>
      <c r="IT82" s="20"/>
      <c r="IU82" s="20"/>
      <c r="IV82" s="20"/>
      <c r="IW82" s="20"/>
      <c r="IX82" s="20"/>
      <c r="IY82" s="20"/>
      <c r="IZ82" s="20"/>
      <c r="JA82" s="20"/>
      <c r="JB82" s="20"/>
      <c r="JC82" s="20"/>
      <c r="JD82" s="20"/>
      <c r="JE82" s="20"/>
      <c r="JF82" s="20"/>
      <c r="JG82" s="20"/>
      <c r="JH82" s="20"/>
      <c r="JI82" s="20"/>
      <c r="JJ82" s="20"/>
      <c r="JK82" s="20"/>
      <c r="JL82" s="20"/>
      <c r="JM82" s="20"/>
      <c r="JN82" s="20"/>
      <c r="JO82" s="20"/>
      <c r="JP82" s="20"/>
      <c r="JQ82" s="20"/>
      <c r="JR82" s="20"/>
      <c r="JS82" s="20"/>
      <c r="JT82" s="20"/>
      <c r="JU82" s="20"/>
      <c r="JV82" s="20"/>
      <c r="JW82" s="20"/>
      <c r="JX82" s="20"/>
      <c r="JY82" s="20"/>
      <c r="JZ82" s="20"/>
      <c r="KA82" s="20"/>
      <c r="KB82" s="20"/>
      <c r="KC82" s="20"/>
      <c r="KD82" s="20"/>
      <c r="KE82" s="20"/>
      <c r="KF82" s="20"/>
      <c r="KG82" s="20"/>
      <c r="KH82" s="20"/>
      <c r="KI82" s="20"/>
      <c r="KJ82" s="20"/>
      <c r="KK82" s="20"/>
      <c r="KL82" s="20"/>
      <c r="KM82" s="20"/>
      <c r="KN82" s="20"/>
      <c r="KO82" s="20"/>
      <c r="KP82" s="20"/>
      <c r="KQ82" s="20"/>
      <c r="KR82" s="20"/>
      <c r="KS82" s="20"/>
      <c r="KT82" s="20"/>
      <c r="KU82" s="20"/>
      <c r="KV82" s="20"/>
      <c r="KW82" s="20"/>
      <c r="KX82" s="20"/>
      <c r="KY82" s="20"/>
      <c r="KZ82" s="20"/>
      <c r="LA82" s="20"/>
      <c r="LB82" s="20"/>
      <c r="LC82" s="20"/>
      <c r="LD82" s="20"/>
      <c r="LE82" s="20"/>
      <c r="LF82" s="20"/>
      <c r="LG82" s="20"/>
      <c r="LH82" s="20"/>
      <c r="LI82" s="20"/>
      <c r="LJ82" s="20"/>
      <c r="LK82" s="20"/>
      <c r="LL82" s="20"/>
      <c r="LM82" s="20"/>
      <c r="LN82" s="20"/>
      <c r="LO82" s="20"/>
      <c r="LP82" s="20"/>
      <c r="LQ82" s="20"/>
      <c r="LR82" s="20"/>
      <c r="LS82" s="20"/>
      <c r="LT82" s="20"/>
      <c r="LU82" s="20"/>
      <c r="LV82" s="20"/>
      <c r="LW82" s="20"/>
      <c r="LX82" s="20"/>
      <c r="LY82" s="20"/>
      <c r="LZ82" s="20"/>
      <c r="MA82" s="20"/>
      <c r="MB82" s="20"/>
      <c r="MC82" s="20"/>
      <c r="MD82" s="20"/>
      <c r="ME82" s="20"/>
      <c r="MF82" s="20"/>
      <c r="MG82" s="20"/>
      <c r="MH82" s="20"/>
      <c r="MI82" s="20"/>
      <c r="MJ82" s="20"/>
      <c r="MK82" s="20"/>
      <c r="ML82" s="20"/>
      <c r="MM82" s="20"/>
      <c r="MN82" s="20"/>
      <c r="MO82" s="20"/>
      <c r="MP82" s="20"/>
      <c r="MQ82" s="20"/>
      <c r="MR82" s="20"/>
      <c r="MS82" s="20"/>
      <c r="MT82" s="20"/>
      <c r="MU82" s="20"/>
      <c r="MV82" s="20"/>
      <c r="MW82" s="20"/>
      <c r="MX82" s="20"/>
      <c r="MY82" s="20"/>
      <c r="MZ82" s="20"/>
      <c r="NA82" s="20"/>
      <c r="NB82" s="20"/>
      <c r="NC82" s="20"/>
      <c r="ND82" s="20"/>
      <c r="NE82" s="20"/>
      <c r="NF82" s="20"/>
      <c r="NG82" s="20"/>
      <c r="NH82" s="20"/>
      <c r="NI82" s="20"/>
      <c r="NJ82" s="20"/>
      <c r="NK82" s="20"/>
      <c r="NL82" s="20"/>
      <c r="NM82" s="20"/>
      <c r="NN82" s="20"/>
      <c r="NO82" s="20"/>
      <c r="NP82" s="20"/>
      <c r="NQ82" s="20"/>
      <c r="NR82" s="20"/>
      <c r="NS82" s="20"/>
      <c r="NT82" s="20"/>
      <c r="NU82" s="20"/>
      <c r="NV82" s="20"/>
      <c r="NW82" s="20"/>
      <c r="NX82" s="20"/>
      <c r="NY82" s="20"/>
      <c r="NZ82" s="20"/>
      <c r="OA82" s="20"/>
      <c r="OB82" s="20"/>
      <c r="OC82" s="20"/>
      <c r="OD82" s="20"/>
      <c r="OE82" s="20"/>
      <c r="OF82" s="20"/>
      <c r="OG82" s="20"/>
      <c r="OH82" s="20"/>
      <c r="OI82" s="20"/>
      <c r="OJ82" s="20"/>
      <c r="OK82" s="20"/>
      <c r="OL82" s="20"/>
      <c r="OM82" s="20"/>
      <c r="ON82" s="20"/>
      <c r="OO82" s="20"/>
      <c r="OP82" s="20"/>
      <c r="OQ82" s="20"/>
      <c r="OR82" s="20"/>
      <c r="OS82" s="20"/>
      <c r="OT82" s="20"/>
      <c r="OU82" s="20"/>
      <c r="OV82" s="20"/>
      <c r="OW82" s="20"/>
      <c r="OX82" s="20"/>
      <c r="OY82" s="20"/>
      <c r="OZ82" s="20"/>
      <c r="PA82" s="20"/>
      <c r="PB82" s="20"/>
      <c r="PC82" s="20"/>
      <c r="PD82" s="20"/>
      <c r="PE82" s="20"/>
      <c r="PF82" s="20"/>
      <c r="PG82" s="20"/>
      <c r="PH82" s="20"/>
      <c r="PI82" s="20"/>
      <c r="PJ82" s="20"/>
      <c r="PK82" s="20"/>
      <c r="PL82" s="20"/>
      <c r="PM82" s="20"/>
      <c r="PN82" s="20"/>
      <c r="PO82" s="20"/>
      <c r="PP82" s="20"/>
      <c r="PQ82" s="20"/>
      <c r="PR82" s="20"/>
      <c r="PS82" s="20"/>
      <c r="PT82" s="20"/>
      <c r="PU82" s="20"/>
      <c r="PV82" s="20"/>
      <c r="PW82" s="20"/>
      <c r="PX82" s="20"/>
      <c r="PY82" s="20"/>
      <c r="PZ82" s="20"/>
      <c r="QA82" s="20"/>
      <c r="QB82" s="20"/>
      <c r="QC82" s="20"/>
      <c r="QD82" s="20"/>
      <c r="QE82" s="20"/>
      <c r="QF82" s="20"/>
      <c r="QG82" s="20"/>
      <c r="QH82" s="20"/>
      <c r="QI82" s="20"/>
      <c r="QJ82" s="20"/>
      <c r="QK82" s="20"/>
      <c r="QL82" s="20"/>
      <c r="QM82" s="20"/>
      <c r="QN82" s="20"/>
      <c r="QO82" s="20"/>
      <c r="QP82" s="20"/>
      <c r="QQ82" s="20"/>
      <c r="QR82" s="20"/>
      <c r="QS82" s="20"/>
      <c r="QT82" s="20"/>
      <c r="QU82" s="20"/>
      <c r="QV82" s="20"/>
      <c r="QW82" s="20"/>
      <c r="QX82" s="20"/>
      <c r="QY82" s="20"/>
      <c r="QZ82" s="20"/>
      <c r="RA82" s="20"/>
      <c r="RB82" s="20"/>
      <c r="RC82" s="20"/>
      <c r="RD82" s="20"/>
      <c r="RE82" s="20"/>
      <c r="RF82" s="20"/>
      <c r="RG82" s="20"/>
      <c r="RH82" s="20"/>
      <c r="RI82" s="20"/>
      <c r="RJ82" s="20"/>
      <c r="RK82" s="20"/>
      <c r="RL82" s="20"/>
      <c r="RM82" s="20"/>
      <c r="RN82" s="20"/>
      <c r="RO82" s="20"/>
      <c r="RP82" s="20"/>
      <c r="RQ82" s="20"/>
      <c r="RR82" s="20"/>
      <c r="RS82" s="20"/>
      <c r="RT82" s="20"/>
      <c r="RU82" s="20"/>
      <c r="RV82" s="20"/>
      <c r="RW82" s="20"/>
      <c r="RX82" s="20"/>
      <c r="RY82" s="20"/>
      <c r="RZ82" s="20"/>
      <c r="SA82" s="20"/>
      <c r="SB82" s="20"/>
      <c r="SC82" s="20"/>
      <c r="SD82" s="20"/>
      <c r="SE82" s="20"/>
      <c r="SF82" s="20"/>
      <c r="SG82" s="20"/>
      <c r="SH82" s="20"/>
      <c r="SI82" s="20"/>
      <c r="SJ82" s="20"/>
      <c r="SK82" s="20"/>
      <c r="SL82" s="20"/>
      <c r="SM82" s="20"/>
      <c r="SN82" s="20"/>
      <c r="SO82" s="20"/>
      <c r="SP82" s="20"/>
      <c r="SQ82" s="20"/>
      <c r="SR82" s="20"/>
      <c r="SS82" s="20"/>
      <c r="ST82" s="20"/>
      <c r="SU82" s="20"/>
      <c r="SV82" s="20"/>
      <c r="SW82" s="20"/>
      <c r="SX82" s="20"/>
      <c r="SY82" s="20"/>
      <c r="SZ82" s="20"/>
      <c r="TA82" s="20"/>
      <c r="TB82" s="20"/>
      <c r="TC82" s="20"/>
      <c r="TD82" s="20"/>
      <c r="TE82" s="20"/>
      <c r="TF82" s="20"/>
      <c r="TG82" s="20"/>
      <c r="TH82" s="20"/>
      <c r="TI82" s="20"/>
      <c r="TJ82" s="20"/>
      <c r="TK82" s="20"/>
      <c r="TL82" s="20"/>
      <c r="TM82" s="20"/>
      <c r="TN82" s="20"/>
      <c r="TO82" s="20"/>
      <c r="TP82" s="20"/>
      <c r="TQ82" s="20"/>
      <c r="TR82" s="20"/>
      <c r="TS82" s="20"/>
      <c r="TT82" s="20"/>
      <c r="TU82" s="20"/>
      <c r="TV82" s="20"/>
      <c r="TW82" s="20"/>
      <c r="TX82" s="20"/>
      <c r="TY82" s="20"/>
      <c r="TZ82" s="20"/>
      <c r="UA82" s="20"/>
      <c r="UB82" s="20"/>
      <c r="UC82" s="20"/>
      <c r="UD82" s="20"/>
      <c r="UE82" s="20"/>
      <c r="UF82" s="20"/>
      <c r="UG82" s="20"/>
      <c r="UH82" s="20"/>
      <c r="UI82" s="20"/>
      <c r="UJ82" s="20"/>
      <c r="UK82" s="20"/>
      <c r="UL82" s="20"/>
      <c r="UM82" s="20"/>
      <c r="UN82" s="20"/>
      <c r="UO82" s="20"/>
      <c r="UP82" s="20"/>
      <c r="UQ82" s="20"/>
      <c r="UR82" s="20"/>
      <c r="US82" s="20"/>
      <c r="UT82" s="20"/>
      <c r="UU82" s="20"/>
      <c r="UV82" s="20"/>
      <c r="UW82" s="20"/>
      <c r="UX82" s="20"/>
      <c r="UY82" s="20"/>
      <c r="UZ82" s="20"/>
      <c r="VA82" s="20"/>
      <c r="VB82" s="20"/>
      <c r="VC82" s="20"/>
      <c r="VD82" s="20"/>
      <c r="VE82" s="20"/>
      <c r="VF82" s="20"/>
      <c r="VG82" s="20"/>
      <c r="VH82" s="20"/>
      <c r="VI82" s="20"/>
      <c r="VJ82" s="20"/>
      <c r="VK82" s="20"/>
      <c r="VL82" s="20"/>
      <c r="VM82" s="20"/>
      <c r="VN82" s="20"/>
      <c r="VO82" s="20"/>
      <c r="VP82" s="20"/>
      <c r="VQ82" s="20"/>
      <c r="VR82" s="20"/>
      <c r="VS82" s="20"/>
      <c r="VT82" s="20"/>
      <c r="VU82" s="20"/>
      <c r="VV82" s="20"/>
      <c r="VW82" s="20"/>
      <c r="VX82" s="20"/>
      <c r="VY82" s="20"/>
      <c r="VZ82" s="20"/>
      <c r="WA82" s="20"/>
      <c r="WB82" s="20"/>
      <c r="WC82" s="20"/>
      <c r="WD82" s="20"/>
      <c r="WE82" s="20"/>
      <c r="WF82" s="20"/>
      <c r="WG82" s="20"/>
      <c r="WH82" s="20"/>
      <c r="WI82" s="20"/>
      <c r="WJ82" s="20"/>
      <c r="WK82" s="20"/>
      <c r="WL82" s="20"/>
      <c r="WM82" s="20"/>
      <c r="WN82" s="20"/>
      <c r="WO82" s="20"/>
      <c r="WP82" s="20"/>
      <c r="WQ82" s="20"/>
      <c r="WR82" s="20"/>
      <c r="WS82" s="20"/>
      <c r="WT82" s="20"/>
      <c r="WU82" s="20"/>
      <c r="WV82" s="20"/>
      <c r="WW82" s="20"/>
      <c r="WX82" s="20"/>
      <c r="WY82" s="20"/>
      <c r="WZ82" s="20"/>
      <c r="XA82" s="20"/>
      <c r="XB82" s="20"/>
      <c r="XC82" s="20"/>
      <c r="XD82" s="20"/>
      <c r="XE82" s="20"/>
      <c r="XF82" s="20"/>
      <c r="XG82" s="20"/>
      <c r="XH82" s="20"/>
      <c r="XI82" s="20"/>
      <c r="XJ82" s="20"/>
      <c r="XK82" s="20"/>
      <c r="XL82" s="20"/>
      <c r="XM82" s="20"/>
      <c r="XN82" s="20"/>
      <c r="XO82" s="20"/>
      <c r="XP82" s="20"/>
      <c r="XQ82" s="20"/>
      <c r="XR82" s="20"/>
      <c r="XS82" s="20"/>
      <c r="XT82" s="20"/>
      <c r="XU82" s="20"/>
      <c r="XV82" s="20"/>
      <c r="XW82" s="20"/>
      <c r="XX82" s="20"/>
      <c r="XY82" s="20"/>
      <c r="XZ82" s="20"/>
      <c r="YA82" s="20"/>
      <c r="YB82" s="20"/>
      <c r="YC82" s="20"/>
      <c r="YD82" s="20"/>
      <c r="YE82" s="20"/>
      <c r="YF82" s="20"/>
      <c r="YG82" s="20"/>
      <c r="YH82" s="20"/>
      <c r="YI82" s="20"/>
      <c r="YJ82" s="20"/>
      <c r="YK82" s="20"/>
      <c r="YL82" s="20"/>
      <c r="YM82" s="20"/>
      <c r="YN82" s="20"/>
      <c r="YO82" s="20"/>
      <c r="YP82" s="20"/>
      <c r="YQ82" s="20"/>
      <c r="YR82" s="20"/>
      <c r="YS82" s="20"/>
      <c r="YT82" s="20"/>
      <c r="YU82" s="20"/>
      <c r="YV82" s="20"/>
      <c r="YW82" s="20"/>
      <c r="YX82" s="20"/>
      <c r="YY82" s="20"/>
      <c r="YZ82" s="20"/>
      <c r="ZA82" s="20"/>
      <c r="ZB82" s="20"/>
      <c r="ZC82" s="20"/>
      <c r="ZD82" s="20"/>
      <c r="ZE82" s="20"/>
      <c r="ZF82" s="20"/>
      <c r="ZG82" s="20"/>
      <c r="ZH82" s="20"/>
      <c r="ZI82" s="20"/>
      <c r="ZJ82" s="20"/>
      <c r="ZK82" s="20"/>
      <c r="ZL82" s="20"/>
      <c r="ZM82" s="20"/>
      <c r="ZN82" s="20"/>
      <c r="ZO82" s="20"/>
      <c r="ZP82" s="20"/>
      <c r="ZQ82" s="20"/>
      <c r="ZR82" s="20"/>
      <c r="ZS82" s="20"/>
      <c r="ZT82" s="20"/>
      <c r="ZU82" s="20"/>
      <c r="ZV82" s="20"/>
      <c r="ZW82" s="20"/>
      <c r="ZX82" s="20"/>
      <c r="ZY82" s="20"/>
      <c r="ZZ82" s="20"/>
      <c r="AAA82" s="20"/>
      <c r="AAB82" s="20"/>
      <c r="AAC82" s="20"/>
      <c r="AAD82" s="20"/>
      <c r="AAE82" s="20"/>
      <c r="AAF82" s="20"/>
      <c r="AAG82" s="20"/>
      <c r="AAH82" s="20"/>
      <c r="AAI82" s="20"/>
      <c r="AAJ82" s="20"/>
      <c r="AAK82" s="20"/>
      <c r="AAL82" s="20"/>
      <c r="AAM82" s="20"/>
      <c r="AAN82" s="20"/>
      <c r="AAO82" s="20"/>
      <c r="AAP82" s="20"/>
      <c r="AAQ82" s="20"/>
      <c r="AAR82" s="20"/>
      <c r="AAS82" s="20"/>
      <c r="AAT82" s="20"/>
      <c r="AAU82" s="20"/>
      <c r="AAV82" s="20"/>
      <c r="AAW82" s="20"/>
      <c r="AAX82" s="20"/>
      <c r="AAY82" s="20"/>
      <c r="AAZ82" s="20"/>
      <c r="ABA82" s="20"/>
      <c r="ABB82" s="20"/>
      <c r="ABC82" s="20"/>
      <c r="ABD82" s="20"/>
      <c r="ABE82" s="20"/>
      <c r="ABF82" s="20"/>
      <c r="ABG82" s="20"/>
      <c r="ABH82" s="20"/>
      <c r="ABI82" s="20"/>
      <c r="ABJ82" s="20"/>
      <c r="ABK82" s="20"/>
      <c r="ABL82" s="20"/>
      <c r="ABM82" s="20"/>
      <c r="ABN82" s="20"/>
      <c r="ABO82" s="20"/>
      <c r="ABP82" s="20"/>
      <c r="ABQ82" s="20"/>
      <c r="ABR82" s="20"/>
      <c r="ABS82" s="20"/>
      <c r="ABT82" s="20"/>
      <c r="ABU82" s="20"/>
      <c r="ABV82" s="20"/>
      <c r="ABW82" s="20"/>
      <c r="ABX82" s="20"/>
      <c r="ABY82" s="20"/>
      <c r="ABZ82" s="20"/>
      <c r="ACA82" s="20"/>
      <c r="ACB82" s="20"/>
      <c r="ACC82" s="20"/>
      <c r="ACD82" s="20"/>
      <c r="ACE82" s="20"/>
      <c r="ACF82" s="20"/>
      <c r="ACG82" s="20"/>
      <c r="ACH82" s="20"/>
      <c r="ACI82" s="20"/>
      <c r="ACJ82" s="20"/>
      <c r="ACK82" s="20"/>
      <c r="ACL82" s="20"/>
      <c r="ACM82" s="20"/>
      <c r="ACN82" s="20"/>
      <c r="ACO82" s="20"/>
      <c r="ACP82" s="20"/>
      <c r="ACQ82" s="20"/>
      <c r="ACR82" s="20"/>
      <c r="ACS82" s="20"/>
      <c r="ACT82" s="20"/>
      <c r="ACU82" s="20"/>
      <c r="ACV82" s="20"/>
      <c r="ACW82" s="20"/>
      <c r="ACX82" s="20"/>
      <c r="ACY82" s="20"/>
      <c r="ACZ82" s="20"/>
      <c r="ADA82" s="20"/>
      <c r="ADB82" s="20"/>
      <c r="ADC82" s="20"/>
      <c r="ADD82" s="20"/>
      <c r="ADE82" s="20"/>
      <c r="ADF82" s="20"/>
      <c r="ADG82" s="20"/>
      <c r="ADH82" s="20"/>
      <c r="ADI82" s="20"/>
      <c r="ADJ82" s="20"/>
      <c r="ADK82" s="20"/>
      <c r="ADL82" s="20"/>
      <c r="ADM82" s="20"/>
      <c r="ADN82" s="20"/>
      <c r="ADO82" s="20"/>
      <c r="ADP82" s="20"/>
      <c r="ADQ82" s="20"/>
      <c r="ADR82" s="20"/>
      <c r="ADS82" s="20"/>
      <c r="ADT82" s="20"/>
      <c r="ADU82" s="20"/>
      <c r="ADV82" s="20"/>
      <c r="ADW82" s="20"/>
      <c r="ADX82" s="20"/>
      <c r="ADY82" s="20"/>
      <c r="ADZ82" s="20"/>
      <c r="AEA82" s="20"/>
      <c r="AEB82" s="20"/>
      <c r="AEC82" s="20"/>
      <c r="AED82" s="20"/>
      <c r="AEE82" s="20"/>
      <c r="AEF82" s="20"/>
      <c r="AEG82" s="20"/>
      <c r="AEH82" s="20"/>
      <c r="AEI82" s="20"/>
      <c r="AEJ82" s="20"/>
      <c r="AEK82" s="20"/>
      <c r="AEL82" s="20"/>
      <c r="AEM82" s="20"/>
      <c r="AEN82" s="20"/>
      <c r="AEO82" s="20"/>
      <c r="AEP82" s="20"/>
      <c r="AEQ82" s="20"/>
      <c r="AER82" s="20"/>
      <c r="AES82" s="20"/>
      <c r="AET82" s="20"/>
      <c r="AEU82" s="20"/>
      <c r="AEV82" s="20"/>
      <c r="AEW82" s="20"/>
      <c r="AEX82" s="20"/>
      <c r="AEY82" s="20"/>
      <c r="AEZ82" s="20"/>
      <c r="AFA82" s="20"/>
      <c r="AFB82" s="20"/>
      <c r="AFC82" s="20"/>
      <c r="AFD82" s="20"/>
      <c r="AFE82" s="20"/>
      <c r="AFF82" s="20"/>
      <c r="AFG82" s="20"/>
      <c r="AFH82" s="20"/>
      <c r="AFI82" s="20"/>
      <c r="AFJ82" s="20"/>
      <c r="AFK82" s="20"/>
      <c r="AFL82" s="20"/>
      <c r="AFM82" s="20"/>
      <c r="AFN82" s="20"/>
      <c r="AFO82" s="20"/>
      <c r="AFP82" s="20"/>
      <c r="AFQ82" s="20"/>
      <c r="AFR82" s="20"/>
      <c r="AFS82" s="20"/>
      <c r="AFT82" s="20"/>
      <c r="AFU82" s="20"/>
      <c r="AFV82" s="20"/>
      <c r="AFW82" s="20"/>
      <c r="AFX82" s="20"/>
      <c r="AFY82" s="20"/>
      <c r="AFZ82" s="20"/>
      <c r="AGA82" s="20"/>
      <c r="AGB82" s="20"/>
      <c r="AGC82" s="20"/>
      <c r="AGD82" s="20"/>
      <c r="AGE82" s="20"/>
      <c r="AGF82" s="20"/>
      <c r="AGG82" s="20"/>
      <c r="AGH82" s="20"/>
      <c r="AGI82" s="20"/>
      <c r="AGJ82" s="20"/>
      <c r="AGK82" s="20"/>
      <c r="AGL82" s="20"/>
      <c r="AGM82" s="20"/>
      <c r="AGN82" s="20"/>
      <c r="AGO82" s="20"/>
      <c r="AGP82" s="20"/>
      <c r="AGQ82" s="20"/>
      <c r="AGR82" s="20"/>
      <c r="AGS82" s="20"/>
      <c r="AGT82" s="20"/>
      <c r="AGU82" s="20"/>
      <c r="AGV82" s="20"/>
      <c r="AGW82" s="20"/>
      <c r="AGX82" s="20"/>
      <c r="AGY82" s="20"/>
      <c r="AGZ82" s="20"/>
      <c r="AHA82" s="20"/>
      <c r="AHB82" s="20"/>
      <c r="AHC82" s="20"/>
      <c r="AHD82" s="20"/>
      <c r="AHE82" s="20"/>
      <c r="AHF82" s="20"/>
      <c r="AHG82" s="20"/>
      <c r="AHH82" s="20"/>
      <c r="AHI82" s="20"/>
      <c r="AHJ82" s="20"/>
      <c r="AHK82" s="20"/>
      <c r="AHL82" s="20"/>
      <c r="AHM82" s="20"/>
      <c r="AHN82" s="20"/>
      <c r="AHO82" s="20"/>
      <c r="AHP82" s="20"/>
      <c r="AHQ82" s="20"/>
      <c r="AHR82" s="20"/>
      <c r="AHS82" s="20"/>
      <c r="AHT82" s="20"/>
      <c r="AHU82" s="20"/>
      <c r="AHV82" s="20"/>
      <c r="AHW82" s="20"/>
      <c r="AHX82" s="20"/>
      <c r="AHY82" s="20"/>
      <c r="AHZ82" s="20"/>
      <c r="AIA82" s="20"/>
      <c r="AIB82" s="20"/>
      <c r="AIC82" s="20"/>
      <c r="AID82" s="20"/>
      <c r="AIE82" s="20"/>
      <c r="AIF82" s="20"/>
      <c r="AIG82" s="20"/>
      <c r="AIH82" s="20"/>
      <c r="AII82" s="20"/>
      <c r="AIJ82" s="20"/>
      <c r="AIK82" s="20"/>
      <c r="AIL82" s="20"/>
      <c r="AIM82" s="20"/>
      <c r="AIN82" s="20"/>
      <c r="AIO82" s="20"/>
      <c r="AIP82" s="20"/>
      <c r="AIQ82" s="20"/>
      <c r="AIR82" s="20"/>
      <c r="AIS82" s="20"/>
      <c r="AIT82" s="20"/>
      <c r="AIU82" s="20"/>
      <c r="AIV82" s="20"/>
      <c r="AIW82" s="20"/>
      <c r="AIX82" s="20"/>
      <c r="AIY82" s="20"/>
      <c r="AIZ82" s="20"/>
      <c r="AJA82" s="20"/>
      <c r="AJB82" s="20"/>
      <c r="AJC82" s="20"/>
      <c r="AJD82" s="20"/>
      <c r="AJE82" s="20"/>
      <c r="AJF82" s="20"/>
      <c r="AJG82" s="20"/>
      <c r="AJH82" s="20"/>
      <c r="AJI82" s="20"/>
      <c r="AJJ82" s="20"/>
      <c r="AJK82" s="20"/>
      <c r="AJL82" s="20"/>
      <c r="AJM82" s="20"/>
      <c r="AJN82" s="20"/>
      <c r="AJO82" s="20"/>
      <c r="AJP82" s="20"/>
      <c r="AJQ82" s="20"/>
      <c r="AJR82" s="20"/>
      <c r="AJS82" s="20"/>
      <c r="AJT82" s="20"/>
      <c r="AJU82" s="20"/>
      <c r="AJV82" s="20"/>
      <c r="AJW82" s="20"/>
      <c r="AJX82" s="20"/>
      <c r="AJY82" s="20"/>
      <c r="AJZ82" s="20"/>
      <c r="AKA82" s="20"/>
      <c r="AKB82" s="20"/>
      <c r="AKC82" s="20"/>
      <c r="AKD82" s="20"/>
      <c r="AKE82" s="20"/>
      <c r="AKF82" s="20"/>
      <c r="AKG82" s="20"/>
      <c r="AKH82" s="20"/>
      <c r="AKI82" s="20"/>
      <c r="AKJ82" s="20"/>
      <c r="AKK82" s="20"/>
      <c r="AKL82" s="20"/>
      <c r="AKM82" s="20"/>
      <c r="AKN82" s="20"/>
      <c r="AKO82" s="20"/>
      <c r="AKP82" s="20"/>
      <c r="AKQ82" s="20"/>
      <c r="AKR82" s="20"/>
      <c r="AKS82" s="20"/>
      <c r="AKT82" s="20"/>
      <c r="AKU82" s="20"/>
      <c r="AKV82" s="20"/>
      <c r="AKW82" s="20"/>
      <c r="AKX82" s="20"/>
      <c r="AKY82" s="20"/>
      <c r="AKZ82" s="20"/>
      <c r="ALA82" s="20"/>
      <c r="ALB82" s="20"/>
      <c r="ALC82" s="20"/>
      <c r="ALD82" s="20"/>
      <c r="ALE82" s="20"/>
      <c r="ALF82" s="20"/>
      <c r="ALG82" s="20"/>
      <c r="ALH82" s="20"/>
      <c r="ALI82" s="20"/>
      <c r="ALJ82" s="20"/>
      <c r="ALK82" s="20"/>
      <c r="ALL82" s="20"/>
      <c r="ALM82" s="20"/>
      <c r="ALN82" s="20"/>
      <c r="ALO82" s="20"/>
      <c r="ALP82" s="20"/>
      <c r="ALQ82" s="20"/>
      <c r="ALR82" s="20"/>
      <c r="ALS82" s="20"/>
      <c r="ALT82" s="20"/>
      <c r="ALU82" s="20"/>
      <c r="ALV82" s="20"/>
      <c r="ALW82" s="20"/>
      <c r="ALX82" s="20"/>
      <c r="ALY82" s="20"/>
      <c r="ALZ82" s="20"/>
      <c r="AMA82" s="20"/>
      <c r="AMB82" s="20"/>
      <c r="AMC82" s="20"/>
      <c r="AMD82" s="20"/>
      <c r="AME82" s="20"/>
      <c r="AMF82" s="20"/>
      <c r="AMG82" s="20"/>
      <c r="AMH82" s="20"/>
      <c r="AMI82" s="20"/>
      <c r="AMJ82" s="20"/>
      <c r="AMK82" s="20"/>
      <c r="AML82" s="20"/>
      <c r="AMM82" s="20"/>
      <c r="AMN82" s="20"/>
      <c r="AMO82" s="20"/>
      <c r="AMP82" s="20"/>
      <c r="AMQ82" s="20"/>
      <c r="AMR82" s="20"/>
      <c r="AMS82" s="20"/>
      <c r="AMT82" s="20"/>
      <c r="AMU82" s="20"/>
      <c r="AMV82" s="20"/>
      <c r="AMW82" s="20"/>
      <c r="AMX82" s="20"/>
      <c r="AMY82" s="20"/>
      <c r="AMZ82" s="20"/>
      <c r="ANA82" s="20"/>
      <c r="ANB82" s="20"/>
      <c r="ANC82" s="20"/>
      <c r="AND82" s="20"/>
      <c r="ANE82" s="20"/>
      <c r="ANF82" s="20"/>
      <c r="ANG82" s="20"/>
      <c r="ANH82" s="20"/>
      <c r="ANI82" s="20"/>
      <c r="ANJ82" s="20"/>
      <c r="ANK82" s="20"/>
      <c r="ANL82" s="20"/>
      <c r="ANM82" s="20"/>
      <c r="ANN82" s="20"/>
      <c r="ANO82" s="20"/>
      <c r="ANP82" s="20"/>
      <c r="ANQ82" s="20"/>
      <c r="ANR82" s="20"/>
      <c r="ANS82" s="20"/>
      <c r="ANT82" s="20"/>
      <c r="ANU82" s="20"/>
      <c r="ANV82" s="20"/>
      <c r="ANW82" s="20"/>
      <c r="ANX82" s="20"/>
      <c r="ANY82" s="20"/>
      <c r="ANZ82" s="20"/>
      <c r="AOA82" s="20"/>
      <c r="AOB82" s="20"/>
      <c r="AOC82" s="20"/>
      <c r="AOD82" s="20"/>
      <c r="AOE82" s="20"/>
      <c r="AOF82" s="20"/>
      <c r="AOG82" s="20"/>
      <c r="AOH82" s="20"/>
      <c r="AOI82" s="20"/>
      <c r="AOJ82" s="20"/>
      <c r="AOK82" s="20"/>
      <c r="AOL82" s="20"/>
      <c r="AOM82" s="20"/>
      <c r="AON82" s="20"/>
      <c r="AOO82" s="20"/>
      <c r="AOP82" s="20"/>
      <c r="AOQ82" s="20"/>
      <c r="AOR82" s="20"/>
      <c r="AOS82" s="20"/>
      <c r="AOT82" s="20"/>
      <c r="AOU82" s="20"/>
      <c r="AOV82" s="20"/>
      <c r="AOW82" s="20"/>
      <c r="AOX82" s="20"/>
      <c r="AOY82" s="20"/>
      <c r="AOZ82" s="20"/>
      <c r="APA82" s="20"/>
      <c r="APB82" s="20"/>
      <c r="APC82" s="20"/>
      <c r="APD82" s="20"/>
      <c r="APE82" s="20"/>
      <c r="APF82" s="20"/>
      <c r="APG82" s="20"/>
      <c r="APH82" s="20"/>
      <c r="API82" s="20"/>
      <c r="APJ82" s="20"/>
      <c r="APK82" s="20"/>
      <c r="APL82" s="20"/>
      <c r="APM82" s="20"/>
      <c r="APN82" s="20"/>
      <c r="APO82" s="20"/>
      <c r="APP82" s="20"/>
      <c r="APQ82" s="20"/>
      <c r="APR82" s="20"/>
      <c r="APS82" s="20"/>
      <c r="APT82" s="20"/>
      <c r="APU82" s="20"/>
      <c r="APV82" s="20"/>
      <c r="APW82" s="20"/>
      <c r="APX82" s="20"/>
      <c r="APY82" s="20"/>
      <c r="APZ82" s="20"/>
      <c r="AQA82" s="20"/>
      <c r="AQB82" s="20"/>
      <c r="AQC82" s="20"/>
      <c r="AQD82" s="20"/>
      <c r="AQE82" s="20"/>
      <c r="AQF82" s="20"/>
      <c r="AQG82" s="20"/>
      <c r="AQH82" s="20"/>
      <c r="AQI82" s="20"/>
      <c r="AQJ82" s="20"/>
      <c r="AQK82" s="20"/>
      <c r="AQL82" s="20"/>
      <c r="AQM82" s="20"/>
      <c r="AQN82" s="20"/>
      <c r="AQO82" s="20"/>
      <c r="AQP82" s="20"/>
      <c r="AQQ82" s="20"/>
      <c r="AQR82" s="20"/>
      <c r="AQS82" s="20"/>
      <c r="AQT82" s="20"/>
      <c r="AQU82" s="20"/>
      <c r="AQV82" s="20"/>
      <c r="AQW82" s="20"/>
      <c r="AQX82" s="20"/>
      <c r="AQY82" s="20"/>
      <c r="AQZ82" s="20"/>
      <c r="ARA82" s="20"/>
      <c r="ARB82" s="20"/>
      <c r="ARC82" s="20"/>
      <c r="ARD82" s="20"/>
      <c r="ARE82" s="20"/>
      <c r="ARF82" s="20"/>
      <c r="ARG82" s="20"/>
      <c r="ARH82" s="20"/>
      <c r="ARI82" s="20"/>
      <c r="ARJ82" s="20"/>
      <c r="ARK82" s="20"/>
      <c r="ARL82" s="20"/>
      <c r="ARM82" s="20"/>
      <c r="ARN82" s="20"/>
      <c r="ARO82" s="20"/>
      <c r="ARP82" s="20"/>
      <c r="ARQ82" s="20"/>
      <c r="ARR82" s="20"/>
      <c r="ARS82" s="20"/>
      <c r="ART82" s="20"/>
      <c r="ARU82" s="20"/>
      <c r="ARV82" s="20"/>
      <c r="ARW82" s="20"/>
      <c r="ARX82" s="20"/>
      <c r="ARY82" s="20"/>
      <c r="ARZ82" s="20"/>
      <c r="ASA82" s="20"/>
      <c r="ASB82" s="20"/>
      <c r="ASC82" s="20"/>
      <c r="ASD82" s="20"/>
      <c r="ASE82" s="20"/>
      <c r="ASF82" s="20"/>
      <c r="ASG82" s="20"/>
      <c r="ASH82" s="20"/>
      <c r="ASI82" s="20"/>
      <c r="ASJ82" s="20"/>
      <c r="ASK82" s="20"/>
      <c r="ASL82" s="20"/>
      <c r="ASM82" s="20"/>
      <c r="ASN82" s="20"/>
      <c r="ASO82" s="20"/>
      <c r="ASP82" s="20"/>
      <c r="ASQ82" s="20"/>
      <c r="ASR82" s="20"/>
      <c r="ASS82" s="20"/>
      <c r="AST82" s="20"/>
      <c r="ASU82" s="20"/>
      <c r="ASV82" s="20"/>
      <c r="ASW82" s="20"/>
      <c r="ASX82" s="20"/>
      <c r="ASY82" s="20"/>
      <c r="ASZ82" s="20"/>
      <c r="ATA82" s="20"/>
      <c r="ATB82" s="20"/>
      <c r="ATC82" s="20"/>
      <c r="ATD82" s="20"/>
      <c r="ATE82" s="20"/>
      <c r="ATF82" s="20"/>
      <c r="ATG82" s="20"/>
      <c r="ATH82" s="20"/>
      <c r="ATI82" s="20"/>
      <c r="ATJ82" s="20"/>
      <c r="ATK82" s="20"/>
      <c r="ATL82" s="20"/>
      <c r="ATM82" s="20"/>
      <c r="ATN82" s="20"/>
      <c r="ATO82" s="20"/>
      <c r="ATP82" s="20"/>
      <c r="ATQ82" s="20"/>
      <c r="ATR82" s="20"/>
      <c r="ATS82" s="20"/>
      <c r="ATT82" s="20"/>
      <c r="ATU82" s="20"/>
      <c r="ATV82" s="20"/>
      <c r="ATW82" s="20"/>
      <c r="ATX82" s="20"/>
      <c r="ATY82" s="20"/>
      <c r="ATZ82" s="20"/>
      <c r="AUA82" s="20"/>
      <c r="AUB82" s="20"/>
      <c r="AUC82" s="20"/>
      <c r="AUD82" s="20"/>
      <c r="AUE82" s="20"/>
      <c r="AUF82" s="20"/>
      <c r="AUG82" s="20"/>
      <c r="AUH82" s="20"/>
      <c r="AUI82" s="20"/>
      <c r="AUJ82" s="20"/>
      <c r="AUK82" s="20"/>
      <c r="AUL82" s="20"/>
      <c r="AUM82" s="20"/>
      <c r="AUN82" s="20"/>
      <c r="AUO82" s="20"/>
      <c r="AUP82" s="20"/>
      <c r="AUQ82" s="20"/>
      <c r="AUR82" s="20"/>
      <c r="AUS82" s="20"/>
      <c r="AUT82" s="20"/>
      <c r="AUU82" s="20"/>
      <c r="AUV82" s="20"/>
      <c r="AUW82" s="20"/>
      <c r="AUX82" s="20"/>
      <c r="AUY82" s="20"/>
      <c r="AUZ82" s="20"/>
      <c r="AVA82" s="20"/>
      <c r="AVB82" s="20"/>
      <c r="AVC82" s="20"/>
      <c r="AVD82" s="20"/>
      <c r="AVE82" s="20"/>
      <c r="AVF82" s="20"/>
      <c r="AVG82" s="20"/>
      <c r="AVH82" s="20"/>
      <c r="AVI82" s="20"/>
      <c r="AVJ82" s="20"/>
      <c r="AVK82" s="20"/>
      <c r="AVL82" s="20"/>
      <c r="AVM82" s="20"/>
      <c r="AVN82" s="20"/>
      <c r="AVO82" s="20"/>
      <c r="AVP82" s="20"/>
      <c r="AVQ82" s="20"/>
      <c r="AVR82" s="20"/>
      <c r="AVS82" s="20"/>
      <c r="AVT82" s="20"/>
      <c r="AVU82" s="20"/>
      <c r="AVV82" s="20"/>
      <c r="AVW82" s="20"/>
      <c r="AVX82" s="20"/>
      <c r="AVY82" s="20"/>
      <c r="AVZ82" s="20"/>
      <c r="AWA82" s="20"/>
      <c r="AWB82" s="20"/>
      <c r="AWC82" s="20"/>
      <c r="AWD82" s="20"/>
      <c r="AWE82" s="20"/>
      <c r="AWF82" s="20"/>
      <c r="AWG82" s="20"/>
      <c r="AWH82" s="20"/>
      <c r="AWI82" s="20"/>
      <c r="AWJ82" s="20"/>
      <c r="AWK82" s="20"/>
      <c r="AWL82" s="20"/>
      <c r="AWM82" s="20"/>
      <c r="AWN82" s="20"/>
      <c r="AWO82" s="20"/>
      <c r="AWP82" s="20"/>
      <c r="AWQ82" s="20"/>
      <c r="AWR82" s="20"/>
      <c r="AWS82" s="20"/>
      <c r="AWT82" s="20"/>
      <c r="AWU82" s="20"/>
      <c r="AWV82" s="20"/>
      <c r="AWW82" s="20"/>
      <c r="AWX82" s="20"/>
      <c r="AWY82" s="20"/>
      <c r="AWZ82" s="20"/>
      <c r="AXA82" s="20"/>
      <c r="AXB82" s="20"/>
      <c r="AXC82" s="20"/>
      <c r="AXD82" s="20"/>
      <c r="AXE82" s="20"/>
      <c r="AXF82" s="20"/>
      <c r="AXG82" s="20"/>
      <c r="AXH82" s="20"/>
      <c r="AXI82" s="20"/>
      <c r="AXJ82" s="20"/>
      <c r="AXK82" s="20"/>
      <c r="AXL82" s="20"/>
      <c r="AXM82" s="20"/>
      <c r="AXN82" s="20"/>
      <c r="AXO82" s="20"/>
      <c r="AXP82" s="20"/>
      <c r="AXQ82" s="20"/>
      <c r="AXR82" s="20"/>
      <c r="AXS82" s="20"/>
      <c r="AXT82" s="20"/>
      <c r="AXU82" s="20"/>
      <c r="AXV82" s="20"/>
      <c r="AXW82" s="20"/>
      <c r="AXX82" s="20"/>
      <c r="AXY82" s="20"/>
      <c r="AXZ82" s="20"/>
      <c r="AYA82" s="20"/>
      <c r="AYB82" s="20"/>
      <c r="AYC82" s="20"/>
      <c r="AYD82" s="20"/>
      <c r="AYE82" s="20"/>
      <c r="AYF82" s="20"/>
      <c r="AYG82" s="20"/>
      <c r="AYH82" s="20"/>
      <c r="AYI82" s="20"/>
      <c r="AYJ82" s="20"/>
      <c r="AYK82" s="20"/>
      <c r="AYL82" s="20"/>
      <c r="AYM82" s="20"/>
      <c r="AYN82" s="20"/>
      <c r="AYO82" s="20"/>
      <c r="AYP82" s="20"/>
      <c r="AYQ82" s="20"/>
      <c r="AYR82" s="20"/>
      <c r="AYS82" s="20"/>
      <c r="AYT82" s="20"/>
      <c r="AYU82" s="20"/>
      <c r="AYV82" s="20"/>
      <c r="AYW82" s="20"/>
      <c r="AYX82" s="20"/>
      <c r="AYY82" s="20"/>
      <c r="AYZ82" s="20"/>
      <c r="AZA82" s="20"/>
      <c r="AZB82" s="20"/>
      <c r="AZC82" s="20"/>
      <c r="AZD82" s="20"/>
      <c r="AZE82" s="20"/>
      <c r="AZF82" s="20"/>
      <c r="AZG82" s="20"/>
      <c r="AZH82" s="20"/>
      <c r="AZI82" s="20"/>
      <c r="AZJ82" s="20"/>
      <c r="AZK82" s="20"/>
      <c r="AZL82" s="20"/>
      <c r="AZM82" s="20"/>
      <c r="AZN82" s="20"/>
      <c r="AZO82" s="20"/>
      <c r="AZP82" s="20"/>
      <c r="AZQ82" s="20"/>
      <c r="AZR82" s="20"/>
      <c r="AZS82" s="20"/>
      <c r="AZT82" s="20"/>
      <c r="AZU82" s="20"/>
      <c r="AZV82" s="20"/>
      <c r="AZW82" s="20"/>
      <c r="AZX82" s="20"/>
      <c r="AZY82" s="20"/>
      <c r="AZZ82" s="20"/>
      <c r="BAA82" s="20"/>
      <c r="BAB82" s="20"/>
      <c r="BAC82" s="20"/>
      <c r="BAD82" s="20"/>
      <c r="BAE82" s="20"/>
      <c r="BAF82" s="20"/>
      <c r="BAG82" s="20"/>
      <c r="BAH82" s="20"/>
      <c r="BAI82" s="20"/>
      <c r="BAJ82" s="20"/>
      <c r="BAK82" s="20"/>
      <c r="BAL82" s="20"/>
      <c r="BAM82" s="20"/>
      <c r="BAN82" s="20"/>
      <c r="BAO82" s="20"/>
      <c r="BAP82" s="20"/>
      <c r="BAQ82" s="20"/>
      <c r="BAR82" s="20"/>
      <c r="BAS82" s="20"/>
      <c r="BAT82" s="20"/>
      <c r="BAU82" s="20"/>
      <c r="BAV82" s="20"/>
      <c r="BAW82" s="20"/>
      <c r="BAX82" s="20"/>
      <c r="BAY82" s="20"/>
      <c r="BAZ82" s="20"/>
      <c r="BBA82" s="20"/>
      <c r="BBB82" s="20"/>
      <c r="BBC82" s="20"/>
      <c r="BBD82" s="20"/>
      <c r="BBE82" s="20"/>
      <c r="BBF82" s="20"/>
      <c r="BBG82" s="20"/>
      <c r="BBH82" s="20"/>
      <c r="BBI82" s="20"/>
      <c r="BBJ82" s="20"/>
      <c r="BBK82" s="20"/>
      <c r="BBL82" s="20"/>
      <c r="BBM82" s="20"/>
      <c r="BBN82" s="20"/>
      <c r="BBO82" s="20"/>
      <c r="BBP82" s="20"/>
      <c r="BBQ82" s="20"/>
      <c r="BBR82" s="20"/>
      <c r="BBS82" s="20"/>
      <c r="BBT82" s="20"/>
      <c r="BBU82" s="20"/>
      <c r="BBV82" s="20"/>
      <c r="BBW82" s="20"/>
      <c r="BBX82" s="20"/>
      <c r="BBY82" s="20"/>
      <c r="BBZ82" s="20"/>
      <c r="BCA82" s="20"/>
      <c r="BCB82" s="20"/>
      <c r="BCC82" s="20"/>
      <c r="BCD82" s="20"/>
      <c r="BCE82" s="20"/>
      <c r="BCF82" s="20"/>
      <c r="BCG82" s="20"/>
      <c r="BCH82" s="20"/>
      <c r="BCI82" s="20"/>
      <c r="BCJ82" s="20"/>
      <c r="BCK82" s="20"/>
      <c r="BCL82" s="20"/>
      <c r="BCM82" s="20"/>
      <c r="BCN82" s="20"/>
      <c r="BCO82" s="20"/>
      <c r="BCP82" s="20"/>
      <c r="BCQ82" s="20"/>
      <c r="BCR82" s="20"/>
      <c r="BCS82" s="20"/>
      <c r="BCT82" s="20"/>
      <c r="BCU82" s="20"/>
      <c r="BCV82" s="20"/>
      <c r="BCW82" s="20"/>
      <c r="BCX82" s="20"/>
      <c r="BCY82" s="20"/>
      <c r="BCZ82" s="20"/>
      <c r="BDA82" s="20"/>
      <c r="BDB82" s="20"/>
      <c r="BDC82" s="20"/>
      <c r="BDD82" s="20"/>
      <c r="BDE82" s="20"/>
      <c r="BDF82" s="20"/>
      <c r="BDG82" s="20"/>
      <c r="BDH82" s="20"/>
      <c r="BDI82" s="20"/>
      <c r="BDJ82" s="20"/>
      <c r="BDK82" s="20"/>
      <c r="BDL82" s="20"/>
      <c r="BDM82" s="20"/>
      <c r="BDN82" s="20"/>
      <c r="BDO82" s="20"/>
      <c r="BDP82" s="20"/>
      <c r="BDQ82" s="20"/>
      <c r="BDR82" s="20"/>
      <c r="BDS82" s="20"/>
      <c r="BDT82" s="20"/>
      <c r="BDU82" s="20"/>
      <c r="BDV82" s="20"/>
      <c r="BDW82" s="20"/>
      <c r="BDX82" s="20"/>
      <c r="BDY82" s="20"/>
      <c r="BDZ82" s="20"/>
      <c r="BEA82" s="20"/>
      <c r="BEB82" s="20"/>
      <c r="BEC82" s="20"/>
      <c r="BED82" s="20"/>
      <c r="BEE82" s="20"/>
      <c r="BEF82" s="20"/>
      <c r="BEG82" s="20"/>
      <c r="BEH82" s="20"/>
      <c r="BEI82" s="20"/>
      <c r="BEJ82" s="20"/>
      <c r="BEK82" s="20"/>
      <c r="BEL82" s="20"/>
      <c r="BEM82" s="20"/>
      <c r="BEN82" s="20"/>
      <c r="BEO82" s="20"/>
      <c r="BEP82" s="20"/>
      <c r="BEQ82" s="20"/>
      <c r="BER82" s="20"/>
      <c r="BES82" s="20"/>
      <c r="BET82" s="20"/>
      <c r="BEU82" s="20"/>
      <c r="BEV82" s="20"/>
      <c r="BEW82" s="20"/>
      <c r="BEX82" s="20"/>
      <c r="BEY82" s="20"/>
      <c r="BEZ82" s="20"/>
      <c r="BFA82" s="20"/>
      <c r="BFB82" s="20"/>
      <c r="BFC82" s="20"/>
      <c r="BFD82" s="20"/>
      <c r="BFE82" s="20"/>
      <c r="BFF82" s="20"/>
      <c r="BFG82" s="20"/>
      <c r="BFH82" s="20"/>
      <c r="BFI82" s="20"/>
      <c r="BFJ82" s="20"/>
      <c r="BFK82" s="20"/>
      <c r="BFL82" s="20"/>
      <c r="BFM82" s="20"/>
      <c r="BFN82" s="20"/>
      <c r="BFO82" s="20"/>
      <c r="BFP82" s="20"/>
      <c r="BFQ82" s="20"/>
      <c r="BFR82" s="20"/>
      <c r="BFS82" s="20"/>
      <c r="BFT82" s="20"/>
      <c r="BFU82" s="20"/>
      <c r="BFV82" s="20"/>
      <c r="BFW82" s="20"/>
      <c r="BFX82" s="20"/>
      <c r="BFY82" s="20"/>
      <c r="BFZ82" s="20"/>
      <c r="BGA82" s="20"/>
      <c r="BGB82" s="20"/>
      <c r="BGC82" s="20"/>
      <c r="BGD82" s="20"/>
      <c r="BGE82" s="20"/>
      <c r="BGF82" s="20"/>
      <c r="BGG82" s="20"/>
      <c r="BGH82" s="20"/>
      <c r="BGI82" s="20"/>
      <c r="BGJ82" s="20"/>
      <c r="BGK82" s="20"/>
      <c r="BGL82" s="20"/>
      <c r="BGM82" s="20"/>
      <c r="BGN82" s="20"/>
      <c r="BGO82" s="20"/>
      <c r="BGP82" s="20"/>
      <c r="BGQ82" s="20"/>
      <c r="BGR82" s="20"/>
      <c r="BGS82" s="20"/>
      <c r="BGT82" s="20"/>
      <c r="BGU82" s="20"/>
      <c r="BGV82" s="20"/>
      <c r="BGW82" s="20"/>
      <c r="BGX82" s="20"/>
      <c r="BGY82" s="20"/>
      <c r="BGZ82" s="20"/>
      <c r="BHA82" s="20"/>
      <c r="BHB82" s="20"/>
      <c r="BHC82" s="20"/>
      <c r="BHD82" s="20"/>
      <c r="BHE82" s="20"/>
      <c r="BHF82" s="20"/>
      <c r="BHG82" s="20"/>
      <c r="BHH82" s="20"/>
      <c r="BHI82" s="20"/>
      <c r="BHJ82" s="20"/>
      <c r="BHK82" s="20"/>
      <c r="BHL82" s="20"/>
      <c r="BHM82" s="20"/>
      <c r="BHN82" s="20"/>
      <c r="BHO82" s="20"/>
      <c r="BHP82" s="20"/>
      <c r="BHQ82" s="20"/>
      <c r="BHR82" s="20"/>
      <c r="BHS82" s="20"/>
      <c r="BHT82" s="20"/>
      <c r="BHU82" s="20"/>
      <c r="BHV82" s="20"/>
      <c r="BHW82" s="20"/>
      <c r="BHX82" s="20"/>
      <c r="BHY82" s="20"/>
      <c r="BHZ82" s="20"/>
      <c r="BIA82" s="20"/>
      <c r="BIB82" s="20"/>
      <c r="BIC82" s="20"/>
      <c r="BID82" s="20"/>
      <c r="BIE82" s="20"/>
      <c r="BIF82" s="20"/>
      <c r="BIG82" s="20"/>
      <c r="BIH82" s="20"/>
      <c r="BII82" s="20"/>
      <c r="BIJ82" s="20"/>
      <c r="BIK82" s="20"/>
      <c r="BIL82" s="20"/>
      <c r="BIM82" s="20"/>
      <c r="BIN82" s="20"/>
      <c r="BIO82" s="20"/>
      <c r="BIP82" s="20"/>
      <c r="BIQ82" s="20"/>
      <c r="BIR82" s="20"/>
      <c r="BIS82" s="20"/>
      <c r="BIT82" s="20"/>
      <c r="BIU82" s="20"/>
      <c r="BIV82" s="20"/>
      <c r="BIW82" s="20"/>
      <c r="BIX82" s="20"/>
      <c r="BIY82" s="20"/>
      <c r="BIZ82" s="20"/>
      <c r="BJA82" s="20"/>
      <c r="BJB82" s="20"/>
      <c r="BJC82" s="20"/>
      <c r="BJD82" s="20"/>
      <c r="BJE82" s="20"/>
      <c r="BJF82" s="20"/>
      <c r="BJG82" s="20"/>
      <c r="BJH82" s="20"/>
      <c r="BJI82" s="20"/>
      <c r="BJJ82" s="20"/>
      <c r="BJK82" s="20"/>
      <c r="BJL82" s="20"/>
      <c r="BJM82" s="20"/>
      <c r="BJN82" s="20"/>
      <c r="BJO82" s="20"/>
      <c r="BJP82" s="20"/>
      <c r="BJQ82" s="20"/>
      <c r="BJR82" s="20"/>
      <c r="BJS82" s="20"/>
      <c r="BJT82" s="20"/>
      <c r="BJU82" s="20"/>
      <c r="BJV82" s="20"/>
      <c r="BJW82" s="20"/>
      <c r="BJX82" s="20"/>
      <c r="BJY82" s="20"/>
      <c r="BJZ82" s="20"/>
      <c r="BKA82" s="20"/>
      <c r="BKB82" s="20"/>
      <c r="BKC82" s="20"/>
      <c r="BKD82" s="20"/>
      <c r="BKE82" s="20"/>
      <c r="BKF82" s="20"/>
      <c r="BKG82" s="20"/>
      <c r="BKH82" s="20"/>
      <c r="BKI82" s="20"/>
      <c r="BKJ82" s="20"/>
      <c r="BKK82" s="20"/>
      <c r="BKL82" s="20"/>
      <c r="BKM82" s="20"/>
      <c r="BKN82" s="20"/>
      <c r="BKO82" s="20"/>
      <c r="BKP82" s="20"/>
      <c r="BKQ82" s="20"/>
      <c r="BKR82" s="20"/>
      <c r="BKS82" s="20"/>
      <c r="BKT82" s="20"/>
      <c r="BKU82" s="20"/>
      <c r="BKV82" s="20"/>
      <c r="BKW82" s="20"/>
      <c r="BKX82" s="20"/>
      <c r="BKY82" s="20"/>
      <c r="BKZ82" s="20"/>
      <c r="BLA82" s="20"/>
      <c r="BLB82" s="20"/>
      <c r="BLC82" s="20"/>
      <c r="BLD82" s="20"/>
      <c r="BLE82" s="20"/>
      <c r="BLF82" s="20"/>
      <c r="BLG82" s="20"/>
      <c r="BLH82" s="20"/>
      <c r="BLI82" s="20"/>
      <c r="BLJ82" s="20"/>
      <c r="BLK82" s="20"/>
      <c r="BLL82" s="20"/>
      <c r="BLM82" s="20"/>
      <c r="BLN82" s="20"/>
      <c r="BLO82" s="20"/>
      <c r="BLP82" s="20"/>
      <c r="BLQ82" s="20"/>
      <c r="BLR82" s="20"/>
      <c r="BLS82" s="20"/>
      <c r="BLT82" s="20"/>
      <c r="BLU82" s="20"/>
      <c r="BLV82" s="20"/>
      <c r="BLW82" s="20"/>
      <c r="BLX82" s="20"/>
      <c r="BLY82" s="20"/>
      <c r="BLZ82" s="20"/>
      <c r="BMA82" s="20"/>
      <c r="BMB82" s="20"/>
      <c r="BMC82" s="20"/>
      <c r="BMD82" s="20"/>
      <c r="BME82" s="20"/>
      <c r="BMF82" s="20"/>
      <c r="BMG82" s="20"/>
      <c r="BMH82" s="20"/>
      <c r="BMI82" s="20"/>
      <c r="BMJ82" s="20"/>
      <c r="BMK82" s="20"/>
      <c r="BML82" s="20"/>
      <c r="BMM82" s="20"/>
      <c r="BMN82" s="20"/>
      <c r="BMO82" s="20"/>
      <c r="BMP82" s="20"/>
      <c r="BMQ82" s="20"/>
      <c r="BMR82" s="20"/>
      <c r="BMS82" s="20"/>
      <c r="BMT82" s="20"/>
      <c r="BMU82" s="20"/>
      <c r="BMV82" s="20"/>
      <c r="BMW82" s="20"/>
      <c r="BMX82" s="20"/>
      <c r="BMY82" s="20"/>
      <c r="BMZ82" s="20"/>
      <c r="BNA82" s="20"/>
      <c r="BNB82" s="20"/>
      <c r="BNC82" s="20"/>
      <c r="BND82" s="20"/>
      <c r="BNE82" s="20"/>
      <c r="BNF82" s="20"/>
      <c r="BNG82" s="20"/>
      <c r="BNH82" s="20"/>
      <c r="BNI82" s="20"/>
      <c r="BNJ82" s="20"/>
      <c r="BNK82" s="20"/>
      <c r="BNL82" s="20"/>
      <c r="BNM82" s="20"/>
      <c r="BNN82" s="20"/>
      <c r="BNO82" s="20"/>
      <c r="BNP82" s="20"/>
      <c r="BNQ82" s="20"/>
      <c r="BNR82" s="20"/>
      <c r="BNS82" s="20"/>
      <c r="BNT82" s="20"/>
      <c r="BNU82" s="20"/>
      <c r="BNV82" s="20"/>
      <c r="BNW82" s="20"/>
      <c r="BNX82" s="20"/>
      <c r="BNY82" s="20"/>
      <c r="BNZ82" s="20"/>
      <c r="BOA82" s="20"/>
      <c r="BOB82" s="20"/>
      <c r="BOC82" s="20"/>
      <c r="BOD82" s="20"/>
      <c r="BOE82" s="20"/>
      <c r="BOF82" s="20"/>
      <c r="BOG82" s="20"/>
      <c r="BOH82" s="20"/>
      <c r="BOI82" s="20"/>
      <c r="BOJ82" s="20"/>
      <c r="BOK82" s="20"/>
      <c r="BOL82" s="20"/>
      <c r="BOM82" s="20"/>
      <c r="BON82" s="20"/>
      <c r="BOO82" s="20"/>
      <c r="BOP82" s="20"/>
      <c r="BOQ82" s="20"/>
      <c r="BOR82" s="20"/>
      <c r="BOS82" s="20"/>
      <c r="BOT82" s="20"/>
      <c r="BOU82" s="20"/>
      <c r="BOV82" s="20"/>
      <c r="BOW82" s="20"/>
      <c r="BOX82" s="20"/>
      <c r="BOY82" s="20"/>
      <c r="BOZ82" s="20"/>
      <c r="BPA82" s="20"/>
      <c r="BPB82" s="20"/>
      <c r="BPC82" s="20"/>
      <c r="BPD82" s="20"/>
      <c r="BPE82" s="20"/>
      <c r="BPF82" s="20"/>
      <c r="BPG82" s="20"/>
      <c r="BPH82" s="20"/>
      <c r="BPI82" s="20"/>
      <c r="BPJ82" s="20"/>
      <c r="BPK82" s="20"/>
      <c r="BPL82" s="20"/>
      <c r="BPM82" s="20"/>
      <c r="BPN82" s="20"/>
      <c r="BPO82" s="20"/>
      <c r="BPP82" s="20"/>
      <c r="BPQ82" s="20"/>
      <c r="BPR82" s="20"/>
      <c r="BPS82" s="20"/>
      <c r="BPT82" s="20"/>
      <c r="BPU82" s="20"/>
      <c r="BPV82" s="20"/>
      <c r="BPW82" s="20"/>
      <c r="BPX82" s="20"/>
      <c r="BPY82" s="20"/>
      <c r="BPZ82" s="20"/>
      <c r="BQA82" s="20"/>
      <c r="BQB82" s="20"/>
      <c r="BQC82" s="20"/>
      <c r="BQD82" s="20"/>
      <c r="BQE82" s="20"/>
      <c r="BQF82" s="20"/>
      <c r="BQG82" s="20"/>
      <c r="BQH82" s="20"/>
      <c r="BQI82" s="20"/>
      <c r="BQJ82" s="20"/>
      <c r="BQK82" s="20"/>
      <c r="BQL82" s="20"/>
      <c r="BQM82" s="20"/>
      <c r="BQN82" s="20"/>
      <c r="BQO82" s="20"/>
      <c r="BQP82" s="20"/>
      <c r="BQQ82" s="20"/>
      <c r="BQR82" s="20"/>
      <c r="BQS82" s="20"/>
      <c r="BQT82" s="20"/>
      <c r="BQU82" s="20"/>
      <c r="BQV82" s="20"/>
      <c r="BQW82" s="20"/>
      <c r="BQX82" s="20"/>
      <c r="BQY82" s="20"/>
      <c r="BQZ82" s="20"/>
      <c r="BRA82" s="20"/>
      <c r="BRB82" s="20"/>
      <c r="BRC82" s="20"/>
      <c r="BRD82" s="20"/>
      <c r="BRE82" s="20"/>
      <c r="BRF82" s="20"/>
      <c r="BRG82" s="20"/>
      <c r="BRH82" s="20"/>
      <c r="BRI82" s="20"/>
      <c r="BRJ82" s="20"/>
      <c r="BRK82" s="20"/>
      <c r="BRL82" s="20"/>
      <c r="BRM82" s="20"/>
      <c r="BRN82" s="20"/>
      <c r="BRO82" s="20"/>
      <c r="BRP82" s="20"/>
      <c r="BRQ82" s="20"/>
      <c r="BRR82" s="20"/>
      <c r="BRS82" s="20"/>
      <c r="BRT82" s="20"/>
      <c r="BRU82" s="20"/>
      <c r="BRV82" s="20"/>
      <c r="BRW82" s="20"/>
      <c r="BRX82" s="20"/>
      <c r="BRY82" s="20"/>
      <c r="BRZ82" s="20"/>
      <c r="BSA82" s="20"/>
      <c r="BSB82" s="20"/>
      <c r="BSC82" s="20"/>
      <c r="BSD82" s="20"/>
      <c r="BSE82" s="20"/>
      <c r="BSF82" s="20"/>
      <c r="BSG82" s="20"/>
      <c r="BSH82" s="20"/>
      <c r="BSI82" s="20"/>
      <c r="BSJ82" s="20"/>
      <c r="BSK82" s="20"/>
      <c r="BSL82" s="20"/>
      <c r="BSM82" s="20"/>
      <c r="BSN82" s="20"/>
      <c r="BSO82" s="20"/>
      <c r="BSP82" s="20"/>
      <c r="BSQ82" s="20"/>
      <c r="BSR82" s="20"/>
      <c r="BSS82" s="20"/>
      <c r="BST82" s="20"/>
      <c r="BSU82" s="20"/>
      <c r="BSV82" s="20"/>
      <c r="BSW82" s="20"/>
      <c r="BSX82" s="20"/>
      <c r="BSY82" s="20"/>
      <c r="BSZ82" s="20"/>
      <c r="BTA82" s="20"/>
      <c r="BTB82" s="20"/>
      <c r="BTC82" s="20"/>
      <c r="BTD82" s="20"/>
      <c r="BTE82" s="20"/>
      <c r="BTF82" s="20"/>
      <c r="BTG82" s="20"/>
      <c r="BTH82" s="20"/>
      <c r="BTI82" s="20"/>
      <c r="BTJ82" s="20"/>
      <c r="BTK82" s="20"/>
      <c r="BTL82" s="20"/>
      <c r="BTM82" s="20"/>
      <c r="BTN82" s="20"/>
      <c r="BTO82" s="20"/>
      <c r="BTP82" s="20"/>
      <c r="BTQ82" s="20"/>
      <c r="BTR82" s="20"/>
      <c r="BTS82" s="20"/>
      <c r="BTT82" s="20"/>
      <c r="BTU82" s="20"/>
      <c r="BTV82" s="20"/>
      <c r="BTW82" s="20"/>
      <c r="BTX82" s="20"/>
      <c r="BTY82" s="20"/>
      <c r="BTZ82" s="20"/>
      <c r="BUA82" s="20"/>
      <c r="BUB82" s="20"/>
      <c r="BUC82" s="20"/>
      <c r="BUD82" s="20"/>
      <c r="BUE82" s="20"/>
      <c r="BUF82" s="20"/>
      <c r="BUG82" s="20"/>
      <c r="BUH82" s="20"/>
      <c r="BUI82" s="20"/>
      <c r="BUJ82" s="20"/>
      <c r="BUK82" s="20"/>
      <c r="BUL82" s="20"/>
      <c r="BUM82" s="20"/>
      <c r="BUN82" s="20"/>
      <c r="BUO82" s="20"/>
      <c r="BUP82" s="20"/>
      <c r="BUQ82" s="20"/>
      <c r="BUR82" s="20"/>
      <c r="BUS82" s="20"/>
      <c r="BUT82" s="20"/>
      <c r="BUU82" s="20"/>
      <c r="BUV82" s="20"/>
      <c r="BUW82" s="20"/>
      <c r="BUX82" s="20"/>
      <c r="BUY82" s="20"/>
      <c r="BUZ82" s="20"/>
      <c r="BVA82" s="20"/>
      <c r="BVB82" s="20"/>
      <c r="BVC82" s="20"/>
      <c r="BVD82" s="20"/>
      <c r="BVE82" s="20"/>
      <c r="BVF82" s="20"/>
      <c r="BVG82" s="20"/>
      <c r="BVH82" s="20"/>
      <c r="BVI82" s="20"/>
      <c r="BVJ82" s="20"/>
      <c r="BVK82" s="20"/>
      <c r="BVL82" s="20"/>
      <c r="BVM82" s="20"/>
      <c r="BVN82" s="20"/>
      <c r="BVO82" s="20"/>
      <c r="BVP82" s="20"/>
      <c r="BVQ82" s="20"/>
      <c r="BVR82" s="20"/>
      <c r="BVS82" s="20"/>
      <c r="BVT82" s="20"/>
      <c r="BVU82" s="20"/>
      <c r="BVV82" s="20"/>
      <c r="BVW82" s="20"/>
      <c r="BVX82" s="20"/>
      <c r="BVY82" s="20"/>
      <c r="BVZ82" s="20"/>
      <c r="BWA82" s="20"/>
      <c r="BWB82" s="20"/>
      <c r="BWC82" s="20"/>
      <c r="BWD82" s="20"/>
      <c r="BWE82" s="20"/>
      <c r="BWF82" s="20"/>
      <c r="BWG82" s="20"/>
      <c r="BWH82" s="20"/>
      <c r="BWI82" s="20"/>
      <c r="BWJ82" s="20"/>
      <c r="BWK82" s="20"/>
      <c r="BWL82" s="20"/>
      <c r="BWM82" s="20"/>
      <c r="BWN82" s="20"/>
      <c r="BWO82" s="20"/>
      <c r="BWP82" s="20"/>
      <c r="BWQ82" s="20"/>
      <c r="BWR82" s="20"/>
      <c r="BWS82" s="20"/>
      <c r="BWT82" s="20"/>
      <c r="BWU82" s="20"/>
      <c r="BWV82" s="20"/>
      <c r="BWW82" s="20"/>
      <c r="BWX82" s="20"/>
      <c r="BWY82" s="20"/>
      <c r="BWZ82" s="20"/>
      <c r="BXA82" s="20"/>
      <c r="BXB82" s="20"/>
      <c r="BXC82" s="20"/>
      <c r="BXD82" s="20"/>
      <c r="BXE82" s="20"/>
      <c r="BXF82" s="20"/>
      <c r="BXG82" s="20"/>
      <c r="BXH82" s="20"/>
      <c r="BXI82" s="20"/>
      <c r="BXJ82" s="20"/>
      <c r="BXK82" s="20"/>
      <c r="BXL82" s="20"/>
      <c r="BXM82" s="20"/>
      <c r="BXN82" s="20"/>
      <c r="BXO82" s="20"/>
      <c r="BXP82" s="20"/>
      <c r="BXQ82" s="20"/>
      <c r="BXR82" s="20"/>
      <c r="BXS82" s="20"/>
      <c r="BXT82" s="20"/>
      <c r="BXU82" s="20"/>
      <c r="BXV82" s="20"/>
      <c r="BXW82" s="20"/>
      <c r="BXX82" s="20"/>
      <c r="BXY82" s="20"/>
      <c r="BXZ82" s="20"/>
      <c r="BYA82" s="20"/>
      <c r="BYB82" s="20"/>
      <c r="BYC82" s="20"/>
      <c r="BYD82" s="20"/>
      <c r="BYE82" s="20"/>
      <c r="BYF82" s="20"/>
      <c r="BYG82" s="20"/>
      <c r="BYH82" s="20"/>
      <c r="BYI82" s="20"/>
      <c r="BYJ82" s="20"/>
      <c r="BYK82" s="20"/>
      <c r="BYL82" s="20"/>
      <c r="BYM82" s="20"/>
      <c r="BYN82" s="20"/>
      <c r="BYO82" s="20"/>
      <c r="BYP82" s="20"/>
      <c r="BYQ82" s="20"/>
      <c r="BYR82" s="20"/>
      <c r="BYS82" s="20"/>
      <c r="BYT82" s="20"/>
      <c r="BYU82" s="20"/>
      <c r="BYV82" s="20"/>
      <c r="BYW82" s="20"/>
      <c r="BYX82" s="20"/>
      <c r="BYY82" s="20"/>
      <c r="BYZ82" s="20"/>
      <c r="BZA82" s="20"/>
      <c r="BZB82" s="20"/>
      <c r="BZC82" s="20"/>
      <c r="BZD82" s="20"/>
      <c r="BZE82" s="20"/>
      <c r="BZF82" s="20"/>
      <c r="BZG82" s="20"/>
      <c r="BZH82" s="20"/>
      <c r="BZI82" s="20"/>
      <c r="BZJ82" s="20"/>
      <c r="BZK82" s="20"/>
      <c r="BZL82" s="20"/>
      <c r="BZM82" s="20"/>
      <c r="BZN82" s="20"/>
      <c r="BZO82" s="20"/>
      <c r="BZP82" s="20"/>
      <c r="BZQ82" s="20"/>
      <c r="BZR82" s="20"/>
      <c r="BZS82" s="20"/>
      <c r="BZT82" s="20"/>
      <c r="BZU82" s="20"/>
      <c r="BZV82" s="20"/>
      <c r="BZW82" s="20"/>
      <c r="BZX82" s="20"/>
      <c r="BZY82" s="20"/>
      <c r="BZZ82" s="20"/>
      <c r="CAA82" s="20"/>
      <c r="CAB82" s="20"/>
      <c r="CAC82" s="20"/>
      <c r="CAD82" s="20"/>
      <c r="CAE82" s="20"/>
      <c r="CAF82" s="20"/>
      <c r="CAG82" s="20"/>
      <c r="CAH82" s="20"/>
      <c r="CAI82" s="20"/>
      <c r="CAJ82" s="20"/>
      <c r="CAK82" s="20"/>
      <c r="CAL82" s="20"/>
      <c r="CAM82" s="20"/>
      <c r="CAN82" s="20"/>
      <c r="CAO82" s="20"/>
      <c r="CAP82" s="20"/>
      <c r="CAQ82" s="20"/>
      <c r="CAR82" s="20"/>
      <c r="CAS82" s="20"/>
      <c r="CAT82" s="20"/>
      <c r="CAU82" s="20"/>
      <c r="CAV82" s="20"/>
      <c r="CAW82" s="20"/>
      <c r="CAX82" s="20"/>
      <c r="CAY82" s="20"/>
      <c r="CAZ82" s="20"/>
      <c r="CBA82" s="20"/>
      <c r="CBB82" s="20"/>
      <c r="CBC82" s="20"/>
      <c r="CBD82" s="20"/>
      <c r="CBE82" s="20"/>
      <c r="CBF82" s="20"/>
      <c r="CBG82" s="20"/>
      <c r="CBH82" s="20"/>
      <c r="CBI82" s="20"/>
      <c r="CBJ82" s="20"/>
      <c r="CBK82" s="20"/>
      <c r="CBL82" s="20"/>
      <c r="CBM82" s="20"/>
      <c r="CBN82" s="20"/>
      <c r="CBO82" s="20"/>
      <c r="CBP82" s="20"/>
      <c r="CBQ82" s="20"/>
      <c r="CBR82" s="20"/>
      <c r="CBS82" s="20"/>
      <c r="CBT82" s="20"/>
      <c r="CBU82" s="20"/>
      <c r="CBV82" s="20"/>
      <c r="CBW82" s="20"/>
      <c r="CBX82" s="20"/>
      <c r="CBY82" s="20"/>
      <c r="CBZ82" s="20"/>
      <c r="CCA82" s="20"/>
      <c r="CCB82" s="20"/>
      <c r="CCC82" s="20"/>
      <c r="CCD82" s="20"/>
      <c r="CCE82" s="20"/>
      <c r="CCF82" s="20"/>
      <c r="CCG82" s="20"/>
      <c r="CCH82" s="20"/>
      <c r="CCI82" s="20"/>
      <c r="CCJ82" s="20"/>
      <c r="CCK82" s="20"/>
      <c r="CCL82" s="20"/>
      <c r="CCM82" s="20"/>
      <c r="CCN82" s="20"/>
      <c r="CCO82" s="20"/>
      <c r="CCP82" s="20"/>
      <c r="CCQ82" s="20"/>
      <c r="CCR82" s="20"/>
      <c r="CCS82" s="20"/>
      <c r="CCT82" s="20"/>
      <c r="CCU82" s="20"/>
      <c r="CCV82" s="20"/>
      <c r="CCW82" s="20"/>
      <c r="CCX82" s="20"/>
      <c r="CCY82" s="20"/>
      <c r="CCZ82" s="20"/>
      <c r="CDA82" s="20"/>
      <c r="CDB82" s="20"/>
      <c r="CDC82" s="20"/>
      <c r="CDD82" s="20"/>
      <c r="CDE82" s="20"/>
      <c r="CDF82" s="20"/>
      <c r="CDG82" s="20"/>
      <c r="CDH82" s="20"/>
      <c r="CDI82" s="20"/>
      <c r="CDJ82" s="20"/>
      <c r="CDK82" s="20"/>
      <c r="CDL82" s="20"/>
      <c r="CDM82" s="20"/>
      <c r="CDN82" s="20"/>
      <c r="CDO82" s="20"/>
      <c r="CDP82" s="20"/>
      <c r="CDQ82" s="20"/>
      <c r="CDR82" s="20"/>
      <c r="CDS82" s="20"/>
      <c r="CDT82" s="20"/>
      <c r="CDU82" s="20"/>
      <c r="CDV82" s="20"/>
      <c r="CDW82" s="20"/>
      <c r="CDX82" s="20"/>
      <c r="CDY82" s="20"/>
      <c r="CDZ82" s="20"/>
      <c r="CEA82" s="20"/>
      <c r="CEB82" s="20"/>
      <c r="CEC82" s="20"/>
      <c r="CED82" s="20"/>
      <c r="CEE82" s="20"/>
      <c r="CEF82" s="20"/>
      <c r="CEG82" s="20"/>
      <c r="CEH82" s="20"/>
      <c r="CEI82" s="20"/>
      <c r="CEJ82" s="20"/>
      <c r="CEK82" s="20"/>
      <c r="CEL82" s="20"/>
      <c r="CEM82" s="20"/>
      <c r="CEN82" s="20"/>
      <c r="CEO82" s="20"/>
      <c r="CEP82" s="20"/>
      <c r="CEQ82" s="20"/>
      <c r="CER82" s="20"/>
      <c r="CES82" s="20"/>
      <c r="CET82" s="20"/>
      <c r="CEU82" s="20"/>
      <c r="CEV82" s="20"/>
      <c r="CEW82" s="20"/>
      <c r="CEX82" s="20"/>
      <c r="CEY82" s="20"/>
      <c r="CEZ82" s="20"/>
      <c r="CFA82" s="20"/>
      <c r="CFB82" s="20"/>
      <c r="CFC82" s="20"/>
      <c r="CFD82" s="20"/>
      <c r="CFE82" s="20"/>
      <c r="CFF82" s="20"/>
      <c r="CFG82" s="20"/>
      <c r="CFH82" s="20"/>
      <c r="CFI82" s="20"/>
      <c r="CFJ82" s="20"/>
      <c r="CFK82" s="20"/>
      <c r="CFL82" s="20"/>
      <c r="CFM82" s="20"/>
      <c r="CFN82" s="20"/>
      <c r="CFO82" s="20"/>
      <c r="CFP82" s="20"/>
      <c r="CFQ82" s="20"/>
      <c r="CFR82" s="20"/>
      <c r="CFS82" s="20"/>
      <c r="CFT82" s="20"/>
      <c r="CFU82" s="20"/>
      <c r="CFV82" s="20"/>
      <c r="CFW82" s="20"/>
      <c r="CFX82" s="20"/>
      <c r="CFY82" s="20"/>
      <c r="CFZ82" s="20"/>
      <c r="CGA82" s="20"/>
      <c r="CGB82" s="20"/>
      <c r="CGC82" s="20"/>
      <c r="CGD82" s="20"/>
      <c r="CGE82" s="20"/>
      <c r="CGF82" s="20"/>
      <c r="CGG82" s="20"/>
      <c r="CGH82" s="20"/>
      <c r="CGI82" s="20"/>
      <c r="CGJ82" s="20"/>
      <c r="CGK82" s="20"/>
      <c r="CGL82" s="20"/>
      <c r="CGM82" s="20"/>
      <c r="CGN82" s="20"/>
      <c r="CGO82" s="20"/>
      <c r="CGP82" s="20"/>
      <c r="CGQ82" s="20"/>
      <c r="CGR82" s="20"/>
      <c r="CGS82" s="20"/>
      <c r="CGT82" s="20"/>
      <c r="CGU82" s="20"/>
      <c r="CGV82" s="20"/>
      <c r="CGW82" s="20"/>
      <c r="CGX82" s="20"/>
      <c r="CGY82" s="20"/>
      <c r="CGZ82" s="20"/>
      <c r="CHA82" s="20"/>
      <c r="CHB82" s="20"/>
      <c r="CHC82" s="20"/>
      <c r="CHD82" s="20"/>
      <c r="CHE82" s="20"/>
      <c r="CHF82" s="20"/>
      <c r="CHG82" s="20"/>
      <c r="CHH82" s="20"/>
      <c r="CHI82" s="20"/>
      <c r="CHJ82" s="20"/>
      <c r="CHK82" s="20"/>
      <c r="CHL82" s="20"/>
      <c r="CHM82" s="20"/>
      <c r="CHN82" s="20"/>
      <c r="CHO82" s="20"/>
      <c r="CHP82" s="20"/>
      <c r="CHQ82" s="20"/>
      <c r="CHR82" s="20"/>
      <c r="CHS82" s="20"/>
      <c r="CHT82" s="20"/>
      <c r="CHU82" s="20"/>
      <c r="CHV82" s="20"/>
      <c r="CHW82" s="20"/>
      <c r="CHX82" s="20"/>
      <c r="CHY82" s="20"/>
      <c r="CHZ82" s="20"/>
      <c r="CIA82" s="20"/>
      <c r="CIB82" s="20"/>
      <c r="CIC82" s="20"/>
      <c r="CID82" s="20"/>
      <c r="CIE82" s="20"/>
      <c r="CIF82" s="20"/>
      <c r="CIG82" s="20"/>
      <c r="CIH82" s="20"/>
      <c r="CII82" s="20"/>
      <c r="CIJ82" s="20"/>
      <c r="CIK82" s="20"/>
      <c r="CIL82" s="20"/>
      <c r="CIM82" s="20"/>
      <c r="CIN82" s="20"/>
      <c r="CIO82" s="20"/>
      <c r="CIP82" s="20"/>
      <c r="CIQ82" s="20"/>
      <c r="CIR82" s="20"/>
      <c r="CIS82" s="20"/>
      <c r="CIT82" s="20"/>
      <c r="CIU82" s="20"/>
      <c r="CIV82" s="20"/>
      <c r="CIW82" s="20"/>
      <c r="CIX82" s="20"/>
      <c r="CIY82" s="20"/>
      <c r="CIZ82" s="20"/>
      <c r="CJA82" s="20"/>
      <c r="CJB82" s="20"/>
      <c r="CJC82" s="20"/>
      <c r="CJD82" s="20"/>
      <c r="CJE82" s="20"/>
      <c r="CJF82" s="20"/>
      <c r="CJG82" s="20"/>
      <c r="CJH82" s="20"/>
      <c r="CJI82" s="20"/>
      <c r="CJJ82" s="20"/>
      <c r="CJK82" s="20"/>
      <c r="CJL82" s="20"/>
      <c r="CJM82" s="20"/>
      <c r="CJN82" s="20"/>
      <c r="CJO82" s="20"/>
      <c r="CJP82" s="20"/>
      <c r="CJQ82" s="20"/>
      <c r="CJR82" s="20"/>
      <c r="CJS82" s="20"/>
      <c r="CJT82" s="20"/>
      <c r="CJU82" s="20"/>
      <c r="CJV82" s="20"/>
      <c r="CJW82" s="20"/>
      <c r="CJX82" s="20"/>
      <c r="CJY82" s="20"/>
      <c r="CJZ82" s="20"/>
      <c r="CKA82" s="20"/>
      <c r="CKB82" s="20"/>
      <c r="CKC82" s="20"/>
      <c r="CKD82" s="20"/>
      <c r="CKE82" s="20"/>
      <c r="CKF82" s="20"/>
      <c r="CKG82" s="20"/>
      <c r="CKH82" s="20"/>
      <c r="CKI82" s="20"/>
      <c r="CKJ82" s="20"/>
      <c r="CKK82" s="20"/>
      <c r="CKL82" s="20"/>
      <c r="CKM82" s="20"/>
      <c r="CKN82" s="20"/>
      <c r="CKO82" s="20"/>
      <c r="CKP82" s="20"/>
      <c r="CKQ82" s="20"/>
      <c r="CKR82" s="20"/>
      <c r="CKS82" s="20"/>
      <c r="CKT82" s="20"/>
      <c r="CKU82" s="20"/>
      <c r="CKV82" s="20"/>
      <c r="CKW82" s="20"/>
      <c r="CKX82" s="20"/>
      <c r="CKY82" s="20"/>
      <c r="CKZ82" s="20"/>
      <c r="CLA82" s="20"/>
      <c r="CLB82" s="20"/>
      <c r="CLC82" s="20"/>
      <c r="CLD82" s="20"/>
      <c r="CLE82" s="20"/>
      <c r="CLF82" s="20"/>
      <c r="CLG82" s="20"/>
      <c r="CLH82" s="20"/>
      <c r="CLI82" s="20"/>
      <c r="CLJ82" s="20"/>
      <c r="CLK82" s="20"/>
      <c r="CLL82" s="20"/>
      <c r="CLM82" s="20"/>
      <c r="CLN82" s="20"/>
      <c r="CLO82" s="20"/>
      <c r="CLP82" s="20"/>
      <c r="CLQ82" s="20"/>
      <c r="CLR82" s="20"/>
      <c r="CLS82" s="20"/>
      <c r="CLT82" s="20"/>
      <c r="CLU82" s="20"/>
      <c r="CLV82" s="20"/>
      <c r="CLW82" s="20"/>
      <c r="CLX82" s="20"/>
      <c r="CLY82" s="20"/>
      <c r="CLZ82" s="20"/>
      <c r="CMA82" s="20"/>
      <c r="CMB82" s="20"/>
      <c r="CMC82" s="20"/>
      <c r="CMD82" s="20"/>
      <c r="CME82" s="20"/>
      <c r="CMF82" s="20"/>
      <c r="CMG82" s="20"/>
      <c r="CMH82" s="20"/>
      <c r="CMI82" s="20"/>
      <c r="CMJ82" s="20"/>
      <c r="CMK82" s="20"/>
      <c r="CML82" s="20"/>
      <c r="CMM82" s="20"/>
      <c r="CMN82" s="20"/>
      <c r="CMO82" s="20"/>
      <c r="CMP82" s="20"/>
      <c r="CMQ82" s="20"/>
      <c r="CMR82" s="20"/>
      <c r="CMS82" s="20"/>
      <c r="CMT82" s="20"/>
      <c r="CMU82" s="20"/>
      <c r="CMV82" s="20"/>
      <c r="CMW82" s="20"/>
      <c r="CMX82" s="20"/>
      <c r="CMY82" s="20"/>
      <c r="CMZ82" s="20"/>
      <c r="CNA82" s="20"/>
      <c r="CNB82" s="20"/>
      <c r="CNC82" s="20"/>
      <c r="CND82" s="20"/>
      <c r="CNE82" s="20"/>
      <c r="CNF82" s="20"/>
      <c r="CNG82" s="20"/>
      <c r="CNH82" s="20"/>
      <c r="CNI82" s="20"/>
      <c r="CNJ82" s="20"/>
      <c r="CNK82" s="20"/>
      <c r="CNL82" s="20"/>
      <c r="CNM82" s="20"/>
      <c r="CNN82" s="20"/>
      <c r="CNO82" s="20"/>
      <c r="CNP82" s="20"/>
      <c r="CNQ82" s="20"/>
      <c r="CNR82" s="20"/>
      <c r="CNS82" s="20"/>
      <c r="CNT82" s="20"/>
      <c r="CNU82" s="20"/>
      <c r="CNV82" s="20"/>
      <c r="CNW82" s="20"/>
      <c r="CNX82" s="20"/>
      <c r="CNY82" s="20"/>
      <c r="CNZ82" s="20"/>
      <c r="COA82" s="20"/>
      <c r="COB82" s="20"/>
      <c r="COC82" s="20"/>
      <c r="COD82" s="20"/>
      <c r="COE82" s="20"/>
      <c r="COF82" s="20"/>
      <c r="COG82" s="20"/>
      <c r="COH82" s="20"/>
      <c r="COI82" s="20"/>
      <c r="COJ82" s="20"/>
      <c r="COK82" s="20"/>
      <c r="COL82" s="20"/>
      <c r="COM82" s="20"/>
      <c r="CON82" s="20"/>
      <c r="COO82" s="20"/>
      <c r="COP82" s="20"/>
      <c r="COQ82" s="20"/>
      <c r="COR82" s="20"/>
      <c r="COS82" s="20"/>
      <c r="COT82" s="20"/>
      <c r="COU82" s="20"/>
      <c r="COV82" s="20"/>
      <c r="COW82" s="20"/>
      <c r="COX82" s="20"/>
      <c r="COY82" s="20"/>
      <c r="COZ82" s="20"/>
      <c r="CPA82" s="20"/>
      <c r="CPB82" s="20"/>
      <c r="CPC82" s="20"/>
      <c r="CPD82" s="20"/>
      <c r="CPE82" s="20"/>
      <c r="CPF82" s="20"/>
      <c r="CPG82" s="20"/>
      <c r="CPH82" s="20"/>
      <c r="CPI82" s="20"/>
      <c r="CPJ82" s="20"/>
      <c r="CPK82" s="20"/>
      <c r="CPL82" s="20"/>
      <c r="CPM82" s="20"/>
      <c r="CPN82" s="20"/>
      <c r="CPO82" s="20"/>
      <c r="CPP82" s="20"/>
      <c r="CPQ82" s="20"/>
      <c r="CPR82" s="20"/>
      <c r="CPS82" s="20"/>
      <c r="CPT82" s="20"/>
      <c r="CPU82" s="20"/>
      <c r="CPV82" s="20"/>
      <c r="CPW82" s="20"/>
      <c r="CPX82" s="20"/>
      <c r="CPY82" s="20"/>
      <c r="CPZ82" s="20"/>
      <c r="CQA82" s="20"/>
      <c r="CQB82" s="20"/>
      <c r="CQC82" s="20"/>
      <c r="CQD82" s="20"/>
      <c r="CQE82" s="20"/>
      <c r="CQF82" s="20"/>
      <c r="CQG82" s="20"/>
      <c r="CQH82" s="20"/>
      <c r="CQI82" s="20"/>
      <c r="CQJ82" s="20"/>
      <c r="CQK82" s="20"/>
      <c r="CQL82" s="20"/>
      <c r="CQM82" s="20"/>
      <c r="CQN82" s="20"/>
      <c r="CQO82" s="20"/>
      <c r="CQP82" s="20"/>
      <c r="CQQ82" s="20"/>
      <c r="CQR82" s="20"/>
      <c r="CQS82" s="20"/>
      <c r="CQT82" s="20"/>
      <c r="CQU82" s="20"/>
      <c r="CQV82" s="20"/>
      <c r="CQW82" s="20"/>
      <c r="CQX82" s="20"/>
      <c r="CQY82" s="20"/>
      <c r="CQZ82" s="20"/>
    </row>
    <row r="83" spans="1:2496" s="11" customFormat="1" ht="18" customHeight="1" x14ac:dyDescent="0.25">
      <c r="A83" s="433"/>
      <c r="B83" s="21">
        <v>53</v>
      </c>
      <c r="C83" s="21" t="str">
        <f t="shared" si="8"/>
        <v>_53</v>
      </c>
      <c r="D83" s="21" t="str">
        <f t="shared" si="9"/>
        <v>_36_1</v>
      </c>
      <c r="E83" s="22" t="s">
        <v>72</v>
      </c>
      <c r="F83" s="21">
        <v>36</v>
      </c>
      <c r="G83" s="22" t="s">
        <v>76</v>
      </c>
      <c r="H83" s="21">
        <v>1</v>
      </c>
      <c r="I83" s="22" t="s">
        <v>7</v>
      </c>
      <c r="J83" s="15">
        <v>0</v>
      </c>
      <c r="K83" s="15">
        <v>0</v>
      </c>
      <c r="L83" s="24">
        <v>6</v>
      </c>
      <c r="M83" s="13">
        <f t="shared" si="6"/>
        <v>6</v>
      </c>
      <c r="N83" s="13">
        <f t="shared" si="7"/>
        <v>6</v>
      </c>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0"/>
      <c r="FO83" s="20"/>
      <c r="FP83" s="20"/>
      <c r="FQ83" s="20"/>
      <c r="FR83" s="20"/>
      <c r="FS83" s="20"/>
      <c r="FT83" s="20"/>
      <c r="FU83" s="20"/>
      <c r="FV83" s="20"/>
      <c r="FW83" s="20"/>
      <c r="FX83" s="20"/>
      <c r="FY83" s="20"/>
      <c r="FZ83" s="20"/>
      <c r="GA83" s="20"/>
      <c r="GB83" s="20"/>
      <c r="GC83" s="20"/>
      <c r="GD83" s="20"/>
      <c r="GE83" s="20"/>
      <c r="GF83" s="20"/>
      <c r="GG83" s="20"/>
      <c r="GH83" s="20"/>
      <c r="GI83" s="20"/>
      <c r="GJ83" s="20"/>
      <c r="GK83" s="20"/>
      <c r="GL83" s="20"/>
      <c r="GM83" s="20"/>
      <c r="GN83" s="20"/>
      <c r="GO83" s="20"/>
      <c r="GP83" s="20"/>
      <c r="GQ83" s="20"/>
      <c r="GR83" s="20"/>
      <c r="GS83" s="20"/>
      <c r="GT83" s="20"/>
      <c r="GU83" s="20"/>
      <c r="GV83" s="20"/>
      <c r="GW83" s="20"/>
      <c r="GX83" s="20"/>
      <c r="GY83" s="20"/>
      <c r="GZ83" s="20"/>
      <c r="HA83" s="20"/>
      <c r="HB83" s="20"/>
      <c r="HC83" s="20"/>
      <c r="HD83" s="20"/>
      <c r="HE83" s="20"/>
      <c r="HF83" s="20"/>
      <c r="HG83" s="20"/>
      <c r="HH83" s="20"/>
      <c r="HI83" s="20"/>
      <c r="HJ83" s="20"/>
      <c r="HK83" s="20"/>
      <c r="HL83" s="20"/>
      <c r="HM83" s="20"/>
      <c r="HN83" s="20"/>
      <c r="HO83" s="20"/>
      <c r="HP83" s="20"/>
      <c r="HQ83" s="20"/>
      <c r="HR83" s="20"/>
      <c r="HS83" s="20"/>
      <c r="HT83" s="20"/>
      <c r="HU83" s="20"/>
      <c r="HV83" s="20"/>
      <c r="HW83" s="20"/>
      <c r="HX83" s="20"/>
      <c r="HY83" s="20"/>
      <c r="HZ83" s="20"/>
      <c r="IA83" s="20"/>
      <c r="IB83" s="20"/>
      <c r="IC83" s="20"/>
      <c r="ID83" s="20"/>
      <c r="IE83" s="20"/>
      <c r="IF83" s="20"/>
      <c r="IG83" s="20"/>
      <c r="IH83" s="20"/>
      <c r="II83" s="20"/>
      <c r="IJ83" s="20"/>
      <c r="IK83" s="20"/>
      <c r="IL83" s="20"/>
      <c r="IM83" s="20"/>
      <c r="IN83" s="20"/>
      <c r="IO83" s="20"/>
      <c r="IP83" s="20"/>
      <c r="IQ83" s="20"/>
      <c r="IR83" s="20"/>
      <c r="IS83" s="20"/>
      <c r="IT83" s="20"/>
      <c r="IU83" s="20"/>
      <c r="IV83" s="20"/>
      <c r="IW83" s="20"/>
      <c r="IX83" s="20"/>
      <c r="IY83" s="20"/>
      <c r="IZ83" s="20"/>
      <c r="JA83" s="20"/>
      <c r="JB83" s="20"/>
      <c r="JC83" s="20"/>
      <c r="JD83" s="20"/>
      <c r="JE83" s="20"/>
      <c r="JF83" s="20"/>
      <c r="JG83" s="20"/>
      <c r="JH83" s="20"/>
      <c r="JI83" s="20"/>
      <c r="JJ83" s="20"/>
      <c r="JK83" s="20"/>
      <c r="JL83" s="20"/>
      <c r="JM83" s="20"/>
      <c r="JN83" s="20"/>
      <c r="JO83" s="20"/>
      <c r="JP83" s="20"/>
      <c r="JQ83" s="20"/>
      <c r="JR83" s="20"/>
      <c r="JS83" s="20"/>
      <c r="JT83" s="20"/>
      <c r="JU83" s="20"/>
      <c r="JV83" s="20"/>
      <c r="JW83" s="20"/>
      <c r="JX83" s="20"/>
      <c r="JY83" s="20"/>
      <c r="JZ83" s="20"/>
      <c r="KA83" s="20"/>
      <c r="KB83" s="20"/>
      <c r="KC83" s="20"/>
      <c r="KD83" s="20"/>
      <c r="KE83" s="20"/>
      <c r="KF83" s="20"/>
      <c r="KG83" s="20"/>
      <c r="KH83" s="20"/>
      <c r="KI83" s="20"/>
      <c r="KJ83" s="20"/>
      <c r="KK83" s="20"/>
      <c r="KL83" s="20"/>
      <c r="KM83" s="20"/>
      <c r="KN83" s="20"/>
      <c r="KO83" s="20"/>
      <c r="KP83" s="20"/>
      <c r="KQ83" s="20"/>
      <c r="KR83" s="20"/>
      <c r="KS83" s="20"/>
      <c r="KT83" s="20"/>
      <c r="KU83" s="20"/>
      <c r="KV83" s="20"/>
      <c r="KW83" s="20"/>
      <c r="KX83" s="20"/>
      <c r="KY83" s="20"/>
      <c r="KZ83" s="20"/>
      <c r="LA83" s="20"/>
      <c r="LB83" s="20"/>
      <c r="LC83" s="20"/>
      <c r="LD83" s="20"/>
      <c r="LE83" s="20"/>
      <c r="LF83" s="20"/>
      <c r="LG83" s="20"/>
      <c r="LH83" s="20"/>
      <c r="LI83" s="20"/>
      <c r="LJ83" s="20"/>
      <c r="LK83" s="20"/>
      <c r="LL83" s="20"/>
      <c r="LM83" s="20"/>
      <c r="LN83" s="20"/>
      <c r="LO83" s="20"/>
      <c r="LP83" s="20"/>
      <c r="LQ83" s="20"/>
      <c r="LR83" s="20"/>
      <c r="LS83" s="20"/>
      <c r="LT83" s="20"/>
      <c r="LU83" s="20"/>
      <c r="LV83" s="20"/>
      <c r="LW83" s="20"/>
      <c r="LX83" s="20"/>
      <c r="LY83" s="20"/>
      <c r="LZ83" s="20"/>
      <c r="MA83" s="20"/>
      <c r="MB83" s="20"/>
      <c r="MC83" s="20"/>
      <c r="MD83" s="20"/>
      <c r="ME83" s="20"/>
      <c r="MF83" s="20"/>
      <c r="MG83" s="20"/>
      <c r="MH83" s="20"/>
      <c r="MI83" s="20"/>
      <c r="MJ83" s="20"/>
      <c r="MK83" s="20"/>
      <c r="ML83" s="20"/>
      <c r="MM83" s="20"/>
      <c r="MN83" s="20"/>
      <c r="MO83" s="20"/>
      <c r="MP83" s="20"/>
      <c r="MQ83" s="20"/>
      <c r="MR83" s="20"/>
      <c r="MS83" s="20"/>
      <c r="MT83" s="20"/>
      <c r="MU83" s="20"/>
      <c r="MV83" s="20"/>
      <c r="MW83" s="20"/>
      <c r="MX83" s="20"/>
      <c r="MY83" s="20"/>
      <c r="MZ83" s="20"/>
      <c r="NA83" s="20"/>
      <c r="NB83" s="20"/>
      <c r="NC83" s="20"/>
      <c r="ND83" s="20"/>
      <c r="NE83" s="20"/>
      <c r="NF83" s="20"/>
      <c r="NG83" s="20"/>
      <c r="NH83" s="20"/>
      <c r="NI83" s="20"/>
      <c r="NJ83" s="20"/>
      <c r="NK83" s="20"/>
      <c r="NL83" s="20"/>
      <c r="NM83" s="20"/>
      <c r="NN83" s="20"/>
      <c r="NO83" s="20"/>
      <c r="NP83" s="20"/>
      <c r="NQ83" s="20"/>
      <c r="NR83" s="20"/>
      <c r="NS83" s="20"/>
      <c r="NT83" s="20"/>
      <c r="NU83" s="20"/>
      <c r="NV83" s="20"/>
      <c r="NW83" s="20"/>
      <c r="NX83" s="20"/>
      <c r="NY83" s="20"/>
      <c r="NZ83" s="20"/>
      <c r="OA83" s="20"/>
      <c r="OB83" s="20"/>
      <c r="OC83" s="20"/>
      <c r="OD83" s="20"/>
      <c r="OE83" s="20"/>
      <c r="OF83" s="20"/>
      <c r="OG83" s="20"/>
      <c r="OH83" s="20"/>
      <c r="OI83" s="20"/>
      <c r="OJ83" s="20"/>
      <c r="OK83" s="20"/>
      <c r="OL83" s="20"/>
      <c r="OM83" s="20"/>
      <c r="ON83" s="20"/>
      <c r="OO83" s="20"/>
      <c r="OP83" s="20"/>
      <c r="OQ83" s="20"/>
      <c r="OR83" s="20"/>
      <c r="OS83" s="20"/>
      <c r="OT83" s="20"/>
      <c r="OU83" s="20"/>
      <c r="OV83" s="20"/>
      <c r="OW83" s="20"/>
      <c r="OX83" s="20"/>
      <c r="OY83" s="20"/>
      <c r="OZ83" s="20"/>
      <c r="PA83" s="20"/>
      <c r="PB83" s="20"/>
      <c r="PC83" s="20"/>
      <c r="PD83" s="20"/>
      <c r="PE83" s="20"/>
      <c r="PF83" s="20"/>
      <c r="PG83" s="20"/>
      <c r="PH83" s="20"/>
      <c r="PI83" s="20"/>
      <c r="PJ83" s="20"/>
      <c r="PK83" s="20"/>
      <c r="PL83" s="20"/>
      <c r="PM83" s="20"/>
      <c r="PN83" s="20"/>
      <c r="PO83" s="20"/>
      <c r="PP83" s="20"/>
      <c r="PQ83" s="20"/>
      <c r="PR83" s="20"/>
      <c r="PS83" s="20"/>
      <c r="PT83" s="20"/>
      <c r="PU83" s="20"/>
      <c r="PV83" s="20"/>
      <c r="PW83" s="20"/>
      <c r="PX83" s="20"/>
      <c r="PY83" s="20"/>
      <c r="PZ83" s="20"/>
      <c r="QA83" s="20"/>
      <c r="QB83" s="20"/>
      <c r="QC83" s="20"/>
      <c r="QD83" s="20"/>
      <c r="QE83" s="20"/>
      <c r="QF83" s="20"/>
      <c r="QG83" s="20"/>
      <c r="QH83" s="20"/>
      <c r="QI83" s="20"/>
      <c r="QJ83" s="20"/>
      <c r="QK83" s="20"/>
      <c r="QL83" s="20"/>
      <c r="QM83" s="20"/>
      <c r="QN83" s="20"/>
      <c r="QO83" s="20"/>
      <c r="QP83" s="20"/>
      <c r="QQ83" s="20"/>
      <c r="QR83" s="20"/>
      <c r="QS83" s="20"/>
      <c r="QT83" s="20"/>
      <c r="QU83" s="20"/>
      <c r="QV83" s="20"/>
      <c r="QW83" s="20"/>
      <c r="QX83" s="20"/>
      <c r="QY83" s="20"/>
      <c r="QZ83" s="20"/>
      <c r="RA83" s="20"/>
      <c r="RB83" s="20"/>
      <c r="RC83" s="20"/>
      <c r="RD83" s="20"/>
      <c r="RE83" s="20"/>
      <c r="RF83" s="20"/>
      <c r="RG83" s="20"/>
      <c r="RH83" s="20"/>
      <c r="RI83" s="20"/>
      <c r="RJ83" s="20"/>
      <c r="RK83" s="20"/>
      <c r="RL83" s="20"/>
      <c r="RM83" s="20"/>
      <c r="RN83" s="20"/>
      <c r="RO83" s="20"/>
      <c r="RP83" s="20"/>
      <c r="RQ83" s="20"/>
      <c r="RR83" s="20"/>
      <c r="RS83" s="20"/>
      <c r="RT83" s="20"/>
      <c r="RU83" s="20"/>
      <c r="RV83" s="20"/>
      <c r="RW83" s="20"/>
      <c r="RX83" s="20"/>
      <c r="RY83" s="20"/>
      <c r="RZ83" s="20"/>
      <c r="SA83" s="20"/>
      <c r="SB83" s="20"/>
      <c r="SC83" s="20"/>
      <c r="SD83" s="20"/>
      <c r="SE83" s="20"/>
      <c r="SF83" s="20"/>
      <c r="SG83" s="20"/>
      <c r="SH83" s="20"/>
      <c r="SI83" s="20"/>
      <c r="SJ83" s="20"/>
      <c r="SK83" s="20"/>
      <c r="SL83" s="20"/>
      <c r="SM83" s="20"/>
      <c r="SN83" s="20"/>
      <c r="SO83" s="20"/>
      <c r="SP83" s="20"/>
      <c r="SQ83" s="20"/>
      <c r="SR83" s="20"/>
      <c r="SS83" s="20"/>
      <c r="ST83" s="20"/>
      <c r="SU83" s="20"/>
      <c r="SV83" s="20"/>
      <c r="SW83" s="20"/>
      <c r="SX83" s="20"/>
      <c r="SY83" s="20"/>
      <c r="SZ83" s="20"/>
      <c r="TA83" s="20"/>
      <c r="TB83" s="20"/>
      <c r="TC83" s="20"/>
      <c r="TD83" s="20"/>
      <c r="TE83" s="20"/>
      <c r="TF83" s="20"/>
      <c r="TG83" s="20"/>
      <c r="TH83" s="20"/>
      <c r="TI83" s="20"/>
      <c r="TJ83" s="20"/>
      <c r="TK83" s="20"/>
      <c r="TL83" s="20"/>
      <c r="TM83" s="20"/>
      <c r="TN83" s="20"/>
      <c r="TO83" s="20"/>
      <c r="TP83" s="20"/>
      <c r="TQ83" s="20"/>
      <c r="TR83" s="20"/>
      <c r="TS83" s="20"/>
      <c r="TT83" s="20"/>
      <c r="TU83" s="20"/>
      <c r="TV83" s="20"/>
      <c r="TW83" s="20"/>
      <c r="TX83" s="20"/>
      <c r="TY83" s="20"/>
      <c r="TZ83" s="20"/>
      <c r="UA83" s="20"/>
      <c r="UB83" s="20"/>
      <c r="UC83" s="20"/>
      <c r="UD83" s="20"/>
      <c r="UE83" s="20"/>
      <c r="UF83" s="20"/>
      <c r="UG83" s="20"/>
      <c r="UH83" s="20"/>
      <c r="UI83" s="20"/>
      <c r="UJ83" s="20"/>
      <c r="UK83" s="20"/>
      <c r="UL83" s="20"/>
      <c r="UM83" s="20"/>
      <c r="UN83" s="20"/>
      <c r="UO83" s="20"/>
      <c r="UP83" s="20"/>
      <c r="UQ83" s="20"/>
      <c r="UR83" s="20"/>
      <c r="US83" s="20"/>
      <c r="UT83" s="20"/>
      <c r="UU83" s="20"/>
      <c r="UV83" s="20"/>
      <c r="UW83" s="20"/>
      <c r="UX83" s="20"/>
      <c r="UY83" s="20"/>
      <c r="UZ83" s="20"/>
      <c r="VA83" s="20"/>
      <c r="VB83" s="20"/>
      <c r="VC83" s="20"/>
      <c r="VD83" s="20"/>
      <c r="VE83" s="20"/>
      <c r="VF83" s="20"/>
      <c r="VG83" s="20"/>
      <c r="VH83" s="20"/>
      <c r="VI83" s="20"/>
      <c r="VJ83" s="20"/>
      <c r="VK83" s="20"/>
      <c r="VL83" s="20"/>
      <c r="VM83" s="20"/>
      <c r="VN83" s="20"/>
      <c r="VO83" s="20"/>
      <c r="VP83" s="20"/>
      <c r="VQ83" s="20"/>
      <c r="VR83" s="20"/>
      <c r="VS83" s="20"/>
      <c r="VT83" s="20"/>
      <c r="VU83" s="20"/>
      <c r="VV83" s="20"/>
      <c r="VW83" s="20"/>
      <c r="VX83" s="20"/>
      <c r="VY83" s="20"/>
      <c r="VZ83" s="20"/>
      <c r="WA83" s="20"/>
      <c r="WB83" s="20"/>
      <c r="WC83" s="20"/>
      <c r="WD83" s="20"/>
      <c r="WE83" s="20"/>
      <c r="WF83" s="20"/>
      <c r="WG83" s="20"/>
      <c r="WH83" s="20"/>
      <c r="WI83" s="20"/>
      <c r="WJ83" s="20"/>
      <c r="WK83" s="20"/>
      <c r="WL83" s="20"/>
      <c r="WM83" s="20"/>
      <c r="WN83" s="20"/>
      <c r="WO83" s="20"/>
      <c r="WP83" s="20"/>
      <c r="WQ83" s="20"/>
      <c r="WR83" s="20"/>
      <c r="WS83" s="20"/>
      <c r="WT83" s="20"/>
      <c r="WU83" s="20"/>
      <c r="WV83" s="20"/>
      <c r="WW83" s="20"/>
      <c r="WX83" s="20"/>
      <c r="WY83" s="20"/>
      <c r="WZ83" s="20"/>
      <c r="XA83" s="20"/>
      <c r="XB83" s="20"/>
      <c r="XC83" s="20"/>
      <c r="XD83" s="20"/>
      <c r="XE83" s="20"/>
      <c r="XF83" s="20"/>
      <c r="XG83" s="20"/>
      <c r="XH83" s="20"/>
      <c r="XI83" s="20"/>
      <c r="XJ83" s="20"/>
      <c r="XK83" s="20"/>
      <c r="XL83" s="20"/>
      <c r="XM83" s="20"/>
      <c r="XN83" s="20"/>
      <c r="XO83" s="20"/>
      <c r="XP83" s="20"/>
      <c r="XQ83" s="20"/>
      <c r="XR83" s="20"/>
      <c r="XS83" s="20"/>
      <c r="XT83" s="20"/>
      <c r="XU83" s="20"/>
      <c r="XV83" s="20"/>
      <c r="XW83" s="20"/>
      <c r="XX83" s="20"/>
      <c r="XY83" s="20"/>
      <c r="XZ83" s="20"/>
      <c r="YA83" s="20"/>
      <c r="YB83" s="20"/>
      <c r="YC83" s="20"/>
      <c r="YD83" s="20"/>
      <c r="YE83" s="20"/>
      <c r="YF83" s="20"/>
      <c r="YG83" s="20"/>
      <c r="YH83" s="20"/>
      <c r="YI83" s="20"/>
      <c r="YJ83" s="20"/>
      <c r="YK83" s="20"/>
      <c r="YL83" s="20"/>
      <c r="YM83" s="20"/>
      <c r="YN83" s="20"/>
      <c r="YO83" s="20"/>
      <c r="YP83" s="20"/>
      <c r="YQ83" s="20"/>
      <c r="YR83" s="20"/>
      <c r="YS83" s="20"/>
      <c r="YT83" s="20"/>
      <c r="YU83" s="20"/>
      <c r="YV83" s="20"/>
      <c r="YW83" s="20"/>
      <c r="YX83" s="20"/>
      <c r="YY83" s="20"/>
      <c r="YZ83" s="20"/>
      <c r="ZA83" s="20"/>
      <c r="ZB83" s="20"/>
      <c r="ZC83" s="20"/>
      <c r="ZD83" s="20"/>
      <c r="ZE83" s="20"/>
      <c r="ZF83" s="20"/>
      <c r="ZG83" s="20"/>
      <c r="ZH83" s="20"/>
      <c r="ZI83" s="20"/>
      <c r="ZJ83" s="20"/>
      <c r="ZK83" s="20"/>
      <c r="ZL83" s="20"/>
      <c r="ZM83" s="20"/>
      <c r="ZN83" s="20"/>
      <c r="ZO83" s="20"/>
      <c r="ZP83" s="20"/>
      <c r="ZQ83" s="20"/>
      <c r="ZR83" s="20"/>
      <c r="ZS83" s="20"/>
      <c r="ZT83" s="20"/>
      <c r="ZU83" s="20"/>
      <c r="ZV83" s="20"/>
      <c r="ZW83" s="20"/>
      <c r="ZX83" s="20"/>
      <c r="ZY83" s="20"/>
      <c r="ZZ83" s="20"/>
      <c r="AAA83" s="20"/>
      <c r="AAB83" s="20"/>
      <c r="AAC83" s="20"/>
      <c r="AAD83" s="20"/>
      <c r="AAE83" s="20"/>
      <c r="AAF83" s="20"/>
      <c r="AAG83" s="20"/>
      <c r="AAH83" s="20"/>
      <c r="AAI83" s="20"/>
      <c r="AAJ83" s="20"/>
      <c r="AAK83" s="20"/>
      <c r="AAL83" s="20"/>
      <c r="AAM83" s="20"/>
      <c r="AAN83" s="20"/>
      <c r="AAO83" s="20"/>
      <c r="AAP83" s="20"/>
      <c r="AAQ83" s="20"/>
      <c r="AAR83" s="20"/>
      <c r="AAS83" s="20"/>
      <c r="AAT83" s="20"/>
      <c r="AAU83" s="20"/>
      <c r="AAV83" s="20"/>
      <c r="AAW83" s="20"/>
      <c r="AAX83" s="20"/>
      <c r="AAY83" s="20"/>
      <c r="AAZ83" s="20"/>
      <c r="ABA83" s="20"/>
      <c r="ABB83" s="20"/>
      <c r="ABC83" s="20"/>
      <c r="ABD83" s="20"/>
      <c r="ABE83" s="20"/>
      <c r="ABF83" s="20"/>
      <c r="ABG83" s="20"/>
      <c r="ABH83" s="20"/>
      <c r="ABI83" s="20"/>
      <c r="ABJ83" s="20"/>
      <c r="ABK83" s="20"/>
      <c r="ABL83" s="20"/>
      <c r="ABM83" s="20"/>
      <c r="ABN83" s="20"/>
      <c r="ABO83" s="20"/>
      <c r="ABP83" s="20"/>
      <c r="ABQ83" s="20"/>
      <c r="ABR83" s="20"/>
      <c r="ABS83" s="20"/>
      <c r="ABT83" s="20"/>
      <c r="ABU83" s="20"/>
      <c r="ABV83" s="20"/>
      <c r="ABW83" s="20"/>
      <c r="ABX83" s="20"/>
      <c r="ABY83" s="20"/>
      <c r="ABZ83" s="20"/>
      <c r="ACA83" s="20"/>
      <c r="ACB83" s="20"/>
      <c r="ACC83" s="20"/>
      <c r="ACD83" s="20"/>
      <c r="ACE83" s="20"/>
      <c r="ACF83" s="20"/>
      <c r="ACG83" s="20"/>
      <c r="ACH83" s="20"/>
      <c r="ACI83" s="20"/>
      <c r="ACJ83" s="20"/>
      <c r="ACK83" s="20"/>
      <c r="ACL83" s="20"/>
      <c r="ACM83" s="20"/>
      <c r="ACN83" s="20"/>
      <c r="ACO83" s="20"/>
      <c r="ACP83" s="20"/>
      <c r="ACQ83" s="20"/>
      <c r="ACR83" s="20"/>
      <c r="ACS83" s="20"/>
      <c r="ACT83" s="20"/>
      <c r="ACU83" s="20"/>
      <c r="ACV83" s="20"/>
      <c r="ACW83" s="20"/>
      <c r="ACX83" s="20"/>
      <c r="ACY83" s="20"/>
      <c r="ACZ83" s="20"/>
      <c r="ADA83" s="20"/>
      <c r="ADB83" s="20"/>
      <c r="ADC83" s="20"/>
      <c r="ADD83" s="20"/>
      <c r="ADE83" s="20"/>
      <c r="ADF83" s="20"/>
      <c r="ADG83" s="20"/>
      <c r="ADH83" s="20"/>
      <c r="ADI83" s="20"/>
      <c r="ADJ83" s="20"/>
      <c r="ADK83" s="20"/>
      <c r="ADL83" s="20"/>
      <c r="ADM83" s="20"/>
      <c r="ADN83" s="20"/>
      <c r="ADO83" s="20"/>
      <c r="ADP83" s="20"/>
      <c r="ADQ83" s="20"/>
      <c r="ADR83" s="20"/>
      <c r="ADS83" s="20"/>
      <c r="ADT83" s="20"/>
      <c r="ADU83" s="20"/>
      <c r="ADV83" s="20"/>
      <c r="ADW83" s="20"/>
      <c r="ADX83" s="20"/>
      <c r="ADY83" s="20"/>
      <c r="ADZ83" s="20"/>
      <c r="AEA83" s="20"/>
      <c r="AEB83" s="20"/>
      <c r="AEC83" s="20"/>
      <c r="AED83" s="20"/>
      <c r="AEE83" s="20"/>
      <c r="AEF83" s="20"/>
      <c r="AEG83" s="20"/>
      <c r="AEH83" s="20"/>
      <c r="AEI83" s="20"/>
      <c r="AEJ83" s="20"/>
      <c r="AEK83" s="20"/>
      <c r="AEL83" s="20"/>
      <c r="AEM83" s="20"/>
      <c r="AEN83" s="20"/>
      <c r="AEO83" s="20"/>
      <c r="AEP83" s="20"/>
      <c r="AEQ83" s="20"/>
      <c r="AER83" s="20"/>
      <c r="AES83" s="20"/>
      <c r="AET83" s="20"/>
      <c r="AEU83" s="20"/>
      <c r="AEV83" s="20"/>
      <c r="AEW83" s="20"/>
      <c r="AEX83" s="20"/>
      <c r="AEY83" s="20"/>
      <c r="AEZ83" s="20"/>
      <c r="AFA83" s="20"/>
      <c r="AFB83" s="20"/>
      <c r="AFC83" s="20"/>
      <c r="AFD83" s="20"/>
      <c r="AFE83" s="20"/>
      <c r="AFF83" s="20"/>
      <c r="AFG83" s="20"/>
      <c r="AFH83" s="20"/>
      <c r="AFI83" s="20"/>
      <c r="AFJ83" s="20"/>
      <c r="AFK83" s="20"/>
      <c r="AFL83" s="20"/>
      <c r="AFM83" s="20"/>
      <c r="AFN83" s="20"/>
      <c r="AFO83" s="20"/>
      <c r="AFP83" s="20"/>
      <c r="AFQ83" s="20"/>
      <c r="AFR83" s="20"/>
      <c r="AFS83" s="20"/>
      <c r="AFT83" s="20"/>
      <c r="AFU83" s="20"/>
      <c r="AFV83" s="20"/>
      <c r="AFW83" s="20"/>
      <c r="AFX83" s="20"/>
      <c r="AFY83" s="20"/>
      <c r="AFZ83" s="20"/>
      <c r="AGA83" s="20"/>
      <c r="AGB83" s="20"/>
      <c r="AGC83" s="20"/>
      <c r="AGD83" s="20"/>
      <c r="AGE83" s="20"/>
      <c r="AGF83" s="20"/>
      <c r="AGG83" s="20"/>
      <c r="AGH83" s="20"/>
      <c r="AGI83" s="20"/>
      <c r="AGJ83" s="20"/>
      <c r="AGK83" s="20"/>
      <c r="AGL83" s="20"/>
      <c r="AGM83" s="20"/>
      <c r="AGN83" s="20"/>
      <c r="AGO83" s="20"/>
      <c r="AGP83" s="20"/>
      <c r="AGQ83" s="20"/>
      <c r="AGR83" s="20"/>
      <c r="AGS83" s="20"/>
      <c r="AGT83" s="20"/>
      <c r="AGU83" s="20"/>
      <c r="AGV83" s="20"/>
      <c r="AGW83" s="20"/>
      <c r="AGX83" s="20"/>
      <c r="AGY83" s="20"/>
      <c r="AGZ83" s="20"/>
      <c r="AHA83" s="20"/>
      <c r="AHB83" s="20"/>
      <c r="AHC83" s="20"/>
      <c r="AHD83" s="20"/>
      <c r="AHE83" s="20"/>
      <c r="AHF83" s="20"/>
      <c r="AHG83" s="20"/>
      <c r="AHH83" s="20"/>
      <c r="AHI83" s="20"/>
      <c r="AHJ83" s="20"/>
      <c r="AHK83" s="20"/>
      <c r="AHL83" s="20"/>
      <c r="AHM83" s="20"/>
      <c r="AHN83" s="20"/>
      <c r="AHO83" s="20"/>
      <c r="AHP83" s="20"/>
      <c r="AHQ83" s="20"/>
      <c r="AHR83" s="20"/>
      <c r="AHS83" s="20"/>
      <c r="AHT83" s="20"/>
      <c r="AHU83" s="20"/>
      <c r="AHV83" s="20"/>
      <c r="AHW83" s="20"/>
      <c r="AHX83" s="20"/>
      <c r="AHY83" s="20"/>
      <c r="AHZ83" s="20"/>
      <c r="AIA83" s="20"/>
      <c r="AIB83" s="20"/>
      <c r="AIC83" s="20"/>
      <c r="AID83" s="20"/>
      <c r="AIE83" s="20"/>
      <c r="AIF83" s="20"/>
      <c r="AIG83" s="20"/>
      <c r="AIH83" s="20"/>
      <c r="AII83" s="20"/>
      <c r="AIJ83" s="20"/>
      <c r="AIK83" s="20"/>
      <c r="AIL83" s="20"/>
      <c r="AIM83" s="20"/>
      <c r="AIN83" s="20"/>
      <c r="AIO83" s="20"/>
      <c r="AIP83" s="20"/>
      <c r="AIQ83" s="20"/>
      <c r="AIR83" s="20"/>
      <c r="AIS83" s="20"/>
      <c r="AIT83" s="20"/>
      <c r="AIU83" s="20"/>
      <c r="AIV83" s="20"/>
      <c r="AIW83" s="20"/>
      <c r="AIX83" s="20"/>
      <c r="AIY83" s="20"/>
      <c r="AIZ83" s="20"/>
      <c r="AJA83" s="20"/>
      <c r="AJB83" s="20"/>
      <c r="AJC83" s="20"/>
      <c r="AJD83" s="20"/>
      <c r="AJE83" s="20"/>
      <c r="AJF83" s="20"/>
      <c r="AJG83" s="20"/>
      <c r="AJH83" s="20"/>
      <c r="AJI83" s="20"/>
      <c r="AJJ83" s="20"/>
      <c r="AJK83" s="20"/>
      <c r="AJL83" s="20"/>
      <c r="AJM83" s="20"/>
      <c r="AJN83" s="20"/>
      <c r="AJO83" s="20"/>
      <c r="AJP83" s="20"/>
      <c r="AJQ83" s="20"/>
      <c r="AJR83" s="20"/>
      <c r="AJS83" s="20"/>
      <c r="AJT83" s="20"/>
      <c r="AJU83" s="20"/>
      <c r="AJV83" s="20"/>
      <c r="AJW83" s="20"/>
      <c r="AJX83" s="20"/>
      <c r="AJY83" s="20"/>
      <c r="AJZ83" s="20"/>
      <c r="AKA83" s="20"/>
      <c r="AKB83" s="20"/>
      <c r="AKC83" s="20"/>
      <c r="AKD83" s="20"/>
      <c r="AKE83" s="20"/>
      <c r="AKF83" s="20"/>
      <c r="AKG83" s="20"/>
      <c r="AKH83" s="20"/>
      <c r="AKI83" s="20"/>
      <c r="AKJ83" s="20"/>
      <c r="AKK83" s="20"/>
      <c r="AKL83" s="20"/>
      <c r="AKM83" s="20"/>
      <c r="AKN83" s="20"/>
      <c r="AKO83" s="20"/>
      <c r="AKP83" s="20"/>
      <c r="AKQ83" s="20"/>
      <c r="AKR83" s="20"/>
      <c r="AKS83" s="20"/>
      <c r="AKT83" s="20"/>
      <c r="AKU83" s="20"/>
      <c r="AKV83" s="20"/>
      <c r="AKW83" s="20"/>
      <c r="AKX83" s="20"/>
      <c r="AKY83" s="20"/>
      <c r="AKZ83" s="20"/>
      <c r="ALA83" s="20"/>
      <c r="ALB83" s="20"/>
      <c r="ALC83" s="20"/>
      <c r="ALD83" s="20"/>
      <c r="ALE83" s="20"/>
      <c r="ALF83" s="20"/>
      <c r="ALG83" s="20"/>
      <c r="ALH83" s="20"/>
      <c r="ALI83" s="20"/>
      <c r="ALJ83" s="20"/>
      <c r="ALK83" s="20"/>
      <c r="ALL83" s="20"/>
      <c r="ALM83" s="20"/>
      <c r="ALN83" s="20"/>
      <c r="ALO83" s="20"/>
      <c r="ALP83" s="20"/>
      <c r="ALQ83" s="20"/>
      <c r="ALR83" s="20"/>
      <c r="ALS83" s="20"/>
      <c r="ALT83" s="20"/>
      <c r="ALU83" s="20"/>
      <c r="ALV83" s="20"/>
      <c r="ALW83" s="20"/>
      <c r="ALX83" s="20"/>
      <c r="ALY83" s="20"/>
      <c r="ALZ83" s="20"/>
      <c r="AMA83" s="20"/>
      <c r="AMB83" s="20"/>
      <c r="AMC83" s="20"/>
      <c r="AMD83" s="20"/>
      <c r="AME83" s="20"/>
      <c r="AMF83" s="20"/>
      <c r="AMG83" s="20"/>
      <c r="AMH83" s="20"/>
      <c r="AMI83" s="20"/>
      <c r="AMJ83" s="20"/>
      <c r="AMK83" s="20"/>
      <c r="AML83" s="20"/>
      <c r="AMM83" s="20"/>
      <c r="AMN83" s="20"/>
      <c r="AMO83" s="20"/>
      <c r="AMP83" s="20"/>
      <c r="AMQ83" s="20"/>
      <c r="AMR83" s="20"/>
      <c r="AMS83" s="20"/>
      <c r="AMT83" s="20"/>
      <c r="AMU83" s="20"/>
      <c r="AMV83" s="20"/>
      <c r="AMW83" s="20"/>
      <c r="AMX83" s="20"/>
      <c r="AMY83" s="20"/>
      <c r="AMZ83" s="20"/>
      <c r="ANA83" s="20"/>
      <c r="ANB83" s="20"/>
      <c r="ANC83" s="20"/>
      <c r="AND83" s="20"/>
      <c r="ANE83" s="20"/>
      <c r="ANF83" s="20"/>
      <c r="ANG83" s="20"/>
      <c r="ANH83" s="20"/>
      <c r="ANI83" s="20"/>
      <c r="ANJ83" s="20"/>
      <c r="ANK83" s="20"/>
      <c r="ANL83" s="20"/>
      <c r="ANM83" s="20"/>
      <c r="ANN83" s="20"/>
      <c r="ANO83" s="20"/>
      <c r="ANP83" s="20"/>
      <c r="ANQ83" s="20"/>
      <c r="ANR83" s="20"/>
      <c r="ANS83" s="20"/>
      <c r="ANT83" s="20"/>
      <c r="ANU83" s="20"/>
      <c r="ANV83" s="20"/>
      <c r="ANW83" s="20"/>
      <c r="ANX83" s="20"/>
      <c r="ANY83" s="20"/>
      <c r="ANZ83" s="20"/>
      <c r="AOA83" s="20"/>
      <c r="AOB83" s="20"/>
      <c r="AOC83" s="20"/>
      <c r="AOD83" s="20"/>
      <c r="AOE83" s="20"/>
      <c r="AOF83" s="20"/>
      <c r="AOG83" s="20"/>
      <c r="AOH83" s="20"/>
      <c r="AOI83" s="20"/>
      <c r="AOJ83" s="20"/>
      <c r="AOK83" s="20"/>
      <c r="AOL83" s="20"/>
      <c r="AOM83" s="20"/>
      <c r="AON83" s="20"/>
      <c r="AOO83" s="20"/>
      <c r="AOP83" s="20"/>
      <c r="AOQ83" s="20"/>
      <c r="AOR83" s="20"/>
      <c r="AOS83" s="20"/>
      <c r="AOT83" s="20"/>
      <c r="AOU83" s="20"/>
      <c r="AOV83" s="20"/>
      <c r="AOW83" s="20"/>
      <c r="AOX83" s="20"/>
      <c r="AOY83" s="20"/>
      <c r="AOZ83" s="20"/>
      <c r="APA83" s="20"/>
      <c r="APB83" s="20"/>
      <c r="APC83" s="20"/>
      <c r="APD83" s="20"/>
      <c r="APE83" s="20"/>
      <c r="APF83" s="20"/>
      <c r="APG83" s="20"/>
      <c r="APH83" s="20"/>
      <c r="API83" s="20"/>
      <c r="APJ83" s="20"/>
      <c r="APK83" s="20"/>
      <c r="APL83" s="20"/>
      <c r="APM83" s="20"/>
      <c r="APN83" s="20"/>
      <c r="APO83" s="20"/>
      <c r="APP83" s="20"/>
      <c r="APQ83" s="20"/>
      <c r="APR83" s="20"/>
      <c r="APS83" s="20"/>
      <c r="APT83" s="20"/>
      <c r="APU83" s="20"/>
      <c r="APV83" s="20"/>
      <c r="APW83" s="20"/>
      <c r="APX83" s="20"/>
      <c r="APY83" s="20"/>
      <c r="APZ83" s="20"/>
      <c r="AQA83" s="20"/>
      <c r="AQB83" s="20"/>
      <c r="AQC83" s="20"/>
      <c r="AQD83" s="20"/>
      <c r="AQE83" s="20"/>
      <c r="AQF83" s="20"/>
      <c r="AQG83" s="20"/>
      <c r="AQH83" s="20"/>
      <c r="AQI83" s="20"/>
      <c r="AQJ83" s="20"/>
      <c r="AQK83" s="20"/>
      <c r="AQL83" s="20"/>
      <c r="AQM83" s="20"/>
      <c r="AQN83" s="20"/>
      <c r="AQO83" s="20"/>
      <c r="AQP83" s="20"/>
      <c r="AQQ83" s="20"/>
      <c r="AQR83" s="20"/>
      <c r="AQS83" s="20"/>
      <c r="AQT83" s="20"/>
      <c r="AQU83" s="20"/>
      <c r="AQV83" s="20"/>
      <c r="AQW83" s="20"/>
      <c r="AQX83" s="20"/>
      <c r="AQY83" s="20"/>
      <c r="AQZ83" s="20"/>
      <c r="ARA83" s="20"/>
      <c r="ARB83" s="20"/>
      <c r="ARC83" s="20"/>
      <c r="ARD83" s="20"/>
      <c r="ARE83" s="20"/>
      <c r="ARF83" s="20"/>
      <c r="ARG83" s="20"/>
      <c r="ARH83" s="20"/>
      <c r="ARI83" s="20"/>
      <c r="ARJ83" s="20"/>
      <c r="ARK83" s="20"/>
      <c r="ARL83" s="20"/>
      <c r="ARM83" s="20"/>
      <c r="ARN83" s="20"/>
      <c r="ARO83" s="20"/>
      <c r="ARP83" s="20"/>
      <c r="ARQ83" s="20"/>
      <c r="ARR83" s="20"/>
      <c r="ARS83" s="20"/>
      <c r="ART83" s="20"/>
      <c r="ARU83" s="20"/>
      <c r="ARV83" s="20"/>
      <c r="ARW83" s="20"/>
      <c r="ARX83" s="20"/>
      <c r="ARY83" s="20"/>
      <c r="ARZ83" s="20"/>
      <c r="ASA83" s="20"/>
      <c r="ASB83" s="20"/>
      <c r="ASC83" s="20"/>
      <c r="ASD83" s="20"/>
      <c r="ASE83" s="20"/>
      <c r="ASF83" s="20"/>
      <c r="ASG83" s="20"/>
      <c r="ASH83" s="20"/>
      <c r="ASI83" s="20"/>
      <c r="ASJ83" s="20"/>
      <c r="ASK83" s="20"/>
      <c r="ASL83" s="20"/>
      <c r="ASM83" s="20"/>
      <c r="ASN83" s="20"/>
      <c r="ASO83" s="20"/>
      <c r="ASP83" s="20"/>
      <c r="ASQ83" s="20"/>
      <c r="ASR83" s="20"/>
      <c r="ASS83" s="20"/>
      <c r="AST83" s="20"/>
      <c r="ASU83" s="20"/>
      <c r="ASV83" s="20"/>
      <c r="ASW83" s="20"/>
      <c r="ASX83" s="20"/>
      <c r="ASY83" s="20"/>
      <c r="ASZ83" s="20"/>
      <c r="ATA83" s="20"/>
      <c r="ATB83" s="20"/>
      <c r="ATC83" s="20"/>
      <c r="ATD83" s="20"/>
      <c r="ATE83" s="20"/>
      <c r="ATF83" s="20"/>
      <c r="ATG83" s="20"/>
      <c r="ATH83" s="20"/>
      <c r="ATI83" s="20"/>
      <c r="ATJ83" s="20"/>
      <c r="ATK83" s="20"/>
      <c r="ATL83" s="20"/>
      <c r="ATM83" s="20"/>
      <c r="ATN83" s="20"/>
      <c r="ATO83" s="20"/>
      <c r="ATP83" s="20"/>
      <c r="ATQ83" s="20"/>
      <c r="ATR83" s="20"/>
      <c r="ATS83" s="20"/>
      <c r="ATT83" s="20"/>
      <c r="ATU83" s="20"/>
      <c r="ATV83" s="20"/>
      <c r="ATW83" s="20"/>
      <c r="ATX83" s="20"/>
      <c r="ATY83" s="20"/>
      <c r="ATZ83" s="20"/>
      <c r="AUA83" s="20"/>
      <c r="AUB83" s="20"/>
      <c r="AUC83" s="20"/>
      <c r="AUD83" s="20"/>
      <c r="AUE83" s="20"/>
      <c r="AUF83" s="20"/>
      <c r="AUG83" s="20"/>
      <c r="AUH83" s="20"/>
      <c r="AUI83" s="20"/>
      <c r="AUJ83" s="20"/>
      <c r="AUK83" s="20"/>
      <c r="AUL83" s="20"/>
      <c r="AUM83" s="20"/>
      <c r="AUN83" s="20"/>
      <c r="AUO83" s="20"/>
      <c r="AUP83" s="20"/>
      <c r="AUQ83" s="20"/>
      <c r="AUR83" s="20"/>
      <c r="AUS83" s="20"/>
      <c r="AUT83" s="20"/>
      <c r="AUU83" s="20"/>
      <c r="AUV83" s="20"/>
      <c r="AUW83" s="20"/>
      <c r="AUX83" s="20"/>
      <c r="AUY83" s="20"/>
      <c r="AUZ83" s="20"/>
      <c r="AVA83" s="20"/>
      <c r="AVB83" s="20"/>
      <c r="AVC83" s="20"/>
      <c r="AVD83" s="20"/>
      <c r="AVE83" s="20"/>
      <c r="AVF83" s="20"/>
      <c r="AVG83" s="20"/>
      <c r="AVH83" s="20"/>
      <c r="AVI83" s="20"/>
      <c r="AVJ83" s="20"/>
      <c r="AVK83" s="20"/>
      <c r="AVL83" s="20"/>
      <c r="AVM83" s="20"/>
      <c r="AVN83" s="20"/>
      <c r="AVO83" s="20"/>
      <c r="AVP83" s="20"/>
      <c r="AVQ83" s="20"/>
      <c r="AVR83" s="20"/>
      <c r="AVS83" s="20"/>
      <c r="AVT83" s="20"/>
      <c r="AVU83" s="20"/>
      <c r="AVV83" s="20"/>
      <c r="AVW83" s="20"/>
      <c r="AVX83" s="20"/>
      <c r="AVY83" s="20"/>
      <c r="AVZ83" s="20"/>
      <c r="AWA83" s="20"/>
      <c r="AWB83" s="20"/>
      <c r="AWC83" s="20"/>
      <c r="AWD83" s="20"/>
      <c r="AWE83" s="20"/>
      <c r="AWF83" s="20"/>
      <c r="AWG83" s="20"/>
      <c r="AWH83" s="20"/>
      <c r="AWI83" s="20"/>
      <c r="AWJ83" s="20"/>
      <c r="AWK83" s="20"/>
      <c r="AWL83" s="20"/>
      <c r="AWM83" s="20"/>
      <c r="AWN83" s="20"/>
      <c r="AWO83" s="20"/>
      <c r="AWP83" s="20"/>
      <c r="AWQ83" s="20"/>
      <c r="AWR83" s="20"/>
      <c r="AWS83" s="20"/>
      <c r="AWT83" s="20"/>
      <c r="AWU83" s="20"/>
      <c r="AWV83" s="20"/>
      <c r="AWW83" s="20"/>
      <c r="AWX83" s="20"/>
      <c r="AWY83" s="20"/>
      <c r="AWZ83" s="20"/>
      <c r="AXA83" s="20"/>
      <c r="AXB83" s="20"/>
      <c r="AXC83" s="20"/>
      <c r="AXD83" s="20"/>
      <c r="AXE83" s="20"/>
      <c r="AXF83" s="20"/>
      <c r="AXG83" s="20"/>
      <c r="AXH83" s="20"/>
      <c r="AXI83" s="20"/>
      <c r="AXJ83" s="20"/>
      <c r="AXK83" s="20"/>
      <c r="AXL83" s="20"/>
      <c r="AXM83" s="20"/>
      <c r="AXN83" s="20"/>
      <c r="AXO83" s="20"/>
      <c r="AXP83" s="20"/>
      <c r="AXQ83" s="20"/>
      <c r="AXR83" s="20"/>
      <c r="AXS83" s="20"/>
      <c r="AXT83" s="20"/>
      <c r="AXU83" s="20"/>
      <c r="AXV83" s="20"/>
      <c r="AXW83" s="20"/>
      <c r="AXX83" s="20"/>
      <c r="AXY83" s="20"/>
      <c r="AXZ83" s="20"/>
      <c r="AYA83" s="20"/>
      <c r="AYB83" s="20"/>
      <c r="AYC83" s="20"/>
      <c r="AYD83" s="20"/>
      <c r="AYE83" s="20"/>
      <c r="AYF83" s="20"/>
      <c r="AYG83" s="20"/>
      <c r="AYH83" s="20"/>
      <c r="AYI83" s="20"/>
      <c r="AYJ83" s="20"/>
      <c r="AYK83" s="20"/>
      <c r="AYL83" s="20"/>
      <c r="AYM83" s="20"/>
      <c r="AYN83" s="20"/>
      <c r="AYO83" s="20"/>
      <c r="AYP83" s="20"/>
      <c r="AYQ83" s="20"/>
      <c r="AYR83" s="20"/>
      <c r="AYS83" s="20"/>
      <c r="AYT83" s="20"/>
      <c r="AYU83" s="20"/>
      <c r="AYV83" s="20"/>
      <c r="AYW83" s="20"/>
      <c r="AYX83" s="20"/>
      <c r="AYY83" s="20"/>
      <c r="AYZ83" s="20"/>
      <c r="AZA83" s="20"/>
      <c r="AZB83" s="20"/>
      <c r="AZC83" s="20"/>
      <c r="AZD83" s="20"/>
      <c r="AZE83" s="20"/>
      <c r="AZF83" s="20"/>
      <c r="AZG83" s="20"/>
      <c r="AZH83" s="20"/>
      <c r="AZI83" s="20"/>
      <c r="AZJ83" s="20"/>
      <c r="AZK83" s="20"/>
      <c r="AZL83" s="20"/>
      <c r="AZM83" s="20"/>
      <c r="AZN83" s="20"/>
      <c r="AZO83" s="20"/>
      <c r="AZP83" s="20"/>
      <c r="AZQ83" s="20"/>
      <c r="AZR83" s="20"/>
      <c r="AZS83" s="20"/>
      <c r="AZT83" s="20"/>
      <c r="AZU83" s="20"/>
      <c r="AZV83" s="20"/>
      <c r="AZW83" s="20"/>
      <c r="AZX83" s="20"/>
      <c r="AZY83" s="20"/>
      <c r="AZZ83" s="20"/>
      <c r="BAA83" s="20"/>
      <c r="BAB83" s="20"/>
      <c r="BAC83" s="20"/>
      <c r="BAD83" s="20"/>
      <c r="BAE83" s="20"/>
      <c r="BAF83" s="20"/>
      <c r="BAG83" s="20"/>
      <c r="BAH83" s="20"/>
      <c r="BAI83" s="20"/>
      <c r="BAJ83" s="20"/>
      <c r="BAK83" s="20"/>
      <c r="BAL83" s="20"/>
      <c r="BAM83" s="20"/>
      <c r="BAN83" s="20"/>
      <c r="BAO83" s="20"/>
      <c r="BAP83" s="20"/>
      <c r="BAQ83" s="20"/>
      <c r="BAR83" s="20"/>
      <c r="BAS83" s="20"/>
      <c r="BAT83" s="20"/>
      <c r="BAU83" s="20"/>
      <c r="BAV83" s="20"/>
      <c r="BAW83" s="20"/>
      <c r="BAX83" s="20"/>
      <c r="BAY83" s="20"/>
      <c r="BAZ83" s="20"/>
      <c r="BBA83" s="20"/>
      <c r="BBB83" s="20"/>
      <c r="BBC83" s="20"/>
      <c r="BBD83" s="20"/>
      <c r="BBE83" s="20"/>
      <c r="BBF83" s="20"/>
      <c r="BBG83" s="20"/>
      <c r="BBH83" s="20"/>
      <c r="BBI83" s="20"/>
      <c r="BBJ83" s="20"/>
      <c r="BBK83" s="20"/>
      <c r="BBL83" s="20"/>
      <c r="BBM83" s="20"/>
      <c r="BBN83" s="20"/>
      <c r="BBO83" s="20"/>
      <c r="BBP83" s="20"/>
      <c r="BBQ83" s="20"/>
      <c r="BBR83" s="20"/>
      <c r="BBS83" s="20"/>
      <c r="BBT83" s="20"/>
      <c r="BBU83" s="20"/>
      <c r="BBV83" s="20"/>
      <c r="BBW83" s="20"/>
      <c r="BBX83" s="20"/>
      <c r="BBY83" s="20"/>
      <c r="BBZ83" s="20"/>
      <c r="BCA83" s="20"/>
      <c r="BCB83" s="20"/>
      <c r="BCC83" s="20"/>
      <c r="BCD83" s="20"/>
      <c r="BCE83" s="20"/>
      <c r="BCF83" s="20"/>
      <c r="BCG83" s="20"/>
      <c r="BCH83" s="20"/>
      <c r="BCI83" s="20"/>
      <c r="BCJ83" s="20"/>
      <c r="BCK83" s="20"/>
      <c r="BCL83" s="20"/>
      <c r="BCM83" s="20"/>
      <c r="BCN83" s="20"/>
      <c r="BCO83" s="20"/>
      <c r="BCP83" s="20"/>
      <c r="BCQ83" s="20"/>
      <c r="BCR83" s="20"/>
      <c r="BCS83" s="20"/>
      <c r="BCT83" s="20"/>
      <c r="BCU83" s="20"/>
      <c r="BCV83" s="20"/>
      <c r="BCW83" s="20"/>
      <c r="BCX83" s="20"/>
      <c r="BCY83" s="20"/>
      <c r="BCZ83" s="20"/>
      <c r="BDA83" s="20"/>
      <c r="BDB83" s="20"/>
      <c r="BDC83" s="20"/>
      <c r="BDD83" s="20"/>
      <c r="BDE83" s="20"/>
      <c r="BDF83" s="20"/>
      <c r="BDG83" s="20"/>
      <c r="BDH83" s="20"/>
      <c r="BDI83" s="20"/>
      <c r="BDJ83" s="20"/>
      <c r="BDK83" s="20"/>
      <c r="BDL83" s="20"/>
      <c r="BDM83" s="20"/>
      <c r="BDN83" s="20"/>
      <c r="BDO83" s="20"/>
      <c r="BDP83" s="20"/>
      <c r="BDQ83" s="20"/>
      <c r="BDR83" s="20"/>
      <c r="BDS83" s="20"/>
      <c r="BDT83" s="20"/>
      <c r="BDU83" s="20"/>
      <c r="BDV83" s="20"/>
      <c r="BDW83" s="20"/>
      <c r="BDX83" s="20"/>
      <c r="BDY83" s="20"/>
      <c r="BDZ83" s="20"/>
      <c r="BEA83" s="20"/>
      <c r="BEB83" s="20"/>
      <c r="BEC83" s="20"/>
      <c r="BED83" s="20"/>
      <c r="BEE83" s="20"/>
      <c r="BEF83" s="20"/>
      <c r="BEG83" s="20"/>
      <c r="BEH83" s="20"/>
      <c r="BEI83" s="20"/>
      <c r="BEJ83" s="20"/>
      <c r="BEK83" s="20"/>
      <c r="BEL83" s="20"/>
      <c r="BEM83" s="20"/>
      <c r="BEN83" s="20"/>
      <c r="BEO83" s="20"/>
      <c r="BEP83" s="20"/>
      <c r="BEQ83" s="20"/>
      <c r="BER83" s="20"/>
      <c r="BES83" s="20"/>
      <c r="BET83" s="20"/>
      <c r="BEU83" s="20"/>
      <c r="BEV83" s="20"/>
      <c r="BEW83" s="20"/>
      <c r="BEX83" s="20"/>
      <c r="BEY83" s="20"/>
      <c r="BEZ83" s="20"/>
      <c r="BFA83" s="20"/>
      <c r="BFB83" s="20"/>
      <c r="BFC83" s="20"/>
      <c r="BFD83" s="20"/>
      <c r="BFE83" s="20"/>
      <c r="BFF83" s="20"/>
      <c r="BFG83" s="20"/>
      <c r="BFH83" s="20"/>
      <c r="BFI83" s="20"/>
      <c r="BFJ83" s="20"/>
      <c r="BFK83" s="20"/>
      <c r="BFL83" s="20"/>
      <c r="BFM83" s="20"/>
      <c r="BFN83" s="20"/>
      <c r="BFO83" s="20"/>
      <c r="BFP83" s="20"/>
      <c r="BFQ83" s="20"/>
      <c r="BFR83" s="20"/>
      <c r="BFS83" s="20"/>
      <c r="BFT83" s="20"/>
      <c r="BFU83" s="20"/>
      <c r="BFV83" s="20"/>
      <c r="BFW83" s="20"/>
      <c r="BFX83" s="20"/>
      <c r="BFY83" s="20"/>
      <c r="BFZ83" s="20"/>
      <c r="BGA83" s="20"/>
      <c r="BGB83" s="20"/>
      <c r="BGC83" s="20"/>
      <c r="BGD83" s="20"/>
      <c r="BGE83" s="20"/>
      <c r="BGF83" s="20"/>
      <c r="BGG83" s="20"/>
      <c r="BGH83" s="20"/>
      <c r="BGI83" s="20"/>
      <c r="BGJ83" s="20"/>
      <c r="BGK83" s="20"/>
      <c r="BGL83" s="20"/>
      <c r="BGM83" s="20"/>
      <c r="BGN83" s="20"/>
      <c r="BGO83" s="20"/>
      <c r="BGP83" s="20"/>
      <c r="BGQ83" s="20"/>
      <c r="BGR83" s="20"/>
      <c r="BGS83" s="20"/>
      <c r="BGT83" s="20"/>
      <c r="BGU83" s="20"/>
      <c r="BGV83" s="20"/>
      <c r="BGW83" s="20"/>
      <c r="BGX83" s="20"/>
      <c r="BGY83" s="20"/>
      <c r="BGZ83" s="20"/>
      <c r="BHA83" s="20"/>
      <c r="BHB83" s="20"/>
      <c r="BHC83" s="20"/>
      <c r="BHD83" s="20"/>
      <c r="BHE83" s="20"/>
      <c r="BHF83" s="20"/>
      <c r="BHG83" s="20"/>
      <c r="BHH83" s="20"/>
      <c r="BHI83" s="20"/>
      <c r="BHJ83" s="20"/>
      <c r="BHK83" s="20"/>
      <c r="BHL83" s="20"/>
      <c r="BHM83" s="20"/>
      <c r="BHN83" s="20"/>
      <c r="BHO83" s="20"/>
      <c r="BHP83" s="20"/>
      <c r="BHQ83" s="20"/>
      <c r="BHR83" s="20"/>
      <c r="BHS83" s="20"/>
      <c r="BHT83" s="20"/>
      <c r="BHU83" s="20"/>
      <c r="BHV83" s="20"/>
      <c r="BHW83" s="20"/>
      <c r="BHX83" s="20"/>
      <c r="BHY83" s="20"/>
      <c r="BHZ83" s="20"/>
      <c r="BIA83" s="20"/>
      <c r="BIB83" s="20"/>
      <c r="BIC83" s="20"/>
      <c r="BID83" s="20"/>
      <c r="BIE83" s="20"/>
      <c r="BIF83" s="20"/>
      <c r="BIG83" s="20"/>
      <c r="BIH83" s="20"/>
      <c r="BII83" s="20"/>
      <c r="BIJ83" s="20"/>
      <c r="BIK83" s="20"/>
      <c r="BIL83" s="20"/>
      <c r="BIM83" s="20"/>
      <c r="BIN83" s="20"/>
      <c r="BIO83" s="20"/>
      <c r="BIP83" s="20"/>
      <c r="BIQ83" s="20"/>
      <c r="BIR83" s="20"/>
      <c r="BIS83" s="20"/>
      <c r="BIT83" s="20"/>
      <c r="BIU83" s="20"/>
      <c r="BIV83" s="20"/>
      <c r="BIW83" s="20"/>
      <c r="BIX83" s="20"/>
      <c r="BIY83" s="20"/>
      <c r="BIZ83" s="20"/>
      <c r="BJA83" s="20"/>
      <c r="BJB83" s="20"/>
      <c r="BJC83" s="20"/>
      <c r="BJD83" s="20"/>
      <c r="BJE83" s="20"/>
      <c r="BJF83" s="20"/>
      <c r="BJG83" s="20"/>
      <c r="BJH83" s="20"/>
      <c r="BJI83" s="20"/>
      <c r="BJJ83" s="20"/>
      <c r="BJK83" s="20"/>
      <c r="BJL83" s="20"/>
      <c r="BJM83" s="20"/>
      <c r="BJN83" s="20"/>
      <c r="BJO83" s="20"/>
      <c r="BJP83" s="20"/>
      <c r="BJQ83" s="20"/>
      <c r="BJR83" s="20"/>
      <c r="BJS83" s="20"/>
      <c r="BJT83" s="20"/>
      <c r="BJU83" s="20"/>
      <c r="BJV83" s="20"/>
      <c r="BJW83" s="20"/>
      <c r="BJX83" s="20"/>
      <c r="BJY83" s="20"/>
      <c r="BJZ83" s="20"/>
      <c r="BKA83" s="20"/>
      <c r="BKB83" s="20"/>
      <c r="BKC83" s="20"/>
      <c r="BKD83" s="20"/>
      <c r="BKE83" s="20"/>
      <c r="BKF83" s="20"/>
      <c r="BKG83" s="20"/>
      <c r="BKH83" s="20"/>
      <c r="BKI83" s="20"/>
      <c r="BKJ83" s="20"/>
      <c r="BKK83" s="20"/>
      <c r="BKL83" s="20"/>
      <c r="BKM83" s="20"/>
      <c r="BKN83" s="20"/>
      <c r="BKO83" s="20"/>
      <c r="BKP83" s="20"/>
      <c r="BKQ83" s="20"/>
      <c r="BKR83" s="20"/>
      <c r="BKS83" s="20"/>
      <c r="BKT83" s="20"/>
      <c r="BKU83" s="20"/>
      <c r="BKV83" s="20"/>
      <c r="BKW83" s="20"/>
      <c r="BKX83" s="20"/>
      <c r="BKY83" s="20"/>
      <c r="BKZ83" s="20"/>
      <c r="BLA83" s="20"/>
      <c r="BLB83" s="20"/>
      <c r="BLC83" s="20"/>
      <c r="BLD83" s="20"/>
      <c r="BLE83" s="20"/>
      <c r="BLF83" s="20"/>
      <c r="BLG83" s="20"/>
      <c r="BLH83" s="20"/>
      <c r="BLI83" s="20"/>
      <c r="BLJ83" s="20"/>
      <c r="BLK83" s="20"/>
      <c r="BLL83" s="20"/>
      <c r="BLM83" s="20"/>
      <c r="BLN83" s="20"/>
      <c r="BLO83" s="20"/>
      <c r="BLP83" s="20"/>
      <c r="BLQ83" s="20"/>
      <c r="BLR83" s="20"/>
      <c r="BLS83" s="20"/>
      <c r="BLT83" s="20"/>
      <c r="BLU83" s="20"/>
      <c r="BLV83" s="20"/>
      <c r="BLW83" s="20"/>
      <c r="BLX83" s="20"/>
      <c r="BLY83" s="20"/>
      <c r="BLZ83" s="20"/>
      <c r="BMA83" s="20"/>
      <c r="BMB83" s="20"/>
      <c r="BMC83" s="20"/>
      <c r="BMD83" s="20"/>
      <c r="BME83" s="20"/>
      <c r="BMF83" s="20"/>
      <c r="BMG83" s="20"/>
      <c r="BMH83" s="20"/>
      <c r="BMI83" s="20"/>
      <c r="BMJ83" s="20"/>
      <c r="BMK83" s="20"/>
      <c r="BML83" s="20"/>
      <c r="BMM83" s="20"/>
      <c r="BMN83" s="20"/>
      <c r="BMO83" s="20"/>
      <c r="BMP83" s="20"/>
      <c r="BMQ83" s="20"/>
      <c r="BMR83" s="20"/>
      <c r="BMS83" s="20"/>
      <c r="BMT83" s="20"/>
      <c r="BMU83" s="20"/>
      <c r="BMV83" s="20"/>
      <c r="BMW83" s="20"/>
      <c r="BMX83" s="20"/>
      <c r="BMY83" s="20"/>
      <c r="BMZ83" s="20"/>
      <c r="BNA83" s="20"/>
      <c r="BNB83" s="20"/>
      <c r="BNC83" s="20"/>
      <c r="BND83" s="20"/>
      <c r="BNE83" s="20"/>
      <c r="BNF83" s="20"/>
      <c r="BNG83" s="20"/>
      <c r="BNH83" s="20"/>
      <c r="BNI83" s="20"/>
      <c r="BNJ83" s="20"/>
      <c r="BNK83" s="20"/>
      <c r="BNL83" s="20"/>
      <c r="BNM83" s="20"/>
      <c r="BNN83" s="20"/>
      <c r="BNO83" s="20"/>
      <c r="BNP83" s="20"/>
      <c r="BNQ83" s="20"/>
      <c r="BNR83" s="20"/>
      <c r="BNS83" s="20"/>
      <c r="BNT83" s="20"/>
      <c r="BNU83" s="20"/>
      <c r="BNV83" s="20"/>
      <c r="BNW83" s="20"/>
      <c r="BNX83" s="20"/>
      <c r="BNY83" s="20"/>
      <c r="BNZ83" s="20"/>
      <c r="BOA83" s="20"/>
      <c r="BOB83" s="20"/>
      <c r="BOC83" s="20"/>
      <c r="BOD83" s="20"/>
      <c r="BOE83" s="20"/>
      <c r="BOF83" s="20"/>
      <c r="BOG83" s="20"/>
      <c r="BOH83" s="20"/>
      <c r="BOI83" s="20"/>
      <c r="BOJ83" s="20"/>
      <c r="BOK83" s="20"/>
      <c r="BOL83" s="20"/>
      <c r="BOM83" s="20"/>
      <c r="BON83" s="20"/>
      <c r="BOO83" s="20"/>
      <c r="BOP83" s="20"/>
      <c r="BOQ83" s="20"/>
      <c r="BOR83" s="20"/>
      <c r="BOS83" s="20"/>
      <c r="BOT83" s="20"/>
      <c r="BOU83" s="20"/>
      <c r="BOV83" s="20"/>
      <c r="BOW83" s="20"/>
      <c r="BOX83" s="20"/>
      <c r="BOY83" s="20"/>
      <c r="BOZ83" s="20"/>
      <c r="BPA83" s="20"/>
      <c r="BPB83" s="20"/>
      <c r="BPC83" s="20"/>
      <c r="BPD83" s="20"/>
      <c r="BPE83" s="20"/>
      <c r="BPF83" s="20"/>
      <c r="BPG83" s="20"/>
      <c r="BPH83" s="20"/>
      <c r="BPI83" s="20"/>
      <c r="BPJ83" s="20"/>
      <c r="BPK83" s="20"/>
      <c r="BPL83" s="20"/>
      <c r="BPM83" s="20"/>
      <c r="BPN83" s="20"/>
      <c r="BPO83" s="20"/>
      <c r="BPP83" s="20"/>
      <c r="BPQ83" s="20"/>
      <c r="BPR83" s="20"/>
      <c r="BPS83" s="20"/>
      <c r="BPT83" s="20"/>
      <c r="BPU83" s="20"/>
      <c r="BPV83" s="20"/>
      <c r="BPW83" s="20"/>
      <c r="BPX83" s="20"/>
      <c r="BPY83" s="20"/>
      <c r="BPZ83" s="20"/>
      <c r="BQA83" s="20"/>
      <c r="BQB83" s="20"/>
      <c r="BQC83" s="20"/>
      <c r="BQD83" s="20"/>
      <c r="BQE83" s="20"/>
      <c r="BQF83" s="20"/>
      <c r="BQG83" s="20"/>
      <c r="BQH83" s="20"/>
      <c r="BQI83" s="20"/>
      <c r="BQJ83" s="20"/>
      <c r="BQK83" s="20"/>
      <c r="BQL83" s="20"/>
      <c r="BQM83" s="20"/>
      <c r="BQN83" s="20"/>
      <c r="BQO83" s="20"/>
      <c r="BQP83" s="20"/>
      <c r="BQQ83" s="20"/>
      <c r="BQR83" s="20"/>
      <c r="BQS83" s="20"/>
      <c r="BQT83" s="20"/>
      <c r="BQU83" s="20"/>
      <c r="BQV83" s="20"/>
      <c r="BQW83" s="20"/>
      <c r="BQX83" s="20"/>
      <c r="BQY83" s="20"/>
      <c r="BQZ83" s="20"/>
      <c r="BRA83" s="20"/>
      <c r="BRB83" s="20"/>
      <c r="BRC83" s="20"/>
      <c r="BRD83" s="20"/>
      <c r="BRE83" s="20"/>
      <c r="BRF83" s="20"/>
      <c r="BRG83" s="20"/>
      <c r="BRH83" s="20"/>
      <c r="BRI83" s="20"/>
      <c r="BRJ83" s="20"/>
      <c r="BRK83" s="20"/>
      <c r="BRL83" s="20"/>
      <c r="BRM83" s="20"/>
      <c r="BRN83" s="20"/>
      <c r="BRO83" s="20"/>
      <c r="BRP83" s="20"/>
      <c r="BRQ83" s="20"/>
      <c r="BRR83" s="20"/>
      <c r="BRS83" s="20"/>
      <c r="BRT83" s="20"/>
      <c r="BRU83" s="20"/>
      <c r="BRV83" s="20"/>
      <c r="BRW83" s="20"/>
      <c r="BRX83" s="20"/>
      <c r="BRY83" s="20"/>
      <c r="BRZ83" s="20"/>
      <c r="BSA83" s="20"/>
      <c r="BSB83" s="20"/>
      <c r="BSC83" s="20"/>
      <c r="BSD83" s="20"/>
      <c r="BSE83" s="20"/>
      <c r="BSF83" s="20"/>
      <c r="BSG83" s="20"/>
      <c r="BSH83" s="20"/>
      <c r="BSI83" s="20"/>
      <c r="BSJ83" s="20"/>
      <c r="BSK83" s="20"/>
      <c r="BSL83" s="20"/>
      <c r="BSM83" s="20"/>
      <c r="BSN83" s="20"/>
      <c r="BSO83" s="20"/>
      <c r="BSP83" s="20"/>
      <c r="BSQ83" s="20"/>
      <c r="BSR83" s="20"/>
      <c r="BSS83" s="20"/>
      <c r="BST83" s="20"/>
      <c r="BSU83" s="20"/>
      <c r="BSV83" s="20"/>
      <c r="BSW83" s="20"/>
      <c r="BSX83" s="20"/>
      <c r="BSY83" s="20"/>
      <c r="BSZ83" s="20"/>
      <c r="BTA83" s="20"/>
      <c r="BTB83" s="20"/>
      <c r="BTC83" s="20"/>
      <c r="BTD83" s="20"/>
      <c r="BTE83" s="20"/>
      <c r="BTF83" s="20"/>
      <c r="BTG83" s="20"/>
      <c r="BTH83" s="20"/>
      <c r="BTI83" s="20"/>
      <c r="BTJ83" s="20"/>
      <c r="BTK83" s="20"/>
      <c r="BTL83" s="20"/>
      <c r="BTM83" s="20"/>
      <c r="BTN83" s="20"/>
      <c r="BTO83" s="20"/>
      <c r="BTP83" s="20"/>
      <c r="BTQ83" s="20"/>
      <c r="BTR83" s="20"/>
      <c r="BTS83" s="20"/>
      <c r="BTT83" s="20"/>
      <c r="BTU83" s="20"/>
      <c r="BTV83" s="20"/>
      <c r="BTW83" s="20"/>
      <c r="BTX83" s="20"/>
      <c r="BTY83" s="20"/>
      <c r="BTZ83" s="20"/>
      <c r="BUA83" s="20"/>
      <c r="BUB83" s="20"/>
      <c r="BUC83" s="20"/>
      <c r="BUD83" s="20"/>
      <c r="BUE83" s="20"/>
      <c r="BUF83" s="20"/>
      <c r="BUG83" s="20"/>
      <c r="BUH83" s="20"/>
      <c r="BUI83" s="20"/>
      <c r="BUJ83" s="20"/>
      <c r="BUK83" s="20"/>
      <c r="BUL83" s="20"/>
      <c r="BUM83" s="20"/>
      <c r="BUN83" s="20"/>
      <c r="BUO83" s="20"/>
      <c r="BUP83" s="20"/>
      <c r="BUQ83" s="20"/>
      <c r="BUR83" s="20"/>
      <c r="BUS83" s="20"/>
      <c r="BUT83" s="20"/>
      <c r="BUU83" s="20"/>
      <c r="BUV83" s="20"/>
      <c r="BUW83" s="20"/>
      <c r="BUX83" s="20"/>
      <c r="BUY83" s="20"/>
      <c r="BUZ83" s="20"/>
      <c r="BVA83" s="20"/>
      <c r="BVB83" s="20"/>
      <c r="BVC83" s="20"/>
      <c r="BVD83" s="20"/>
      <c r="BVE83" s="20"/>
      <c r="BVF83" s="20"/>
      <c r="BVG83" s="20"/>
      <c r="BVH83" s="20"/>
      <c r="BVI83" s="20"/>
      <c r="BVJ83" s="20"/>
      <c r="BVK83" s="20"/>
      <c r="BVL83" s="20"/>
      <c r="BVM83" s="20"/>
      <c r="BVN83" s="20"/>
      <c r="BVO83" s="20"/>
      <c r="BVP83" s="20"/>
      <c r="BVQ83" s="20"/>
      <c r="BVR83" s="20"/>
      <c r="BVS83" s="20"/>
      <c r="BVT83" s="20"/>
      <c r="BVU83" s="20"/>
      <c r="BVV83" s="20"/>
      <c r="BVW83" s="20"/>
      <c r="BVX83" s="20"/>
      <c r="BVY83" s="20"/>
      <c r="BVZ83" s="20"/>
      <c r="BWA83" s="20"/>
      <c r="BWB83" s="20"/>
      <c r="BWC83" s="20"/>
      <c r="BWD83" s="20"/>
      <c r="BWE83" s="20"/>
      <c r="BWF83" s="20"/>
      <c r="BWG83" s="20"/>
      <c r="BWH83" s="20"/>
      <c r="BWI83" s="20"/>
      <c r="BWJ83" s="20"/>
      <c r="BWK83" s="20"/>
      <c r="BWL83" s="20"/>
      <c r="BWM83" s="20"/>
      <c r="BWN83" s="20"/>
      <c r="BWO83" s="20"/>
      <c r="BWP83" s="20"/>
      <c r="BWQ83" s="20"/>
      <c r="BWR83" s="20"/>
      <c r="BWS83" s="20"/>
      <c r="BWT83" s="20"/>
      <c r="BWU83" s="20"/>
      <c r="BWV83" s="20"/>
      <c r="BWW83" s="20"/>
      <c r="BWX83" s="20"/>
      <c r="BWY83" s="20"/>
      <c r="BWZ83" s="20"/>
      <c r="BXA83" s="20"/>
      <c r="BXB83" s="20"/>
      <c r="BXC83" s="20"/>
      <c r="BXD83" s="20"/>
      <c r="BXE83" s="20"/>
      <c r="BXF83" s="20"/>
      <c r="BXG83" s="20"/>
      <c r="BXH83" s="20"/>
      <c r="BXI83" s="20"/>
      <c r="BXJ83" s="20"/>
      <c r="BXK83" s="20"/>
      <c r="BXL83" s="20"/>
      <c r="BXM83" s="20"/>
      <c r="BXN83" s="20"/>
      <c r="BXO83" s="20"/>
      <c r="BXP83" s="20"/>
      <c r="BXQ83" s="20"/>
      <c r="BXR83" s="20"/>
      <c r="BXS83" s="20"/>
      <c r="BXT83" s="20"/>
      <c r="BXU83" s="20"/>
      <c r="BXV83" s="20"/>
      <c r="BXW83" s="20"/>
      <c r="BXX83" s="20"/>
      <c r="BXY83" s="20"/>
      <c r="BXZ83" s="20"/>
      <c r="BYA83" s="20"/>
      <c r="BYB83" s="20"/>
      <c r="BYC83" s="20"/>
      <c r="BYD83" s="20"/>
      <c r="BYE83" s="20"/>
      <c r="BYF83" s="20"/>
      <c r="BYG83" s="20"/>
      <c r="BYH83" s="20"/>
      <c r="BYI83" s="20"/>
      <c r="BYJ83" s="20"/>
      <c r="BYK83" s="20"/>
      <c r="BYL83" s="20"/>
      <c r="BYM83" s="20"/>
      <c r="BYN83" s="20"/>
      <c r="BYO83" s="20"/>
      <c r="BYP83" s="20"/>
      <c r="BYQ83" s="20"/>
      <c r="BYR83" s="20"/>
      <c r="BYS83" s="20"/>
      <c r="BYT83" s="20"/>
      <c r="BYU83" s="20"/>
      <c r="BYV83" s="20"/>
      <c r="BYW83" s="20"/>
      <c r="BYX83" s="20"/>
      <c r="BYY83" s="20"/>
      <c r="BYZ83" s="20"/>
      <c r="BZA83" s="20"/>
      <c r="BZB83" s="20"/>
      <c r="BZC83" s="20"/>
      <c r="BZD83" s="20"/>
      <c r="BZE83" s="20"/>
      <c r="BZF83" s="20"/>
      <c r="BZG83" s="20"/>
      <c r="BZH83" s="20"/>
      <c r="BZI83" s="20"/>
      <c r="BZJ83" s="20"/>
      <c r="BZK83" s="20"/>
      <c r="BZL83" s="20"/>
      <c r="BZM83" s="20"/>
      <c r="BZN83" s="20"/>
      <c r="BZO83" s="20"/>
      <c r="BZP83" s="20"/>
      <c r="BZQ83" s="20"/>
      <c r="BZR83" s="20"/>
      <c r="BZS83" s="20"/>
      <c r="BZT83" s="20"/>
      <c r="BZU83" s="20"/>
      <c r="BZV83" s="20"/>
      <c r="BZW83" s="20"/>
      <c r="BZX83" s="20"/>
      <c r="BZY83" s="20"/>
      <c r="BZZ83" s="20"/>
      <c r="CAA83" s="20"/>
      <c r="CAB83" s="20"/>
      <c r="CAC83" s="20"/>
      <c r="CAD83" s="20"/>
      <c r="CAE83" s="20"/>
      <c r="CAF83" s="20"/>
      <c r="CAG83" s="20"/>
      <c r="CAH83" s="20"/>
      <c r="CAI83" s="20"/>
      <c r="CAJ83" s="20"/>
      <c r="CAK83" s="20"/>
      <c r="CAL83" s="20"/>
      <c r="CAM83" s="20"/>
      <c r="CAN83" s="20"/>
      <c r="CAO83" s="20"/>
      <c r="CAP83" s="20"/>
      <c r="CAQ83" s="20"/>
      <c r="CAR83" s="20"/>
      <c r="CAS83" s="20"/>
      <c r="CAT83" s="20"/>
      <c r="CAU83" s="20"/>
      <c r="CAV83" s="20"/>
      <c r="CAW83" s="20"/>
      <c r="CAX83" s="20"/>
      <c r="CAY83" s="20"/>
      <c r="CAZ83" s="20"/>
      <c r="CBA83" s="20"/>
      <c r="CBB83" s="20"/>
      <c r="CBC83" s="20"/>
      <c r="CBD83" s="20"/>
      <c r="CBE83" s="20"/>
      <c r="CBF83" s="20"/>
      <c r="CBG83" s="20"/>
      <c r="CBH83" s="20"/>
      <c r="CBI83" s="20"/>
      <c r="CBJ83" s="20"/>
      <c r="CBK83" s="20"/>
      <c r="CBL83" s="20"/>
      <c r="CBM83" s="20"/>
      <c r="CBN83" s="20"/>
      <c r="CBO83" s="20"/>
      <c r="CBP83" s="20"/>
      <c r="CBQ83" s="20"/>
      <c r="CBR83" s="20"/>
      <c r="CBS83" s="20"/>
      <c r="CBT83" s="20"/>
      <c r="CBU83" s="20"/>
      <c r="CBV83" s="20"/>
      <c r="CBW83" s="20"/>
      <c r="CBX83" s="20"/>
      <c r="CBY83" s="20"/>
      <c r="CBZ83" s="20"/>
      <c r="CCA83" s="20"/>
      <c r="CCB83" s="20"/>
      <c r="CCC83" s="20"/>
      <c r="CCD83" s="20"/>
      <c r="CCE83" s="20"/>
      <c r="CCF83" s="20"/>
      <c r="CCG83" s="20"/>
      <c r="CCH83" s="20"/>
      <c r="CCI83" s="20"/>
      <c r="CCJ83" s="20"/>
      <c r="CCK83" s="20"/>
      <c r="CCL83" s="20"/>
      <c r="CCM83" s="20"/>
      <c r="CCN83" s="20"/>
      <c r="CCO83" s="20"/>
      <c r="CCP83" s="20"/>
      <c r="CCQ83" s="20"/>
      <c r="CCR83" s="20"/>
      <c r="CCS83" s="20"/>
      <c r="CCT83" s="20"/>
      <c r="CCU83" s="20"/>
      <c r="CCV83" s="20"/>
      <c r="CCW83" s="20"/>
      <c r="CCX83" s="20"/>
      <c r="CCY83" s="20"/>
      <c r="CCZ83" s="20"/>
      <c r="CDA83" s="20"/>
      <c r="CDB83" s="20"/>
      <c r="CDC83" s="20"/>
      <c r="CDD83" s="20"/>
      <c r="CDE83" s="20"/>
      <c r="CDF83" s="20"/>
      <c r="CDG83" s="20"/>
      <c r="CDH83" s="20"/>
      <c r="CDI83" s="20"/>
      <c r="CDJ83" s="20"/>
      <c r="CDK83" s="20"/>
      <c r="CDL83" s="20"/>
      <c r="CDM83" s="20"/>
      <c r="CDN83" s="20"/>
      <c r="CDO83" s="20"/>
      <c r="CDP83" s="20"/>
      <c r="CDQ83" s="20"/>
      <c r="CDR83" s="20"/>
      <c r="CDS83" s="20"/>
      <c r="CDT83" s="20"/>
      <c r="CDU83" s="20"/>
      <c r="CDV83" s="20"/>
      <c r="CDW83" s="20"/>
      <c r="CDX83" s="20"/>
      <c r="CDY83" s="20"/>
      <c r="CDZ83" s="20"/>
      <c r="CEA83" s="20"/>
      <c r="CEB83" s="20"/>
      <c r="CEC83" s="20"/>
      <c r="CED83" s="20"/>
      <c r="CEE83" s="20"/>
      <c r="CEF83" s="20"/>
      <c r="CEG83" s="20"/>
      <c r="CEH83" s="20"/>
      <c r="CEI83" s="20"/>
      <c r="CEJ83" s="20"/>
      <c r="CEK83" s="20"/>
      <c r="CEL83" s="20"/>
      <c r="CEM83" s="20"/>
      <c r="CEN83" s="20"/>
      <c r="CEO83" s="20"/>
      <c r="CEP83" s="20"/>
      <c r="CEQ83" s="20"/>
      <c r="CER83" s="20"/>
      <c r="CES83" s="20"/>
      <c r="CET83" s="20"/>
      <c r="CEU83" s="20"/>
      <c r="CEV83" s="20"/>
      <c r="CEW83" s="20"/>
      <c r="CEX83" s="20"/>
      <c r="CEY83" s="20"/>
      <c r="CEZ83" s="20"/>
      <c r="CFA83" s="20"/>
      <c r="CFB83" s="20"/>
      <c r="CFC83" s="20"/>
      <c r="CFD83" s="20"/>
      <c r="CFE83" s="20"/>
      <c r="CFF83" s="20"/>
      <c r="CFG83" s="20"/>
      <c r="CFH83" s="20"/>
      <c r="CFI83" s="20"/>
      <c r="CFJ83" s="20"/>
      <c r="CFK83" s="20"/>
      <c r="CFL83" s="20"/>
      <c r="CFM83" s="20"/>
      <c r="CFN83" s="20"/>
      <c r="CFO83" s="20"/>
      <c r="CFP83" s="20"/>
      <c r="CFQ83" s="20"/>
      <c r="CFR83" s="20"/>
      <c r="CFS83" s="20"/>
      <c r="CFT83" s="20"/>
      <c r="CFU83" s="20"/>
      <c r="CFV83" s="20"/>
      <c r="CFW83" s="20"/>
      <c r="CFX83" s="20"/>
      <c r="CFY83" s="20"/>
      <c r="CFZ83" s="20"/>
      <c r="CGA83" s="20"/>
      <c r="CGB83" s="20"/>
      <c r="CGC83" s="20"/>
      <c r="CGD83" s="20"/>
      <c r="CGE83" s="20"/>
      <c r="CGF83" s="20"/>
      <c r="CGG83" s="20"/>
      <c r="CGH83" s="20"/>
      <c r="CGI83" s="20"/>
      <c r="CGJ83" s="20"/>
      <c r="CGK83" s="20"/>
      <c r="CGL83" s="20"/>
      <c r="CGM83" s="20"/>
      <c r="CGN83" s="20"/>
      <c r="CGO83" s="20"/>
      <c r="CGP83" s="20"/>
      <c r="CGQ83" s="20"/>
      <c r="CGR83" s="20"/>
      <c r="CGS83" s="20"/>
      <c r="CGT83" s="20"/>
      <c r="CGU83" s="20"/>
      <c r="CGV83" s="20"/>
      <c r="CGW83" s="20"/>
      <c r="CGX83" s="20"/>
      <c r="CGY83" s="20"/>
      <c r="CGZ83" s="20"/>
      <c r="CHA83" s="20"/>
      <c r="CHB83" s="20"/>
      <c r="CHC83" s="20"/>
      <c r="CHD83" s="20"/>
      <c r="CHE83" s="20"/>
      <c r="CHF83" s="20"/>
      <c r="CHG83" s="20"/>
      <c r="CHH83" s="20"/>
      <c r="CHI83" s="20"/>
      <c r="CHJ83" s="20"/>
      <c r="CHK83" s="20"/>
      <c r="CHL83" s="20"/>
      <c r="CHM83" s="20"/>
      <c r="CHN83" s="20"/>
      <c r="CHO83" s="20"/>
      <c r="CHP83" s="20"/>
      <c r="CHQ83" s="20"/>
      <c r="CHR83" s="20"/>
      <c r="CHS83" s="20"/>
      <c r="CHT83" s="20"/>
      <c r="CHU83" s="20"/>
      <c r="CHV83" s="20"/>
      <c r="CHW83" s="20"/>
      <c r="CHX83" s="20"/>
      <c r="CHY83" s="20"/>
      <c r="CHZ83" s="20"/>
      <c r="CIA83" s="20"/>
      <c r="CIB83" s="20"/>
      <c r="CIC83" s="20"/>
      <c r="CID83" s="20"/>
      <c r="CIE83" s="20"/>
      <c r="CIF83" s="20"/>
      <c r="CIG83" s="20"/>
      <c r="CIH83" s="20"/>
      <c r="CII83" s="20"/>
      <c r="CIJ83" s="20"/>
      <c r="CIK83" s="20"/>
      <c r="CIL83" s="20"/>
      <c r="CIM83" s="20"/>
      <c r="CIN83" s="20"/>
      <c r="CIO83" s="20"/>
      <c r="CIP83" s="20"/>
      <c r="CIQ83" s="20"/>
      <c r="CIR83" s="20"/>
      <c r="CIS83" s="20"/>
      <c r="CIT83" s="20"/>
      <c r="CIU83" s="20"/>
      <c r="CIV83" s="20"/>
      <c r="CIW83" s="20"/>
      <c r="CIX83" s="20"/>
      <c r="CIY83" s="20"/>
      <c r="CIZ83" s="20"/>
      <c r="CJA83" s="20"/>
      <c r="CJB83" s="20"/>
      <c r="CJC83" s="20"/>
      <c r="CJD83" s="20"/>
      <c r="CJE83" s="20"/>
      <c r="CJF83" s="20"/>
      <c r="CJG83" s="20"/>
      <c r="CJH83" s="20"/>
      <c r="CJI83" s="20"/>
      <c r="CJJ83" s="20"/>
      <c r="CJK83" s="20"/>
      <c r="CJL83" s="20"/>
      <c r="CJM83" s="20"/>
      <c r="CJN83" s="20"/>
      <c r="CJO83" s="20"/>
      <c r="CJP83" s="20"/>
      <c r="CJQ83" s="20"/>
      <c r="CJR83" s="20"/>
      <c r="CJS83" s="20"/>
      <c r="CJT83" s="20"/>
      <c r="CJU83" s="20"/>
      <c r="CJV83" s="20"/>
      <c r="CJW83" s="20"/>
      <c r="CJX83" s="20"/>
      <c r="CJY83" s="20"/>
      <c r="CJZ83" s="20"/>
      <c r="CKA83" s="20"/>
      <c r="CKB83" s="20"/>
      <c r="CKC83" s="20"/>
      <c r="CKD83" s="20"/>
      <c r="CKE83" s="20"/>
      <c r="CKF83" s="20"/>
      <c r="CKG83" s="20"/>
      <c r="CKH83" s="20"/>
      <c r="CKI83" s="20"/>
      <c r="CKJ83" s="20"/>
      <c r="CKK83" s="20"/>
      <c r="CKL83" s="20"/>
      <c r="CKM83" s="20"/>
      <c r="CKN83" s="20"/>
      <c r="CKO83" s="20"/>
      <c r="CKP83" s="20"/>
      <c r="CKQ83" s="20"/>
      <c r="CKR83" s="20"/>
      <c r="CKS83" s="20"/>
      <c r="CKT83" s="20"/>
      <c r="CKU83" s="20"/>
      <c r="CKV83" s="20"/>
      <c r="CKW83" s="20"/>
      <c r="CKX83" s="20"/>
      <c r="CKY83" s="20"/>
      <c r="CKZ83" s="20"/>
      <c r="CLA83" s="20"/>
      <c r="CLB83" s="20"/>
      <c r="CLC83" s="20"/>
      <c r="CLD83" s="20"/>
      <c r="CLE83" s="20"/>
      <c r="CLF83" s="20"/>
      <c r="CLG83" s="20"/>
      <c r="CLH83" s="20"/>
      <c r="CLI83" s="20"/>
      <c r="CLJ83" s="20"/>
      <c r="CLK83" s="20"/>
      <c r="CLL83" s="20"/>
      <c r="CLM83" s="20"/>
      <c r="CLN83" s="20"/>
      <c r="CLO83" s="20"/>
      <c r="CLP83" s="20"/>
      <c r="CLQ83" s="20"/>
      <c r="CLR83" s="20"/>
      <c r="CLS83" s="20"/>
      <c r="CLT83" s="20"/>
      <c r="CLU83" s="20"/>
      <c r="CLV83" s="20"/>
      <c r="CLW83" s="20"/>
      <c r="CLX83" s="20"/>
      <c r="CLY83" s="20"/>
      <c r="CLZ83" s="20"/>
      <c r="CMA83" s="20"/>
      <c r="CMB83" s="20"/>
      <c r="CMC83" s="20"/>
      <c r="CMD83" s="20"/>
      <c r="CME83" s="20"/>
      <c r="CMF83" s="20"/>
      <c r="CMG83" s="20"/>
      <c r="CMH83" s="20"/>
      <c r="CMI83" s="20"/>
      <c r="CMJ83" s="20"/>
      <c r="CMK83" s="20"/>
      <c r="CML83" s="20"/>
      <c r="CMM83" s="20"/>
      <c r="CMN83" s="20"/>
      <c r="CMO83" s="20"/>
      <c r="CMP83" s="20"/>
      <c r="CMQ83" s="20"/>
      <c r="CMR83" s="20"/>
      <c r="CMS83" s="20"/>
      <c r="CMT83" s="20"/>
      <c r="CMU83" s="20"/>
      <c r="CMV83" s="20"/>
      <c r="CMW83" s="20"/>
      <c r="CMX83" s="20"/>
      <c r="CMY83" s="20"/>
      <c r="CMZ83" s="20"/>
      <c r="CNA83" s="20"/>
      <c r="CNB83" s="20"/>
      <c r="CNC83" s="20"/>
      <c r="CND83" s="20"/>
      <c r="CNE83" s="20"/>
      <c r="CNF83" s="20"/>
      <c r="CNG83" s="20"/>
      <c r="CNH83" s="20"/>
      <c r="CNI83" s="20"/>
      <c r="CNJ83" s="20"/>
      <c r="CNK83" s="20"/>
      <c r="CNL83" s="20"/>
      <c r="CNM83" s="20"/>
      <c r="CNN83" s="20"/>
      <c r="CNO83" s="20"/>
      <c r="CNP83" s="20"/>
      <c r="CNQ83" s="20"/>
      <c r="CNR83" s="20"/>
      <c r="CNS83" s="20"/>
      <c r="CNT83" s="20"/>
      <c r="CNU83" s="20"/>
      <c r="CNV83" s="20"/>
      <c r="CNW83" s="20"/>
      <c r="CNX83" s="20"/>
      <c r="CNY83" s="20"/>
      <c r="CNZ83" s="20"/>
      <c r="COA83" s="20"/>
      <c r="COB83" s="20"/>
      <c r="COC83" s="20"/>
      <c r="COD83" s="20"/>
      <c r="COE83" s="20"/>
      <c r="COF83" s="20"/>
      <c r="COG83" s="20"/>
      <c r="COH83" s="20"/>
      <c r="COI83" s="20"/>
      <c r="COJ83" s="20"/>
      <c r="COK83" s="20"/>
      <c r="COL83" s="20"/>
      <c r="COM83" s="20"/>
      <c r="CON83" s="20"/>
      <c r="COO83" s="20"/>
      <c r="COP83" s="20"/>
      <c r="COQ83" s="20"/>
      <c r="COR83" s="20"/>
      <c r="COS83" s="20"/>
      <c r="COT83" s="20"/>
      <c r="COU83" s="20"/>
      <c r="COV83" s="20"/>
      <c r="COW83" s="20"/>
      <c r="COX83" s="20"/>
      <c r="COY83" s="20"/>
      <c r="COZ83" s="20"/>
      <c r="CPA83" s="20"/>
      <c r="CPB83" s="20"/>
      <c r="CPC83" s="20"/>
      <c r="CPD83" s="20"/>
      <c r="CPE83" s="20"/>
      <c r="CPF83" s="20"/>
      <c r="CPG83" s="20"/>
      <c r="CPH83" s="20"/>
      <c r="CPI83" s="20"/>
      <c r="CPJ83" s="20"/>
      <c r="CPK83" s="20"/>
      <c r="CPL83" s="20"/>
      <c r="CPM83" s="20"/>
      <c r="CPN83" s="20"/>
      <c r="CPO83" s="20"/>
      <c r="CPP83" s="20"/>
      <c r="CPQ83" s="20"/>
      <c r="CPR83" s="20"/>
      <c r="CPS83" s="20"/>
      <c r="CPT83" s="20"/>
      <c r="CPU83" s="20"/>
      <c r="CPV83" s="20"/>
      <c r="CPW83" s="20"/>
      <c r="CPX83" s="20"/>
      <c r="CPY83" s="20"/>
      <c r="CPZ83" s="20"/>
      <c r="CQA83" s="20"/>
      <c r="CQB83" s="20"/>
      <c r="CQC83" s="20"/>
      <c r="CQD83" s="20"/>
      <c r="CQE83" s="20"/>
      <c r="CQF83" s="20"/>
      <c r="CQG83" s="20"/>
      <c r="CQH83" s="20"/>
      <c r="CQI83" s="20"/>
      <c r="CQJ83" s="20"/>
      <c r="CQK83" s="20"/>
      <c r="CQL83" s="20"/>
      <c r="CQM83" s="20"/>
      <c r="CQN83" s="20"/>
      <c r="CQO83" s="20"/>
      <c r="CQP83" s="20"/>
      <c r="CQQ83" s="20"/>
      <c r="CQR83" s="20"/>
      <c r="CQS83" s="20"/>
      <c r="CQT83" s="20"/>
      <c r="CQU83" s="20"/>
      <c r="CQV83" s="20"/>
      <c r="CQW83" s="20"/>
      <c r="CQX83" s="20"/>
      <c r="CQY83" s="20"/>
      <c r="CQZ83" s="20"/>
    </row>
    <row r="84" spans="1:2496" s="11" customFormat="1" ht="18" customHeight="1" x14ac:dyDescent="0.25">
      <c r="A84" s="434"/>
      <c r="B84" s="21">
        <v>53</v>
      </c>
      <c r="C84" s="21" t="str">
        <f t="shared" si="8"/>
        <v>_53</v>
      </c>
      <c r="D84" s="21" t="str">
        <f t="shared" si="9"/>
        <v>_36_2</v>
      </c>
      <c r="E84" s="22" t="s">
        <v>72</v>
      </c>
      <c r="F84" s="21">
        <v>36</v>
      </c>
      <c r="G84" s="22" t="s">
        <v>76</v>
      </c>
      <c r="H84" s="21">
        <v>2</v>
      </c>
      <c r="I84" s="22" t="s">
        <v>9</v>
      </c>
      <c r="J84" s="15">
        <v>0</v>
      </c>
      <c r="K84" s="15">
        <v>0</v>
      </c>
      <c r="L84" s="24">
        <v>8</v>
      </c>
      <c r="M84" s="13">
        <f t="shared" si="6"/>
        <v>8</v>
      </c>
      <c r="N84" s="13">
        <f t="shared" si="7"/>
        <v>8</v>
      </c>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c r="EY84" s="20"/>
      <c r="EZ84" s="20"/>
      <c r="FA84" s="20"/>
      <c r="FB84" s="20"/>
      <c r="FC84" s="20"/>
      <c r="FD84" s="20"/>
      <c r="FE84" s="20"/>
      <c r="FF84" s="20"/>
      <c r="FG84" s="20"/>
      <c r="FH84" s="20"/>
      <c r="FI84" s="20"/>
      <c r="FJ84" s="20"/>
      <c r="FK84" s="20"/>
      <c r="FL84" s="20"/>
      <c r="FM84" s="20"/>
      <c r="FN84" s="20"/>
      <c r="FO84" s="20"/>
      <c r="FP84" s="20"/>
      <c r="FQ84" s="20"/>
      <c r="FR84" s="20"/>
      <c r="FS84" s="20"/>
      <c r="FT84" s="20"/>
      <c r="FU84" s="20"/>
      <c r="FV84" s="20"/>
      <c r="FW84" s="20"/>
      <c r="FX84" s="20"/>
      <c r="FY84" s="20"/>
      <c r="FZ84" s="20"/>
      <c r="GA84" s="20"/>
      <c r="GB84" s="20"/>
      <c r="GC84" s="20"/>
      <c r="GD84" s="20"/>
      <c r="GE84" s="20"/>
      <c r="GF84" s="20"/>
      <c r="GG84" s="20"/>
      <c r="GH84" s="20"/>
      <c r="GI84" s="20"/>
      <c r="GJ84" s="20"/>
      <c r="GK84" s="20"/>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c r="HJ84" s="20"/>
      <c r="HK84" s="20"/>
      <c r="HL84" s="20"/>
      <c r="HM84" s="20"/>
      <c r="HN84" s="20"/>
      <c r="HO84" s="20"/>
      <c r="HP84" s="20"/>
      <c r="HQ84" s="20"/>
      <c r="HR84" s="20"/>
      <c r="HS84" s="20"/>
      <c r="HT84" s="20"/>
      <c r="HU84" s="20"/>
      <c r="HV84" s="20"/>
      <c r="HW84" s="20"/>
      <c r="HX84" s="20"/>
      <c r="HY84" s="20"/>
      <c r="HZ84" s="20"/>
      <c r="IA84" s="20"/>
      <c r="IB84" s="20"/>
      <c r="IC84" s="20"/>
      <c r="ID84" s="20"/>
      <c r="IE84" s="20"/>
      <c r="IF84" s="20"/>
      <c r="IG84" s="20"/>
      <c r="IH84" s="20"/>
      <c r="II84" s="20"/>
      <c r="IJ84" s="20"/>
      <c r="IK84" s="20"/>
      <c r="IL84" s="20"/>
      <c r="IM84" s="20"/>
      <c r="IN84" s="20"/>
      <c r="IO84" s="20"/>
      <c r="IP84" s="20"/>
      <c r="IQ84" s="20"/>
      <c r="IR84" s="20"/>
      <c r="IS84" s="20"/>
      <c r="IT84" s="20"/>
      <c r="IU84" s="20"/>
      <c r="IV84" s="20"/>
      <c r="IW84" s="20"/>
      <c r="IX84" s="20"/>
      <c r="IY84" s="20"/>
      <c r="IZ84" s="20"/>
      <c r="JA84" s="20"/>
      <c r="JB84" s="20"/>
      <c r="JC84" s="20"/>
      <c r="JD84" s="20"/>
      <c r="JE84" s="20"/>
      <c r="JF84" s="20"/>
      <c r="JG84" s="20"/>
      <c r="JH84" s="20"/>
      <c r="JI84" s="20"/>
      <c r="JJ84" s="20"/>
      <c r="JK84" s="20"/>
      <c r="JL84" s="20"/>
      <c r="JM84" s="20"/>
      <c r="JN84" s="20"/>
      <c r="JO84" s="20"/>
      <c r="JP84" s="20"/>
      <c r="JQ84" s="20"/>
      <c r="JR84" s="20"/>
      <c r="JS84" s="20"/>
      <c r="JT84" s="20"/>
      <c r="JU84" s="20"/>
      <c r="JV84" s="20"/>
      <c r="JW84" s="20"/>
      <c r="JX84" s="20"/>
      <c r="JY84" s="20"/>
      <c r="JZ84" s="20"/>
      <c r="KA84" s="20"/>
      <c r="KB84" s="20"/>
      <c r="KC84" s="20"/>
      <c r="KD84" s="20"/>
      <c r="KE84" s="20"/>
      <c r="KF84" s="20"/>
      <c r="KG84" s="20"/>
      <c r="KH84" s="20"/>
      <c r="KI84" s="20"/>
      <c r="KJ84" s="20"/>
      <c r="KK84" s="20"/>
      <c r="KL84" s="20"/>
      <c r="KM84" s="20"/>
      <c r="KN84" s="20"/>
      <c r="KO84" s="20"/>
      <c r="KP84" s="20"/>
      <c r="KQ84" s="20"/>
      <c r="KR84" s="20"/>
      <c r="KS84" s="20"/>
      <c r="KT84" s="20"/>
      <c r="KU84" s="20"/>
      <c r="KV84" s="20"/>
      <c r="KW84" s="20"/>
      <c r="KX84" s="20"/>
      <c r="KY84" s="20"/>
      <c r="KZ84" s="20"/>
      <c r="LA84" s="20"/>
      <c r="LB84" s="20"/>
      <c r="LC84" s="20"/>
      <c r="LD84" s="20"/>
      <c r="LE84" s="20"/>
      <c r="LF84" s="20"/>
      <c r="LG84" s="20"/>
      <c r="LH84" s="20"/>
      <c r="LI84" s="20"/>
      <c r="LJ84" s="20"/>
      <c r="LK84" s="20"/>
      <c r="LL84" s="20"/>
      <c r="LM84" s="20"/>
      <c r="LN84" s="20"/>
      <c r="LO84" s="20"/>
      <c r="LP84" s="20"/>
      <c r="LQ84" s="20"/>
      <c r="LR84" s="20"/>
      <c r="LS84" s="20"/>
      <c r="LT84" s="20"/>
      <c r="LU84" s="20"/>
      <c r="LV84" s="20"/>
      <c r="LW84" s="20"/>
      <c r="LX84" s="20"/>
      <c r="LY84" s="20"/>
      <c r="LZ84" s="20"/>
      <c r="MA84" s="20"/>
      <c r="MB84" s="20"/>
      <c r="MC84" s="20"/>
      <c r="MD84" s="20"/>
      <c r="ME84" s="20"/>
      <c r="MF84" s="20"/>
      <c r="MG84" s="20"/>
      <c r="MH84" s="20"/>
      <c r="MI84" s="20"/>
      <c r="MJ84" s="20"/>
      <c r="MK84" s="20"/>
      <c r="ML84" s="20"/>
      <c r="MM84" s="20"/>
      <c r="MN84" s="20"/>
      <c r="MO84" s="20"/>
      <c r="MP84" s="20"/>
      <c r="MQ84" s="20"/>
      <c r="MR84" s="20"/>
      <c r="MS84" s="20"/>
      <c r="MT84" s="20"/>
      <c r="MU84" s="20"/>
      <c r="MV84" s="20"/>
      <c r="MW84" s="20"/>
      <c r="MX84" s="20"/>
      <c r="MY84" s="20"/>
      <c r="MZ84" s="20"/>
      <c r="NA84" s="20"/>
      <c r="NB84" s="20"/>
      <c r="NC84" s="20"/>
      <c r="ND84" s="20"/>
      <c r="NE84" s="20"/>
      <c r="NF84" s="20"/>
      <c r="NG84" s="20"/>
      <c r="NH84" s="20"/>
      <c r="NI84" s="20"/>
      <c r="NJ84" s="20"/>
      <c r="NK84" s="20"/>
      <c r="NL84" s="20"/>
      <c r="NM84" s="20"/>
      <c r="NN84" s="20"/>
      <c r="NO84" s="20"/>
      <c r="NP84" s="20"/>
      <c r="NQ84" s="20"/>
      <c r="NR84" s="20"/>
      <c r="NS84" s="20"/>
      <c r="NT84" s="20"/>
      <c r="NU84" s="20"/>
      <c r="NV84" s="20"/>
      <c r="NW84" s="20"/>
      <c r="NX84" s="20"/>
      <c r="NY84" s="20"/>
      <c r="NZ84" s="20"/>
      <c r="OA84" s="20"/>
      <c r="OB84" s="20"/>
      <c r="OC84" s="20"/>
      <c r="OD84" s="20"/>
      <c r="OE84" s="20"/>
      <c r="OF84" s="20"/>
      <c r="OG84" s="20"/>
      <c r="OH84" s="20"/>
      <c r="OI84" s="20"/>
      <c r="OJ84" s="20"/>
      <c r="OK84" s="20"/>
      <c r="OL84" s="20"/>
      <c r="OM84" s="20"/>
      <c r="ON84" s="20"/>
      <c r="OO84" s="20"/>
      <c r="OP84" s="20"/>
      <c r="OQ84" s="20"/>
      <c r="OR84" s="20"/>
      <c r="OS84" s="20"/>
      <c r="OT84" s="20"/>
      <c r="OU84" s="20"/>
      <c r="OV84" s="20"/>
      <c r="OW84" s="20"/>
      <c r="OX84" s="20"/>
      <c r="OY84" s="20"/>
      <c r="OZ84" s="20"/>
      <c r="PA84" s="20"/>
      <c r="PB84" s="20"/>
      <c r="PC84" s="20"/>
      <c r="PD84" s="20"/>
      <c r="PE84" s="20"/>
      <c r="PF84" s="20"/>
      <c r="PG84" s="20"/>
      <c r="PH84" s="20"/>
      <c r="PI84" s="20"/>
      <c r="PJ84" s="20"/>
      <c r="PK84" s="20"/>
      <c r="PL84" s="20"/>
      <c r="PM84" s="20"/>
      <c r="PN84" s="20"/>
      <c r="PO84" s="20"/>
      <c r="PP84" s="20"/>
      <c r="PQ84" s="20"/>
      <c r="PR84" s="20"/>
      <c r="PS84" s="20"/>
      <c r="PT84" s="20"/>
      <c r="PU84" s="20"/>
      <c r="PV84" s="20"/>
      <c r="PW84" s="20"/>
      <c r="PX84" s="20"/>
      <c r="PY84" s="20"/>
      <c r="PZ84" s="20"/>
      <c r="QA84" s="20"/>
      <c r="QB84" s="20"/>
      <c r="QC84" s="20"/>
      <c r="QD84" s="20"/>
      <c r="QE84" s="20"/>
      <c r="QF84" s="20"/>
      <c r="QG84" s="20"/>
      <c r="QH84" s="20"/>
      <c r="QI84" s="20"/>
      <c r="QJ84" s="20"/>
      <c r="QK84" s="20"/>
      <c r="QL84" s="20"/>
      <c r="QM84" s="20"/>
      <c r="QN84" s="20"/>
      <c r="QO84" s="20"/>
      <c r="QP84" s="20"/>
      <c r="QQ84" s="20"/>
      <c r="QR84" s="20"/>
      <c r="QS84" s="20"/>
      <c r="QT84" s="20"/>
      <c r="QU84" s="20"/>
      <c r="QV84" s="20"/>
      <c r="QW84" s="20"/>
      <c r="QX84" s="20"/>
      <c r="QY84" s="20"/>
      <c r="QZ84" s="20"/>
      <c r="RA84" s="20"/>
      <c r="RB84" s="20"/>
      <c r="RC84" s="20"/>
      <c r="RD84" s="20"/>
      <c r="RE84" s="20"/>
      <c r="RF84" s="20"/>
      <c r="RG84" s="20"/>
      <c r="RH84" s="20"/>
      <c r="RI84" s="20"/>
      <c r="RJ84" s="20"/>
      <c r="RK84" s="20"/>
      <c r="RL84" s="20"/>
      <c r="RM84" s="20"/>
      <c r="RN84" s="20"/>
      <c r="RO84" s="20"/>
      <c r="RP84" s="20"/>
      <c r="RQ84" s="20"/>
      <c r="RR84" s="20"/>
      <c r="RS84" s="20"/>
      <c r="RT84" s="20"/>
      <c r="RU84" s="20"/>
      <c r="RV84" s="20"/>
      <c r="RW84" s="20"/>
      <c r="RX84" s="20"/>
      <c r="RY84" s="20"/>
      <c r="RZ84" s="20"/>
      <c r="SA84" s="20"/>
      <c r="SB84" s="20"/>
      <c r="SC84" s="20"/>
      <c r="SD84" s="20"/>
      <c r="SE84" s="20"/>
      <c r="SF84" s="20"/>
      <c r="SG84" s="20"/>
      <c r="SH84" s="20"/>
      <c r="SI84" s="20"/>
      <c r="SJ84" s="20"/>
      <c r="SK84" s="20"/>
      <c r="SL84" s="20"/>
      <c r="SM84" s="20"/>
      <c r="SN84" s="20"/>
      <c r="SO84" s="20"/>
      <c r="SP84" s="20"/>
      <c r="SQ84" s="20"/>
      <c r="SR84" s="20"/>
      <c r="SS84" s="20"/>
      <c r="ST84" s="20"/>
      <c r="SU84" s="20"/>
      <c r="SV84" s="20"/>
      <c r="SW84" s="20"/>
      <c r="SX84" s="20"/>
      <c r="SY84" s="20"/>
      <c r="SZ84" s="20"/>
      <c r="TA84" s="20"/>
      <c r="TB84" s="20"/>
      <c r="TC84" s="20"/>
      <c r="TD84" s="20"/>
      <c r="TE84" s="20"/>
      <c r="TF84" s="20"/>
      <c r="TG84" s="20"/>
      <c r="TH84" s="20"/>
      <c r="TI84" s="20"/>
      <c r="TJ84" s="20"/>
      <c r="TK84" s="20"/>
      <c r="TL84" s="20"/>
      <c r="TM84" s="20"/>
      <c r="TN84" s="20"/>
      <c r="TO84" s="20"/>
      <c r="TP84" s="20"/>
      <c r="TQ84" s="20"/>
      <c r="TR84" s="20"/>
      <c r="TS84" s="20"/>
      <c r="TT84" s="20"/>
      <c r="TU84" s="20"/>
      <c r="TV84" s="20"/>
      <c r="TW84" s="20"/>
      <c r="TX84" s="20"/>
      <c r="TY84" s="20"/>
      <c r="TZ84" s="20"/>
      <c r="UA84" s="20"/>
      <c r="UB84" s="20"/>
      <c r="UC84" s="20"/>
      <c r="UD84" s="20"/>
      <c r="UE84" s="20"/>
      <c r="UF84" s="20"/>
      <c r="UG84" s="20"/>
      <c r="UH84" s="20"/>
      <c r="UI84" s="20"/>
      <c r="UJ84" s="20"/>
      <c r="UK84" s="20"/>
      <c r="UL84" s="20"/>
      <c r="UM84" s="20"/>
      <c r="UN84" s="20"/>
      <c r="UO84" s="20"/>
      <c r="UP84" s="20"/>
      <c r="UQ84" s="20"/>
      <c r="UR84" s="20"/>
      <c r="US84" s="20"/>
      <c r="UT84" s="20"/>
      <c r="UU84" s="20"/>
      <c r="UV84" s="20"/>
      <c r="UW84" s="20"/>
      <c r="UX84" s="20"/>
      <c r="UY84" s="20"/>
      <c r="UZ84" s="20"/>
      <c r="VA84" s="20"/>
      <c r="VB84" s="20"/>
      <c r="VC84" s="20"/>
      <c r="VD84" s="20"/>
      <c r="VE84" s="20"/>
      <c r="VF84" s="20"/>
      <c r="VG84" s="20"/>
      <c r="VH84" s="20"/>
      <c r="VI84" s="20"/>
      <c r="VJ84" s="20"/>
      <c r="VK84" s="20"/>
      <c r="VL84" s="20"/>
      <c r="VM84" s="20"/>
      <c r="VN84" s="20"/>
      <c r="VO84" s="20"/>
      <c r="VP84" s="20"/>
      <c r="VQ84" s="20"/>
      <c r="VR84" s="20"/>
      <c r="VS84" s="20"/>
      <c r="VT84" s="20"/>
      <c r="VU84" s="20"/>
      <c r="VV84" s="20"/>
      <c r="VW84" s="20"/>
      <c r="VX84" s="20"/>
      <c r="VY84" s="20"/>
      <c r="VZ84" s="20"/>
      <c r="WA84" s="20"/>
      <c r="WB84" s="20"/>
      <c r="WC84" s="20"/>
      <c r="WD84" s="20"/>
      <c r="WE84" s="20"/>
      <c r="WF84" s="20"/>
      <c r="WG84" s="20"/>
      <c r="WH84" s="20"/>
      <c r="WI84" s="20"/>
      <c r="WJ84" s="20"/>
      <c r="WK84" s="20"/>
      <c r="WL84" s="20"/>
      <c r="WM84" s="20"/>
      <c r="WN84" s="20"/>
      <c r="WO84" s="20"/>
      <c r="WP84" s="20"/>
      <c r="WQ84" s="20"/>
      <c r="WR84" s="20"/>
      <c r="WS84" s="20"/>
      <c r="WT84" s="20"/>
      <c r="WU84" s="20"/>
      <c r="WV84" s="20"/>
      <c r="WW84" s="20"/>
      <c r="WX84" s="20"/>
      <c r="WY84" s="20"/>
      <c r="WZ84" s="20"/>
      <c r="XA84" s="20"/>
      <c r="XB84" s="20"/>
      <c r="XC84" s="20"/>
      <c r="XD84" s="20"/>
      <c r="XE84" s="20"/>
      <c r="XF84" s="20"/>
      <c r="XG84" s="20"/>
      <c r="XH84" s="20"/>
      <c r="XI84" s="20"/>
      <c r="XJ84" s="20"/>
      <c r="XK84" s="20"/>
      <c r="XL84" s="20"/>
      <c r="XM84" s="20"/>
      <c r="XN84" s="20"/>
      <c r="XO84" s="20"/>
      <c r="XP84" s="20"/>
      <c r="XQ84" s="20"/>
      <c r="XR84" s="20"/>
      <c r="XS84" s="20"/>
      <c r="XT84" s="20"/>
      <c r="XU84" s="20"/>
      <c r="XV84" s="20"/>
      <c r="XW84" s="20"/>
      <c r="XX84" s="20"/>
      <c r="XY84" s="20"/>
      <c r="XZ84" s="20"/>
      <c r="YA84" s="20"/>
      <c r="YB84" s="20"/>
      <c r="YC84" s="20"/>
      <c r="YD84" s="20"/>
      <c r="YE84" s="20"/>
      <c r="YF84" s="20"/>
      <c r="YG84" s="20"/>
      <c r="YH84" s="20"/>
      <c r="YI84" s="20"/>
      <c r="YJ84" s="20"/>
      <c r="YK84" s="20"/>
      <c r="YL84" s="20"/>
      <c r="YM84" s="20"/>
      <c r="YN84" s="20"/>
      <c r="YO84" s="20"/>
      <c r="YP84" s="20"/>
      <c r="YQ84" s="20"/>
      <c r="YR84" s="20"/>
      <c r="YS84" s="20"/>
      <c r="YT84" s="20"/>
      <c r="YU84" s="20"/>
      <c r="YV84" s="20"/>
      <c r="YW84" s="20"/>
      <c r="YX84" s="20"/>
      <c r="YY84" s="20"/>
      <c r="YZ84" s="20"/>
      <c r="ZA84" s="20"/>
      <c r="ZB84" s="20"/>
      <c r="ZC84" s="20"/>
      <c r="ZD84" s="20"/>
      <c r="ZE84" s="20"/>
      <c r="ZF84" s="20"/>
      <c r="ZG84" s="20"/>
      <c r="ZH84" s="20"/>
      <c r="ZI84" s="20"/>
      <c r="ZJ84" s="20"/>
      <c r="ZK84" s="20"/>
      <c r="ZL84" s="20"/>
      <c r="ZM84" s="20"/>
      <c r="ZN84" s="20"/>
      <c r="ZO84" s="20"/>
      <c r="ZP84" s="20"/>
      <c r="ZQ84" s="20"/>
      <c r="ZR84" s="20"/>
      <c r="ZS84" s="20"/>
      <c r="ZT84" s="20"/>
      <c r="ZU84" s="20"/>
      <c r="ZV84" s="20"/>
      <c r="ZW84" s="20"/>
      <c r="ZX84" s="20"/>
      <c r="ZY84" s="20"/>
      <c r="ZZ84" s="20"/>
      <c r="AAA84" s="20"/>
      <c r="AAB84" s="20"/>
      <c r="AAC84" s="20"/>
      <c r="AAD84" s="20"/>
      <c r="AAE84" s="20"/>
      <c r="AAF84" s="20"/>
      <c r="AAG84" s="20"/>
      <c r="AAH84" s="20"/>
      <c r="AAI84" s="20"/>
      <c r="AAJ84" s="20"/>
      <c r="AAK84" s="20"/>
      <c r="AAL84" s="20"/>
      <c r="AAM84" s="20"/>
      <c r="AAN84" s="20"/>
      <c r="AAO84" s="20"/>
      <c r="AAP84" s="20"/>
      <c r="AAQ84" s="20"/>
      <c r="AAR84" s="20"/>
      <c r="AAS84" s="20"/>
      <c r="AAT84" s="20"/>
      <c r="AAU84" s="20"/>
      <c r="AAV84" s="20"/>
      <c r="AAW84" s="20"/>
      <c r="AAX84" s="20"/>
      <c r="AAY84" s="20"/>
      <c r="AAZ84" s="20"/>
      <c r="ABA84" s="20"/>
      <c r="ABB84" s="20"/>
      <c r="ABC84" s="20"/>
      <c r="ABD84" s="20"/>
      <c r="ABE84" s="20"/>
      <c r="ABF84" s="20"/>
      <c r="ABG84" s="20"/>
      <c r="ABH84" s="20"/>
      <c r="ABI84" s="20"/>
      <c r="ABJ84" s="20"/>
      <c r="ABK84" s="20"/>
      <c r="ABL84" s="20"/>
      <c r="ABM84" s="20"/>
      <c r="ABN84" s="20"/>
      <c r="ABO84" s="20"/>
      <c r="ABP84" s="20"/>
      <c r="ABQ84" s="20"/>
      <c r="ABR84" s="20"/>
      <c r="ABS84" s="20"/>
      <c r="ABT84" s="20"/>
      <c r="ABU84" s="20"/>
      <c r="ABV84" s="20"/>
      <c r="ABW84" s="20"/>
      <c r="ABX84" s="20"/>
      <c r="ABY84" s="20"/>
      <c r="ABZ84" s="20"/>
      <c r="ACA84" s="20"/>
      <c r="ACB84" s="20"/>
      <c r="ACC84" s="20"/>
      <c r="ACD84" s="20"/>
      <c r="ACE84" s="20"/>
      <c r="ACF84" s="20"/>
      <c r="ACG84" s="20"/>
      <c r="ACH84" s="20"/>
      <c r="ACI84" s="20"/>
      <c r="ACJ84" s="20"/>
      <c r="ACK84" s="20"/>
      <c r="ACL84" s="20"/>
      <c r="ACM84" s="20"/>
      <c r="ACN84" s="20"/>
      <c r="ACO84" s="20"/>
      <c r="ACP84" s="20"/>
      <c r="ACQ84" s="20"/>
      <c r="ACR84" s="20"/>
      <c r="ACS84" s="20"/>
      <c r="ACT84" s="20"/>
      <c r="ACU84" s="20"/>
      <c r="ACV84" s="20"/>
      <c r="ACW84" s="20"/>
      <c r="ACX84" s="20"/>
      <c r="ACY84" s="20"/>
      <c r="ACZ84" s="20"/>
      <c r="ADA84" s="20"/>
      <c r="ADB84" s="20"/>
      <c r="ADC84" s="20"/>
      <c r="ADD84" s="20"/>
      <c r="ADE84" s="20"/>
      <c r="ADF84" s="20"/>
      <c r="ADG84" s="20"/>
      <c r="ADH84" s="20"/>
      <c r="ADI84" s="20"/>
      <c r="ADJ84" s="20"/>
      <c r="ADK84" s="20"/>
      <c r="ADL84" s="20"/>
      <c r="ADM84" s="20"/>
      <c r="ADN84" s="20"/>
      <c r="ADO84" s="20"/>
      <c r="ADP84" s="20"/>
      <c r="ADQ84" s="20"/>
      <c r="ADR84" s="20"/>
      <c r="ADS84" s="20"/>
      <c r="ADT84" s="20"/>
      <c r="ADU84" s="20"/>
      <c r="ADV84" s="20"/>
      <c r="ADW84" s="20"/>
      <c r="ADX84" s="20"/>
      <c r="ADY84" s="20"/>
      <c r="ADZ84" s="20"/>
      <c r="AEA84" s="20"/>
      <c r="AEB84" s="20"/>
      <c r="AEC84" s="20"/>
      <c r="AED84" s="20"/>
      <c r="AEE84" s="20"/>
      <c r="AEF84" s="20"/>
      <c r="AEG84" s="20"/>
      <c r="AEH84" s="20"/>
      <c r="AEI84" s="20"/>
      <c r="AEJ84" s="20"/>
      <c r="AEK84" s="20"/>
      <c r="AEL84" s="20"/>
      <c r="AEM84" s="20"/>
      <c r="AEN84" s="20"/>
      <c r="AEO84" s="20"/>
      <c r="AEP84" s="20"/>
      <c r="AEQ84" s="20"/>
      <c r="AER84" s="20"/>
      <c r="AES84" s="20"/>
      <c r="AET84" s="20"/>
      <c r="AEU84" s="20"/>
      <c r="AEV84" s="20"/>
      <c r="AEW84" s="20"/>
      <c r="AEX84" s="20"/>
      <c r="AEY84" s="20"/>
      <c r="AEZ84" s="20"/>
      <c r="AFA84" s="20"/>
      <c r="AFB84" s="20"/>
      <c r="AFC84" s="20"/>
      <c r="AFD84" s="20"/>
      <c r="AFE84" s="20"/>
      <c r="AFF84" s="20"/>
      <c r="AFG84" s="20"/>
      <c r="AFH84" s="20"/>
      <c r="AFI84" s="20"/>
      <c r="AFJ84" s="20"/>
      <c r="AFK84" s="20"/>
      <c r="AFL84" s="20"/>
      <c r="AFM84" s="20"/>
      <c r="AFN84" s="20"/>
      <c r="AFO84" s="20"/>
      <c r="AFP84" s="20"/>
      <c r="AFQ84" s="20"/>
      <c r="AFR84" s="20"/>
      <c r="AFS84" s="20"/>
      <c r="AFT84" s="20"/>
      <c r="AFU84" s="20"/>
      <c r="AFV84" s="20"/>
      <c r="AFW84" s="20"/>
      <c r="AFX84" s="20"/>
      <c r="AFY84" s="20"/>
      <c r="AFZ84" s="20"/>
      <c r="AGA84" s="20"/>
      <c r="AGB84" s="20"/>
      <c r="AGC84" s="20"/>
      <c r="AGD84" s="20"/>
      <c r="AGE84" s="20"/>
      <c r="AGF84" s="20"/>
      <c r="AGG84" s="20"/>
      <c r="AGH84" s="20"/>
      <c r="AGI84" s="20"/>
      <c r="AGJ84" s="20"/>
      <c r="AGK84" s="20"/>
      <c r="AGL84" s="20"/>
      <c r="AGM84" s="20"/>
      <c r="AGN84" s="20"/>
      <c r="AGO84" s="20"/>
      <c r="AGP84" s="20"/>
      <c r="AGQ84" s="20"/>
      <c r="AGR84" s="20"/>
      <c r="AGS84" s="20"/>
      <c r="AGT84" s="20"/>
      <c r="AGU84" s="20"/>
      <c r="AGV84" s="20"/>
      <c r="AGW84" s="20"/>
      <c r="AGX84" s="20"/>
      <c r="AGY84" s="20"/>
      <c r="AGZ84" s="20"/>
      <c r="AHA84" s="20"/>
      <c r="AHB84" s="20"/>
      <c r="AHC84" s="20"/>
      <c r="AHD84" s="20"/>
      <c r="AHE84" s="20"/>
      <c r="AHF84" s="20"/>
      <c r="AHG84" s="20"/>
      <c r="AHH84" s="20"/>
      <c r="AHI84" s="20"/>
      <c r="AHJ84" s="20"/>
      <c r="AHK84" s="20"/>
      <c r="AHL84" s="20"/>
      <c r="AHM84" s="20"/>
      <c r="AHN84" s="20"/>
      <c r="AHO84" s="20"/>
      <c r="AHP84" s="20"/>
      <c r="AHQ84" s="20"/>
      <c r="AHR84" s="20"/>
      <c r="AHS84" s="20"/>
      <c r="AHT84" s="20"/>
      <c r="AHU84" s="20"/>
      <c r="AHV84" s="20"/>
      <c r="AHW84" s="20"/>
      <c r="AHX84" s="20"/>
      <c r="AHY84" s="20"/>
      <c r="AHZ84" s="20"/>
      <c r="AIA84" s="20"/>
      <c r="AIB84" s="20"/>
      <c r="AIC84" s="20"/>
      <c r="AID84" s="20"/>
      <c r="AIE84" s="20"/>
      <c r="AIF84" s="20"/>
      <c r="AIG84" s="20"/>
      <c r="AIH84" s="20"/>
      <c r="AII84" s="20"/>
      <c r="AIJ84" s="20"/>
      <c r="AIK84" s="20"/>
      <c r="AIL84" s="20"/>
      <c r="AIM84" s="20"/>
      <c r="AIN84" s="20"/>
      <c r="AIO84" s="20"/>
      <c r="AIP84" s="20"/>
      <c r="AIQ84" s="20"/>
      <c r="AIR84" s="20"/>
      <c r="AIS84" s="20"/>
      <c r="AIT84" s="20"/>
      <c r="AIU84" s="20"/>
      <c r="AIV84" s="20"/>
      <c r="AIW84" s="20"/>
      <c r="AIX84" s="20"/>
      <c r="AIY84" s="20"/>
      <c r="AIZ84" s="20"/>
      <c r="AJA84" s="20"/>
      <c r="AJB84" s="20"/>
      <c r="AJC84" s="20"/>
      <c r="AJD84" s="20"/>
      <c r="AJE84" s="20"/>
      <c r="AJF84" s="20"/>
      <c r="AJG84" s="20"/>
      <c r="AJH84" s="20"/>
      <c r="AJI84" s="20"/>
      <c r="AJJ84" s="20"/>
      <c r="AJK84" s="20"/>
      <c r="AJL84" s="20"/>
      <c r="AJM84" s="20"/>
      <c r="AJN84" s="20"/>
      <c r="AJO84" s="20"/>
      <c r="AJP84" s="20"/>
      <c r="AJQ84" s="20"/>
      <c r="AJR84" s="20"/>
      <c r="AJS84" s="20"/>
      <c r="AJT84" s="20"/>
      <c r="AJU84" s="20"/>
      <c r="AJV84" s="20"/>
      <c r="AJW84" s="20"/>
      <c r="AJX84" s="20"/>
      <c r="AJY84" s="20"/>
      <c r="AJZ84" s="20"/>
      <c r="AKA84" s="20"/>
      <c r="AKB84" s="20"/>
      <c r="AKC84" s="20"/>
      <c r="AKD84" s="20"/>
      <c r="AKE84" s="20"/>
      <c r="AKF84" s="20"/>
      <c r="AKG84" s="20"/>
      <c r="AKH84" s="20"/>
      <c r="AKI84" s="20"/>
      <c r="AKJ84" s="20"/>
      <c r="AKK84" s="20"/>
      <c r="AKL84" s="20"/>
      <c r="AKM84" s="20"/>
      <c r="AKN84" s="20"/>
      <c r="AKO84" s="20"/>
      <c r="AKP84" s="20"/>
      <c r="AKQ84" s="20"/>
      <c r="AKR84" s="20"/>
      <c r="AKS84" s="20"/>
      <c r="AKT84" s="20"/>
      <c r="AKU84" s="20"/>
      <c r="AKV84" s="20"/>
      <c r="AKW84" s="20"/>
      <c r="AKX84" s="20"/>
      <c r="AKY84" s="20"/>
      <c r="AKZ84" s="20"/>
      <c r="ALA84" s="20"/>
      <c r="ALB84" s="20"/>
      <c r="ALC84" s="20"/>
      <c r="ALD84" s="20"/>
      <c r="ALE84" s="20"/>
      <c r="ALF84" s="20"/>
      <c r="ALG84" s="20"/>
      <c r="ALH84" s="20"/>
      <c r="ALI84" s="20"/>
      <c r="ALJ84" s="20"/>
      <c r="ALK84" s="20"/>
      <c r="ALL84" s="20"/>
      <c r="ALM84" s="20"/>
      <c r="ALN84" s="20"/>
      <c r="ALO84" s="20"/>
      <c r="ALP84" s="20"/>
      <c r="ALQ84" s="20"/>
      <c r="ALR84" s="20"/>
      <c r="ALS84" s="20"/>
      <c r="ALT84" s="20"/>
      <c r="ALU84" s="20"/>
      <c r="ALV84" s="20"/>
      <c r="ALW84" s="20"/>
      <c r="ALX84" s="20"/>
      <c r="ALY84" s="20"/>
      <c r="ALZ84" s="20"/>
      <c r="AMA84" s="20"/>
      <c r="AMB84" s="20"/>
      <c r="AMC84" s="20"/>
      <c r="AMD84" s="20"/>
      <c r="AME84" s="20"/>
      <c r="AMF84" s="20"/>
      <c r="AMG84" s="20"/>
      <c r="AMH84" s="20"/>
      <c r="AMI84" s="20"/>
      <c r="AMJ84" s="20"/>
      <c r="AMK84" s="20"/>
      <c r="AML84" s="20"/>
      <c r="AMM84" s="20"/>
      <c r="AMN84" s="20"/>
      <c r="AMO84" s="20"/>
      <c r="AMP84" s="20"/>
      <c r="AMQ84" s="20"/>
      <c r="AMR84" s="20"/>
      <c r="AMS84" s="20"/>
      <c r="AMT84" s="20"/>
      <c r="AMU84" s="20"/>
      <c r="AMV84" s="20"/>
      <c r="AMW84" s="20"/>
      <c r="AMX84" s="20"/>
      <c r="AMY84" s="20"/>
      <c r="AMZ84" s="20"/>
      <c r="ANA84" s="20"/>
      <c r="ANB84" s="20"/>
      <c r="ANC84" s="20"/>
      <c r="AND84" s="20"/>
      <c r="ANE84" s="20"/>
      <c r="ANF84" s="20"/>
      <c r="ANG84" s="20"/>
      <c r="ANH84" s="20"/>
      <c r="ANI84" s="20"/>
      <c r="ANJ84" s="20"/>
      <c r="ANK84" s="20"/>
      <c r="ANL84" s="20"/>
      <c r="ANM84" s="20"/>
      <c r="ANN84" s="20"/>
      <c r="ANO84" s="20"/>
      <c r="ANP84" s="20"/>
      <c r="ANQ84" s="20"/>
      <c r="ANR84" s="20"/>
      <c r="ANS84" s="20"/>
      <c r="ANT84" s="20"/>
      <c r="ANU84" s="20"/>
      <c r="ANV84" s="20"/>
      <c r="ANW84" s="20"/>
      <c r="ANX84" s="20"/>
      <c r="ANY84" s="20"/>
      <c r="ANZ84" s="20"/>
      <c r="AOA84" s="20"/>
      <c r="AOB84" s="20"/>
      <c r="AOC84" s="20"/>
      <c r="AOD84" s="20"/>
      <c r="AOE84" s="20"/>
      <c r="AOF84" s="20"/>
      <c r="AOG84" s="20"/>
      <c r="AOH84" s="20"/>
      <c r="AOI84" s="20"/>
      <c r="AOJ84" s="20"/>
      <c r="AOK84" s="20"/>
      <c r="AOL84" s="20"/>
      <c r="AOM84" s="20"/>
      <c r="AON84" s="20"/>
      <c r="AOO84" s="20"/>
      <c r="AOP84" s="20"/>
      <c r="AOQ84" s="20"/>
      <c r="AOR84" s="20"/>
      <c r="AOS84" s="20"/>
      <c r="AOT84" s="20"/>
      <c r="AOU84" s="20"/>
      <c r="AOV84" s="20"/>
      <c r="AOW84" s="20"/>
      <c r="AOX84" s="20"/>
      <c r="AOY84" s="20"/>
      <c r="AOZ84" s="20"/>
      <c r="APA84" s="20"/>
      <c r="APB84" s="20"/>
      <c r="APC84" s="20"/>
      <c r="APD84" s="20"/>
      <c r="APE84" s="20"/>
      <c r="APF84" s="20"/>
      <c r="APG84" s="20"/>
      <c r="APH84" s="20"/>
      <c r="API84" s="20"/>
      <c r="APJ84" s="20"/>
      <c r="APK84" s="20"/>
      <c r="APL84" s="20"/>
      <c r="APM84" s="20"/>
      <c r="APN84" s="20"/>
      <c r="APO84" s="20"/>
      <c r="APP84" s="20"/>
      <c r="APQ84" s="20"/>
      <c r="APR84" s="20"/>
      <c r="APS84" s="20"/>
      <c r="APT84" s="20"/>
      <c r="APU84" s="20"/>
      <c r="APV84" s="20"/>
      <c r="APW84" s="20"/>
      <c r="APX84" s="20"/>
      <c r="APY84" s="20"/>
      <c r="APZ84" s="20"/>
      <c r="AQA84" s="20"/>
      <c r="AQB84" s="20"/>
      <c r="AQC84" s="20"/>
      <c r="AQD84" s="20"/>
      <c r="AQE84" s="20"/>
      <c r="AQF84" s="20"/>
      <c r="AQG84" s="20"/>
      <c r="AQH84" s="20"/>
      <c r="AQI84" s="20"/>
      <c r="AQJ84" s="20"/>
      <c r="AQK84" s="20"/>
      <c r="AQL84" s="20"/>
      <c r="AQM84" s="20"/>
      <c r="AQN84" s="20"/>
      <c r="AQO84" s="20"/>
      <c r="AQP84" s="20"/>
      <c r="AQQ84" s="20"/>
      <c r="AQR84" s="20"/>
      <c r="AQS84" s="20"/>
      <c r="AQT84" s="20"/>
      <c r="AQU84" s="20"/>
      <c r="AQV84" s="20"/>
      <c r="AQW84" s="20"/>
      <c r="AQX84" s="20"/>
      <c r="AQY84" s="20"/>
      <c r="AQZ84" s="20"/>
      <c r="ARA84" s="20"/>
      <c r="ARB84" s="20"/>
      <c r="ARC84" s="20"/>
      <c r="ARD84" s="20"/>
      <c r="ARE84" s="20"/>
      <c r="ARF84" s="20"/>
      <c r="ARG84" s="20"/>
      <c r="ARH84" s="20"/>
      <c r="ARI84" s="20"/>
      <c r="ARJ84" s="20"/>
      <c r="ARK84" s="20"/>
      <c r="ARL84" s="20"/>
      <c r="ARM84" s="20"/>
      <c r="ARN84" s="20"/>
      <c r="ARO84" s="20"/>
      <c r="ARP84" s="20"/>
      <c r="ARQ84" s="20"/>
      <c r="ARR84" s="20"/>
      <c r="ARS84" s="20"/>
      <c r="ART84" s="20"/>
      <c r="ARU84" s="20"/>
      <c r="ARV84" s="20"/>
      <c r="ARW84" s="20"/>
      <c r="ARX84" s="20"/>
      <c r="ARY84" s="20"/>
      <c r="ARZ84" s="20"/>
      <c r="ASA84" s="20"/>
      <c r="ASB84" s="20"/>
      <c r="ASC84" s="20"/>
      <c r="ASD84" s="20"/>
      <c r="ASE84" s="20"/>
      <c r="ASF84" s="20"/>
      <c r="ASG84" s="20"/>
      <c r="ASH84" s="20"/>
      <c r="ASI84" s="20"/>
      <c r="ASJ84" s="20"/>
      <c r="ASK84" s="20"/>
      <c r="ASL84" s="20"/>
      <c r="ASM84" s="20"/>
      <c r="ASN84" s="20"/>
      <c r="ASO84" s="20"/>
      <c r="ASP84" s="20"/>
      <c r="ASQ84" s="20"/>
      <c r="ASR84" s="20"/>
      <c r="ASS84" s="20"/>
      <c r="AST84" s="20"/>
      <c r="ASU84" s="20"/>
      <c r="ASV84" s="20"/>
      <c r="ASW84" s="20"/>
      <c r="ASX84" s="20"/>
      <c r="ASY84" s="20"/>
      <c r="ASZ84" s="20"/>
      <c r="ATA84" s="20"/>
      <c r="ATB84" s="20"/>
      <c r="ATC84" s="20"/>
      <c r="ATD84" s="20"/>
      <c r="ATE84" s="20"/>
      <c r="ATF84" s="20"/>
      <c r="ATG84" s="20"/>
      <c r="ATH84" s="20"/>
      <c r="ATI84" s="20"/>
      <c r="ATJ84" s="20"/>
      <c r="ATK84" s="20"/>
      <c r="ATL84" s="20"/>
      <c r="ATM84" s="20"/>
      <c r="ATN84" s="20"/>
      <c r="ATO84" s="20"/>
      <c r="ATP84" s="20"/>
      <c r="ATQ84" s="20"/>
      <c r="ATR84" s="20"/>
      <c r="ATS84" s="20"/>
      <c r="ATT84" s="20"/>
      <c r="ATU84" s="20"/>
      <c r="ATV84" s="20"/>
      <c r="ATW84" s="20"/>
      <c r="ATX84" s="20"/>
      <c r="ATY84" s="20"/>
      <c r="ATZ84" s="20"/>
      <c r="AUA84" s="20"/>
      <c r="AUB84" s="20"/>
      <c r="AUC84" s="20"/>
      <c r="AUD84" s="20"/>
      <c r="AUE84" s="20"/>
      <c r="AUF84" s="20"/>
      <c r="AUG84" s="20"/>
      <c r="AUH84" s="20"/>
      <c r="AUI84" s="20"/>
      <c r="AUJ84" s="20"/>
      <c r="AUK84" s="20"/>
      <c r="AUL84" s="20"/>
      <c r="AUM84" s="20"/>
      <c r="AUN84" s="20"/>
      <c r="AUO84" s="20"/>
      <c r="AUP84" s="20"/>
      <c r="AUQ84" s="20"/>
      <c r="AUR84" s="20"/>
      <c r="AUS84" s="20"/>
      <c r="AUT84" s="20"/>
      <c r="AUU84" s="20"/>
      <c r="AUV84" s="20"/>
      <c r="AUW84" s="20"/>
      <c r="AUX84" s="20"/>
      <c r="AUY84" s="20"/>
      <c r="AUZ84" s="20"/>
      <c r="AVA84" s="20"/>
      <c r="AVB84" s="20"/>
      <c r="AVC84" s="20"/>
      <c r="AVD84" s="20"/>
      <c r="AVE84" s="20"/>
      <c r="AVF84" s="20"/>
      <c r="AVG84" s="20"/>
      <c r="AVH84" s="20"/>
      <c r="AVI84" s="20"/>
      <c r="AVJ84" s="20"/>
      <c r="AVK84" s="20"/>
      <c r="AVL84" s="20"/>
      <c r="AVM84" s="20"/>
      <c r="AVN84" s="20"/>
      <c r="AVO84" s="20"/>
      <c r="AVP84" s="20"/>
      <c r="AVQ84" s="20"/>
      <c r="AVR84" s="20"/>
      <c r="AVS84" s="20"/>
      <c r="AVT84" s="20"/>
      <c r="AVU84" s="20"/>
      <c r="AVV84" s="20"/>
      <c r="AVW84" s="20"/>
      <c r="AVX84" s="20"/>
      <c r="AVY84" s="20"/>
      <c r="AVZ84" s="20"/>
      <c r="AWA84" s="20"/>
      <c r="AWB84" s="20"/>
      <c r="AWC84" s="20"/>
      <c r="AWD84" s="20"/>
      <c r="AWE84" s="20"/>
      <c r="AWF84" s="20"/>
      <c r="AWG84" s="20"/>
      <c r="AWH84" s="20"/>
      <c r="AWI84" s="20"/>
      <c r="AWJ84" s="20"/>
      <c r="AWK84" s="20"/>
      <c r="AWL84" s="20"/>
      <c r="AWM84" s="20"/>
      <c r="AWN84" s="20"/>
      <c r="AWO84" s="20"/>
      <c r="AWP84" s="20"/>
      <c r="AWQ84" s="20"/>
      <c r="AWR84" s="20"/>
      <c r="AWS84" s="20"/>
      <c r="AWT84" s="20"/>
      <c r="AWU84" s="20"/>
      <c r="AWV84" s="20"/>
      <c r="AWW84" s="20"/>
      <c r="AWX84" s="20"/>
      <c r="AWY84" s="20"/>
      <c r="AWZ84" s="20"/>
      <c r="AXA84" s="20"/>
      <c r="AXB84" s="20"/>
      <c r="AXC84" s="20"/>
      <c r="AXD84" s="20"/>
      <c r="AXE84" s="20"/>
      <c r="AXF84" s="20"/>
      <c r="AXG84" s="20"/>
      <c r="AXH84" s="20"/>
      <c r="AXI84" s="20"/>
      <c r="AXJ84" s="20"/>
      <c r="AXK84" s="20"/>
      <c r="AXL84" s="20"/>
      <c r="AXM84" s="20"/>
      <c r="AXN84" s="20"/>
      <c r="AXO84" s="20"/>
      <c r="AXP84" s="20"/>
      <c r="AXQ84" s="20"/>
      <c r="AXR84" s="20"/>
      <c r="AXS84" s="20"/>
      <c r="AXT84" s="20"/>
      <c r="AXU84" s="20"/>
      <c r="AXV84" s="20"/>
      <c r="AXW84" s="20"/>
      <c r="AXX84" s="20"/>
      <c r="AXY84" s="20"/>
      <c r="AXZ84" s="20"/>
      <c r="AYA84" s="20"/>
      <c r="AYB84" s="20"/>
      <c r="AYC84" s="20"/>
      <c r="AYD84" s="20"/>
      <c r="AYE84" s="20"/>
      <c r="AYF84" s="20"/>
      <c r="AYG84" s="20"/>
      <c r="AYH84" s="20"/>
      <c r="AYI84" s="20"/>
      <c r="AYJ84" s="20"/>
      <c r="AYK84" s="20"/>
      <c r="AYL84" s="20"/>
      <c r="AYM84" s="20"/>
      <c r="AYN84" s="20"/>
      <c r="AYO84" s="20"/>
      <c r="AYP84" s="20"/>
      <c r="AYQ84" s="20"/>
      <c r="AYR84" s="20"/>
      <c r="AYS84" s="20"/>
      <c r="AYT84" s="20"/>
      <c r="AYU84" s="20"/>
      <c r="AYV84" s="20"/>
      <c r="AYW84" s="20"/>
      <c r="AYX84" s="20"/>
      <c r="AYY84" s="20"/>
      <c r="AYZ84" s="20"/>
      <c r="AZA84" s="20"/>
      <c r="AZB84" s="20"/>
      <c r="AZC84" s="20"/>
      <c r="AZD84" s="20"/>
      <c r="AZE84" s="20"/>
      <c r="AZF84" s="20"/>
      <c r="AZG84" s="20"/>
      <c r="AZH84" s="20"/>
      <c r="AZI84" s="20"/>
      <c r="AZJ84" s="20"/>
      <c r="AZK84" s="20"/>
      <c r="AZL84" s="20"/>
      <c r="AZM84" s="20"/>
      <c r="AZN84" s="20"/>
      <c r="AZO84" s="20"/>
      <c r="AZP84" s="20"/>
      <c r="AZQ84" s="20"/>
      <c r="AZR84" s="20"/>
      <c r="AZS84" s="20"/>
      <c r="AZT84" s="20"/>
      <c r="AZU84" s="20"/>
      <c r="AZV84" s="20"/>
      <c r="AZW84" s="20"/>
      <c r="AZX84" s="20"/>
      <c r="AZY84" s="20"/>
      <c r="AZZ84" s="20"/>
      <c r="BAA84" s="20"/>
      <c r="BAB84" s="20"/>
      <c r="BAC84" s="20"/>
      <c r="BAD84" s="20"/>
      <c r="BAE84" s="20"/>
      <c r="BAF84" s="20"/>
      <c r="BAG84" s="20"/>
      <c r="BAH84" s="20"/>
      <c r="BAI84" s="20"/>
      <c r="BAJ84" s="20"/>
      <c r="BAK84" s="20"/>
      <c r="BAL84" s="20"/>
      <c r="BAM84" s="20"/>
      <c r="BAN84" s="20"/>
      <c r="BAO84" s="20"/>
      <c r="BAP84" s="20"/>
      <c r="BAQ84" s="20"/>
      <c r="BAR84" s="20"/>
      <c r="BAS84" s="20"/>
      <c r="BAT84" s="20"/>
      <c r="BAU84" s="20"/>
      <c r="BAV84" s="20"/>
      <c r="BAW84" s="20"/>
      <c r="BAX84" s="20"/>
      <c r="BAY84" s="20"/>
      <c r="BAZ84" s="20"/>
      <c r="BBA84" s="20"/>
      <c r="BBB84" s="20"/>
      <c r="BBC84" s="20"/>
      <c r="BBD84" s="20"/>
      <c r="BBE84" s="20"/>
      <c r="BBF84" s="20"/>
      <c r="BBG84" s="20"/>
      <c r="BBH84" s="20"/>
      <c r="BBI84" s="20"/>
      <c r="BBJ84" s="20"/>
      <c r="BBK84" s="20"/>
      <c r="BBL84" s="20"/>
      <c r="BBM84" s="20"/>
      <c r="BBN84" s="20"/>
      <c r="BBO84" s="20"/>
      <c r="BBP84" s="20"/>
      <c r="BBQ84" s="20"/>
      <c r="BBR84" s="20"/>
      <c r="BBS84" s="20"/>
      <c r="BBT84" s="20"/>
      <c r="BBU84" s="20"/>
      <c r="BBV84" s="20"/>
      <c r="BBW84" s="20"/>
      <c r="BBX84" s="20"/>
      <c r="BBY84" s="20"/>
      <c r="BBZ84" s="20"/>
      <c r="BCA84" s="20"/>
      <c r="BCB84" s="20"/>
      <c r="BCC84" s="20"/>
      <c r="BCD84" s="20"/>
      <c r="BCE84" s="20"/>
      <c r="BCF84" s="20"/>
      <c r="BCG84" s="20"/>
      <c r="BCH84" s="20"/>
      <c r="BCI84" s="20"/>
      <c r="BCJ84" s="20"/>
      <c r="BCK84" s="20"/>
      <c r="BCL84" s="20"/>
      <c r="BCM84" s="20"/>
      <c r="BCN84" s="20"/>
      <c r="BCO84" s="20"/>
      <c r="BCP84" s="20"/>
      <c r="BCQ84" s="20"/>
      <c r="BCR84" s="20"/>
      <c r="BCS84" s="20"/>
      <c r="BCT84" s="20"/>
      <c r="BCU84" s="20"/>
      <c r="BCV84" s="20"/>
      <c r="BCW84" s="20"/>
      <c r="BCX84" s="20"/>
      <c r="BCY84" s="20"/>
      <c r="BCZ84" s="20"/>
      <c r="BDA84" s="20"/>
      <c r="BDB84" s="20"/>
      <c r="BDC84" s="20"/>
      <c r="BDD84" s="20"/>
      <c r="BDE84" s="20"/>
      <c r="BDF84" s="20"/>
      <c r="BDG84" s="20"/>
      <c r="BDH84" s="20"/>
      <c r="BDI84" s="20"/>
      <c r="BDJ84" s="20"/>
      <c r="BDK84" s="20"/>
      <c r="BDL84" s="20"/>
      <c r="BDM84" s="20"/>
      <c r="BDN84" s="20"/>
      <c r="BDO84" s="20"/>
      <c r="BDP84" s="20"/>
      <c r="BDQ84" s="20"/>
      <c r="BDR84" s="20"/>
      <c r="BDS84" s="20"/>
      <c r="BDT84" s="20"/>
      <c r="BDU84" s="20"/>
      <c r="BDV84" s="20"/>
      <c r="BDW84" s="20"/>
      <c r="BDX84" s="20"/>
      <c r="BDY84" s="20"/>
      <c r="BDZ84" s="20"/>
      <c r="BEA84" s="20"/>
      <c r="BEB84" s="20"/>
      <c r="BEC84" s="20"/>
      <c r="BED84" s="20"/>
      <c r="BEE84" s="20"/>
      <c r="BEF84" s="20"/>
      <c r="BEG84" s="20"/>
      <c r="BEH84" s="20"/>
      <c r="BEI84" s="20"/>
      <c r="BEJ84" s="20"/>
      <c r="BEK84" s="20"/>
      <c r="BEL84" s="20"/>
      <c r="BEM84" s="20"/>
      <c r="BEN84" s="20"/>
      <c r="BEO84" s="20"/>
      <c r="BEP84" s="20"/>
      <c r="BEQ84" s="20"/>
      <c r="BER84" s="20"/>
      <c r="BES84" s="20"/>
      <c r="BET84" s="20"/>
      <c r="BEU84" s="20"/>
      <c r="BEV84" s="20"/>
      <c r="BEW84" s="20"/>
      <c r="BEX84" s="20"/>
      <c r="BEY84" s="20"/>
      <c r="BEZ84" s="20"/>
      <c r="BFA84" s="20"/>
      <c r="BFB84" s="20"/>
      <c r="BFC84" s="20"/>
      <c r="BFD84" s="20"/>
      <c r="BFE84" s="20"/>
      <c r="BFF84" s="20"/>
      <c r="BFG84" s="20"/>
      <c r="BFH84" s="20"/>
      <c r="BFI84" s="20"/>
      <c r="BFJ84" s="20"/>
      <c r="BFK84" s="20"/>
      <c r="BFL84" s="20"/>
      <c r="BFM84" s="20"/>
      <c r="BFN84" s="20"/>
      <c r="BFO84" s="20"/>
      <c r="BFP84" s="20"/>
      <c r="BFQ84" s="20"/>
      <c r="BFR84" s="20"/>
      <c r="BFS84" s="20"/>
      <c r="BFT84" s="20"/>
      <c r="BFU84" s="20"/>
      <c r="BFV84" s="20"/>
      <c r="BFW84" s="20"/>
      <c r="BFX84" s="20"/>
      <c r="BFY84" s="20"/>
      <c r="BFZ84" s="20"/>
      <c r="BGA84" s="20"/>
      <c r="BGB84" s="20"/>
      <c r="BGC84" s="20"/>
      <c r="BGD84" s="20"/>
      <c r="BGE84" s="20"/>
      <c r="BGF84" s="20"/>
      <c r="BGG84" s="20"/>
      <c r="BGH84" s="20"/>
      <c r="BGI84" s="20"/>
      <c r="BGJ84" s="20"/>
      <c r="BGK84" s="20"/>
      <c r="BGL84" s="20"/>
      <c r="BGM84" s="20"/>
      <c r="BGN84" s="20"/>
      <c r="BGO84" s="20"/>
      <c r="BGP84" s="20"/>
      <c r="BGQ84" s="20"/>
      <c r="BGR84" s="20"/>
      <c r="BGS84" s="20"/>
      <c r="BGT84" s="20"/>
      <c r="BGU84" s="20"/>
      <c r="BGV84" s="20"/>
      <c r="BGW84" s="20"/>
      <c r="BGX84" s="20"/>
      <c r="BGY84" s="20"/>
      <c r="BGZ84" s="20"/>
      <c r="BHA84" s="20"/>
      <c r="BHB84" s="20"/>
      <c r="BHC84" s="20"/>
      <c r="BHD84" s="20"/>
      <c r="BHE84" s="20"/>
      <c r="BHF84" s="20"/>
      <c r="BHG84" s="20"/>
      <c r="BHH84" s="20"/>
      <c r="BHI84" s="20"/>
      <c r="BHJ84" s="20"/>
      <c r="BHK84" s="20"/>
      <c r="BHL84" s="20"/>
      <c r="BHM84" s="20"/>
      <c r="BHN84" s="20"/>
      <c r="BHO84" s="20"/>
      <c r="BHP84" s="20"/>
      <c r="BHQ84" s="20"/>
      <c r="BHR84" s="20"/>
      <c r="BHS84" s="20"/>
      <c r="BHT84" s="20"/>
      <c r="BHU84" s="20"/>
      <c r="BHV84" s="20"/>
      <c r="BHW84" s="20"/>
      <c r="BHX84" s="20"/>
      <c r="BHY84" s="20"/>
      <c r="BHZ84" s="20"/>
      <c r="BIA84" s="20"/>
      <c r="BIB84" s="20"/>
      <c r="BIC84" s="20"/>
      <c r="BID84" s="20"/>
      <c r="BIE84" s="20"/>
      <c r="BIF84" s="20"/>
      <c r="BIG84" s="20"/>
      <c r="BIH84" s="20"/>
      <c r="BII84" s="20"/>
      <c r="BIJ84" s="20"/>
      <c r="BIK84" s="20"/>
      <c r="BIL84" s="20"/>
      <c r="BIM84" s="20"/>
      <c r="BIN84" s="20"/>
      <c r="BIO84" s="20"/>
      <c r="BIP84" s="20"/>
      <c r="BIQ84" s="20"/>
      <c r="BIR84" s="20"/>
      <c r="BIS84" s="20"/>
      <c r="BIT84" s="20"/>
      <c r="BIU84" s="20"/>
      <c r="BIV84" s="20"/>
      <c r="BIW84" s="20"/>
      <c r="BIX84" s="20"/>
      <c r="BIY84" s="20"/>
      <c r="BIZ84" s="20"/>
      <c r="BJA84" s="20"/>
      <c r="BJB84" s="20"/>
      <c r="BJC84" s="20"/>
      <c r="BJD84" s="20"/>
      <c r="BJE84" s="20"/>
      <c r="BJF84" s="20"/>
      <c r="BJG84" s="20"/>
      <c r="BJH84" s="20"/>
      <c r="BJI84" s="20"/>
      <c r="BJJ84" s="20"/>
      <c r="BJK84" s="20"/>
      <c r="BJL84" s="20"/>
      <c r="BJM84" s="20"/>
      <c r="BJN84" s="20"/>
      <c r="BJO84" s="20"/>
      <c r="BJP84" s="20"/>
      <c r="BJQ84" s="20"/>
      <c r="BJR84" s="20"/>
      <c r="BJS84" s="20"/>
      <c r="BJT84" s="20"/>
      <c r="BJU84" s="20"/>
      <c r="BJV84" s="20"/>
      <c r="BJW84" s="20"/>
      <c r="BJX84" s="20"/>
      <c r="BJY84" s="20"/>
      <c r="BJZ84" s="20"/>
      <c r="BKA84" s="20"/>
      <c r="BKB84" s="20"/>
      <c r="BKC84" s="20"/>
      <c r="BKD84" s="20"/>
      <c r="BKE84" s="20"/>
      <c r="BKF84" s="20"/>
      <c r="BKG84" s="20"/>
      <c r="BKH84" s="20"/>
      <c r="BKI84" s="20"/>
      <c r="BKJ84" s="20"/>
      <c r="BKK84" s="20"/>
      <c r="BKL84" s="20"/>
      <c r="BKM84" s="20"/>
      <c r="BKN84" s="20"/>
      <c r="BKO84" s="20"/>
      <c r="BKP84" s="20"/>
      <c r="BKQ84" s="20"/>
      <c r="BKR84" s="20"/>
      <c r="BKS84" s="20"/>
      <c r="BKT84" s="20"/>
      <c r="BKU84" s="20"/>
      <c r="BKV84" s="20"/>
      <c r="BKW84" s="20"/>
      <c r="BKX84" s="20"/>
      <c r="BKY84" s="20"/>
      <c r="BKZ84" s="20"/>
      <c r="BLA84" s="20"/>
      <c r="BLB84" s="20"/>
      <c r="BLC84" s="20"/>
      <c r="BLD84" s="20"/>
      <c r="BLE84" s="20"/>
      <c r="BLF84" s="20"/>
      <c r="BLG84" s="20"/>
      <c r="BLH84" s="20"/>
      <c r="BLI84" s="20"/>
      <c r="BLJ84" s="20"/>
      <c r="BLK84" s="20"/>
      <c r="BLL84" s="20"/>
      <c r="BLM84" s="20"/>
      <c r="BLN84" s="20"/>
      <c r="BLO84" s="20"/>
      <c r="BLP84" s="20"/>
      <c r="BLQ84" s="20"/>
      <c r="BLR84" s="20"/>
      <c r="BLS84" s="20"/>
      <c r="BLT84" s="20"/>
      <c r="BLU84" s="20"/>
      <c r="BLV84" s="20"/>
      <c r="BLW84" s="20"/>
      <c r="BLX84" s="20"/>
      <c r="BLY84" s="20"/>
      <c r="BLZ84" s="20"/>
      <c r="BMA84" s="20"/>
      <c r="BMB84" s="20"/>
      <c r="BMC84" s="20"/>
      <c r="BMD84" s="20"/>
      <c r="BME84" s="20"/>
      <c r="BMF84" s="20"/>
      <c r="BMG84" s="20"/>
      <c r="BMH84" s="20"/>
      <c r="BMI84" s="20"/>
      <c r="BMJ84" s="20"/>
      <c r="BMK84" s="20"/>
      <c r="BML84" s="20"/>
      <c r="BMM84" s="20"/>
      <c r="BMN84" s="20"/>
      <c r="BMO84" s="20"/>
      <c r="BMP84" s="20"/>
      <c r="BMQ84" s="20"/>
      <c r="BMR84" s="20"/>
      <c r="BMS84" s="20"/>
      <c r="BMT84" s="20"/>
      <c r="BMU84" s="20"/>
      <c r="BMV84" s="20"/>
      <c r="BMW84" s="20"/>
      <c r="BMX84" s="20"/>
      <c r="BMY84" s="20"/>
      <c r="BMZ84" s="20"/>
      <c r="BNA84" s="20"/>
      <c r="BNB84" s="20"/>
      <c r="BNC84" s="20"/>
      <c r="BND84" s="20"/>
      <c r="BNE84" s="20"/>
      <c r="BNF84" s="20"/>
      <c r="BNG84" s="20"/>
      <c r="BNH84" s="20"/>
      <c r="BNI84" s="20"/>
      <c r="BNJ84" s="20"/>
      <c r="BNK84" s="20"/>
      <c r="BNL84" s="20"/>
      <c r="BNM84" s="20"/>
      <c r="BNN84" s="20"/>
      <c r="BNO84" s="20"/>
      <c r="BNP84" s="20"/>
      <c r="BNQ84" s="20"/>
      <c r="BNR84" s="20"/>
      <c r="BNS84" s="20"/>
      <c r="BNT84" s="20"/>
      <c r="BNU84" s="20"/>
      <c r="BNV84" s="20"/>
      <c r="BNW84" s="20"/>
      <c r="BNX84" s="20"/>
      <c r="BNY84" s="20"/>
      <c r="BNZ84" s="20"/>
      <c r="BOA84" s="20"/>
      <c r="BOB84" s="20"/>
      <c r="BOC84" s="20"/>
      <c r="BOD84" s="20"/>
      <c r="BOE84" s="20"/>
      <c r="BOF84" s="20"/>
      <c r="BOG84" s="20"/>
      <c r="BOH84" s="20"/>
      <c r="BOI84" s="20"/>
      <c r="BOJ84" s="20"/>
      <c r="BOK84" s="20"/>
      <c r="BOL84" s="20"/>
      <c r="BOM84" s="20"/>
      <c r="BON84" s="20"/>
      <c r="BOO84" s="20"/>
      <c r="BOP84" s="20"/>
      <c r="BOQ84" s="20"/>
      <c r="BOR84" s="20"/>
      <c r="BOS84" s="20"/>
      <c r="BOT84" s="20"/>
      <c r="BOU84" s="20"/>
      <c r="BOV84" s="20"/>
      <c r="BOW84" s="20"/>
      <c r="BOX84" s="20"/>
      <c r="BOY84" s="20"/>
      <c r="BOZ84" s="20"/>
      <c r="BPA84" s="20"/>
      <c r="BPB84" s="20"/>
      <c r="BPC84" s="20"/>
      <c r="BPD84" s="20"/>
      <c r="BPE84" s="20"/>
      <c r="BPF84" s="20"/>
      <c r="BPG84" s="20"/>
      <c r="BPH84" s="20"/>
      <c r="BPI84" s="20"/>
      <c r="BPJ84" s="20"/>
      <c r="BPK84" s="20"/>
      <c r="BPL84" s="20"/>
      <c r="BPM84" s="20"/>
      <c r="BPN84" s="20"/>
      <c r="BPO84" s="20"/>
      <c r="BPP84" s="20"/>
      <c r="BPQ84" s="20"/>
      <c r="BPR84" s="20"/>
      <c r="BPS84" s="20"/>
      <c r="BPT84" s="20"/>
      <c r="BPU84" s="20"/>
      <c r="BPV84" s="20"/>
      <c r="BPW84" s="20"/>
      <c r="BPX84" s="20"/>
      <c r="BPY84" s="20"/>
      <c r="BPZ84" s="20"/>
      <c r="BQA84" s="20"/>
      <c r="BQB84" s="20"/>
      <c r="BQC84" s="20"/>
      <c r="BQD84" s="20"/>
      <c r="BQE84" s="20"/>
      <c r="BQF84" s="20"/>
      <c r="BQG84" s="20"/>
      <c r="BQH84" s="20"/>
      <c r="BQI84" s="20"/>
      <c r="BQJ84" s="20"/>
      <c r="BQK84" s="20"/>
      <c r="BQL84" s="20"/>
      <c r="BQM84" s="20"/>
      <c r="BQN84" s="20"/>
      <c r="BQO84" s="20"/>
      <c r="BQP84" s="20"/>
      <c r="BQQ84" s="20"/>
      <c r="BQR84" s="20"/>
      <c r="BQS84" s="20"/>
      <c r="BQT84" s="20"/>
      <c r="BQU84" s="20"/>
      <c r="BQV84" s="20"/>
      <c r="BQW84" s="20"/>
      <c r="BQX84" s="20"/>
      <c r="BQY84" s="20"/>
      <c r="BQZ84" s="20"/>
      <c r="BRA84" s="20"/>
      <c r="BRB84" s="20"/>
      <c r="BRC84" s="20"/>
      <c r="BRD84" s="20"/>
      <c r="BRE84" s="20"/>
      <c r="BRF84" s="20"/>
      <c r="BRG84" s="20"/>
      <c r="BRH84" s="20"/>
      <c r="BRI84" s="20"/>
      <c r="BRJ84" s="20"/>
      <c r="BRK84" s="20"/>
      <c r="BRL84" s="20"/>
      <c r="BRM84" s="20"/>
      <c r="BRN84" s="20"/>
      <c r="BRO84" s="20"/>
      <c r="BRP84" s="20"/>
      <c r="BRQ84" s="20"/>
      <c r="BRR84" s="20"/>
      <c r="BRS84" s="20"/>
      <c r="BRT84" s="20"/>
      <c r="BRU84" s="20"/>
      <c r="BRV84" s="20"/>
      <c r="BRW84" s="20"/>
      <c r="BRX84" s="20"/>
      <c r="BRY84" s="20"/>
      <c r="BRZ84" s="20"/>
      <c r="BSA84" s="20"/>
      <c r="BSB84" s="20"/>
      <c r="BSC84" s="20"/>
      <c r="BSD84" s="20"/>
      <c r="BSE84" s="20"/>
      <c r="BSF84" s="20"/>
      <c r="BSG84" s="20"/>
      <c r="BSH84" s="20"/>
      <c r="BSI84" s="20"/>
      <c r="BSJ84" s="20"/>
      <c r="BSK84" s="20"/>
      <c r="BSL84" s="20"/>
      <c r="BSM84" s="20"/>
      <c r="BSN84" s="20"/>
      <c r="BSO84" s="20"/>
      <c r="BSP84" s="20"/>
      <c r="BSQ84" s="20"/>
      <c r="BSR84" s="20"/>
      <c r="BSS84" s="20"/>
      <c r="BST84" s="20"/>
      <c r="BSU84" s="20"/>
      <c r="BSV84" s="20"/>
      <c r="BSW84" s="20"/>
      <c r="BSX84" s="20"/>
      <c r="BSY84" s="20"/>
      <c r="BSZ84" s="20"/>
      <c r="BTA84" s="20"/>
      <c r="BTB84" s="20"/>
      <c r="BTC84" s="20"/>
      <c r="BTD84" s="20"/>
      <c r="BTE84" s="20"/>
      <c r="BTF84" s="20"/>
      <c r="BTG84" s="20"/>
      <c r="BTH84" s="20"/>
      <c r="BTI84" s="20"/>
      <c r="BTJ84" s="20"/>
      <c r="BTK84" s="20"/>
      <c r="BTL84" s="20"/>
      <c r="BTM84" s="20"/>
      <c r="BTN84" s="20"/>
      <c r="BTO84" s="20"/>
      <c r="BTP84" s="20"/>
      <c r="BTQ84" s="20"/>
      <c r="BTR84" s="20"/>
      <c r="BTS84" s="20"/>
      <c r="BTT84" s="20"/>
      <c r="BTU84" s="20"/>
      <c r="BTV84" s="20"/>
      <c r="BTW84" s="20"/>
      <c r="BTX84" s="20"/>
      <c r="BTY84" s="20"/>
      <c r="BTZ84" s="20"/>
      <c r="BUA84" s="20"/>
      <c r="BUB84" s="20"/>
      <c r="BUC84" s="20"/>
      <c r="BUD84" s="20"/>
      <c r="BUE84" s="20"/>
      <c r="BUF84" s="20"/>
      <c r="BUG84" s="20"/>
      <c r="BUH84" s="20"/>
      <c r="BUI84" s="20"/>
      <c r="BUJ84" s="20"/>
      <c r="BUK84" s="20"/>
      <c r="BUL84" s="20"/>
      <c r="BUM84" s="20"/>
      <c r="BUN84" s="20"/>
      <c r="BUO84" s="20"/>
      <c r="BUP84" s="20"/>
      <c r="BUQ84" s="20"/>
      <c r="BUR84" s="20"/>
      <c r="BUS84" s="20"/>
      <c r="BUT84" s="20"/>
      <c r="BUU84" s="20"/>
      <c r="BUV84" s="20"/>
      <c r="BUW84" s="20"/>
      <c r="BUX84" s="20"/>
      <c r="BUY84" s="20"/>
      <c r="BUZ84" s="20"/>
      <c r="BVA84" s="20"/>
      <c r="BVB84" s="20"/>
      <c r="BVC84" s="20"/>
      <c r="BVD84" s="20"/>
      <c r="BVE84" s="20"/>
      <c r="BVF84" s="20"/>
      <c r="BVG84" s="20"/>
      <c r="BVH84" s="20"/>
      <c r="BVI84" s="20"/>
      <c r="BVJ84" s="20"/>
      <c r="BVK84" s="20"/>
      <c r="BVL84" s="20"/>
      <c r="BVM84" s="20"/>
      <c r="BVN84" s="20"/>
      <c r="BVO84" s="20"/>
      <c r="BVP84" s="20"/>
      <c r="BVQ84" s="20"/>
      <c r="BVR84" s="20"/>
      <c r="BVS84" s="20"/>
      <c r="BVT84" s="20"/>
      <c r="BVU84" s="20"/>
      <c r="BVV84" s="20"/>
      <c r="BVW84" s="20"/>
      <c r="BVX84" s="20"/>
      <c r="BVY84" s="20"/>
      <c r="BVZ84" s="20"/>
      <c r="BWA84" s="20"/>
      <c r="BWB84" s="20"/>
      <c r="BWC84" s="20"/>
      <c r="BWD84" s="20"/>
      <c r="BWE84" s="20"/>
      <c r="BWF84" s="20"/>
      <c r="BWG84" s="20"/>
      <c r="BWH84" s="20"/>
      <c r="BWI84" s="20"/>
      <c r="BWJ84" s="20"/>
      <c r="BWK84" s="20"/>
      <c r="BWL84" s="20"/>
      <c r="BWM84" s="20"/>
      <c r="BWN84" s="20"/>
      <c r="BWO84" s="20"/>
      <c r="BWP84" s="20"/>
      <c r="BWQ84" s="20"/>
      <c r="BWR84" s="20"/>
      <c r="BWS84" s="20"/>
      <c r="BWT84" s="20"/>
      <c r="BWU84" s="20"/>
      <c r="BWV84" s="20"/>
      <c r="BWW84" s="20"/>
      <c r="BWX84" s="20"/>
      <c r="BWY84" s="20"/>
      <c r="BWZ84" s="20"/>
      <c r="BXA84" s="20"/>
      <c r="BXB84" s="20"/>
      <c r="BXC84" s="20"/>
      <c r="BXD84" s="20"/>
      <c r="BXE84" s="20"/>
      <c r="BXF84" s="20"/>
      <c r="BXG84" s="20"/>
      <c r="BXH84" s="20"/>
      <c r="BXI84" s="20"/>
      <c r="BXJ84" s="20"/>
      <c r="BXK84" s="20"/>
      <c r="BXL84" s="20"/>
      <c r="BXM84" s="20"/>
      <c r="BXN84" s="20"/>
      <c r="BXO84" s="20"/>
      <c r="BXP84" s="20"/>
      <c r="BXQ84" s="20"/>
      <c r="BXR84" s="20"/>
      <c r="BXS84" s="20"/>
      <c r="BXT84" s="20"/>
      <c r="BXU84" s="20"/>
      <c r="BXV84" s="20"/>
      <c r="BXW84" s="20"/>
      <c r="BXX84" s="20"/>
      <c r="BXY84" s="20"/>
      <c r="BXZ84" s="20"/>
      <c r="BYA84" s="20"/>
      <c r="BYB84" s="20"/>
      <c r="BYC84" s="20"/>
      <c r="BYD84" s="20"/>
      <c r="BYE84" s="20"/>
      <c r="BYF84" s="20"/>
      <c r="BYG84" s="20"/>
      <c r="BYH84" s="20"/>
      <c r="BYI84" s="20"/>
      <c r="BYJ84" s="20"/>
      <c r="BYK84" s="20"/>
      <c r="BYL84" s="20"/>
      <c r="BYM84" s="20"/>
      <c r="BYN84" s="20"/>
      <c r="BYO84" s="20"/>
      <c r="BYP84" s="20"/>
      <c r="BYQ84" s="20"/>
      <c r="BYR84" s="20"/>
      <c r="BYS84" s="20"/>
      <c r="BYT84" s="20"/>
      <c r="BYU84" s="20"/>
      <c r="BYV84" s="20"/>
      <c r="BYW84" s="20"/>
      <c r="BYX84" s="20"/>
      <c r="BYY84" s="20"/>
      <c r="BYZ84" s="20"/>
      <c r="BZA84" s="20"/>
      <c r="BZB84" s="20"/>
      <c r="BZC84" s="20"/>
      <c r="BZD84" s="20"/>
      <c r="BZE84" s="20"/>
      <c r="BZF84" s="20"/>
      <c r="BZG84" s="20"/>
      <c r="BZH84" s="20"/>
      <c r="BZI84" s="20"/>
      <c r="BZJ84" s="20"/>
      <c r="BZK84" s="20"/>
      <c r="BZL84" s="20"/>
      <c r="BZM84" s="20"/>
      <c r="BZN84" s="20"/>
      <c r="BZO84" s="20"/>
      <c r="BZP84" s="20"/>
      <c r="BZQ84" s="20"/>
      <c r="BZR84" s="20"/>
      <c r="BZS84" s="20"/>
      <c r="BZT84" s="20"/>
      <c r="BZU84" s="20"/>
      <c r="BZV84" s="20"/>
      <c r="BZW84" s="20"/>
      <c r="BZX84" s="20"/>
      <c r="BZY84" s="20"/>
      <c r="BZZ84" s="20"/>
      <c r="CAA84" s="20"/>
      <c r="CAB84" s="20"/>
      <c r="CAC84" s="20"/>
      <c r="CAD84" s="20"/>
      <c r="CAE84" s="20"/>
      <c r="CAF84" s="20"/>
      <c r="CAG84" s="20"/>
      <c r="CAH84" s="20"/>
      <c r="CAI84" s="20"/>
      <c r="CAJ84" s="20"/>
      <c r="CAK84" s="20"/>
      <c r="CAL84" s="20"/>
      <c r="CAM84" s="20"/>
      <c r="CAN84" s="20"/>
      <c r="CAO84" s="20"/>
      <c r="CAP84" s="20"/>
      <c r="CAQ84" s="20"/>
      <c r="CAR84" s="20"/>
      <c r="CAS84" s="20"/>
      <c r="CAT84" s="20"/>
      <c r="CAU84" s="20"/>
      <c r="CAV84" s="20"/>
      <c r="CAW84" s="20"/>
      <c r="CAX84" s="20"/>
      <c r="CAY84" s="20"/>
      <c r="CAZ84" s="20"/>
      <c r="CBA84" s="20"/>
      <c r="CBB84" s="20"/>
      <c r="CBC84" s="20"/>
      <c r="CBD84" s="20"/>
      <c r="CBE84" s="20"/>
      <c r="CBF84" s="20"/>
      <c r="CBG84" s="20"/>
      <c r="CBH84" s="20"/>
      <c r="CBI84" s="20"/>
      <c r="CBJ84" s="20"/>
      <c r="CBK84" s="20"/>
      <c r="CBL84" s="20"/>
      <c r="CBM84" s="20"/>
      <c r="CBN84" s="20"/>
      <c r="CBO84" s="20"/>
      <c r="CBP84" s="20"/>
      <c r="CBQ84" s="20"/>
      <c r="CBR84" s="20"/>
      <c r="CBS84" s="20"/>
      <c r="CBT84" s="20"/>
      <c r="CBU84" s="20"/>
      <c r="CBV84" s="20"/>
      <c r="CBW84" s="20"/>
      <c r="CBX84" s="20"/>
      <c r="CBY84" s="20"/>
      <c r="CBZ84" s="20"/>
      <c r="CCA84" s="20"/>
      <c r="CCB84" s="20"/>
      <c r="CCC84" s="20"/>
      <c r="CCD84" s="20"/>
      <c r="CCE84" s="20"/>
      <c r="CCF84" s="20"/>
      <c r="CCG84" s="20"/>
      <c r="CCH84" s="20"/>
      <c r="CCI84" s="20"/>
      <c r="CCJ84" s="20"/>
      <c r="CCK84" s="20"/>
      <c r="CCL84" s="20"/>
      <c r="CCM84" s="20"/>
      <c r="CCN84" s="20"/>
      <c r="CCO84" s="20"/>
      <c r="CCP84" s="20"/>
      <c r="CCQ84" s="20"/>
      <c r="CCR84" s="20"/>
      <c r="CCS84" s="20"/>
      <c r="CCT84" s="20"/>
      <c r="CCU84" s="20"/>
      <c r="CCV84" s="20"/>
      <c r="CCW84" s="20"/>
      <c r="CCX84" s="20"/>
      <c r="CCY84" s="20"/>
      <c r="CCZ84" s="20"/>
      <c r="CDA84" s="20"/>
      <c r="CDB84" s="20"/>
      <c r="CDC84" s="20"/>
      <c r="CDD84" s="20"/>
      <c r="CDE84" s="20"/>
      <c r="CDF84" s="20"/>
      <c r="CDG84" s="20"/>
      <c r="CDH84" s="20"/>
      <c r="CDI84" s="20"/>
      <c r="CDJ84" s="20"/>
      <c r="CDK84" s="20"/>
      <c r="CDL84" s="20"/>
      <c r="CDM84" s="20"/>
      <c r="CDN84" s="20"/>
      <c r="CDO84" s="20"/>
      <c r="CDP84" s="20"/>
      <c r="CDQ84" s="20"/>
      <c r="CDR84" s="20"/>
      <c r="CDS84" s="20"/>
      <c r="CDT84" s="20"/>
      <c r="CDU84" s="20"/>
      <c r="CDV84" s="20"/>
      <c r="CDW84" s="20"/>
      <c r="CDX84" s="20"/>
      <c r="CDY84" s="20"/>
      <c r="CDZ84" s="20"/>
      <c r="CEA84" s="20"/>
      <c r="CEB84" s="20"/>
      <c r="CEC84" s="20"/>
      <c r="CED84" s="20"/>
      <c r="CEE84" s="20"/>
      <c r="CEF84" s="20"/>
      <c r="CEG84" s="20"/>
      <c r="CEH84" s="20"/>
      <c r="CEI84" s="20"/>
      <c r="CEJ84" s="20"/>
      <c r="CEK84" s="20"/>
      <c r="CEL84" s="20"/>
      <c r="CEM84" s="20"/>
      <c r="CEN84" s="20"/>
      <c r="CEO84" s="20"/>
      <c r="CEP84" s="20"/>
      <c r="CEQ84" s="20"/>
      <c r="CER84" s="20"/>
      <c r="CES84" s="20"/>
      <c r="CET84" s="20"/>
      <c r="CEU84" s="20"/>
      <c r="CEV84" s="20"/>
      <c r="CEW84" s="20"/>
      <c r="CEX84" s="20"/>
      <c r="CEY84" s="20"/>
      <c r="CEZ84" s="20"/>
      <c r="CFA84" s="20"/>
      <c r="CFB84" s="20"/>
      <c r="CFC84" s="20"/>
      <c r="CFD84" s="20"/>
      <c r="CFE84" s="20"/>
      <c r="CFF84" s="20"/>
      <c r="CFG84" s="20"/>
      <c r="CFH84" s="20"/>
      <c r="CFI84" s="20"/>
      <c r="CFJ84" s="20"/>
      <c r="CFK84" s="20"/>
      <c r="CFL84" s="20"/>
      <c r="CFM84" s="20"/>
      <c r="CFN84" s="20"/>
      <c r="CFO84" s="20"/>
      <c r="CFP84" s="20"/>
      <c r="CFQ84" s="20"/>
      <c r="CFR84" s="20"/>
      <c r="CFS84" s="20"/>
      <c r="CFT84" s="20"/>
      <c r="CFU84" s="20"/>
      <c r="CFV84" s="20"/>
      <c r="CFW84" s="20"/>
      <c r="CFX84" s="20"/>
      <c r="CFY84" s="20"/>
      <c r="CFZ84" s="20"/>
      <c r="CGA84" s="20"/>
      <c r="CGB84" s="20"/>
      <c r="CGC84" s="20"/>
      <c r="CGD84" s="20"/>
      <c r="CGE84" s="20"/>
      <c r="CGF84" s="20"/>
      <c r="CGG84" s="20"/>
      <c r="CGH84" s="20"/>
      <c r="CGI84" s="20"/>
      <c r="CGJ84" s="20"/>
      <c r="CGK84" s="20"/>
      <c r="CGL84" s="20"/>
      <c r="CGM84" s="20"/>
      <c r="CGN84" s="20"/>
      <c r="CGO84" s="20"/>
      <c r="CGP84" s="20"/>
      <c r="CGQ84" s="20"/>
      <c r="CGR84" s="20"/>
      <c r="CGS84" s="20"/>
      <c r="CGT84" s="20"/>
      <c r="CGU84" s="20"/>
      <c r="CGV84" s="20"/>
      <c r="CGW84" s="20"/>
      <c r="CGX84" s="20"/>
      <c r="CGY84" s="20"/>
      <c r="CGZ84" s="20"/>
      <c r="CHA84" s="20"/>
      <c r="CHB84" s="20"/>
      <c r="CHC84" s="20"/>
      <c r="CHD84" s="20"/>
      <c r="CHE84" s="20"/>
      <c r="CHF84" s="20"/>
      <c r="CHG84" s="20"/>
      <c r="CHH84" s="20"/>
      <c r="CHI84" s="20"/>
      <c r="CHJ84" s="20"/>
      <c r="CHK84" s="20"/>
      <c r="CHL84" s="20"/>
      <c r="CHM84" s="20"/>
      <c r="CHN84" s="20"/>
      <c r="CHO84" s="20"/>
      <c r="CHP84" s="20"/>
      <c r="CHQ84" s="20"/>
      <c r="CHR84" s="20"/>
      <c r="CHS84" s="20"/>
      <c r="CHT84" s="20"/>
      <c r="CHU84" s="20"/>
      <c r="CHV84" s="20"/>
      <c r="CHW84" s="20"/>
      <c r="CHX84" s="20"/>
      <c r="CHY84" s="20"/>
      <c r="CHZ84" s="20"/>
      <c r="CIA84" s="20"/>
      <c r="CIB84" s="20"/>
      <c r="CIC84" s="20"/>
      <c r="CID84" s="20"/>
      <c r="CIE84" s="20"/>
      <c r="CIF84" s="20"/>
      <c r="CIG84" s="20"/>
      <c r="CIH84" s="20"/>
      <c r="CII84" s="20"/>
      <c r="CIJ84" s="20"/>
      <c r="CIK84" s="20"/>
      <c r="CIL84" s="20"/>
      <c r="CIM84" s="20"/>
      <c r="CIN84" s="20"/>
      <c r="CIO84" s="20"/>
      <c r="CIP84" s="20"/>
      <c r="CIQ84" s="20"/>
      <c r="CIR84" s="20"/>
      <c r="CIS84" s="20"/>
      <c r="CIT84" s="20"/>
      <c r="CIU84" s="20"/>
      <c r="CIV84" s="20"/>
      <c r="CIW84" s="20"/>
      <c r="CIX84" s="20"/>
      <c r="CIY84" s="20"/>
      <c r="CIZ84" s="20"/>
      <c r="CJA84" s="20"/>
      <c r="CJB84" s="20"/>
      <c r="CJC84" s="20"/>
      <c r="CJD84" s="20"/>
      <c r="CJE84" s="20"/>
      <c r="CJF84" s="20"/>
      <c r="CJG84" s="20"/>
      <c r="CJH84" s="20"/>
      <c r="CJI84" s="20"/>
      <c r="CJJ84" s="20"/>
      <c r="CJK84" s="20"/>
      <c r="CJL84" s="20"/>
      <c r="CJM84" s="20"/>
      <c r="CJN84" s="20"/>
      <c r="CJO84" s="20"/>
      <c r="CJP84" s="20"/>
      <c r="CJQ84" s="20"/>
      <c r="CJR84" s="20"/>
      <c r="CJS84" s="20"/>
      <c r="CJT84" s="20"/>
      <c r="CJU84" s="20"/>
      <c r="CJV84" s="20"/>
      <c r="CJW84" s="20"/>
      <c r="CJX84" s="20"/>
      <c r="CJY84" s="20"/>
      <c r="CJZ84" s="20"/>
      <c r="CKA84" s="20"/>
      <c r="CKB84" s="20"/>
      <c r="CKC84" s="20"/>
      <c r="CKD84" s="20"/>
      <c r="CKE84" s="20"/>
      <c r="CKF84" s="20"/>
      <c r="CKG84" s="20"/>
      <c r="CKH84" s="20"/>
      <c r="CKI84" s="20"/>
      <c r="CKJ84" s="20"/>
      <c r="CKK84" s="20"/>
      <c r="CKL84" s="20"/>
      <c r="CKM84" s="20"/>
      <c r="CKN84" s="20"/>
      <c r="CKO84" s="20"/>
      <c r="CKP84" s="20"/>
      <c r="CKQ84" s="20"/>
      <c r="CKR84" s="20"/>
      <c r="CKS84" s="20"/>
      <c r="CKT84" s="20"/>
      <c r="CKU84" s="20"/>
      <c r="CKV84" s="20"/>
      <c r="CKW84" s="20"/>
      <c r="CKX84" s="20"/>
      <c r="CKY84" s="20"/>
      <c r="CKZ84" s="20"/>
      <c r="CLA84" s="20"/>
      <c r="CLB84" s="20"/>
      <c r="CLC84" s="20"/>
      <c r="CLD84" s="20"/>
      <c r="CLE84" s="20"/>
      <c r="CLF84" s="20"/>
      <c r="CLG84" s="20"/>
      <c r="CLH84" s="20"/>
      <c r="CLI84" s="20"/>
      <c r="CLJ84" s="20"/>
      <c r="CLK84" s="20"/>
      <c r="CLL84" s="20"/>
      <c r="CLM84" s="20"/>
      <c r="CLN84" s="20"/>
      <c r="CLO84" s="20"/>
      <c r="CLP84" s="20"/>
      <c r="CLQ84" s="20"/>
      <c r="CLR84" s="20"/>
      <c r="CLS84" s="20"/>
      <c r="CLT84" s="20"/>
      <c r="CLU84" s="20"/>
      <c r="CLV84" s="20"/>
      <c r="CLW84" s="20"/>
      <c r="CLX84" s="20"/>
      <c r="CLY84" s="20"/>
      <c r="CLZ84" s="20"/>
      <c r="CMA84" s="20"/>
      <c r="CMB84" s="20"/>
      <c r="CMC84" s="20"/>
      <c r="CMD84" s="20"/>
      <c r="CME84" s="20"/>
      <c r="CMF84" s="20"/>
      <c r="CMG84" s="20"/>
      <c r="CMH84" s="20"/>
      <c r="CMI84" s="20"/>
      <c r="CMJ84" s="20"/>
      <c r="CMK84" s="20"/>
      <c r="CML84" s="20"/>
      <c r="CMM84" s="20"/>
      <c r="CMN84" s="20"/>
      <c r="CMO84" s="20"/>
      <c r="CMP84" s="20"/>
      <c r="CMQ84" s="20"/>
      <c r="CMR84" s="20"/>
      <c r="CMS84" s="20"/>
      <c r="CMT84" s="20"/>
      <c r="CMU84" s="20"/>
      <c r="CMV84" s="20"/>
      <c r="CMW84" s="20"/>
      <c r="CMX84" s="20"/>
      <c r="CMY84" s="20"/>
      <c r="CMZ84" s="20"/>
      <c r="CNA84" s="20"/>
      <c r="CNB84" s="20"/>
      <c r="CNC84" s="20"/>
      <c r="CND84" s="20"/>
      <c r="CNE84" s="20"/>
      <c r="CNF84" s="20"/>
      <c r="CNG84" s="20"/>
      <c r="CNH84" s="20"/>
      <c r="CNI84" s="20"/>
      <c r="CNJ84" s="20"/>
      <c r="CNK84" s="20"/>
      <c r="CNL84" s="20"/>
      <c r="CNM84" s="20"/>
      <c r="CNN84" s="20"/>
      <c r="CNO84" s="20"/>
      <c r="CNP84" s="20"/>
      <c r="CNQ84" s="20"/>
      <c r="CNR84" s="20"/>
      <c r="CNS84" s="20"/>
      <c r="CNT84" s="20"/>
      <c r="CNU84" s="20"/>
      <c r="CNV84" s="20"/>
      <c r="CNW84" s="20"/>
      <c r="CNX84" s="20"/>
      <c r="CNY84" s="20"/>
      <c r="CNZ84" s="20"/>
      <c r="COA84" s="20"/>
      <c r="COB84" s="20"/>
      <c r="COC84" s="20"/>
      <c r="COD84" s="20"/>
      <c r="COE84" s="20"/>
      <c r="COF84" s="20"/>
      <c r="COG84" s="20"/>
      <c r="COH84" s="20"/>
      <c r="COI84" s="20"/>
      <c r="COJ84" s="20"/>
      <c r="COK84" s="20"/>
      <c r="COL84" s="20"/>
      <c r="COM84" s="20"/>
      <c r="CON84" s="20"/>
      <c r="COO84" s="20"/>
      <c r="COP84" s="20"/>
      <c r="COQ84" s="20"/>
      <c r="COR84" s="20"/>
      <c r="COS84" s="20"/>
      <c r="COT84" s="20"/>
      <c r="COU84" s="20"/>
      <c r="COV84" s="20"/>
      <c r="COW84" s="20"/>
      <c r="COX84" s="20"/>
      <c r="COY84" s="20"/>
      <c r="COZ84" s="20"/>
      <c r="CPA84" s="20"/>
      <c r="CPB84" s="20"/>
      <c r="CPC84" s="20"/>
      <c r="CPD84" s="20"/>
      <c r="CPE84" s="20"/>
      <c r="CPF84" s="20"/>
      <c r="CPG84" s="20"/>
      <c r="CPH84" s="20"/>
      <c r="CPI84" s="20"/>
      <c r="CPJ84" s="20"/>
      <c r="CPK84" s="20"/>
      <c r="CPL84" s="20"/>
      <c r="CPM84" s="20"/>
      <c r="CPN84" s="20"/>
      <c r="CPO84" s="20"/>
      <c r="CPP84" s="20"/>
      <c r="CPQ84" s="20"/>
      <c r="CPR84" s="20"/>
      <c r="CPS84" s="20"/>
      <c r="CPT84" s="20"/>
      <c r="CPU84" s="20"/>
      <c r="CPV84" s="20"/>
      <c r="CPW84" s="20"/>
      <c r="CPX84" s="20"/>
      <c r="CPY84" s="20"/>
      <c r="CPZ84" s="20"/>
      <c r="CQA84" s="20"/>
      <c r="CQB84" s="20"/>
      <c r="CQC84" s="20"/>
      <c r="CQD84" s="20"/>
      <c r="CQE84" s="20"/>
      <c r="CQF84" s="20"/>
      <c r="CQG84" s="20"/>
      <c r="CQH84" s="20"/>
      <c r="CQI84" s="20"/>
      <c r="CQJ84" s="20"/>
      <c r="CQK84" s="20"/>
      <c r="CQL84" s="20"/>
      <c r="CQM84" s="20"/>
      <c r="CQN84" s="20"/>
      <c r="CQO84" s="20"/>
      <c r="CQP84" s="20"/>
      <c r="CQQ84" s="20"/>
      <c r="CQR84" s="20"/>
      <c r="CQS84" s="20"/>
      <c r="CQT84" s="20"/>
      <c r="CQU84" s="20"/>
      <c r="CQV84" s="20"/>
      <c r="CQW84" s="20"/>
      <c r="CQX84" s="20"/>
      <c r="CQY84" s="20"/>
      <c r="CQZ84" s="20"/>
    </row>
    <row r="85" spans="1:2496" ht="18" customHeight="1" x14ac:dyDescent="0.25">
      <c r="A85" s="442" t="s">
        <v>102</v>
      </c>
      <c r="B85" s="21">
        <v>1</v>
      </c>
      <c r="C85" s="21" t="str">
        <f t="shared" si="8"/>
        <v>Bothell_1</v>
      </c>
      <c r="D85" s="21" t="str">
        <f t="shared" si="9"/>
        <v>Bothell_1_1</v>
      </c>
      <c r="E85" s="22" t="s">
        <v>5</v>
      </c>
      <c r="F85" s="21">
        <v>1</v>
      </c>
      <c r="G85" s="22" t="s">
        <v>5</v>
      </c>
      <c r="H85" s="21">
        <v>1</v>
      </c>
      <c r="I85" s="22" t="s">
        <v>7</v>
      </c>
      <c r="J85" s="15">
        <v>0</v>
      </c>
      <c r="K85" s="15">
        <v>0</v>
      </c>
      <c r="L85" s="24">
        <v>4217</v>
      </c>
      <c r="M85" s="13">
        <f t="shared" si="6"/>
        <v>4217</v>
      </c>
      <c r="N85" s="13">
        <f t="shared" si="7"/>
        <v>4217</v>
      </c>
    </row>
    <row r="86" spans="1:2496" ht="18" customHeight="1" x14ac:dyDescent="0.25">
      <c r="A86" s="433"/>
      <c r="B86" s="21">
        <v>1</v>
      </c>
      <c r="C86" s="21" t="str">
        <f t="shared" si="8"/>
        <v>_1</v>
      </c>
      <c r="D86" s="21" t="str">
        <f t="shared" si="9"/>
        <v>_1_2</v>
      </c>
      <c r="E86" s="22" t="s">
        <v>5</v>
      </c>
      <c r="F86" s="21">
        <v>1</v>
      </c>
      <c r="G86" s="22" t="s">
        <v>5</v>
      </c>
      <c r="H86" s="21">
        <v>2</v>
      </c>
      <c r="I86" s="22" t="s">
        <v>9</v>
      </c>
      <c r="J86" s="15">
        <v>0</v>
      </c>
      <c r="K86" s="15">
        <v>0</v>
      </c>
      <c r="L86" s="24">
        <v>591</v>
      </c>
      <c r="M86" s="13">
        <f t="shared" si="6"/>
        <v>591</v>
      </c>
      <c r="N86" s="13">
        <f t="shared" si="7"/>
        <v>591</v>
      </c>
    </row>
    <row r="87" spans="1:2496" s="12" customFormat="1" ht="18" customHeight="1" x14ac:dyDescent="0.25">
      <c r="A87" s="433"/>
      <c r="B87" s="21">
        <v>1</v>
      </c>
      <c r="C87" s="21" t="str">
        <f t="shared" si="8"/>
        <v>_1</v>
      </c>
      <c r="D87" s="21" t="str">
        <f t="shared" si="9"/>
        <v>_2_1</v>
      </c>
      <c r="E87" s="22" t="s">
        <v>5</v>
      </c>
      <c r="F87" s="21">
        <v>2</v>
      </c>
      <c r="G87" s="22" t="s">
        <v>11</v>
      </c>
      <c r="H87" s="21">
        <v>1</v>
      </c>
      <c r="I87" s="22" t="s">
        <v>7</v>
      </c>
      <c r="J87" s="15">
        <v>0</v>
      </c>
      <c r="K87" s="15">
        <v>0</v>
      </c>
      <c r="L87" s="24">
        <v>170</v>
      </c>
      <c r="M87" s="13">
        <f t="shared" si="6"/>
        <v>170</v>
      </c>
      <c r="N87" s="13">
        <f t="shared" si="7"/>
        <v>170</v>
      </c>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c r="IW87" s="18"/>
      <c r="IX87" s="18"/>
      <c r="IY87" s="18"/>
      <c r="IZ87" s="18"/>
      <c r="JA87" s="18"/>
      <c r="JB87" s="18"/>
      <c r="JC87" s="18"/>
      <c r="JD87" s="18"/>
      <c r="JE87" s="18"/>
      <c r="JF87" s="18"/>
      <c r="JG87" s="18"/>
      <c r="JH87" s="18"/>
      <c r="JI87" s="18"/>
      <c r="JJ87" s="18"/>
      <c r="JK87" s="18"/>
      <c r="JL87" s="18"/>
      <c r="JM87" s="18"/>
      <c r="JN87" s="18"/>
      <c r="JO87" s="18"/>
      <c r="JP87" s="18"/>
      <c r="JQ87" s="18"/>
      <c r="JR87" s="18"/>
      <c r="JS87" s="18"/>
      <c r="JT87" s="18"/>
      <c r="JU87" s="18"/>
      <c r="JV87" s="18"/>
      <c r="JW87" s="18"/>
      <c r="JX87" s="18"/>
      <c r="JY87" s="18"/>
      <c r="JZ87" s="18"/>
      <c r="KA87" s="18"/>
      <c r="KB87" s="18"/>
      <c r="KC87" s="18"/>
      <c r="KD87" s="18"/>
      <c r="KE87" s="18"/>
      <c r="KF87" s="18"/>
      <c r="KG87" s="18"/>
      <c r="KH87" s="18"/>
      <c r="KI87" s="18"/>
      <c r="KJ87" s="18"/>
      <c r="KK87" s="18"/>
      <c r="KL87" s="18"/>
      <c r="KM87" s="18"/>
      <c r="KN87" s="18"/>
      <c r="KO87" s="18"/>
      <c r="KP87" s="18"/>
      <c r="KQ87" s="18"/>
      <c r="KR87" s="18"/>
      <c r="KS87" s="18"/>
      <c r="KT87" s="18"/>
      <c r="KU87" s="18"/>
      <c r="KV87" s="18"/>
      <c r="KW87" s="18"/>
      <c r="KX87" s="18"/>
      <c r="KY87" s="18"/>
      <c r="KZ87" s="18"/>
      <c r="LA87" s="18"/>
      <c r="LB87" s="18"/>
      <c r="LC87" s="18"/>
      <c r="LD87" s="18"/>
      <c r="LE87" s="18"/>
      <c r="LF87" s="18"/>
      <c r="LG87" s="18"/>
      <c r="LH87" s="18"/>
      <c r="LI87" s="18"/>
      <c r="LJ87" s="18"/>
      <c r="LK87" s="18"/>
      <c r="LL87" s="18"/>
      <c r="LM87" s="18"/>
      <c r="LN87" s="18"/>
      <c r="LO87" s="18"/>
      <c r="LP87" s="18"/>
      <c r="LQ87" s="18"/>
      <c r="LR87" s="18"/>
      <c r="LS87" s="18"/>
      <c r="LT87" s="18"/>
      <c r="LU87" s="18"/>
      <c r="LV87" s="18"/>
      <c r="LW87" s="18"/>
      <c r="LX87" s="18"/>
      <c r="LY87" s="18"/>
      <c r="LZ87" s="18"/>
      <c r="MA87" s="18"/>
      <c r="MB87" s="18"/>
      <c r="MC87" s="18"/>
      <c r="MD87" s="18"/>
      <c r="ME87" s="18"/>
      <c r="MF87" s="18"/>
      <c r="MG87" s="18"/>
      <c r="MH87" s="18"/>
      <c r="MI87" s="18"/>
      <c r="MJ87" s="18"/>
      <c r="MK87" s="18"/>
      <c r="ML87" s="18"/>
      <c r="MM87" s="18"/>
      <c r="MN87" s="18"/>
      <c r="MO87" s="18"/>
      <c r="MP87" s="18"/>
      <c r="MQ87" s="18"/>
      <c r="MR87" s="18"/>
      <c r="MS87" s="18"/>
      <c r="MT87" s="18"/>
      <c r="MU87" s="18"/>
      <c r="MV87" s="18"/>
      <c r="MW87" s="18"/>
      <c r="MX87" s="18"/>
      <c r="MY87" s="18"/>
      <c r="MZ87" s="18"/>
      <c r="NA87" s="18"/>
      <c r="NB87" s="18"/>
      <c r="NC87" s="18"/>
      <c r="ND87" s="18"/>
      <c r="NE87" s="18"/>
      <c r="NF87" s="18"/>
      <c r="NG87" s="18"/>
      <c r="NH87" s="18"/>
      <c r="NI87" s="18"/>
      <c r="NJ87" s="18"/>
      <c r="NK87" s="18"/>
      <c r="NL87" s="18"/>
      <c r="NM87" s="18"/>
      <c r="NN87" s="18"/>
      <c r="NO87" s="18"/>
      <c r="NP87" s="18"/>
      <c r="NQ87" s="18"/>
      <c r="NR87" s="18"/>
      <c r="NS87" s="18"/>
      <c r="NT87" s="18"/>
      <c r="NU87" s="18"/>
      <c r="NV87" s="18"/>
      <c r="NW87" s="18"/>
      <c r="NX87" s="18"/>
      <c r="NY87" s="18"/>
      <c r="NZ87" s="18"/>
      <c r="OA87" s="18"/>
      <c r="OB87" s="18"/>
      <c r="OC87" s="18"/>
      <c r="OD87" s="18"/>
      <c r="OE87" s="18"/>
      <c r="OF87" s="18"/>
      <c r="OG87" s="18"/>
      <c r="OH87" s="18"/>
      <c r="OI87" s="18"/>
      <c r="OJ87" s="18"/>
      <c r="OK87" s="18"/>
      <c r="OL87" s="18"/>
      <c r="OM87" s="18"/>
      <c r="ON87" s="18"/>
      <c r="OO87" s="18"/>
      <c r="OP87" s="18"/>
      <c r="OQ87" s="18"/>
      <c r="OR87" s="18"/>
      <c r="OS87" s="18"/>
      <c r="OT87" s="18"/>
      <c r="OU87" s="18"/>
      <c r="OV87" s="18"/>
      <c r="OW87" s="18"/>
      <c r="OX87" s="18"/>
      <c r="OY87" s="18"/>
      <c r="OZ87" s="18"/>
      <c r="PA87" s="18"/>
      <c r="PB87" s="18"/>
      <c r="PC87" s="18"/>
      <c r="PD87" s="18"/>
      <c r="PE87" s="18"/>
      <c r="PF87" s="18"/>
      <c r="PG87" s="18"/>
      <c r="PH87" s="18"/>
      <c r="PI87" s="18"/>
      <c r="PJ87" s="18"/>
      <c r="PK87" s="18"/>
      <c r="PL87" s="18"/>
      <c r="PM87" s="18"/>
      <c r="PN87" s="18"/>
      <c r="PO87" s="18"/>
      <c r="PP87" s="18"/>
      <c r="PQ87" s="18"/>
      <c r="PR87" s="18"/>
      <c r="PS87" s="18"/>
      <c r="PT87" s="18"/>
      <c r="PU87" s="18"/>
      <c r="PV87" s="18"/>
      <c r="PW87" s="18"/>
      <c r="PX87" s="18"/>
      <c r="PY87" s="18"/>
      <c r="PZ87" s="18"/>
      <c r="QA87" s="18"/>
      <c r="QB87" s="18"/>
      <c r="QC87" s="18"/>
      <c r="QD87" s="18"/>
      <c r="QE87" s="18"/>
      <c r="QF87" s="18"/>
      <c r="QG87" s="18"/>
      <c r="QH87" s="18"/>
      <c r="QI87" s="18"/>
      <c r="QJ87" s="18"/>
      <c r="QK87" s="18"/>
      <c r="QL87" s="18"/>
      <c r="QM87" s="18"/>
      <c r="QN87" s="18"/>
      <c r="QO87" s="18"/>
      <c r="QP87" s="18"/>
      <c r="QQ87" s="18"/>
      <c r="QR87" s="18"/>
      <c r="QS87" s="18"/>
      <c r="QT87" s="18"/>
      <c r="QU87" s="18"/>
      <c r="QV87" s="18"/>
      <c r="QW87" s="18"/>
      <c r="QX87" s="18"/>
      <c r="QY87" s="18"/>
      <c r="QZ87" s="18"/>
      <c r="RA87" s="18"/>
      <c r="RB87" s="18"/>
      <c r="RC87" s="18"/>
      <c r="RD87" s="18"/>
      <c r="RE87" s="18"/>
      <c r="RF87" s="18"/>
      <c r="RG87" s="18"/>
      <c r="RH87" s="18"/>
      <c r="RI87" s="18"/>
      <c r="RJ87" s="18"/>
      <c r="RK87" s="18"/>
      <c r="RL87" s="18"/>
      <c r="RM87" s="18"/>
      <c r="RN87" s="18"/>
      <c r="RO87" s="18"/>
      <c r="RP87" s="18"/>
      <c r="RQ87" s="18"/>
      <c r="RR87" s="18"/>
      <c r="RS87" s="18"/>
      <c r="RT87" s="18"/>
      <c r="RU87" s="18"/>
      <c r="RV87" s="18"/>
      <c r="RW87" s="18"/>
      <c r="RX87" s="18"/>
      <c r="RY87" s="18"/>
      <c r="RZ87" s="18"/>
      <c r="SA87" s="18"/>
      <c r="SB87" s="18"/>
      <c r="SC87" s="18"/>
      <c r="SD87" s="18"/>
      <c r="SE87" s="18"/>
      <c r="SF87" s="18"/>
      <c r="SG87" s="18"/>
      <c r="SH87" s="18"/>
      <c r="SI87" s="18"/>
      <c r="SJ87" s="18"/>
      <c r="SK87" s="18"/>
      <c r="SL87" s="18"/>
      <c r="SM87" s="18"/>
      <c r="SN87" s="18"/>
      <c r="SO87" s="18"/>
      <c r="SP87" s="18"/>
      <c r="SQ87" s="18"/>
      <c r="SR87" s="18"/>
      <c r="SS87" s="18"/>
      <c r="ST87" s="18"/>
      <c r="SU87" s="18"/>
      <c r="SV87" s="18"/>
      <c r="SW87" s="18"/>
      <c r="SX87" s="18"/>
      <c r="SY87" s="18"/>
      <c r="SZ87" s="18"/>
      <c r="TA87" s="18"/>
      <c r="TB87" s="18"/>
      <c r="TC87" s="18"/>
      <c r="TD87" s="18"/>
      <c r="TE87" s="18"/>
      <c r="TF87" s="18"/>
      <c r="TG87" s="18"/>
      <c r="TH87" s="18"/>
      <c r="TI87" s="18"/>
      <c r="TJ87" s="18"/>
      <c r="TK87" s="18"/>
      <c r="TL87" s="18"/>
      <c r="TM87" s="18"/>
      <c r="TN87" s="18"/>
      <c r="TO87" s="18"/>
      <c r="TP87" s="18"/>
      <c r="TQ87" s="18"/>
      <c r="TR87" s="18"/>
      <c r="TS87" s="18"/>
      <c r="TT87" s="18"/>
      <c r="TU87" s="18"/>
      <c r="TV87" s="18"/>
      <c r="TW87" s="18"/>
      <c r="TX87" s="18"/>
      <c r="TY87" s="18"/>
      <c r="TZ87" s="18"/>
      <c r="UA87" s="18"/>
      <c r="UB87" s="18"/>
      <c r="UC87" s="18"/>
      <c r="UD87" s="18"/>
      <c r="UE87" s="18"/>
      <c r="UF87" s="18"/>
      <c r="UG87" s="18"/>
      <c r="UH87" s="18"/>
      <c r="UI87" s="18"/>
      <c r="UJ87" s="18"/>
      <c r="UK87" s="18"/>
      <c r="UL87" s="18"/>
      <c r="UM87" s="18"/>
      <c r="UN87" s="18"/>
      <c r="UO87" s="18"/>
      <c r="UP87" s="18"/>
      <c r="UQ87" s="18"/>
      <c r="UR87" s="18"/>
      <c r="US87" s="18"/>
      <c r="UT87" s="18"/>
      <c r="UU87" s="18"/>
      <c r="UV87" s="18"/>
      <c r="UW87" s="18"/>
      <c r="UX87" s="18"/>
      <c r="UY87" s="18"/>
      <c r="UZ87" s="18"/>
      <c r="VA87" s="18"/>
      <c r="VB87" s="18"/>
      <c r="VC87" s="18"/>
      <c r="VD87" s="18"/>
      <c r="VE87" s="18"/>
      <c r="VF87" s="18"/>
      <c r="VG87" s="18"/>
      <c r="VH87" s="18"/>
      <c r="VI87" s="18"/>
      <c r="VJ87" s="18"/>
      <c r="VK87" s="18"/>
      <c r="VL87" s="18"/>
      <c r="VM87" s="18"/>
      <c r="VN87" s="18"/>
      <c r="VO87" s="18"/>
      <c r="VP87" s="18"/>
      <c r="VQ87" s="18"/>
      <c r="VR87" s="18"/>
      <c r="VS87" s="18"/>
      <c r="VT87" s="18"/>
      <c r="VU87" s="18"/>
      <c r="VV87" s="18"/>
      <c r="VW87" s="18"/>
      <c r="VX87" s="18"/>
      <c r="VY87" s="18"/>
      <c r="VZ87" s="18"/>
      <c r="WA87" s="18"/>
      <c r="WB87" s="18"/>
      <c r="WC87" s="18"/>
      <c r="WD87" s="18"/>
      <c r="WE87" s="18"/>
      <c r="WF87" s="18"/>
      <c r="WG87" s="18"/>
      <c r="WH87" s="18"/>
      <c r="WI87" s="18"/>
      <c r="WJ87" s="18"/>
      <c r="WK87" s="18"/>
      <c r="WL87" s="18"/>
      <c r="WM87" s="18"/>
      <c r="WN87" s="18"/>
      <c r="WO87" s="18"/>
      <c r="WP87" s="18"/>
      <c r="WQ87" s="18"/>
      <c r="WR87" s="18"/>
      <c r="WS87" s="18"/>
      <c r="WT87" s="18"/>
      <c r="WU87" s="18"/>
      <c r="WV87" s="18"/>
      <c r="WW87" s="18"/>
      <c r="WX87" s="18"/>
      <c r="WY87" s="18"/>
      <c r="WZ87" s="18"/>
      <c r="XA87" s="18"/>
      <c r="XB87" s="18"/>
      <c r="XC87" s="18"/>
      <c r="XD87" s="18"/>
      <c r="XE87" s="18"/>
      <c r="XF87" s="18"/>
      <c r="XG87" s="18"/>
      <c r="XH87" s="18"/>
      <c r="XI87" s="18"/>
      <c r="XJ87" s="18"/>
      <c r="XK87" s="18"/>
      <c r="XL87" s="18"/>
      <c r="XM87" s="18"/>
      <c r="XN87" s="18"/>
      <c r="XO87" s="18"/>
      <c r="XP87" s="18"/>
      <c r="XQ87" s="18"/>
      <c r="XR87" s="18"/>
      <c r="XS87" s="18"/>
      <c r="XT87" s="18"/>
      <c r="XU87" s="18"/>
      <c r="XV87" s="18"/>
      <c r="XW87" s="18"/>
      <c r="XX87" s="18"/>
      <c r="XY87" s="18"/>
      <c r="XZ87" s="18"/>
      <c r="YA87" s="18"/>
      <c r="YB87" s="18"/>
      <c r="YC87" s="18"/>
      <c r="YD87" s="18"/>
      <c r="YE87" s="18"/>
      <c r="YF87" s="18"/>
      <c r="YG87" s="18"/>
      <c r="YH87" s="18"/>
      <c r="YI87" s="18"/>
      <c r="YJ87" s="18"/>
      <c r="YK87" s="18"/>
      <c r="YL87" s="18"/>
      <c r="YM87" s="18"/>
      <c r="YN87" s="18"/>
      <c r="YO87" s="18"/>
      <c r="YP87" s="18"/>
      <c r="YQ87" s="18"/>
      <c r="YR87" s="18"/>
      <c r="YS87" s="18"/>
      <c r="YT87" s="18"/>
      <c r="YU87" s="18"/>
      <c r="YV87" s="18"/>
      <c r="YW87" s="18"/>
      <c r="YX87" s="18"/>
      <c r="YY87" s="18"/>
      <c r="YZ87" s="18"/>
      <c r="ZA87" s="18"/>
      <c r="ZB87" s="18"/>
      <c r="ZC87" s="18"/>
      <c r="ZD87" s="18"/>
      <c r="ZE87" s="18"/>
      <c r="ZF87" s="18"/>
      <c r="ZG87" s="18"/>
      <c r="ZH87" s="18"/>
      <c r="ZI87" s="18"/>
      <c r="ZJ87" s="18"/>
      <c r="ZK87" s="18"/>
      <c r="ZL87" s="18"/>
      <c r="ZM87" s="18"/>
      <c r="ZN87" s="18"/>
      <c r="ZO87" s="18"/>
      <c r="ZP87" s="18"/>
      <c r="ZQ87" s="18"/>
      <c r="ZR87" s="18"/>
      <c r="ZS87" s="18"/>
      <c r="ZT87" s="18"/>
      <c r="ZU87" s="18"/>
      <c r="ZV87" s="18"/>
      <c r="ZW87" s="18"/>
      <c r="ZX87" s="18"/>
      <c r="ZY87" s="18"/>
      <c r="ZZ87" s="18"/>
      <c r="AAA87" s="18"/>
      <c r="AAB87" s="18"/>
      <c r="AAC87" s="18"/>
      <c r="AAD87" s="18"/>
      <c r="AAE87" s="18"/>
      <c r="AAF87" s="18"/>
      <c r="AAG87" s="18"/>
      <c r="AAH87" s="18"/>
      <c r="AAI87" s="18"/>
      <c r="AAJ87" s="18"/>
      <c r="AAK87" s="18"/>
      <c r="AAL87" s="18"/>
      <c r="AAM87" s="18"/>
      <c r="AAN87" s="18"/>
      <c r="AAO87" s="18"/>
      <c r="AAP87" s="18"/>
      <c r="AAQ87" s="18"/>
      <c r="AAR87" s="18"/>
      <c r="AAS87" s="18"/>
      <c r="AAT87" s="18"/>
      <c r="AAU87" s="18"/>
      <c r="AAV87" s="18"/>
      <c r="AAW87" s="18"/>
      <c r="AAX87" s="18"/>
      <c r="AAY87" s="18"/>
      <c r="AAZ87" s="18"/>
      <c r="ABA87" s="18"/>
      <c r="ABB87" s="18"/>
      <c r="ABC87" s="18"/>
      <c r="ABD87" s="18"/>
      <c r="ABE87" s="18"/>
      <c r="ABF87" s="18"/>
      <c r="ABG87" s="18"/>
      <c r="ABH87" s="18"/>
      <c r="ABI87" s="18"/>
      <c r="ABJ87" s="18"/>
      <c r="ABK87" s="18"/>
      <c r="ABL87" s="18"/>
      <c r="ABM87" s="18"/>
      <c r="ABN87" s="18"/>
      <c r="ABO87" s="18"/>
      <c r="ABP87" s="18"/>
      <c r="ABQ87" s="18"/>
      <c r="ABR87" s="18"/>
      <c r="ABS87" s="18"/>
      <c r="ABT87" s="18"/>
      <c r="ABU87" s="18"/>
      <c r="ABV87" s="18"/>
      <c r="ABW87" s="18"/>
      <c r="ABX87" s="18"/>
      <c r="ABY87" s="18"/>
      <c r="ABZ87" s="18"/>
      <c r="ACA87" s="18"/>
      <c r="ACB87" s="18"/>
      <c r="ACC87" s="18"/>
      <c r="ACD87" s="18"/>
      <c r="ACE87" s="18"/>
      <c r="ACF87" s="18"/>
      <c r="ACG87" s="18"/>
      <c r="ACH87" s="18"/>
      <c r="ACI87" s="18"/>
      <c r="ACJ87" s="18"/>
      <c r="ACK87" s="18"/>
      <c r="ACL87" s="18"/>
      <c r="ACM87" s="18"/>
      <c r="ACN87" s="18"/>
      <c r="ACO87" s="18"/>
      <c r="ACP87" s="18"/>
      <c r="ACQ87" s="18"/>
      <c r="ACR87" s="18"/>
      <c r="ACS87" s="18"/>
      <c r="ACT87" s="18"/>
      <c r="ACU87" s="18"/>
      <c r="ACV87" s="18"/>
      <c r="ACW87" s="18"/>
      <c r="ACX87" s="18"/>
      <c r="ACY87" s="18"/>
      <c r="ACZ87" s="18"/>
      <c r="ADA87" s="18"/>
      <c r="ADB87" s="18"/>
      <c r="ADC87" s="18"/>
      <c r="ADD87" s="18"/>
      <c r="ADE87" s="18"/>
      <c r="ADF87" s="18"/>
      <c r="ADG87" s="18"/>
      <c r="ADH87" s="18"/>
      <c r="ADI87" s="18"/>
      <c r="ADJ87" s="18"/>
      <c r="ADK87" s="18"/>
      <c r="ADL87" s="18"/>
      <c r="ADM87" s="18"/>
      <c r="ADN87" s="18"/>
      <c r="ADO87" s="18"/>
      <c r="ADP87" s="18"/>
      <c r="ADQ87" s="18"/>
      <c r="ADR87" s="18"/>
      <c r="ADS87" s="18"/>
      <c r="ADT87" s="18"/>
      <c r="ADU87" s="18"/>
      <c r="ADV87" s="18"/>
      <c r="ADW87" s="18"/>
      <c r="ADX87" s="18"/>
      <c r="ADY87" s="18"/>
      <c r="ADZ87" s="18"/>
      <c r="AEA87" s="18"/>
      <c r="AEB87" s="18"/>
      <c r="AEC87" s="18"/>
      <c r="AED87" s="18"/>
      <c r="AEE87" s="18"/>
      <c r="AEF87" s="18"/>
      <c r="AEG87" s="18"/>
      <c r="AEH87" s="18"/>
      <c r="AEI87" s="18"/>
      <c r="AEJ87" s="18"/>
      <c r="AEK87" s="18"/>
      <c r="AEL87" s="18"/>
      <c r="AEM87" s="18"/>
      <c r="AEN87" s="18"/>
      <c r="AEO87" s="18"/>
      <c r="AEP87" s="18"/>
      <c r="AEQ87" s="18"/>
      <c r="AER87" s="18"/>
      <c r="AES87" s="18"/>
      <c r="AET87" s="18"/>
      <c r="AEU87" s="18"/>
      <c r="AEV87" s="18"/>
      <c r="AEW87" s="18"/>
      <c r="AEX87" s="18"/>
      <c r="AEY87" s="18"/>
      <c r="AEZ87" s="18"/>
      <c r="AFA87" s="18"/>
      <c r="AFB87" s="18"/>
      <c r="AFC87" s="18"/>
      <c r="AFD87" s="18"/>
      <c r="AFE87" s="18"/>
      <c r="AFF87" s="18"/>
      <c r="AFG87" s="18"/>
      <c r="AFH87" s="18"/>
      <c r="AFI87" s="18"/>
      <c r="AFJ87" s="18"/>
      <c r="AFK87" s="18"/>
      <c r="AFL87" s="18"/>
      <c r="AFM87" s="18"/>
      <c r="AFN87" s="18"/>
      <c r="AFO87" s="18"/>
      <c r="AFP87" s="18"/>
      <c r="AFQ87" s="18"/>
      <c r="AFR87" s="18"/>
      <c r="AFS87" s="18"/>
      <c r="AFT87" s="18"/>
      <c r="AFU87" s="18"/>
      <c r="AFV87" s="18"/>
      <c r="AFW87" s="18"/>
      <c r="AFX87" s="18"/>
      <c r="AFY87" s="18"/>
      <c r="AFZ87" s="18"/>
      <c r="AGA87" s="18"/>
      <c r="AGB87" s="18"/>
      <c r="AGC87" s="18"/>
      <c r="AGD87" s="18"/>
      <c r="AGE87" s="18"/>
      <c r="AGF87" s="18"/>
      <c r="AGG87" s="18"/>
      <c r="AGH87" s="18"/>
      <c r="AGI87" s="18"/>
      <c r="AGJ87" s="18"/>
      <c r="AGK87" s="18"/>
      <c r="AGL87" s="18"/>
      <c r="AGM87" s="18"/>
      <c r="AGN87" s="18"/>
      <c r="AGO87" s="18"/>
      <c r="AGP87" s="18"/>
      <c r="AGQ87" s="18"/>
      <c r="AGR87" s="18"/>
      <c r="AGS87" s="18"/>
      <c r="AGT87" s="18"/>
      <c r="AGU87" s="18"/>
      <c r="AGV87" s="18"/>
      <c r="AGW87" s="18"/>
      <c r="AGX87" s="18"/>
      <c r="AGY87" s="18"/>
      <c r="AGZ87" s="18"/>
      <c r="AHA87" s="18"/>
      <c r="AHB87" s="18"/>
      <c r="AHC87" s="18"/>
      <c r="AHD87" s="18"/>
      <c r="AHE87" s="18"/>
      <c r="AHF87" s="18"/>
      <c r="AHG87" s="18"/>
      <c r="AHH87" s="18"/>
      <c r="AHI87" s="18"/>
      <c r="AHJ87" s="18"/>
      <c r="AHK87" s="18"/>
      <c r="AHL87" s="18"/>
      <c r="AHM87" s="18"/>
      <c r="AHN87" s="18"/>
      <c r="AHO87" s="18"/>
      <c r="AHP87" s="18"/>
      <c r="AHQ87" s="18"/>
      <c r="AHR87" s="18"/>
      <c r="AHS87" s="18"/>
      <c r="AHT87" s="18"/>
      <c r="AHU87" s="18"/>
      <c r="AHV87" s="18"/>
      <c r="AHW87" s="18"/>
      <c r="AHX87" s="18"/>
      <c r="AHY87" s="18"/>
      <c r="AHZ87" s="18"/>
      <c r="AIA87" s="18"/>
      <c r="AIB87" s="18"/>
      <c r="AIC87" s="18"/>
      <c r="AID87" s="18"/>
      <c r="AIE87" s="18"/>
      <c r="AIF87" s="18"/>
      <c r="AIG87" s="18"/>
      <c r="AIH87" s="18"/>
      <c r="AII87" s="18"/>
      <c r="AIJ87" s="18"/>
      <c r="AIK87" s="18"/>
      <c r="AIL87" s="18"/>
      <c r="AIM87" s="18"/>
      <c r="AIN87" s="18"/>
      <c r="AIO87" s="18"/>
      <c r="AIP87" s="18"/>
      <c r="AIQ87" s="18"/>
      <c r="AIR87" s="18"/>
      <c r="AIS87" s="18"/>
      <c r="AIT87" s="18"/>
      <c r="AIU87" s="18"/>
      <c r="AIV87" s="18"/>
      <c r="AIW87" s="18"/>
      <c r="AIX87" s="18"/>
      <c r="AIY87" s="18"/>
      <c r="AIZ87" s="18"/>
      <c r="AJA87" s="18"/>
      <c r="AJB87" s="18"/>
      <c r="AJC87" s="18"/>
      <c r="AJD87" s="18"/>
      <c r="AJE87" s="18"/>
      <c r="AJF87" s="18"/>
      <c r="AJG87" s="18"/>
      <c r="AJH87" s="18"/>
      <c r="AJI87" s="18"/>
      <c r="AJJ87" s="18"/>
      <c r="AJK87" s="18"/>
      <c r="AJL87" s="18"/>
      <c r="AJM87" s="18"/>
      <c r="AJN87" s="18"/>
      <c r="AJO87" s="18"/>
      <c r="AJP87" s="18"/>
      <c r="AJQ87" s="18"/>
      <c r="AJR87" s="18"/>
      <c r="AJS87" s="18"/>
      <c r="AJT87" s="18"/>
      <c r="AJU87" s="18"/>
      <c r="AJV87" s="18"/>
      <c r="AJW87" s="18"/>
      <c r="AJX87" s="18"/>
      <c r="AJY87" s="18"/>
      <c r="AJZ87" s="18"/>
      <c r="AKA87" s="18"/>
      <c r="AKB87" s="18"/>
      <c r="AKC87" s="18"/>
      <c r="AKD87" s="18"/>
      <c r="AKE87" s="18"/>
      <c r="AKF87" s="18"/>
      <c r="AKG87" s="18"/>
      <c r="AKH87" s="18"/>
      <c r="AKI87" s="18"/>
      <c r="AKJ87" s="18"/>
      <c r="AKK87" s="18"/>
      <c r="AKL87" s="18"/>
      <c r="AKM87" s="18"/>
      <c r="AKN87" s="18"/>
      <c r="AKO87" s="18"/>
      <c r="AKP87" s="18"/>
      <c r="AKQ87" s="18"/>
      <c r="AKR87" s="18"/>
      <c r="AKS87" s="18"/>
      <c r="AKT87" s="18"/>
      <c r="AKU87" s="18"/>
      <c r="AKV87" s="18"/>
      <c r="AKW87" s="18"/>
      <c r="AKX87" s="18"/>
      <c r="AKY87" s="18"/>
      <c r="AKZ87" s="18"/>
      <c r="ALA87" s="18"/>
      <c r="ALB87" s="18"/>
      <c r="ALC87" s="18"/>
      <c r="ALD87" s="18"/>
      <c r="ALE87" s="18"/>
      <c r="ALF87" s="18"/>
      <c r="ALG87" s="18"/>
      <c r="ALH87" s="18"/>
      <c r="ALI87" s="18"/>
      <c r="ALJ87" s="18"/>
      <c r="ALK87" s="18"/>
      <c r="ALL87" s="18"/>
      <c r="ALM87" s="18"/>
      <c r="ALN87" s="18"/>
      <c r="ALO87" s="18"/>
      <c r="ALP87" s="18"/>
      <c r="ALQ87" s="18"/>
      <c r="ALR87" s="18"/>
      <c r="ALS87" s="18"/>
      <c r="ALT87" s="18"/>
      <c r="ALU87" s="18"/>
      <c r="ALV87" s="18"/>
      <c r="ALW87" s="18"/>
      <c r="ALX87" s="18"/>
      <c r="ALY87" s="18"/>
      <c r="ALZ87" s="18"/>
      <c r="AMA87" s="18"/>
      <c r="AMB87" s="18"/>
      <c r="AMC87" s="18"/>
      <c r="AMD87" s="18"/>
      <c r="AME87" s="18"/>
      <c r="AMF87" s="18"/>
      <c r="AMG87" s="18"/>
      <c r="AMH87" s="18"/>
      <c r="AMI87" s="18"/>
      <c r="AMJ87" s="18"/>
      <c r="AMK87" s="18"/>
      <c r="AML87" s="18"/>
      <c r="AMM87" s="18"/>
      <c r="AMN87" s="18"/>
      <c r="AMO87" s="18"/>
      <c r="AMP87" s="18"/>
      <c r="AMQ87" s="18"/>
      <c r="AMR87" s="18"/>
      <c r="AMS87" s="18"/>
      <c r="AMT87" s="18"/>
      <c r="AMU87" s="18"/>
      <c r="AMV87" s="18"/>
      <c r="AMW87" s="18"/>
      <c r="AMX87" s="18"/>
      <c r="AMY87" s="18"/>
      <c r="AMZ87" s="18"/>
      <c r="ANA87" s="18"/>
      <c r="ANB87" s="18"/>
      <c r="ANC87" s="18"/>
      <c r="AND87" s="18"/>
      <c r="ANE87" s="18"/>
      <c r="ANF87" s="18"/>
      <c r="ANG87" s="18"/>
      <c r="ANH87" s="18"/>
      <c r="ANI87" s="18"/>
      <c r="ANJ87" s="18"/>
      <c r="ANK87" s="18"/>
      <c r="ANL87" s="18"/>
      <c r="ANM87" s="18"/>
      <c r="ANN87" s="18"/>
      <c r="ANO87" s="18"/>
      <c r="ANP87" s="18"/>
      <c r="ANQ87" s="18"/>
      <c r="ANR87" s="18"/>
      <c r="ANS87" s="18"/>
      <c r="ANT87" s="18"/>
      <c r="ANU87" s="18"/>
      <c r="ANV87" s="18"/>
      <c r="ANW87" s="18"/>
      <c r="ANX87" s="18"/>
      <c r="ANY87" s="18"/>
      <c r="ANZ87" s="18"/>
      <c r="AOA87" s="18"/>
      <c r="AOB87" s="18"/>
      <c r="AOC87" s="18"/>
      <c r="AOD87" s="18"/>
      <c r="AOE87" s="18"/>
      <c r="AOF87" s="18"/>
      <c r="AOG87" s="18"/>
      <c r="AOH87" s="18"/>
      <c r="AOI87" s="18"/>
      <c r="AOJ87" s="18"/>
      <c r="AOK87" s="18"/>
      <c r="AOL87" s="18"/>
      <c r="AOM87" s="18"/>
      <c r="AON87" s="18"/>
      <c r="AOO87" s="18"/>
      <c r="AOP87" s="18"/>
      <c r="AOQ87" s="18"/>
      <c r="AOR87" s="18"/>
      <c r="AOS87" s="18"/>
      <c r="AOT87" s="18"/>
      <c r="AOU87" s="18"/>
      <c r="AOV87" s="18"/>
      <c r="AOW87" s="18"/>
      <c r="AOX87" s="18"/>
      <c r="AOY87" s="18"/>
      <c r="AOZ87" s="18"/>
      <c r="APA87" s="18"/>
      <c r="APB87" s="18"/>
      <c r="APC87" s="18"/>
      <c r="APD87" s="18"/>
      <c r="APE87" s="18"/>
      <c r="APF87" s="18"/>
      <c r="APG87" s="18"/>
      <c r="APH87" s="18"/>
      <c r="API87" s="18"/>
      <c r="APJ87" s="18"/>
      <c r="APK87" s="18"/>
      <c r="APL87" s="18"/>
      <c r="APM87" s="18"/>
      <c r="APN87" s="18"/>
      <c r="APO87" s="18"/>
      <c r="APP87" s="18"/>
      <c r="APQ87" s="18"/>
      <c r="APR87" s="18"/>
      <c r="APS87" s="18"/>
      <c r="APT87" s="18"/>
      <c r="APU87" s="18"/>
      <c r="APV87" s="18"/>
      <c r="APW87" s="18"/>
      <c r="APX87" s="18"/>
      <c r="APY87" s="18"/>
      <c r="APZ87" s="18"/>
      <c r="AQA87" s="18"/>
      <c r="AQB87" s="18"/>
      <c r="AQC87" s="18"/>
      <c r="AQD87" s="18"/>
      <c r="AQE87" s="18"/>
      <c r="AQF87" s="18"/>
      <c r="AQG87" s="18"/>
      <c r="AQH87" s="18"/>
      <c r="AQI87" s="18"/>
      <c r="AQJ87" s="18"/>
      <c r="AQK87" s="18"/>
      <c r="AQL87" s="18"/>
      <c r="AQM87" s="18"/>
      <c r="AQN87" s="18"/>
      <c r="AQO87" s="18"/>
      <c r="AQP87" s="18"/>
      <c r="AQQ87" s="18"/>
      <c r="AQR87" s="18"/>
      <c r="AQS87" s="18"/>
      <c r="AQT87" s="18"/>
      <c r="AQU87" s="18"/>
      <c r="AQV87" s="18"/>
      <c r="AQW87" s="18"/>
      <c r="AQX87" s="18"/>
      <c r="AQY87" s="18"/>
      <c r="AQZ87" s="18"/>
      <c r="ARA87" s="18"/>
      <c r="ARB87" s="18"/>
      <c r="ARC87" s="18"/>
      <c r="ARD87" s="18"/>
      <c r="ARE87" s="18"/>
      <c r="ARF87" s="18"/>
      <c r="ARG87" s="18"/>
      <c r="ARH87" s="18"/>
      <c r="ARI87" s="18"/>
      <c r="ARJ87" s="18"/>
      <c r="ARK87" s="18"/>
      <c r="ARL87" s="18"/>
      <c r="ARM87" s="18"/>
      <c r="ARN87" s="18"/>
      <c r="ARO87" s="18"/>
      <c r="ARP87" s="18"/>
      <c r="ARQ87" s="18"/>
      <c r="ARR87" s="18"/>
      <c r="ARS87" s="18"/>
      <c r="ART87" s="18"/>
      <c r="ARU87" s="18"/>
      <c r="ARV87" s="18"/>
      <c r="ARW87" s="18"/>
      <c r="ARX87" s="18"/>
      <c r="ARY87" s="18"/>
      <c r="ARZ87" s="18"/>
      <c r="ASA87" s="18"/>
      <c r="ASB87" s="18"/>
      <c r="ASC87" s="18"/>
      <c r="ASD87" s="18"/>
      <c r="ASE87" s="18"/>
      <c r="ASF87" s="18"/>
      <c r="ASG87" s="18"/>
      <c r="ASH87" s="18"/>
      <c r="ASI87" s="18"/>
      <c r="ASJ87" s="18"/>
      <c r="ASK87" s="18"/>
      <c r="ASL87" s="18"/>
      <c r="ASM87" s="18"/>
      <c r="ASN87" s="18"/>
      <c r="ASO87" s="18"/>
      <c r="ASP87" s="18"/>
      <c r="ASQ87" s="18"/>
      <c r="ASR87" s="18"/>
      <c r="ASS87" s="18"/>
      <c r="AST87" s="18"/>
      <c r="ASU87" s="18"/>
      <c r="ASV87" s="18"/>
      <c r="ASW87" s="18"/>
      <c r="ASX87" s="18"/>
      <c r="ASY87" s="18"/>
      <c r="ASZ87" s="18"/>
      <c r="ATA87" s="18"/>
      <c r="ATB87" s="18"/>
      <c r="ATC87" s="18"/>
      <c r="ATD87" s="18"/>
      <c r="ATE87" s="18"/>
      <c r="ATF87" s="18"/>
      <c r="ATG87" s="18"/>
      <c r="ATH87" s="18"/>
      <c r="ATI87" s="18"/>
      <c r="ATJ87" s="18"/>
      <c r="ATK87" s="18"/>
      <c r="ATL87" s="18"/>
      <c r="ATM87" s="18"/>
      <c r="ATN87" s="18"/>
      <c r="ATO87" s="18"/>
      <c r="ATP87" s="18"/>
      <c r="ATQ87" s="18"/>
      <c r="ATR87" s="18"/>
      <c r="ATS87" s="18"/>
      <c r="ATT87" s="18"/>
      <c r="ATU87" s="18"/>
      <c r="ATV87" s="18"/>
      <c r="ATW87" s="18"/>
      <c r="ATX87" s="18"/>
      <c r="ATY87" s="18"/>
      <c r="ATZ87" s="18"/>
      <c r="AUA87" s="18"/>
      <c r="AUB87" s="18"/>
      <c r="AUC87" s="18"/>
      <c r="AUD87" s="18"/>
      <c r="AUE87" s="18"/>
      <c r="AUF87" s="18"/>
      <c r="AUG87" s="18"/>
      <c r="AUH87" s="18"/>
      <c r="AUI87" s="18"/>
      <c r="AUJ87" s="18"/>
      <c r="AUK87" s="18"/>
      <c r="AUL87" s="18"/>
      <c r="AUM87" s="18"/>
      <c r="AUN87" s="18"/>
      <c r="AUO87" s="18"/>
      <c r="AUP87" s="18"/>
      <c r="AUQ87" s="18"/>
      <c r="AUR87" s="18"/>
      <c r="AUS87" s="18"/>
      <c r="AUT87" s="18"/>
      <c r="AUU87" s="18"/>
      <c r="AUV87" s="18"/>
      <c r="AUW87" s="18"/>
      <c r="AUX87" s="18"/>
      <c r="AUY87" s="18"/>
      <c r="AUZ87" s="18"/>
      <c r="AVA87" s="18"/>
      <c r="AVB87" s="18"/>
      <c r="AVC87" s="18"/>
      <c r="AVD87" s="18"/>
      <c r="AVE87" s="18"/>
      <c r="AVF87" s="18"/>
      <c r="AVG87" s="18"/>
      <c r="AVH87" s="18"/>
      <c r="AVI87" s="18"/>
      <c r="AVJ87" s="18"/>
      <c r="AVK87" s="18"/>
      <c r="AVL87" s="18"/>
      <c r="AVM87" s="18"/>
      <c r="AVN87" s="18"/>
      <c r="AVO87" s="18"/>
      <c r="AVP87" s="18"/>
      <c r="AVQ87" s="18"/>
      <c r="AVR87" s="18"/>
      <c r="AVS87" s="18"/>
      <c r="AVT87" s="18"/>
      <c r="AVU87" s="18"/>
      <c r="AVV87" s="18"/>
      <c r="AVW87" s="18"/>
      <c r="AVX87" s="18"/>
      <c r="AVY87" s="18"/>
      <c r="AVZ87" s="18"/>
      <c r="AWA87" s="18"/>
      <c r="AWB87" s="18"/>
      <c r="AWC87" s="18"/>
      <c r="AWD87" s="18"/>
      <c r="AWE87" s="18"/>
      <c r="AWF87" s="18"/>
      <c r="AWG87" s="18"/>
      <c r="AWH87" s="18"/>
      <c r="AWI87" s="18"/>
      <c r="AWJ87" s="18"/>
      <c r="AWK87" s="18"/>
      <c r="AWL87" s="18"/>
      <c r="AWM87" s="18"/>
      <c r="AWN87" s="18"/>
      <c r="AWO87" s="18"/>
      <c r="AWP87" s="18"/>
      <c r="AWQ87" s="18"/>
      <c r="AWR87" s="18"/>
      <c r="AWS87" s="18"/>
      <c r="AWT87" s="18"/>
      <c r="AWU87" s="18"/>
      <c r="AWV87" s="18"/>
      <c r="AWW87" s="18"/>
      <c r="AWX87" s="18"/>
      <c r="AWY87" s="18"/>
      <c r="AWZ87" s="18"/>
      <c r="AXA87" s="18"/>
      <c r="AXB87" s="18"/>
      <c r="AXC87" s="18"/>
      <c r="AXD87" s="18"/>
      <c r="AXE87" s="18"/>
      <c r="AXF87" s="18"/>
      <c r="AXG87" s="18"/>
      <c r="AXH87" s="18"/>
      <c r="AXI87" s="18"/>
      <c r="AXJ87" s="18"/>
      <c r="AXK87" s="18"/>
      <c r="AXL87" s="18"/>
      <c r="AXM87" s="18"/>
      <c r="AXN87" s="18"/>
      <c r="AXO87" s="18"/>
      <c r="AXP87" s="18"/>
      <c r="AXQ87" s="18"/>
      <c r="AXR87" s="18"/>
      <c r="AXS87" s="18"/>
      <c r="AXT87" s="18"/>
      <c r="AXU87" s="18"/>
      <c r="AXV87" s="18"/>
      <c r="AXW87" s="18"/>
      <c r="AXX87" s="18"/>
      <c r="AXY87" s="18"/>
      <c r="AXZ87" s="18"/>
      <c r="AYA87" s="18"/>
      <c r="AYB87" s="18"/>
      <c r="AYC87" s="18"/>
      <c r="AYD87" s="18"/>
      <c r="AYE87" s="18"/>
      <c r="AYF87" s="18"/>
      <c r="AYG87" s="18"/>
      <c r="AYH87" s="18"/>
      <c r="AYI87" s="18"/>
      <c r="AYJ87" s="18"/>
      <c r="AYK87" s="18"/>
      <c r="AYL87" s="18"/>
      <c r="AYM87" s="18"/>
      <c r="AYN87" s="18"/>
      <c r="AYO87" s="18"/>
      <c r="AYP87" s="18"/>
      <c r="AYQ87" s="18"/>
      <c r="AYR87" s="18"/>
      <c r="AYS87" s="18"/>
      <c r="AYT87" s="18"/>
      <c r="AYU87" s="18"/>
      <c r="AYV87" s="18"/>
      <c r="AYW87" s="18"/>
      <c r="AYX87" s="18"/>
      <c r="AYY87" s="18"/>
      <c r="AYZ87" s="18"/>
      <c r="AZA87" s="18"/>
      <c r="AZB87" s="18"/>
      <c r="AZC87" s="18"/>
      <c r="AZD87" s="18"/>
      <c r="AZE87" s="18"/>
      <c r="AZF87" s="18"/>
      <c r="AZG87" s="18"/>
      <c r="AZH87" s="18"/>
      <c r="AZI87" s="18"/>
      <c r="AZJ87" s="18"/>
      <c r="AZK87" s="18"/>
      <c r="AZL87" s="18"/>
      <c r="AZM87" s="18"/>
      <c r="AZN87" s="18"/>
      <c r="AZO87" s="18"/>
      <c r="AZP87" s="18"/>
      <c r="AZQ87" s="18"/>
      <c r="AZR87" s="18"/>
      <c r="AZS87" s="18"/>
      <c r="AZT87" s="18"/>
      <c r="AZU87" s="18"/>
      <c r="AZV87" s="18"/>
      <c r="AZW87" s="18"/>
      <c r="AZX87" s="18"/>
      <c r="AZY87" s="18"/>
      <c r="AZZ87" s="18"/>
      <c r="BAA87" s="18"/>
      <c r="BAB87" s="18"/>
      <c r="BAC87" s="18"/>
      <c r="BAD87" s="18"/>
      <c r="BAE87" s="18"/>
      <c r="BAF87" s="18"/>
      <c r="BAG87" s="18"/>
      <c r="BAH87" s="18"/>
      <c r="BAI87" s="18"/>
      <c r="BAJ87" s="18"/>
      <c r="BAK87" s="18"/>
      <c r="BAL87" s="18"/>
      <c r="BAM87" s="18"/>
      <c r="BAN87" s="18"/>
      <c r="BAO87" s="18"/>
      <c r="BAP87" s="18"/>
      <c r="BAQ87" s="18"/>
      <c r="BAR87" s="18"/>
      <c r="BAS87" s="18"/>
      <c r="BAT87" s="18"/>
      <c r="BAU87" s="18"/>
      <c r="BAV87" s="18"/>
      <c r="BAW87" s="18"/>
      <c r="BAX87" s="18"/>
      <c r="BAY87" s="18"/>
      <c r="BAZ87" s="18"/>
      <c r="BBA87" s="18"/>
      <c r="BBB87" s="18"/>
      <c r="BBC87" s="18"/>
      <c r="BBD87" s="18"/>
      <c r="BBE87" s="18"/>
      <c r="BBF87" s="18"/>
      <c r="BBG87" s="18"/>
      <c r="BBH87" s="18"/>
      <c r="BBI87" s="18"/>
      <c r="BBJ87" s="18"/>
      <c r="BBK87" s="18"/>
      <c r="BBL87" s="18"/>
      <c r="BBM87" s="18"/>
      <c r="BBN87" s="18"/>
      <c r="BBO87" s="18"/>
      <c r="BBP87" s="18"/>
      <c r="BBQ87" s="18"/>
      <c r="BBR87" s="18"/>
      <c r="BBS87" s="18"/>
      <c r="BBT87" s="18"/>
      <c r="BBU87" s="18"/>
      <c r="BBV87" s="18"/>
      <c r="BBW87" s="18"/>
      <c r="BBX87" s="18"/>
      <c r="BBY87" s="18"/>
      <c r="BBZ87" s="18"/>
      <c r="BCA87" s="18"/>
      <c r="BCB87" s="18"/>
      <c r="BCC87" s="18"/>
      <c r="BCD87" s="18"/>
      <c r="BCE87" s="18"/>
      <c r="BCF87" s="18"/>
      <c r="BCG87" s="18"/>
      <c r="BCH87" s="18"/>
      <c r="BCI87" s="18"/>
      <c r="BCJ87" s="18"/>
      <c r="BCK87" s="18"/>
      <c r="BCL87" s="18"/>
      <c r="BCM87" s="18"/>
      <c r="BCN87" s="18"/>
      <c r="BCO87" s="18"/>
      <c r="BCP87" s="18"/>
      <c r="BCQ87" s="18"/>
      <c r="BCR87" s="18"/>
      <c r="BCS87" s="18"/>
      <c r="BCT87" s="18"/>
      <c r="BCU87" s="18"/>
      <c r="BCV87" s="18"/>
      <c r="BCW87" s="18"/>
      <c r="BCX87" s="18"/>
      <c r="BCY87" s="18"/>
      <c r="BCZ87" s="18"/>
      <c r="BDA87" s="18"/>
      <c r="BDB87" s="18"/>
      <c r="BDC87" s="18"/>
      <c r="BDD87" s="18"/>
      <c r="BDE87" s="18"/>
      <c r="BDF87" s="18"/>
      <c r="BDG87" s="18"/>
      <c r="BDH87" s="18"/>
      <c r="BDI87" s="18"/>
      <c r="BDJ87" s="18"/>
      <c r="BDK87" s="18"/>
      <c r="BDL87" s="18"/>
      <c r="BDM87" s="18"/>
      <c r="BDN87" s="18"/>
      <c r="BDO87" s="18"/>
      <c r="BDP87" s="18"/>
      <c r="BDQ87" s="18"/>
      <c r="BDR87" s="18"/>
      <c r="BDS87" s="18"/>
      <c r="BDT87" s="18"/>
      <c r="BDU87" s="18"/>
      <c r="BDV87" s="18"/>
      <c r="BDW87" s="18"/>
      <c r="BDX87" s="18"/>
      <c r="BDY87" s="18"/>
      <c r="BDZ87" s="18"/>
      <c r="BEA87" s="18"/>
      <c r="BEB87" s="18"/>
      <c r="BEC87" s="18"/>
      <c r="BED87" s="18"/>
      <c r="BEE87" s="18"/>
      <c r="BEF87" s="18"/>
      <c r="BEG87" s="18"/>
      <c r="BEH87" s="18"/>
      <c r="BEI87" s="18"/>
      <c r="BEJ87" s="18"/>
      <c r="BEK87" s="18"/>
      <c r="BEL87" s="18"/>
      <c r="BEM87" s="18"/>
      <c r="BEN87" s="18"/>
      <c r="BEO87" s="18"/>
      <c r="BEP87" s="18"/>
      <c r="BEQ87" s="18"/>
      <c r="BER87" s="18"/>
      <c r="BES87" s="18"/>
      <c r="BET87" s="18"/>
      <c r="BEU87" s="18"/>
      <c r="BEV87" s="18"/>
      <c r="BEW87" s="18"/>
      <c r="BEX87" s="18"/>
      <c r="BEY87" s="18"/>
      <c r="BEZ87" s="18"/>
      <c r="BFA87" s="18"/>
      <c r="BFB87" s="18"/>
      <c r="BFC87" s="18"/>
      <c r="BFD87" s="18"/>
      <c r="BFE87" s="18"/>
      <c r="BFF87" s="18"/>
      <c r="BFG87" s="18"/>
      <c r="BFH87" s="18"/>
      <c r="BFI87" s="18"/>
      <c r="BFJ87" s="18"/>
      <c r="BFK87" s="18"/>
      <c r="BFL87" s="18"/>
      <c r="BFM87" s="18"/>
      <c r="BFN87" s="18"/>
      <c r="BFO87" s="18"/>
      <c r="BFP87" s="18"/>
      <c r="BFQ87" s="18"/>
      <c r="BFR87" s="18"/>
      <c r="BFS87" s="18"/>
      <c r="BFT87" s="18"/>
      <c r="BFU87" s="18"/>
      <c r="BFV87" s="18"/>
      <c r="BFW87" s="18"/>
      <c r="BFX87" s="18"/>
      <c r="BFY87" s="18"/>
      <c r="BFZ87" s="18"/>
      <c r="BGA87" s="18"/>
      <c r="BGB87" s="18"/>
      <c r="BGC87" s="18"/>
      <c r="BGD87" s="18"/>
      <c r="BGE87" s="18"/>
      <c r="BGF87" s="18"/>
      <c r="BGG87" s="18"/>
      <c r="BGH87" s="18"/>
      <c r="BGI87" s="18"/>
      <c r="BGJ87" s="18"/>
      <c r="BGK87" s="18"/>
      <c r="BGL87" s="18"/>
      <c r="BGM87" s="18"/>
      <c r="BGN87" s="18"/>
      <c r="BGO87" s="18"/>
      <c r="BGP87" s="18"/>
      <c r="BGQ87" s="18"/>
      <c r="BGR87" s="18"/>
      <c r="BGS87" s="18"/>
      <c r="BGT87" s="18"/>
      <c r="BGU87" s="18"/>
      <c r="BGV87" s="18"/>
      <c r="BGW87" s="18"/>
      <c r="BGX87" s="18"/>
      <c r="BGY87" s="18"/>
      <c r="BGZ87" s="18"/>
      <c r="BHA87" s="18"/>
      <c r="BHB87" s="18"/>
      <c r="BHC87" s="18"/>
      <c r="BHD87" s="18"/>
      <c r="BHE87" s="18"/>
      <c r="BHF87" s="18"/>
      <c r="BHG87" s="18"/>
      <c r="BHH87" s="18"/>
      <c r="BHI87" s="18"/>
      <c r="BHJ87" s="18"/>
      <c r="BHK87" s="18"/>
      <c r="BHL87" s="18"/>
      <c r="BHM87" s="18"/>
      <c r="BHN87" s="18"/>
      <c r="BHO87" s="18"/>
      <c r="BHP87" s="18"/>
      <c r="BHQ87" s="18"/>
      <c r="BHR87" s="18"/>
      <c r="BHS87" s="18"/>
      <c r="BHT87" s="18"/>
      <c r="BHU87" s="18"/>
      <c r="BHV87" s="18"/>
      <c r="BHW87" s="18"/>
      <c r="BHX87" s="18"/>
      <c r="BHY87" s="18"/>
      <c r="BHZ87" s="18"/>
      <c r="BIA87" s="18"/>
      <c r="BIB87" s="18"/>
      <c r="BIC87" s="18"/>
      <c r="BID87" s="18"/>
      <c r="BIE87" s="18"/>
      <c r="BIF87" s="18"/>
      <c r="BIG87" s="18"/>
      <c r="BIH87" s="18"/>
      <c r="BII87" s="18"/>
      <c r="BIJ87" s="18"/>
      <c r="BIK87" s="18"/>
      <c r="BIL87" s="18"/>
      <c r="BIM87" s="18"/>
      <c r="BIN87" s="18"/>
      <c r="BIO87" s="18"/>
      <c r="BIP87" s="18"/>
      <c r="BIQ87" s="18"/>
      <c r="BIR87" s="18"/>
      <c r="BIS87" s="18"/>
      <c r="BIT87" s="18"/>
      <c r="BIU87" s="18"/>
      <c r="BIV87" s="18"/>
      <c r="BIW87" s="18"/>
      <c r="BIX87" s="18"/>
      <c r="BIY87" s="18"/>
      <c r="BIZ87" s="18"/>
      <c r="BJA87" s="18"/>
      <c r="BJB87" s="18"/>
      <c r="BJC87" s="18"/>
      <c r="BJD87" s="18"/>
      <c r="BJE87" s="18"/>
      <c r="BJF87" s="18"/>
      <c r="BJG87" s="18"/>
      <c r="BJH87" s="18"/>
      <c r="BJI87" s="18"/>
      <c r="BJJ87" s="18"/>
      <c r="BJK87" s="18"/>
      <c r="BJL87" s="18"/>
      <c r="BJM87" s="18"/>
      <c r="BJN87" s="18"/>
      <c r="BJO87" s="18"/>
      <c r="BJP87" s="18"/>
      <c r="BJQ87" s="18"/>
      <c r="BJR87" s="18"/>
      <c r="BJS87" s="18"/>
      <c r="BJT87" s="18"/>
      <c r="BJU87" s="18"/>
      <c r="BJV87" s="18"/>
      <c r="BJW87" s="18"/>
      <c r="BJX87" s="18"/>
      <c r="BJY87" s="18"/>
      <c r="BJZ87" s="18"/>
      <c r="BKA87" s="18"/>
      <c r="BKB87" s="18"/>
      <c r="BKC87" s="18"/>
      <c r="BKD87" s="18"/>
      <c r="BKE87" s="18"/>
      <c r="BKF87" s="18"/>
      <c r="BKG87" s="18"/>
      <c r="BKH87" s="18"/>
      <c r="BKI87" s="18"/>
      <c r="BKJ87" s="18"/>
      <c r="BKK87" s="18"/>
      <c r="BKL87" s="18"/>
      <c r="BKM87" s="18"/>
      <c r="BKN87" s="18"/>
      <c r="BKO87" s="18"/>
      <c r="BKP87" s="18"/>
      <c r="BKQ87" s="18"/>
      <c r="BKR87" s="18"/>
      <c r="BKS87" s="18"/>
      <c r="BKT87" s="18"/>
      <c r="BKU87" s="18"/>
      <c r="BKV87" s="18"/>
      <c r="BKW87" s="18"/>
      <c r="BKX87" s="18"/>
      <c r="BKY87" s="18"/>
      <c r="BKZ87" s="18"/>
      <c r="BLA87" s="18"/>
      <c r="BLB87" s="18"/>
      <c r="BLC87" s="18"/>
      <c r="BLD87" s="18"/>
      <c r="BLE87" s="18"/>
      <c r="BLF87" s="18"/>
      <c r="BLG87" s="18"/>
      <c r="BLH87" s="18"/>
      <c r="BLI87" s="18"/>
      <c r="BLJ87" s="18"/>
      <c r="BLK87" s="18"/>
      <c r="BLL87" s="18"/>
      <c r="BLM87" s="18"/>
      <c r="BLN87" s="18"/>
      <c r="BLO87" s="18"/>
      <c r="BLP87" s="18"/>
      <c r="BLQ87" s="18"/>
      <c r="BLR87" s="18"/>
      <c r="BLS87" s="18"/>
      <c r="BLT87" s="18"/>
      <c r="BLU87" s="18"/>
      <c r="BLV87" s="18"/>
      <c r="BLW87" s="18"/>
      <c r="BLX87" s="18"/>
      <c r="BLY87" s="18"/>
      <c r="BLZ87" s="18"/>
      <c r="BMA87" s="18"/>
      <c r="BMB87" s="18"/>
      <c r="BMC87" s="18"/>
      <c r="BMD87" s="18"/>
      <c r="BME87" s="18"/>
      <c r="BMF87" s="18"/>
      <c r="BMG87" s="18"/>
      <c r="BMH87" s="18"/>
      <c r="BMI87" s="18"/>
      <c r="BMJ87" s="18"/>
      <c r="BMK87" s="18"/>
      <c r="BML87" s="18"/>
      <c r="BMM87" s="18"/>
      <c r="BMN87" s="18"/>
      <c r="BMO87" s="18"/>
      <c r="BMP87" s="18"/>
      <c r="BMQ87" s="18"/>
      <c r="BMR87" s="18"/>
      <c r="BMS87" s="18"/>
      <c r="BMT87" s="18"/>
      <c r="BMU87" s="18"/>
      <c r="BMV87" s="18"/>
      <c r="BMW87" s="18"/>
      <c r="BMX87" s="18"/>
      <c r="BMY87" s="18"/>
      <c r="BMZ87" s="18"/>
      <c r="BNA87" s="18"/>
      <c r="BNB87" s="18"/>
      <c r="BNC87" s="18"/>
      <c r="BND87" s="18"/>
      <c r="BNE87" s="18"/>
      <c r="BNF87" s="18"/>
      <c r="BNG87" s="18"/>
      <c r="BNH87" s="18"/>
      <c r="BNI87" s="18"/>
      <c r="BNJ87" s="18"/>
      <c r="BNK87" s="18"/>
      <c r="BNL87" s="18"/>
      <c r="BNM87" s="18"/>
      <c r="BNN87" s="18"/>
      <c r="BNO87" s="18"/>
      <c r="BNP87" s="18"/>
      <c r="BNQ87" s="18"/>
      <c r="BNR87" s="18"/>
      <c r="BNS87" s="18"/>
      <c r="BNT87" s="18"/>
      <c r="BNU87" s="18"/>
      <c r="BNV87" s="18"/>
      <c r="BNW87" s="18"/>
      <c r="BNX87" s="18"/>
      <c r="BNY87" s="18"/>
      <c r="BNZ87" s="18"/>
      <c r="BOA87" s="18"/>
      <c r="BOB87" s="18"/>
      <c r="BOC87" s="18"/>
      <c r="BOD87" s="18"/>
      <c r="BOE87" s="18"/>
      <c r="BOF87" s="18"/>
      <c r="BOG87" s="18"/>
      <c r="BOH87" s="18"/>
      <c r="BOI87" s="18"/>
      <c r="BOJ87" s="18"/>
      <c r="BOK87" s="18"/>
      <c r="BOL87" s="18"/>
      <c r="BOM87" s="18"/>
      <c r="BON87" s="18"/>
      <c r="BOO87" s="18"/>
      <c r="BOP87" s="18"/>
      <c r="BOQ87" s="18"/>
      <c r="BOR87" s="18"/>
      <c r="BOS87" s="18"/>
      <c r="BOT87" s="18"/>
      <c r="BOU87" s="18"/>
      <c r="BOV87" s="18"/>
      <c r="BOW87" s="18"/>
      <c r="BOX87" s="18"/>
      <c r="BOY87" s="18"/>
      <c r="BOZ87" s="18"/>
      <c r="BPA87" s="18"/>
      <c r="BPB87" s="18"/>
      <c r="BPC87" s="18"/>
      <c r="BPD87" s="18"/>
      <c r="BPE87" s="18"/>
      <c r="BPF87" s="18"/>
      <c r="BPG87" s="18"/>
      <c r="BPH87" s="18"/>
      <c r="BPI87" s="18"/>
      <c r="BPJ87" s="18"/>
      <c r="BPK87" s="18"/>
      <c r="BPL87" s="18"/>
      <c r="BPM87" s="18"/>
      <c r="BPN87" s="18"/>
      <c r="BPO87" s="18"/>
      <c r="BPP87" s="18"/>
      <c r="BPQ87" s="18"/>
      <c r="BPR87" s="18"/>
      <c r="BPS87" s="18"/>
      <c r="BPT87" s="18"/>
      <c r="BPU87" s="18"/>
      <c r="BPV87" s="18"/>
      <c r="BPW87" s="18"/>
      <c r="BPX87" s="18"/>
      <c r="BPY87" s="18"/>
      <c r="BPZ87" s="18"/>
      <c r="BQA87" s="18"/>
      <c r="BQB87" s="18"/>
      <c r="BQC87" s="18"/>
      <c r="BQD87" s="18"/>
      <c r="BQE87" s="18"/>
      <c r="BQF87" s="18"/>
      <c r="BQG87" s="18"/>
      <c r="BQH87" s="18"/>
      <c r="BQI87" s="18"/>
      <c r="BQJ87" s="18"/>
      <c r="BQK87" s="18"/>
      <c r="BQL87" s="18"/>
      <c r="BQM87" s="18"/>
      <c r="BQN87" s="18"/>
      <c r="BQO87" s="18"/>
      <c r="BQP87" s="18"/>
      <c r="BQQ87" s="18"/>
      <c r="BQR87" s="18"/>
      <c r="BQS87" s="18"/>
      <c r="BQT87" s="18"/>
      <c r="BQU87" s="18"/>
      <c r="BQV87" s="18"/>
      <c r="BQW87" s="18"/>
      <c r="BQX87" s="18"/>
      <c r="BQY87" s="18"/>
      <c r="BQZ87" s="18"/>
      <c r="BRA87" s="18"/>
      <c r="BRB87" s="18"/>
      <c r="BRC87" s="18"/>
      <c r="BRD87" s="18"/>
      <c r="BRE87" s="18"/>
      <c r="BRF87" s="18"/>
      <c r="BRG87" s="18"/>
      <c r="BRH87" s="18"/>
      <c r="BRI87" s="18"/>
      <c r="BRJ87" s="18"/>
      <c r="BRK87" s="18"/>
      <c r="BRL87" s="18"/>
      <c r="BRM87" s="18"/>
      <c r="BRN87" s="18"/>
      <c r="BRO87" s="18"/>
      <c r="BRP87" s="18"/>
      <c r="BRQ87" s="18"/>
      <c r="BRR87" s="18"/>
      <c r="BRS87" s="18"/>
      <c r="BRT87" s="18"/>
      <c r="BRU87" s="18"/>
      <c r="BRV87" s="18"/>
      <c r="BRW87" s="18"/>
      <c r="BRX87" s="18"/>
      <c r="BRY87" s="18"/>
      <c r="BRZ87" s="18"/>
      <c r="BSA87" s="18"/>
      <c r="BSB87" s="18"/>
      <c r="BSC87" s="18"/>
      <c r="BSD87" s="18"/>
      <c r="BSE87" s="18"/>
      <c r="BSF87" s="18"/>
      <c r="BSG87" s="18"/>
      <c r="BSH87" s="18"/>
      <c r="BSI87" s="18"/>
      <c r="BSJ87" s="18"/>
      <c r="BSK87" s="18"/>
      <c r="BSL87" s="18"/>
      <c r="BSM87" s="18"/>
      <c r="BSN87" s="18"/>
      <c r="BSO87" s="18"/>
      <c r="BSP87" s="18"/>
      <c r="BSQ87" s="18"/>
      <c r="BSR87" s="18"/>
      <c r="BSS87" s="18"/>
      <c r="BST87" s="18"/>
      <c r="BSU87" s="18"/>
      <c r="BSV87" s="18"/>
      <c r="BSW87" s="18"/>
      <c r="BSX87" s="18"/>
      <c r="BSY87" s="18"/>
      <c r="BSZ87" s="18"/>
      <c r="BTA87" s="18"/>
      <c r="BTB87" s="18"/>
      <c r="BTC87" s="18"/>
      <c r="BTD87" s="18"/>
      <c r="BTE87" s="18"/>
      <c r="BTF87" s="18"/>
      <c r="BTG87" s="18"/>
      <c r="BTH87" s="18"/>
      <c r="BTI87" s="18"/>
      <c r="BTJ87" s="18"/>
      <c r="BTK87" s="18"/>
      <c r="BTL87" s="18"/>
      <c r="BTM87" s="18"/>
      <c r="BTN87" s="18"/>
      <c r="BTO87" s="18"/>
      <c r="BTP87" s="18"/>
      <c r="BTQ87" s="18"/>
      <c r="BTR87" s="18"/>
      <c r="BTS87" s="18"/>
      <c r="BTT87" s="18"/>
      <c r="BTU87" s="18"/>
      <c r="BTV87" s="18"/>
      <c r="BTW87" s="18"/>
      <c r="BTX87" s="18"/>
      <c r="BTY87" s="18"/>
      <c r="BTZ87" s="18"/>
      <c r="BUA87" s="18"/>
      <c r="BUB87" s="18"/>
      <c r="BUC87" s="18"/>
      <c r="BUD87" s="18"/>
      <c r="BUE87" s="18"/>
      <c r="BUF87" s="18"/>
      <c r="BUG87" s="18"/>
      <c r="BUH87" s="18"/>
      <c r="BUI87" s="18"/>
      <c r="BUJ87" s="18"/>
      <c r="BUK87" s="18"/>
      <c r="BUL87" s="18"/>
      <c r="BUM87" s="18"/>
      <c r="BUN87" s="18"/>
      <c r="BUO87" s="18"/>
      <c r="BUP87" s="18"/>
      <c r="BUQ87" s="18"/>
      <c r="BUR87" s="18"/>
      <c r="BUS87" s="18"/>
      <c r="BUT87" s="18"/>
      <c r="BUU87" s="18"/>
      <c r="BUV87" s="18"/>
      <c r="BUW87" s="18"/>
      <c r="BUX87" s="18"/>
      <c r="BUY87" s="18"/>
      <c r="BUZ87" s="18"/>
      <c r="BVA87" s="18"/>
      <c r="BVB87" s="18"/>
      <c r="BVC87" s="18"/>
      <c r="BVD87" s="18"/>
      <c r="BVE87" s="18"/>
      <c r="BVF87" s="18"/>
      <c r="BVG87" s="18"/>
      <c r="BVH87" s="18"/>
      <c r="BVI87" s="18"/>
      <c r="BVJ87" s="18"/>
      <c r="BVK87" s="18"/>
      <c r="BVL87" s="18"/>
      <c r="BVM87" s="18"/>
      <c r="BVN87" s="18"/>
      <c r="BVO87" s="18"/>
      <c r="BVP87" s="18"/>
      <c r="BVQ87" s="18"/>
      <c r="BVR87" s="18"/>
      <c r="BVS87" s="18"/>
      <c r="BVT87" s="18"/>
      <c r="BVU87" s="18"/>
      <c r="BVV87" s="18"/>
      <c r="BVW87" s="18"/>
      <c r="BVX87" s="18"/>
      <c r="BVY87" s="18"/>
      <c r="BVZ87" s="18"/>
      <c r="BWA87" s="18"/>
      <c r="BWB87" s="18"/>
      <c r="BWC87" s="18"/>
      <c r="BWD87" s="18"/>
      <c r="BWE87" s="18"/>
      <c r="BWF87" s="18"/>
      <c r="BWG87" s="18"/>
      <c r="BWH87" s="18"/>
      <c r="BWI87" s="18"/>
      <c r="BWJ87" s="18"/>
      <c r="BWK87" s="18"/>
      <c r="BWL87" s="18"/>
      <c r="BWM87" s="18"/>
      <c r="BWN87" s="18"/>
      <c r="BWO87" s="18"/>
      <c r="BWP87" s="18"/>
      <c r="BWQ87" s="18"/>
      <c r="BWR87" s="18"/>
      <c r="BWS87" s="18"/>
      <c r="BWT87" s="18"/>
      <c r="BWU87" s="18"/>
      <c r="BWV87" s="18"/>
      <c r="BWW87" s="18"/>
      <c r="BWX87" s="18"/>
      <c r="BWY87" s="18"/>
      <c r="BWZ87" s="18"/>
      <c r="BXA87" s="18"/>
      <c r="BXB87" s="18"/>
      <c r="BXC87" s="18"/>
      <c r="BXD87" s="18"/>
      <c r="BXE87" s="18"/>
      <c r="BXF87" s="18"/>
      <c r="BXG87" s="18"/>
      <c r="BXH87" s="18"/>
      <c r="BXI87" s="18"/>
      <c r="BXJ87" s="18"/>
      <c r="BXK87" s="18"/>
      <c r="BXL87" s="18"/>
      <c r="BXM87" s="18"/>
      <c r="BXN87" s="18"/>
      <c r="BXO87" s="18"/>
      <c r="BXP87" s="18"/>
      <c r="BXQ87" s="18"/>
      <c r="BXR87" s="18"/>
      <c r="BXS87" s="18"/>
      <c r="BXT87" s="18"/>
      <c r="BXU87" s="18"/>
      <c r="BXV87" s="18"/>
      <c r="BXW87" s="18"/>
      <c r="BXX87" s="18"/>
      <c r="BXY87" s="18"/>
      <c r="BXZ87" s="18"/>
      <c r="BYA87" s="18"/>
      <c r="BYB87" s="18"/>
      <c r="BYC87" s="18"/>
      <c r="BYD87" s="18"/>
      <c r="BYE87" s="18"/>
      <c r="BYF87" s="18"/>
      <c r="BYG87" s="18"/>
      <c r="BYH87" s="18"/>
      <c r="BYI87" s="18"/>
      <c r="BYJ87" s="18"/>
      <c r="BYK87" s="18"/>
      <c r="BYL87" s="18"/>
      <c r="BYM87" s="18"/>
      <c r="BYN87" s="18"/>
      <c r="BYO87" s="18"/>
      <c r="BYP87" s="18"/>
      <c r="BYQ87" s="18"/>
      <c r="BYR87" s="18"/>
      <c r="BYS87" s="18"/>
      <c r="BYT87" s="18"/>
      <c r="BYU87" s="18"/>
      <c r="BYV87" s="18"/>
      <c r="BYW87" s="18"/>
      <c r="BYX87" s="18"/>
      <c r="BYY87" s="18"/>
      <c r="BYZ87" s="18"/>
      <c r="BZA87" s="18"/>
      <c r="BZB87" s="18"/>
      <c r="BZC87" s="18"/>
      <c r="BZD87" s="18"/>
      <c r="BZE87" s="18"/>
      <c r="BZF87" s="18"/>
      <c r="BZG87" s="18"/>
      <c r="BZH87" s="18"/>
      <c r="BZI87" s="18"/>
      <c r="BZJ87" s="18"/>
      <c r="BZK87" s="18"/>
      <c r="BZL87" s="18"/>
      <c r="BZM87" s="18"/>
      <c r="BZN87" s="18"/>
      <c r="BZO87" s="18"/>
      <c r="BZP87" s="18"/>
      <c r="BZQ87" s="18"/>
      <c r="BZR87" s="18"/>
      <c r="BZS87" s="18"/>
      <c r="BZT87" s="18"/>
      <c r="BZU87" s="18"/>
      <c r="BZV87" s="18"/>
      <c r="BZW87" s="18"/>
      <c r="BZX87" s="18"/>
      <c r="BZY87" s="18"/>
      <c r="BZZ87" s="18"/>
      <c r="CAA87" s="18"/>
      <c r="CAB87" s="18"/>
      <c r="CAC87" s="18"/>
      <c r="CAD87" s="18"/>
      <c r="CAE87" s="18"/>
      <c r="CAF87" s="18"/>
      <c r="CAG87" s="18"/>
      <c r="CAH87" s="18"/>
      <c r="CAI87" s="18"/>
      <c r="CAJ87" s="18"/>
      <c r="CAK87" s="18"/>
      <c r="CAL87" s="18"/>
      <c r="CAM87" s="18"/>
      <c r="CAN87" s="18"/>
      <c r="CAO87" s="18"/>
      <c r="CAP87" s="18"/>
      <c r="CAQ87" s="18"/>
      <c r="CAR87" s="18"/>
      <c r="CAS87" s="18"/>
      <c r="CAT87" s="18"/>
      <c r="CAU87" s="18"/>
      <c r="CAV87" s="18"/>
      <c r="CAW87" s="18"/>
      <c r="CAX87" s="18"/>
      <c r="CAY87" s="18"/>
      <c r="CAZ87" s="18"/>
      <c r="CBA87" s="18"/>
      <c r="CBB87" s="18"/>
      <c r="CBC87" s="18"/>
      <c r="CBD87" s="18"/>
      <c r="CBE87" s="18"/>
      <c r="CBF87" s="18"/>
      <c r="CBG87" s="18"/>
      <c r="CBH87" s="18"/>
      <c r="CBI87" s="18"/>
      <c r="CBJ87" s="18"/>
      <c r="CBK87" s="18"/>
      <c r="CBL87" s="18"/>
      <c r="CBM87" s="18"/>
      <c r="CBN87" s="18"/>
      <c r="CBO87" s="18"/>
      <c r="CBP87" s="18"/>
      <c r="CBQ87" s="18"/>
      <c r="CBR87" s="18"/>
      <c r="CBS87" s="18"/>
      <c r="CBT87" s="18"/>
      <c r="CBU87" s="18"/>
      <c r="CBV87" s="18"/>
      <c r="CBW87" s="18"/>
      <c r="CBX87" s="18"/>
      <c r="CBY87" s="18"/>
      <c r="CBZ87" s="18"/>
      <c r="CCA87" s="18"/>
      <c r="CCB87" s="18"/>
      <c r="CCC87" s="18"/>
      <c r="CCD87" s="18"/>
      <c r="CCE87" s="18"/>
      <c r="CCF87" s="18"/>
      <c r="CCG87" s="18"/>
      <c r="CCH87" s="18"/>
      <c r="CCI87" s="18"/>
      <c r="CCJ87" s="18"/>
      <c r="CCK87" s="18"/>
      <c r="CCL87" s="18"/>
      <c r="CCM87" s="18"/>
      <c r="CCN87" s="18"/>
      <c r="CCO87" s="18"/>
      <c r="CCP87" s="18"/>
      <c r="CCQ87" s="18"/>
      <c r="CCR87" s="18"/>
      <c r="CCS87" s="18"/>
      <c r="CCT87" s="18"/>
      <c r="CCU87" s="18"/>
      <c r="CCV87" s="18"/>
      <c r="CCW87" s="18"/>
      <c r="CCX87" s="18"/>
      <c r="CCY87" s="18"/>
      <c r="CCZ87" s="18"/>
      <c r="CDA87" s="18"/>
      <c r="CDB87" s="18"/>
      <c r="CDC87" s="18"/>
      <c r="CDD87" s="18"/>
      <c r="CDE87" s="18"/>
      <c r="CDF87" s="18"/>
      <c r="CDG87" s="18"/>
      <c r="CDH87" s="18"/>
      <c r="CDI87" s="18"/>
      <c r="CDJ87" s="18"/>
      <c r="CDK87" s="18"/>
      <c r="CDL87" s="18"/>
      <c r="CDM87" s="18"/>
      <c r="CDN87" s="18"/>
      <c r="CDO87" s="18"/>
      <c r="CDP87" s="18"/>
      <c r="CDQ87" s="18"/>
      <c r="CDR87" s="18"/>
      <c r="CDS87" s="18"/>
      <c r="CDT87" s="18"/>
      <c r="CDU87" s="18"/>
      <c r="CDV87" s="18"/>
      <c r="CDW87" s="18"/>
      <c r="CDX87" s="18"/>
      <c r="CDY87" s="18"/>
      <c r="CDZ87" s="18"/>
      <c r="CEA87" s="18"/>
      <c r="CEB87" s="18"/>
      <c r="CEC87" s="18"/>
      <c r="CED87" s="18"/>
      <c r="CEE87" s="18"/>
      <c r="CEF87" s="18"/>
      <c r="CEG87" s="18"/>
      <c r="CEH87" s="18"/>
      <c r="CEI87" s="18"/>
      <c r="CEJ87" s="18"/>
      <c r="CEK87" s="18"/>
      <c r="CEL87" s="18"/>
      <c r="CEM87" s="18"/>
      <c r="CEN87" s="18"/>
      <c r="CEO87" s="18"/>
      <c r="CEP87" s="18"/>
      <c r="CEQ87" s="18"/>
      <c r="CER87" s="18"/>
      <c r="CES87" s="18"/>
      <c r="CET87" s="18"/>
      <c r="CEU87" s="18"/>
      <c r="CEV87" s="18"/>
      <c r="CEW87" s="18"/>
      <c r="CEX87" s="18"/>
      <c r="CEY87" s="18"/>
      <c r="CEZ87" s="18"/>
      <c r="CFA87" s="18"/>
      <c r="CFB87" s="18"/>
      <c r="CFC87" s="18"/>
      <c r="CFD87" s="18"/>
      <c r="CFE87" s="18"/>
      <c r="CFF87" s="18"/>
      <c r="CFG87" s="18"/>
      <c r="CFH87" s="18"/>
      <c r="CFI87" s="18"/>
      <c r="CFJ87" s="18"/>
      <c r="CFK87" s="18"/>
      <c r="CFL87" s="18"/>
      <c r="CFM87" s="18"/>
      <c r="CFN87" s="18"/>
      <c r="CFO87" s="18"/>
      <c r="CFP87" s="18"/>
      <c r="CFQ87" s="18"/>
      <c r="CFR87" s="18"/>
      <c r="CFS87" s="18"/>
      <c r="CFT87" s="18"/>
      <c r="CFU87" s="18"/>
      <c r="CFV87" s="18"/>
      <c r="CFW87" s="18"/>
      <c r="CFX87" s="18"/>
      <c r="CFY87" s="18"/>
      <c r="CFZ87" s="18"/>
      <c r="CGA87" s="18"/>
      <c r="CGB87" s="18"/>
      <c r="CGC87" s="18"/>
      <c r="CGD87" s="18"/>
      <c r="CGE87" s="18"/>
      <c r="CGF87" s="18"/>
      <c r="CGG87" s="18"/>
      <c r="CGH87" s="18"/>
      <c r="CGI87" s="18"/>
      <c r="CGJ87" s="18"/>
      <c r="CGK87" s="18"/>
      <c r="CGL87" s="18"/>
      <c r="CGM87" s="18"/>
      <c r="CGN87" s="18"/>
      <c r="CGO87" s="18"/>
      <c r="CGP87" s="18"/>
      <c r="CGQ87" s="18"/>
      <c r="CGR87" s="18"/>
      <c r="CGS87" s="18"/>
      <c r="CGT87" s="18"/>
      <c r="CGU87" s="18"/>
      <c r="CGV87" s="18"/>
      <c r="CGW87" s="18"/>
      <c r="CGX87" s="18"/>
      <c r="CGY87" s="18"/>
      <c r="CGZ87" s="18"/>
      <c r="CHA87" s="18"/>
      <c r="CHB87" s="18"/>
      <c r="CHC87" s="18"/>
      <c r="CHD87" s="18"/>
      <c r="CHE87" s="18"/>
      <c r="CHF87" s="18"/>
      <c r="CHG87" s="18"/>
      <c r="CHH87" s="18"/>
      <c r="CHI87" s="18"/>
      <c r="CHJ87" s="18"/>
      <c r="CHK87" s="18"/>
      <c r="CHL87" s="18"/>
      <c r="CHM87" s="18"/>
      <c r="CHN87" s="18"/>
      <c r="CHO87" s="18"/>
      <c r="CHP87" s="18"/>
      <c r="CHQ87" s="18"/>
      <c r="CHR87" s="18"/>
      <c r="CHS87" s="18"/>
      <c r="CHT87" s="18"/>
      <c r="CHU87" s="18"/>
      <c r="CHV87" s="18"/>
      <c r="CHW87" s="18"/>
      <c r="CHX87" s="18"/>
      <c r="CHY87" s="18"/>
      <c r="CHZ87" s="18"/>
      <c r="CIA87" s="18"/>
      <c r="CIB87" s="18"/>
      <c r="CIC87" s="18"/>
      <c r="CID87" s="18"/>
      <c r="CIE87" s="18"/>
      <c r="CIF87" s="18"/>
      <c r="CIG87" s="18"/>
      <c r="CIH87" s="18"/>
      <c r="CII87" s="18"/>
      <c r="CIJ87" s="18"/>
      <c r="CIK87" s="18"/>
      <c r="CIL87" s="18"/>
      <c r="CIM87" s="18"/>
      <c r="CIN87" s="18"/>
      <c r="CIO87" s="18"/>
      <c r="CIP87" s="18"/>
      <c r="CIQ87" s="18"/>
      <c r="CIR87" s="18"/>
      <c r="CIS87" s="18"/>
      <c r="CIT87" s="18"/>
      <c r="CIU87" s="18"/>
      <c r="CIV87" s="18"/>
      <c r="CIW87" s="18"/>
      <c r="CIX87" s="18"/>
      <c r="CIY87" s="18"/>
      <c r="CIZ87" s="18"/>
      <c r="CJA87" s="18"/>
      <c r="CJB87" s="18"/>
      <c r="CJC87" s="18"/>
      <c r="CJD87" s="18"/>
      <c r="CJE87" s="18"/>
      <c r="CJF87" s="18"/>
      <c r="CJG87" s="18"/>
      <c r="CJH87" s="18"/>
      <c r="CJI87" s="18"/>
      <c r="CJJ87" s="18"/>
      <c r="CJK87" s="18"/>
      <c r="CJL87" s="18"/>
      <c r="CJM87" s="18"/>
      <c r="CJN87" s="18"/>
      <c r="CJO87" s="18"/>
      <c r="CJP87" s="18"/>
      <c r="CJQ87" s="18"/>
      <c r="CJR87" s="18"/>
      <c r="CJS87" s="18"/>
      <c r="CJT87" s="18"/>
      <c r="CJU87" s="18"/>
      <c r="CJV87" s="18"/>
      <c r="CJW87" s="18"/>
      <c r="CJX87" s="18"/>
      <c r="CJY87" s="18"/>
      <c r="CJZ87" s="18"/>
      <c r="CKA87" s="18"/>
      <c r="CKB87" s="18"/>
      <c r="CKC87" s="18"/>
      <c r="CKD87" s="18"/>
      <c r="CKE87" s="18"/>
      <c r="CKF87" s="18"/>
      <c r="CKG87" s="18"/>
      <c r="CKH87" s="18"/>
      <c r="CKI87" s="18"/>
      <c r="CKJ87" s="18"/>
      <c r="CKK87" s="18"/>
      <c r="CKL87" s="18"/>
      <c r="CKM87" s="18"/>
      <c r="CKN87" s="18"/>
      <c r="CKO87" s="18"/>
      <c r="CKP87" s="18"/>
      <c r="CKQ87" s="18"/>
      <c r="CKR87" s="18"/>
      <c r="CKS87" s="18"/>
      <c r="CKT87" s="18"/>
      <c r="CKU87" s="18"/>
      <c r="CKV87" s="18"/>
      <c r="CKW87" s="18"/>
      <c r="CKX87" s="18"/>
      <c r="CKY87" s="18"/>
      <c r="CKZ87" s="18"/>
      <c r="CLA87" s="18"/>
      <c r="CLB87" s="18"/>
      <c r="CLC87" s="18"/>
      <c r="CLD87" s="18"/>
      <c r="CLE87" s="18"/>
      <c r="CLF87" s="18"/>
      <c r="CLG87" s="18"/>
      <c r="CLH87" s="18"/>
      <c r="CLI87" s="18"/>
      <c r="CLJ87" s="18"/>
      <c r="CLK87" s="18"/>
      <c r="CLL87" s="18"/>
      <c r="CLM87" s="18"/>
      <c r="CLN87" s="18"/>
      <c r="CLO87" s="18"/>
      <c r="CLP87" s="18"/>
      <c r="CLQ87" s="18"/>
      <c r="CLR87" s="18"/>
      <c r="CLS87" s="18"/>
      <c r="CLT87" s="18"/>
      <c r="CLU87" s="18"/>
      <c r="CLV87" s="18"/>
      <c r="CLW87" s="18"/>
      <c r="CLX87" s="18"/>
      <c r="CLY87" s="18"/>
      <c r="CLZ87" s="18"/>
      <c r="CMA87" s="18"/>
      <c r="CMB87" s="18"/>
      <c r="CMC87" s="18"/>
      <c r="CMD87" s="18"/>
      <c r="CME87" s="18"/>
      <c r="CMF87" s="18"/>
      <c r="CMG87" s="18"/>
      <c r="CMH87" s="18"/>
      <c r="CMI87" s="18"/>
      <c r="CMJ87" s="18"/>
      <c r="CMK87" s="18"/>
      <c r="CML87" s="18"/>
      <c r="CMM87" s="18"/>
      <c r="CMN87" s="18"/>
      <c r="CMO87" s="18"/>
      <c r="CMP87" s="18"/>
      <c r="CMQ87" s="18"/>
      <c r="CMR87" s="18"/>
      <c r="CMS87" s="18"/>
      <c r="CMT87" s="18"/>
      <c r="CMU87" s="18"/>
      <c r="CMV87" s="18"/>
      <c r="CMW87" s="18"/>
      <c r="CMX87" s="18"/>
      <c r="CMY87" s="18"/>
      <c r="CMZ87" s="18"/>
      <c r="CNA87" s="18"/>
      <c r="CNB87" s="18"/>
      <c r="CNC87" s="18"/>
      <c r="CND87" s="18"/>
      <c r="CNE87" s="18"/>
      <c r="CNF87" s="18"/>
      <c r="CNG87" s="18"/>
      <c r="CNH87" s="18"/>
      <c r="CNI87" s="18"/>
      <c r="CNJ87" s="18"/>
      <c r="CNK87" s="18"/>
      <c r="CNL87" s="18"/>
      <c r="CNM87" s="18"/>
      <c r="CNN87" s="18"/>
      <c r="CNO87" s="18"/>
      <c r="CNP87" s="18"/>
      <c r="CNQ87" s="18"/>
      <c r="CNR87" s="18"/>
      <c r="CNS87" s="18"/>
      <c r="CNT87" s="18"/>
      <c r="CNU87" s="18"/>
      <c r="CNV87" s="18"/>
      <c r="CNW87" s="18"/>
      <c r="CNX87" s="18"/>
      <c r="CNY87" s="18"/>
      <c r="CNZ87" s="18"/>
      <c r="COA87" s="18"/>
      <c r="COB87" s="18"/>
      <c r="COC87" s="18"/>
      <c r="COD87" s="18"/>
      <c r="COE87" s="18"/>
      <c r="COF87" s="18"/>
      <c r="COG87" s="18"/>
      <c r="COH87" s="18"/>
      <c r="COI87" s="18"/>
      <c r="COJ87" s="18"/>
      <c r="COK87" s="18"/>
      <c r="COL87" s="18"/>
      <c r="COM87" s="18"/>
      <c r="CON87" s="18"/>
      <c r="COO87" s="18"/>
      <c r="COP87" s="18"/>
      <c r="COQ87" s="18"/>
      <c r="COR87" s="18"/>
      <c r="COS87" s="18"/>
      <c r="COT87" s="18"/>
      <c r="COU87" s="18"/>
      <c r="COV87" s="18"/>
      <c r="COW87" s="18"/>
      <c r="COX87" s="18"/>
      <c r="COY87" s="18"/>
      <c r="COZ87" s="18"/>
      <c r="CPA87" s="18"/>
      <c r="CPB87" s="18"/>
      <c r="CPC87" s="18"/>
      <c r="CPD87" s="18"/>
      <c r="CPE87" s="18"/>
      <c r="CPF87" s="18"/>
      <c r="CPG87" s="18"/>
      <c r="CPH87" s="18"/>
      <c r="CPI87" s="18"/>
      <c r="CPJ87" s="18"/>
      <c r="CPK87" s="18"/>
      <c r="CPL87" s="18"/>
      <c r="CPM87" s="18"/>
      <c r="CPN87" s="18"/>
      <c r="CPO87" s="18"/>
      <c r="CPP87" s="18"/>
      <c r="CPQ87" s="18"/>
      <c r="CPR87" s="18"/>
      <c r="CPS87" s="18"/>
      <c r="CPT87" s="18"/>
      <c r="CPU87" s="18"/>
      <c r="CPV87" s="18"/>
      <c r="CPW87" s="18"/>
      <c r="CPX87" s="18"/>
      <c r="CPY87" s="18"/>
      <c r="CPZ87" s="18"/>
      <c r="CQA87" s="18"/>
      <c r="CQB87" s="18"/>
      <c r="CQC87" s="18"/>
      <c r="CQD87" s="18"/>
      <c r="CQE87" s="18"/>
      <c r="CQF87" s="18"/>
      <c r="CQG87" s="18"/>
      <c r="CQH87" s="18"/>
      <c r="CQI87" s="18"/>
      <c r="CQJ87" s="18"/>
      <c r="CQK87" s="18"/>
      <c r="CQL87" s="18"/>
      <c r="CQM87" s="18"/>
      <c r="CQN87" s="18"/>
      <c r="CQO87" s="18"/>
      <c r="CQP87" s="18"/>
      <c r="CQQ87" s="18"/>
      <c r="CQR87" s="18"/>
      <c r="CQS87" s="18"/>
      <c r="CQT87" s="18"/>
      <c r="CQU87" s="18"/>
      <c r="CQV87" s="18"/>
      <c r="CQW87" s="18"/>
      <c r="CQX87" s="18"/>
      <c r="CQY87" s="18"/>
      <c r="CQZ87" s="18"/>
    </row>
    <row r="88" spans="1:2496" ht="18" customHeight="1" x14ac:dyDescent="0.25">
      <c r="A88" s="433"/>
      <c r="B88" s="21">
        <v>1</v>
      </c>
      <c r="C88" s="21" t="str">
        <f t="shared" si="8"/>
        <v>_1</v>
      </c>
      <c r="D88" s="21" t="str">
        <f t="shared" si="9"/>
        <v>_2_2</v>
      </c>
      <c r="E88" s="22" t="s">
        <v>5</v>
      </c>
      <c r="F88" s="21">
        <v>2</v>
      </c>
      <c r="G88" s="22" t="s">
        <v>11</v>
      </c>
      <c r="H88" s="21">
        <v>2</v>
      </c>
      <c r="I88" s="22" t="s">
        <v>9</v>
      </c>
      <c r="J88" s="15">
        <v>0</v>
      </c>
      <c r="K88" s="15">
        <v>0</v>
      </c>
      <c r="L88" s="24">
        <v>3</v>
      </c>
      <c r="M88" s="13">
        <f t="shared" si="6"/>
        <v>3</v>
      </c>
      <c r="N88" s="13">
        <f t="shared" si="7"/>
        <v>3</v>
      </c>
    </row>
    <row r="89" spans="1:2496" ht="18" customHeight="1" x14ac:dyDescent="0.25">
      <c r="A89" s="433"/>
      <c r="B89" s="21">
        <v>2</v>
      </c>
      <c r="C89" s="21" t="str">
        <f t="shared" si="8"/>
        <v>_2</v>
      </c>
      <c r="D89" s="21" t="str">
        <f t="shared" si="9"/>
        <v>_4_1</v>
      </c>
      <c r="E89" s="22" t="s">
        <v>13</v>
      </c>
      <c r="F89" s="21">
        <v>4</v>
      </c>
      <c r="G89" s="22" t="s">
        <v>13</v>
      </c>
      <c r="H89" s="21">
        <v>1</v>
      </c>
      <c r="I89" s="22" t="s">
        <v>7</v>
      </c>
      <c r="J89" s="15">
        <v>0</v>
      </c>
      <c r="K89" s="15">
        <v>0</v>
      </c>
      <c r="L89" s="24">
        <v>22</v>
      </c>
      <c r="M89" s="13">
        <f t="shared" si="6"/>
        <v>22</v>
      </c>
      <c r="N89" s="13">
        <f t="shared" si="7"/>
        <v>22</v>
      </c>
    </row>
    <row r="90" spans="1:2496" ht="18" customHeight="1" x14ac:dyDescent="0.25">
      <c r="A90" s="433"/>
      <c r="B90" s="21">
        <v>2</v>
      </c>
      <c r="C90" s="21" t="str">
        <f t="shared" si="8"/>
        <v>_2</v>
      </c>
      <c r="D90" s="21" t="str">
        <f t="shared" si="9"/>
        <v>_4_2</v>
      </c>
      <c r="E90" s="22" t="s">
        <v>13</v>
      </c>
      <c r="F90" s="21">
        <v>4</v>
      </c>
      <c r="G90" s="22" t="s">
        <v>13</v>
      </c>
      <c r="H90" s="21">
        <v>2</v>
      </c>
      <c r="I90" s="22" t="s">
        <v>9</v>
      </c>
      <c r="J90" s="15">
        <v>0</v>
      </c>
      <c r="K90" s="15">
        <v>0</v>
      </c>
      <c r="L90" s="24">
        <v>6</v>
      </c>
      <c r="M90" s="13">
        <f t="shared" si="6"/>
        <v>6</v>
      </c>
      <c r="N90" s="13">
        <f t="shared" si="7"/>
        <v>6</v>
      </c>
    </row>
    <row r="91" spans="1:2496" ht="18" customHeight="1" x14ac:dyDescent="0.25">
      <c r="A91" s="433"/>
      <c r="B91" s="21">
        <v>3</v>
      </c>
      <c r="C91" s="21" t="str">
        <f t="shared" si="8"/>
        <v>_3</v>
      </c>
      <c r="D91" s="21" t="str">
        <f t="shared" si="9"/>
        <v>_5_1</v>
      </c>
      <c r="E91" s="22" t="s">
        <v>16</v>
      </c>
      <c r="F91" s="21">
        <v>5</v>
      </c>
      <c r="G91" s="22" t="s">
        <v>16</v>
      </c>
      <c r="H91" s="21">
        <v>1</v>
      </c>
      <c r="I91" s="22" t="s">
        <v>7</v>
      </c>
      <c r="J91" s="15">
        <v>0</v>
      </c>
      <c r="K91" s="15">
        <v>0</v>
      </c>
      <c r="L91" s="24">
        <v>122</v>
      </c>
      <c r="M91" s="13">
        <f t="shared" si="6"/>
        <v>122</v>
      </c>
      <c r="N91" s="13">
        <f t="shared" si="7"/>
        <v>122</v>
      </c>
    </row>
    <row r="92" spans="1:2496" s="11" customFormat="1" ht="18" customHeight="1" x14ac:dyDescent="0.25">
      <c r="A92" s="433"/>
      <c r="B92" s="21">
        <v>3</v>
      </c>
      <c r="C92" s="21" t="str">
        <f t="shared" si="8"/>
        <v>_3</v>
      </c>
      <c r="D92" s="21" t="str">
        <f t="shared" si="9"/>
        <v>_5_2</v>
      </c>
      <c r="E92" s="22" t="s">
        <v>16</v>
      </c>
      <c r="F92" s="21">
        <v>5</v>
      </c>
      <c r="G92" s="22" t="s">
        <v>16</v>
      </c>
      <c r="H92" s="21">
        <v>2</v>
      </c>
      <c r="I92" s="22" t="s">
        <v>9</v>
      </c>
      <c r="J92" s="15">
        <v>0</v>
      </c>
      <c r="K92" s="15">
        <v>0</v>
      </c>
      <c r="L92" s="24">
        <v>8</v>
      </c>
      <c r="M92" s="13">
        <f t="shared" si="6"/>
        <v>8</v>
      </c>
      <c r="N92" s="13">
        <f t="shared" si="7"/>
        <v>8</v>
      </c>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
      <c r="DX92" s="20"/>
      <c r="DY92" s="20"/>
      <c r="DZ92" s="20"/>
      <c r="EA92" s="20"/>
      <c r="EB92" s="20"/>
      <c r="EC92" s="20"/>
      <c r="ED92" s="20"/>
      <c r="EE92" s="20"/>
      <c r="EF92" s="20"/>
      <c r="EG92" s="20"/>
      <c r="EH92" s="20"/>
      <c r="EI92" s="20"/>
      <c r="EJ92" s="20"/>
      <c r="EK92" s="20"/>
      <c r="EL92" s="20"/>
      <c r="EM92" s="20"/>
      <c r="EN92" s="20"/>
      <c r="EO92" s="20"/>
      <c r="EP92" s="20"/>
      <c r="EQ92" s="20"/>
      <c r="ER92" s="20"/>
      <c r="ES92" s="20"/>
      <c r="ET92" s="20"/>
      <c r="EU92" s="20"/>
      <c r="EV92" s="20"/>
      <c r="EW92" s="20"/>
      <c r="EX92" s="20"/>
      <c r="EY92" s="20"/>
      <c r="EZ92" s="20"/>
      <c r="FA92" s="20"/>
      <c r="FB92" s="20"/>
      <c r="FC92" s="20"/>
      <c r="FD92" s="20"/>
      <c r="FE92" s="20"/>
      <c r="FF92" s="20"/>
      <c r="FG92" s="20"/>
      <c r="FH92" s="20"/>
      <c r="FI92" s="20"/>
      <c r="FJ92" s="20"/>
      <c r="FK92" s="20"/>
      <c r="FL92" s="20"/>
      <c r="FM92" s="20"/>
      <c r="FN92" s="20"/>
      <c r="FO92" s="20"/>
      <c r="FP92" s="20"/>
      <c r="FQ92" s="20"/>
      <c r="FR92" s="20"/>
      <c r="FS92" s="20"/>
      <c r="FT92" s="20"/>
      <c r="FU92" s="20"/>
      <c r="FV92" s="20"/>
      <c r="FW92" s="20"/>
      <c r="FX92" s="20"/>
      <c r="FY92" s="20"/>
      <c r="FZ92" s="20"/>
      <c r="GA92" s="20"/>
      <c r="GB92" s="20"/>
      <c r="GC92" s="20"/>
      <c r="GD92" s="20"/>
      <c r="GE92" s="20"/>
      <c r="GF92" s="20"/>
      <c r="GG92" s="20"/>
      <c r="GH92" s="20"/>
      <c r="GI92" s="20"/>
      <c r="GJ92" s="20"/>
      <c r="GK92" s="20"/>
      <c r="GL92" s="20"/>
      <c r="GM92" s="20"/>
      <c r="GN92" s="20"/>
      <c r="GO92" s="20"/>
      <c r="GP92" s="20"/>
      <c r="GQ92" s="20"/>
      <c r="GR92" s="20"/>
      <c r="GS92" s="20"/>
      <c r="GT92" s="20"/>
      <c r="GU92" s="20"/>
      <c r="GV92" s="20"/>
      <c r="GW92" s="20"/>
      <c r="GX92" s="20"/>
      <c r="GY92" s="20"/>
      <c r="GZ92" s="20"/>
      <c r="HA92" s="20"/>
      <c r="HB92" s="20"/>
      <c r="HC92" s="20"/>
      <c r="HD92" s="20"/>
      <c r="HE92" s="20"/>
      <c r="HF92" s="20"/>
      <c r="HG92" s="20"/>
      <c r="HH92" s="20"/>
      <c r="HI92" s="20"/>
      <c r="HJ92" s="20"/>
      <c r="HK92" s="20"/>
      <c r="HL92" s="20"/>
      <c r="HM92" s="20"/>
      <c r="HN92" s="20"/>
      <c r="HO92" s="20"/>
      <c r="HP92" s="20"/>
      <c r="HQ92" s="20"/>
      <c r="HR92" s="20"/>
      <c r="HS92" s="20"/>
      <c r="HT92" s="20"/>
      <c r="HU92" s="20"/>
      <c r="HV92" s="20"/>
      <c r="HW92" s="20"/>
      <c r="HX92" s="20"/>
      <c r="HY92" s="20"/>
      <c r="HZ92" s="20"/>
      <c r="IA92" s="20"/>
      <c r="IB92" s="20"/>
      <c r="IC92" s="20"/>
      <c r="ID92" s="20"/>
      <c r="IE92" s="20"/>
      <c r="IF92" s="20"/>
      <c r="IG92" s="20"/>
      <c r="IH92" s="20"/>
      <c r="II92" s="20"/>
      <c r="IJ92" s="20"/>
      <c r="IK92" s="20"/>
      <c r="IL92" s="20"/>
      <c r="IM92" s="20"/>
      <c r="IN92" s="20"/>
      <c r="IO92" s="20"/>
      <c r="IP92" s="20"/>
      <c r="IQ92" s="20"/>
      <c r="IR92" s="20"/>
      <c r="IS92" s="20"/>
      <c r="IT92" s="20"/>
      <c r="IU92" s="20"/>
      <c r="IV92" s="20"/>
      <c r="IW92" s="20"/>
      <c r="IX92" s="20"/>
      <c r="IY92" s="20"/>
      <c r="IZ92" s="20"/>
      <c r="JA92" s="20"/>
      <c r="JB92" s="20"/>
      <c r="JC92" s="20"/>
      <c r="JD92" s="20"/>
      <c r="JE92" s="20"/>
      <c r="JF92" s="20"/>
      <c r="JG92" s="20"/>
      <c r="JH92" s="20"/>
      <c r="JI92" s="20"/>
      <c r="JJ92" s="20"/>
      <c r="JK92" s="20"/>
      <c r="JL92" s="20"/>
      <c r="JM92" s="20"/>
      <c r="JN92" s="20"/>
      <c r="JO92" s="20"/>
      <c r="JP92" s="20"/>
      <c r="JQ92" s="20"/>
      <c r="JR92" s="20"/>
      <c r="JS92" s="20"/>
      <c r="JT92" s="20"/>
      <c r="JU92" s="20"/>
      <c r="JV92" s="20"/>
      <c r="JW92" s="20"/>
      <c r="JX92" s="20"/>
      <c r="JY92" s="20"/>
      <c r="JZ92" s="20"/>
      <c r="KA92" s="20"/>
      <c r="KB92" s="20"/>
      <c r="KC92" s="20"/>
      <c r="KD92" s="20"/>
      <c r="KE92" s="20"/>
      <c r="KF92" s="20"/>
      <c r="KG92" s="20"/>
      <c r="KH92" s="20"/>
      <c r="KI92" s="20"/>
      <c r="KJ92" s="20"/>
      <c r="KK92" s="20"/>
      <c r="KL92" s="20"/>
      <c r="KM92" s="20"/>
      <c r="KN92" s="20"/>
      <c r="KO92" s="20"/>
      <c r="KP92" s="20"/>
      <c r="KQ92" s="20"/>
      <c r="KR92" s="20"/>
      <c r="KS92" s="20"/>
      <c r="KT92" s="20"/>
      <c r="KU92" s="20"/>
      <c r="KV92" s="20"/>
      <c r="KW92" s="20"/>
      <c r="KX92" s="20"/>
      <c r="KY92" s="20"/>
      <c r="KZ92" s="20"/>
      <c r="LA92" s="20"/>
      <c r="LB92" s="20"/>
      <c r="LC92" s="20"/>
      <c r="LD92" s="20"/>
      <c r="LE92" s="20"/>
      <c r="LF92" s="20"/>
      <c r="LG92" s="20"/>
      <c r="LH92" s="20"/>
      <c r="LI92" s="20"/>
      <c r="LJ92" s="20"/>
      <c r="LK92" s="20"/>
      <c r="LL92" s="20"/>
      <c r="LM92" s="20"/>
      <c r="LN92" s="20"/>
      <c r="LO92" s="20"/>
      <c r="LP92" s="20"/>
      <c r="LQ92" s="20"/>
      <c r="LR92" s="20"/>
      <c r="LS92" s="20"/>
      <c r="LT92" s="20"/>
      <c r="LU92" s="20"/>
      <c r="LV92" s="20"/>
      <c r="LW92" s="20"/>
      <c r="LX92" s="20"/>
      <c r="LY92" s="20"/>
      <c r="LZ92" s="20"/>
      <c r="MA92" s="20"/>
      <c r="MB92" s="20"/>
      <c r="MC92" s="20"/>
      <c r="MD92" s="20"/>
      <c r="ME92" s="20"/>
      <c r="MF92" s="20"/>
      <c r="MG92" s="20"/>
      <c r="MH92" s="20"/>
      <c r="MI92" s="20"/>
      <c r="MJ92" s="20"/>
      <c r="MK92" s="20"/>
      <c r="ML92" s="20"/>
      <c r="MM92" s="20"/>
      <c r="MN92" s="20"/>
      <c r="MO92" s="20"/>
      <c r="MP92" s="20"/>
      <c r="MQ92" s="20"/>
      <c r="MR92" s="20"/>
      <c r="MS92" s="20"/>
      <c r="MT92" s="20"/>
      <c r="MU92" s="20"/>
      <c r="MV92" s="20"/>
      <c r="MW92" s="20"/>
      <c r="MX92" s="20"/>
      <c r="MY92" s="20"/>
      <c r="MZ92" s="20"/>
      <c r="NA92" s="20"/>
      <c r="NB92" s="20"/>
      <c r="NC92" s="20"/>
      <c r="ND92" s="20"/>
      <c r="NE92" s="20"/>
      <c r="NF92" s="20"/>
      <c r="NG92" s="20"/>
      <c r="NH92" s="20"/>
      <c r="NI92" s="20"/>
      <c r="NJ92" s="20"/>
      <c r="NK92" s="20"/>
      <c r="NL92" s="20"/>
      <c r="NM92" s="20"/>
      <c r="NN92" s="20"/>
      <c r="NO92" s="20"/>
      <c r="NP92" s="20"/>
      <c r="NQ92" s="20"/>
      <c r="NR92" s="20"/>
      <c r="NS92" s="20"/>
      <c r="NT92" s="20"/>
      <c r="NU92" s="20"/>
      <c r="NV92" s="20"/>
      <c r="NW92" s="20"/>
      <c r="NX92" s="20"/>
      <c r="NY92" s="20"/>
      <c r="NZ92" s="20"/>
      <c r="OA92" s="20"/>
      <c r="OB92" s="20"/>
      <c r="OC92" s="20"/>
      <c r="OD92" s="20"/>
      <c r="OE92" s="20"/>
      <c r="OF92" s="20"/>
      <c r="OG92" s="20"/>
      <c r="OH92" s="20"/>
      <c r="OI92" s="20"/>
      <c r="OJ92" s="20"/>
      <c r="OK92" s="20"/>
      <c r="OL92" s="20"/>
      <c r="OM92" s="20"/>
      <c r="ON92" s="20"/>
      <c r="OO92" s="20"/>
      <c r="OP92" s="20"/>
      <c r="OQ92" s="20"/>
      <c r="OR92" s="20"/>
      <c r="OS92" s="20"/>
      <c r="OT92" s="20"/>
      <c r="OU92" s="20"/>
      <c r="OV92" s="20"/>
      <c r="OW92" s="20"/>
      <c r="OX92" s="20"/>
      <c r="OY92" s="20"/>
      <c r="OZ92" s="20"/>
      <c r="PA92" s="20"/>
      <c r="PB92" s="20"/>
      <c r="PC92" s="20"/>
      <c r="PD92" s="20"/>
      <c r="PE92" s="20"/>
      <c r="PF92" s="20"/>
      <c r="PG92" s="20"/>
      <c r="PH92" s="20"/>
      <c r="PI92" s="20"/>
      <c r="PJ92" s="20"/>
      <c r="PK92" s="20"/>
      <c r="PL92" s="20"/>
      <c r="PM92" s="20"/>
      <c r="PN92" s="20"/>
      <c r="PO92" s="20"/>
      <c r="PP92" s="20"/>
      <c r="PQ92" s="20"/>
      <c r="PR92" s="20"/>
      <c r="PS92" s="20"/>
      <c r="PT92" s="20"/>
      <c r="PU92" s="20"/>
      <c r="PV92" s="20"/>
      <c r="PW92" s="20"/>
      <c r="PX92" s="20"/>
      <c r="PY92" s="20"/>
      <c r="PZ92" s="20"/>
      <c r="QA92" s="20"/>
      <c r="QB92" s="20"/>
      <c r="QC92" s="20"/>
      <c r="QD92" s="20"/>
      <c r="QE92" s="20"/>
      <c r="QF92" s="20"/>
      <c r="QG92" s="20"/>
      <c r="QH92" s="20"/>
      <c r="QI92" s="20"/>
      <c r="QJ92" s="20"/>
      <c r="QK92" s="20"/>
      <c r="QL92" s="20"/>
      <c r="QM92" s="20"/>
      <c r="QN92" s="20"/>
      <c r="QO92" s="20"/>
      <c r="QP92" s="20"/>
      <c r="QQ92" s="20"/>
      <c r="QR92" s="20"/>
      <c r="QS92" s="20"/>
      <c r="QT92" s="20"/>
      <c r="QU92" s="20"/>
      <c r="QV92" s="20"/>
      <c r="QW92" s="20"/>
      <c r="QX92" s="20"/>
      <c r="QY92" s="20"/>
      <c r="QZ92" s="20"/>
      <c r="RA92" s="20"/>
      <c r="RB92" s="20"/>
      <c r="RC92" s="20"/>
      <c r="RD92" s="20"/>
      <c r="RE92" s="20"/>
      <c r="RF92" s="20"/>
      <c r="RG92" s="20"/>
      <c r="RH92" s="20"/>
      <c r="RI92" s="20"/>
      <c r="RJ92" s="20"/>
      <c r="RK92" s="20"/>
      <c r="RL92" s="20"/>
      <c r="RM92" s="20"/>
      <c r="RN92" s="20"/>
      <c r="RO92" s="20"/>
      <c r="RP92" s="20"/>
      <c r="RQ92" s="20"/>
      <c r="RR92" s="20"/>
      <c r="RS92" s="20"/>
      <c r="RT92" s="20"/>
      <c r="RU92" s="20"/>
      <c r="RV92" s="20"/>
      <c r="RW92" s="20"/>
      <c r="RX92" s="20"/>
      <c r="RY92" s="20"/>
      <c r="RZ92" s="20"/>
      <c r="SA92" s="20"/>
      <c r="SB92" s="20"/>
      <c r="SC92" s="20"/>
      <c r="SD92" s="20"/>
      <c r="SE92" s="20"/>
      <c r="SF92" s="20"/>
      <c r="SG92" s="20"/>
      <c r="SH92" s="20"/>
      <c r="SI92" s="20"/>
      <c r="SJ92" s="20"/>
      <c r="SK92" s="20"/>
      <c r="SL92" s="20"/>
      <c r="SM92" s="20"/>
      <c r="SN92" s="20"/>
      <c r="SO92" s="20"/>
      <c r="SP92" s="20"/>
      <c r="SQ92" s="20"/>
      <c r="SR92" s="20"/>
      <c r="SS92" s="20"/>
      <c r="ST92" s="20"/>
      <c r="SU92" s="20"/>
      <c r="SV92" s="20"/>
      <c r="SW92" s="20"/>
      <c r="SX92" s="20"/>
      <c r="SY92" s="20"/>
      <c r="SZ92" s="20"/>
      <c r="TA92" s="20"/>
      <c r="TB92" s="20"/>
      <c r="TC92" s="20"/>
      <c r="TD92" s="20"/>
      <c r="TE92" s="20"/>
      <c r="TF92" s="20"/>
      <c r="TG92" s="20"/>
      <c r="TH92" s="20"/>
      <c r="TI92" s="20"/>
      <c r="TJ92" s="20"/>
      <c r="TK92" s="20"/>
      <c r="TL92" s="20"/>
      <c r="TM92" s="20"/>
      <c r="TN92" s="20"/>
      <c r="TO92" s="20"/>
      <c r="TP92" s="20"/>
      <c r="TQ92" s="20"/>
      <c r="TR92" s="20"/>
      <c r="TS92" s="20"/>
      <c r="TT92" s="20"/>
      <c r="TU92" s="20"/>
      <c r="TV92" s="20"/>
      <c r="TW92" s="20"/>
      <c r="TX92" s="20"/>
      <c r="TY92" s="20"/>
      <c r="TZ92" s="20"/>
      <c r="UA92" s="20"/>
      <c r="UB92" s="20"/>
      <c r="UC92" s="20"/>
      <c r="UD92" s="20"/>
      <c r="UE92" s="20"/>
      <c r="UF92" s="20"/>
      <c r="UG92" s="20"/>
      <c r="UH92" s="20"/>
      <c r="UI92" s="20"/>
      <c r="UJ92" s="20"/>
      <c r="UK92" s="20"/>
      <c r="UL92" s="20"/>
      <c r="UM92" s="20"/>
      <c r="UN92" s="20"/>
      <c r="UO92" s="20"/>
      <c r="UP92" s="20"/>
      <c r="UQ92" s="20"/>
      <c r="UR92" s="20"/>
      <c r="US92" s="20"/>
      <c r="UT92" s="20"/>
      <c r="UU92" s="20"/>
      <c r="UV92" s="20"/>
      <c r="UW92" s="20"/>
      <c r="UX92" s="20"/>
      <c r="UY92" s="20"/>
      <c r="UZ92" s="20"/>
      <c r="VA92" s="20"/>
      <c r="VB92" s="20"/>
      <c r="VC92" s="20"/>
      <c r="VD92" s="20"/>
      <c r="VE92" s="20"/>
      <c r="VF92" s="20"/>
      <c r="VG92" s="20"/>
      <c r="VH92" s="20"/>
      <c r="VI92" s="20"/>
      <c r="VJ92" s="20"/>
      <c r="VK92" s="20"/>
      <c r="VL92" s="20"/>
      <c r="VM92" s="20"/>
      <c r="VN92" s="20"/>
      <c r="VO92" s="20"/>
      <c r="VP92" s="20"/>
      <c r="VQ92" s="20"/>
      <c r="VR92" s="20"/>
      <c r="VS92" s="20"/>
      <c r="VT92" s="20"/>
      <c r="VU92" s="20"/>
      <c r="VV92" s="20"/>
      <c r="VW92" s="20"/>
      <c r="VX92" s="20"/>
      <c r="VY92" s="20"/>
      <c r="VZ92" s="20"/>
      <c r="WA92" s="20"/>
      <c r="WB92" s="20"/>
      <c r="WC92" s="20"/>
      <c r="WD92" s="20"/>
      <c r="WE92" s="20"/>
      <c r="WF92" s="20"/>
      <c r="WG92" s="20"/>
      <c r="WH92" s="20"/>
      <c r="WI92" s="20"/>
      <c r="WJ92" s="20"/>
      <c r="WK92" s="20"/>
      <c r="WL92" s="20"/>
      <c r="WM92" s="20"/>
      <c r="WN92" s="20"/>
      <c r="WO92" s="20"/>
      <c r="WP92" s="20"/>
      <c r="WQ92" s="20"/>
      <c r="WR92" s="20"/>
      <c r="WS92" s="20"/>
      <c r="WT92" s="20"/>
      <c r="WU92" s="20"/>
      <c r="WV92" s="20"/>
      <c r="WW92" s="20"/>
      <c r="WX92" s="20"/>
      <c r="WY92" s="20"/>
      <c r="WZ92" s="20"/>
      <c r="XA92" s="20"/>
      <c r="XB92" s="20"/>
      <c r="XC92" s="20"/>
      <c r="XD92" s="20"/>
      <c r="XE92" s="20"/>
      <c r="XF92" s="20"/>
      <c r="XG92" s="20"/>
      <c r="XH92" s="20"/>
      <c r="XI92" s="20"/>
      <c r="XJ92" s="20"/>
      <c r="XK92" s="20"/>
      <c r="XL92" s="20"/>
      <c r="XM92" s="20"/>
      <c r="XN92" s="20"/>
      <c r="XO92" s="20"/>
      <c r="XP92" s="20"/>
      <c r="XQ92" s="20"/>
      <c r="XR92" s="20"/>
      <c r="XS92" s="20"/>
      <c r="XT92" s="20"/>
      <c r="XU92" s="20"/>
      <c r="XV92" s="20"/>
      <c r="XW92" s="20"/>
      <c r="XX92" s="20"/>
      <c r="XY92" s="20"/>
      <c r="XZ92" s="20"/>
      <c r="YA92" s="20"/>
      <c r="YB92" s="20"/>
      <c r="YC92" s="20"/>
      <c r="YD92" s="20"/>
      <c r="YE92" s="20"/>
      <c r="YF92" s="20"/>
      <c r="YG92" s="20"/>
      <c r="YH92" s="20"/>
      <c r="YI92" s="20"/>
      <c r="YJ92" s="20"/>
      <c r="YK92" s="20"/>
      <c r="YL92" s="20"/>
      <c r="YM92" s="20"/>
      <c r="YN92" s="20"/>
      <c r="YO92" s="20"/>
      <c r="YP92" s="20"/>
      <c r="YQ92" s="20"/>
      <c r="YR92" s="20"/>
      <c r="YS92" s="20"/>
      <c r="YT92" s="20"/>
      <c r="YU92" s="20"/>
      <c r="YV92" s="20"/>
      <c r="YW92" s="20"/>
      <c r="YX92" s="20"/>
      <c r="YY92" s="20"/>
      <c r="YZ92" s="20"/>
      <c r="ZA92" s="20"/>
      <c r="ZB92" s="20"/>
      <c r="ZC92" s="20"/>
      <c r="ZD92" s="20"/>
      <c r="ZE92" s="20"/>
      <c r="ZF92" s="20"/>
      <c r="ZG92" s="20"/>
      <c r="ZH92" s="20"/>
      <c r="ZI92" s="20"/>
      <c r="ZJ92" s="20"/>
      <c r="ZK92" s="20"/>
      <c r="ZL92" s="20"/>
      <c r="ZM92" s="20"/>
      <c r="ZN92" s="20"/>
      <c r="ZO92" s="20"/>
      <c r="ZP92" s="20"/>
      <c r="ZQ92" s="20"/>
      <c r="ZR92" s="20"/>
      <c r="ZS92" s="20"/>
      <c r="ZT92" s="20"/>
      <c r="ZU92" s="20"/>
      <c r="ZV92" s="20"/>
      <c r="ZW92" s="20"/>
      <c r="ZX92" s="20"/>
      <c r="ZY92" s="20"/>
      <c r="ZZ92" s="20"/>
      <c r="AAA92" s="20"/>
      <c r="AAB92" s="20"/>
      <c r="AAC92" s="20"/>
      <c r="AAD92" s="20"/>
      <c r="AAE92" s="20"/>
      <c r="AAF92" s="20"/>
      <c r="AAG92" s="20"/>
      <c r="AAH92" s="20"/>
      <c r="AAI92" s="20"/>
      <c r="AAJ92" s="20"/>
      <c r="AAK92" s="20"/>
      <c r="AAL92" s="20"/>
      <c r="AAM92" s="20"/>
      <c r="AAN92" s="20"/>
      <c r="AAO92" s="20"/>
      <c r="AAP92" s="20"/>
      <c r="AAQ92" s="20"/>
      <c r="AAR92" s="20"/>
      <c r="AAS92" s="20"/>
      <c r="AAT92" s="20"/>
      <c r="AAU92" s="20"/>
      <c r="AAV92" s="20"/>
      <c r="AAW92" s="20"/>
      <c r="AAX92" s="20"/>
      <c r="AAY92" s="20"/>
      <c r="AAZ92" s="20"/>
      <c r="ABA92" s="20"/>
      <c r="ABB92" s="20"/>
      <c r="ABC92" s="20"/>
      <c r="ABD92" s="20"/>
      <c r="ABE92" s="20"/>
      <c r="ABF92" s="20"/>
      <c r="ABG92" s="20"/>
      <c r="ABH92" s="20"/>
      <c r="ABI92" s="20"/>
      <c r="ABJ92" s="20"/>
      <c r="ABK92" s="20"/>
      <c r="ABL92" s="20"/>
      <c r="ABM92" s="20"/>
      <c r="ABN92" s="20"/>
      <c r="ABO92" s="20"/>
      <c r="ABP92" s="20"/>
      <c r="ABQ92" s="20"/>
      <c r="ABR92" s="20"/>
      <c r="ABS92" s="20"/>
      <c r="ABT92" s="20"/>
      <c r="ABU92" s="20"/>
      <c r="ABV92" s="20"/>
      <c r="ABW92" s="20"/>
      <c r="ABX92" s="20"/>
      <c r="ABY92" s="20"/>
      <c r="ABZ92" s="20"/>
      <c r="ACA92" s="20"/>
      <c r="ACB92" s="20"/>
      <c r="ACC92" s="20"/>
      <c r="ACD92" s="20"/>
      <c r="ACE92" s="20"/>
      <c r="ACF92" s="20"/>
      <c r="ACG92" s="20"/>
      <c r="ACH92" s="20"/>
      <c r="ACI92" s="20"/>
      <c r="ACJ92" s="20"/>
      <c r="ACK92" s="20"/>
      <c r="ACL92" s="20"/>
      <c r="ACM92" s="20"/>
      <c r="ACN92" s="20"/>
      <c r="ACO92" s="20"/>
      <c r="ACP92" s="20"/>
      <c r="ACQ92" s="20"/>
      <c r="ACR92" s="20"/>
      <c r="ACS92" s="20"/>
      <c r="ACT92" s="20"/>
      <c r="ACU92" s="20"/>
      <c r="ACV92" s="20"/>
      <c r="ACW92" s="20"/>
      <c r="ACX92" s="20"/>
      <c r="ACY92" s="20"/>
      <c r="ACZ92" s="20"/>
      <c r="ADA92" s="20"/>
      <c r="ADB92" s="20"/>
      <c r="ADC92" s="20"/>
      <c r="ADD92" s="20"/>
      <c r="ADE92" s="20"/>
      <c r="ADF92" s="20"/>
      <c r="ADG92" s="20"/>
      <c r="ADH92" s="20"/>
      <c r="ADI92" s="20"/>
      <c r="ADJ92" s="20"/>
      <c r="ADK92" s="20"/>
      <c r="ADL92" s="20"/>
      <c r="ADM92" s="20"/>
      <c r="ADN92" s="20"/>
      <c r="ADO92" s="20"/>
      <c r="ADP92" s="20"/>
      <c r="ADQ92" s="20"/>
      <c r="ADR92" s="20"/>
      <c r="ADS92" s="20"/>
      <c r="ADT92" s="20"/>
      <c r="ADU92" s="20"/>
      <c r="ADV92" s="20"/>
      <c r="ADW92" s="20"/>
      <c r="ADX92" s="20"/>
      <c r="ADY92" s="20"/>
      <c r="ADZ92" s="20"/>
      <c r="AEA92" s="20"/>
      <c r="AEB92" s="20"/>
      <c r="AEC92" s="20"/>
      <c r="AED92" s="20"/>
      <c r="AEE92" s="20"/>
      <c r="AEF92" s="20"/>
      <c r="AEG92" s="20"/>
      <c r="AEH92" s="20"/>
      <c r="AEI92" s="20"/>
      <c r="AEJ92" s="20"/>
      <c r="AEK92" s="20"/>
      <c r="AEL92" s="20"/>
      <c r="AEM92" s="20"/>
      <c r="AEN92" s="20"/>
      <c r="AEO92" s="20"/>
      <c r="AEP92" s="20"/>
      <c r="AEQ92" s="20"/>
      <c r="AER92" s="20"/>
      <c r="AES92" s="20"/>
      <c r="AET92" s="20"/>
      <c r="AEU92" s="20"/>
      <c r="AEV92" s="20"/>
      <c r="AEW92" s="20"/>
      <c r="AEX92" s="20"/>
      <c r="AEY92" s="20"/>
      <c r="AEZ92" s="20"/>
      <c r="AFA92" s="20"/>
      <c r="AFB92" s="20"/>
      <c r="AFC92" s="20"/>
      <c r="AFD92" s="20"/>
      <c r="AFE92" s="20"/>
      <c r="AFF92" s="20"/>
      <c r="AFG92" s="20"/>
      <c r="AFH92" s="20"/>
      <c r="AFI92" s="20"/>
      <c r="AFJ92" s="20"/>
      <c r="AFK92" s="20"/>
      <c r="AFL92" s="20"/>
      <c r="AFM92" s="20"/>
      <c r="AFN92" s="20"/>
      <c r="AFO92" s="20"/>
      <c r="AFP92" s="20"/>
      <c r="AFQ92" s="20"/>
      <c r="AFR92" s="20"/>
      <c r="AFS92" s="20"/>
      <c r="AFT92" s="20"/>
      <c r="AFU92" s="20"/>
      <c r="AFV92" s="20"/>
      <c r="AFW92" s="20"/>
      <c r="AFX92" s="20"/>
      <c r="AFY92" s="20"/>
      <c r="AFZ92" s="20"/>
      <c r="AGA92" s="20"/>
      <c r="AGB92" s="20"/>
      <c r="AGC92" s="20"/>
      <c r="AGD92" s="20"/>
      <c r="AGE92" s="20"/>
      <c r="AGF92" s="20"/>
      <c r="AGG92" s="20"/>
      <c r="AGH92" s="20"/>
      <c r="AGI92" s="20"/>
      <c r="AGJ92" s="20"/>
      <c r="AGK92" s="20"/>
      <c r="AGL92" s="20"/>
      <c r="AGM92" s="20"/>
      <c r="AGN92" s="20"/>
      <c r="AGO92" s="20"/>
      <c r="AGP92" s="20"/>
      <c r="AGQ92" s="20"/>
      <c r="AGR92" s="20"/>
      <c r="AGS92" s="20"/>
      <c r="AGT92" s="20"/>
      <c r="AGU92" s="20"/>
      <c r="AGV92" s="20"/>
      <c r="AGW92" s="20"/>
      <c r="AGX92" s="20"/>
      <c r="AGY92" s="20"/>
      <c r="AGZ92" s="20"/>
      <c r="AHA92" s="20"/>
      <c r="AHB92" s="20"/>
      <c r="AHC92" s="20"/>
      <c r="AHD92" s="20"/>
      <c r="AHE92" s="20"/>
      <c r="AHF92" s="20"/>
      <c r="AHG92" s="20"/>
      <c r="AHH92" s="20"/>
      <c r="AHI92" s="20"/>
      <c r="AHJ92" s="20"/>
      <c r="AHK92" s="20"/>
      <c r="AHL92" s="20"/>
      <c r="AHM92" s="20"/>
      <c r="AHN92" s="20"/>
      <c r="AHO92" s="20"/>
      <c r="AHP92" s="20"/>
      <c r="AHQ92" s="20"/>
      <c r="AHR92" s="20"/>
      <c r="AHS92" s="20"/>
      <c r="AHT92" s="20"/>
      <c r="AHU92" s="20"/>
      <c r="AHV92" s="20"/>
      <c r="AHW92" s="20"/>
      <c r="AHX92" s="20"/>
      <c r="AHY92" s="20"/>
      <c r="AHZ92" s="20"/>
      <c r="AIA92" s="20"/>
      <c r="AIB92" s="20"/>
      <c r="AIC92" s="20"/>
      <c r="AID92" s="20"/>
      <c r="AIE92" s="20"/>
      <c r="AIF92" s="20"/>
      <c r="AIG92" s="20"/>
      <c r="AIH92" s="20"/>
      <c r="AII92" s="20"/>
      <c r="AIJ92" s="20"/>
      <c r="AIK92" s="20"/>
      <c r="AIL92" s="20"/>
      <c r="AIM92" s="20"/>
      <c r="AIN92" s="20"/>
      <c r="AIO92" s="20"/>
      <c r="AIP92" s="20"/>
      <c r="AIQ92" s="20"/>
      <c r="AIR92" s="20"/>
      <c r="AIS92" s="20"/>
      <c r="AIT92" s="20"/>
      <c r="AIU92" s="20"/>
      <c r="AIV92" s="20"/>
      <c r="AIW92" s="20"/>
      <c r="AIX92" s="20"/>
      <c r="AIY92" s="20"/>
      <c r="AIZ92" s="20"/>
      <c r="AJA92" s="20"/>
      <c r="AJB92" s="20"/>
      <c r="AJC92" s="20"/>
      <c r="AJD92" s="20"/>
      <c r="AJE92" s="20"/>
      <c r="AJF92" s="20"/>
      <c r="AJG92" s="20"/>
      <c r="AJH92" s="20"/>
      <c r="AJI92" s="20"/>
      <c r="AJJ92" s="20"/>
      <c r="AJK92" s="20"/>
      <c r="AJL92" s="20"/>
      <c r="AJM92" s="20"/>
      <c r="AJN92" s="20"/>
      <c r="AJO92" s="20"/>
      <c r="AJP92" s="20"/>
      <c r="AJQ92" s="20"/>
      <c r="AJR92" s="20"/>
      <c r="AJS92" s="20"/>
      <c r="AJT92" s="20"/>
      <c r="AJU92" s="20"/>
      <c r="AJV92" s="20"/>
      <c r="AJW92" s="20"/>
      <c r="AJX92" s="20"/>
      <c r="AJY92" s="20"/>
      <c r="AJZ92" s="20"/>
      <c r="AKA92" s="20"/>
      <c r="AKB92" s="20"/>
      <c r="AKC92" s="20"/>
      <c r="AKD92" s="20"/>
      <c r="AKE92" s="20"/>
      <c r="AKF92" s="20"/>
      <c r="AKG92" s="20"/>
      <c r="AKH92" s="20"/>
      <c r="AKI92" s="20"/>
      <c r="AKJ92" s="20"/>
      <c r="AKK92" s="20"/>
      <c r="AKL92" s="20"/>
      <c r="AKM92" s="20"/>
      <c r="AKN92" s="20"/>
      <c r="AKO92" s="20"/>
      <c r="AKP92" s="20"/>
      <c r="AKQ92" s="20"/>
      <c r="AKR92" s="20"/>
      <c r="AKS92" s="20"/>
      <c r="AKT92" s="20"/>
      <c r="AKU92" s="20"/>
      <c r="AKV92" s="20"/>
      <c r="AKW92" s="20"/>
      <c r="AKX92" s="20"/>
      <c r="AKY92" s="20"/>
      <c r="AKZ92" s="20"/>
      <c r="ALA92" s="20"/>
      <c r="ALB92" s="20"/>
      <c r="ALC92" s="20"/>
      <c r="ALD92" s="20"/>
      <c r="ALE92" s="20"/>
      <c r="ALF92" s="20"/>
      <c r="ALG92" s="20"/>
      <c r="ALH92" s="20"/>
      <c r="ALI92" s="20"/>
      <c r="ALJ92" s="20"/>
      <c r="ALK92" s="20"/>
      <c r="ALL92" s="20"/>
      <c r="ALM92" s="20"/>
      <c r="ALN92" s="20"/>
      <c r="ALO92" s="20"/>
      <c r="ALP92" s="20"/>
      <c r="ALQ92" s="20"/>
      <c r="ALR92" s="20"/>
      <c r="ALS92" s="20"/>
      <c r="ALT92" s="20"/>
      <c r="ALU92" s="20"/>
      <c r="ALV92" s="20"/>
      <c r="ALW92" s="20"/>
      <c r="ALX92" s="20"/>
      <c r="ALY92" s="20"/>
      <c r="ALZ92" s="20"/>
      <c r="AMA92" s="20"/>
      <c r="AMB92" s="20"/>
      <c r="AMC92" s="20"/>
      <c r="AMD92" s="20"/>
      <c r="AME92" s="20"/>
      <c r="AMF92" s="20"/>
      <c r="AMG92" s="20"/>
      <c r="AMH92" s="20"/>
      <c r="AMI92" s="20"/>
      <c r="AMJ92" s="20"/>
      <c r="AMK92" s="20"/>
      <c r="AML92" s="20"/>
      <c r="AMM92" s="20"/>
      <c r="AMN92" s="20"/>
      <c r="AMO92" s="20"/>
      <c r="AMP92" s="20"/>
      <c r="AMQ92" s="20"/>
      <c r="AMR92" s="20"/>
      <c r="AMS92" s="20"/>
      <c r="AMT92" s="20"/>
      <c r="AMU92" s="20"/>
      <c r="AMV92" s="20"/>
      <c r="AMW92" s="20"/>
      <c r="AMX92" s="20"/>
      <c r="AMY92" s="20"/>
      <c r="AMZ92" s="20"/>
      <c r="ANA92" s="20"/>
      <c r="ANB92" s="20"/>
      <c r="ANC92" s="20"/>
      <c r="AND92" s="20"/>
      <c r="ANE92" s="20"/>
      <c r="ANF92" s="20"/>
      <c r="ANG92" s="20"/>
      <c r="ANH92" s="20"/>
      <c r="ANI92" s="20"/>
      <c r="ANJ92" s="20"/>
      <c r="ANK92" s="20"/>
      <c r="ANL92" s="20"/>
      <c r="ANM92" s="20"/>
      <c r="ANN92" s="20"/>
      <c r="ANO92" s="20"/>
      <c r="ANP92" s="20"/>
      <c r="ANQ92" s="20"/>
      <c r="ANR92" s="20"/>
      <c r="ANS92" s="20"/>
      <c r="ANT92" s="20"/>
      <c r="ANU92" s="20"/>
      <c r="ANV92" s="20"/>
      <c r="ANW92" s="20"/>
      <c r="ANX92" s="20"/>
      <c r="ANY92" s="20"/>
      <c r="ANZ92" s="20"/>
      <c r="AOA92" s="20"/>
      <c r="AOB92" s="20"/>
      <c r="AOC92" s="20"/>
      <c r="AOD92" s="20"/>
      <c r="AOE92" s="20"/>
      <c r="AOF92" s="20"/>
      <c r="AOG92" s="20"/>
      <c r="AOH92" s="20"/>
      <c r="AOI92" s="20"/>
      <c r="AOJ92" s="20"/>
      <c r="AOK92" s="20"/>
      <c r="AOL92" s="20"/>
      <c r="AOM92" s="20"/>
      <c r="AON92" s="20"/>
      <c r="AOO92" s="20"/>
      <c r="AOP92" s="20"/>
      <c r="AOQ92" s="20"/>
      <c r="AOR92" s="20"/>
      <c r="AOS92" s="20"/>
      <c r="AOT92" s="20"/>
      <c r="AOU92" s="20"/>
      <c r="AOV92" s="20"/>
      <c r="AOW92" s="20"/>
      <c r="AOX92" s="20"/>
      <c r="AOY92" s="20"/>
      <c r="AOZ92" s="20"/>
      <c r="APA92" s="20"/>
      <c r="APB92" s="20"/>
      <c r="APC92" s="20"/>
      <c r="APD92" s="20"/>
      <c r="APE92" s="20"/>
      <c r="APF92" s="20"/>
      <c r="APG92" s="20"/>
      <c r="APH92" s="20"/>
      <c r="API92" s="20"/>
      <c r="APJ92" s="20"/>
      <c r="APK92" s="20"/>
      <c r="APL92" s="20"/>
      <c r="APM92" s="20"/>
      <c r="APN92" s="20"/>
      <c r="APO92" s="20"/>
      <c r="APP92" s="20"/>
      <c r="APQ92" s="20"/>
      <c r="APR92" s="20"/>
      <c r="APS92" s="20"/>
      <c r="APT92" s="20"/>
      <c r="APU92" s="20"/>
      <c r="APV92" s="20"/>
      <c r="APW92" s="20"/>
      <c r="APX92" s="20"/>
      <c r="APY92" s="20"/>
      <c r="APZ92" s="20"/>
      <c r="AQA92" s="20"/>
      <c r="AQB92" s="20"/>
      <c r="AQC92" s="20"/>
      <c r="AQD92" s="20"/>
      <c r="AQE92" s="20"/>
      <c r="AQF92" s="20"/>
      <c r="AQG92" s="20"/>
      <c r="AQH92" s="20"/>
      <c r="AQI92" s="20"/>
      <c r="AQJ92" s="20"/>
      <c r="AQK92" s="20"/>
      <c r="AQL92" s="20"/>
      <c r="AQM92" s="20"/>
      <c r="AQN92" s="20"/>
      <c r="AQO92" s="20"/>
      <c r="AQP92" s="20"/>
      <c r="AQQ92" s="20"/>
      <c r="AQR92" s="20"/>
      <c r="AQS92" s="20"/>
      <c r="AQT92" s="20"/>
      <c r="AQU92" s="20"/>
      <c r="AQV92" s="20"/>
      <c r="AQW92" s="20"/>
      <c r="AQX92" s="20"/>
      <c r="AQY92" s="20"/>
      <c r="AQZ92" s="20"/>
      <c r="ARA92" s="20"/>
      <c r="ARB92" s="20"/>
      <c r="ARC92" s="20"/>
      <c r="ARD92" s="20"/>
      <c r="ARE92" s="20"/>
      <c r="ARF92" s="20"/>
      <c r="ARG92" s="20"/>
      <c r="ARH92" s="20"/>
      <c r="ARI92" s="20"/>
      <c r="ARJ92" s="20"/>
      <c r="ARK92" s="20"/>
      <c r="ARL92" s="20"/>
      <c r="ARM92" s="20"/>
      <c r="ARN92" s="20"/>
      <c r="ARO92" s="20"/>
      <c r="ARP92" s="20"/>
      <c r="ARQ92" s="20"/>
      <c r="ARR92" s="20"/>
      <c r="ARS92" s="20"/>
      <c r="ART92" s="20"/>
      <c r="ARU92" s="20"/>
      <c r="ARV92" s="20"/>
      <c r="ARW92" s="20"/>
      <c r="ARX92" s="20"/>
      <c r="ARY92" s="20"/>
      <c r="ARZ92" s="20"/>
      <c r="ASA92" s="20"/>
      <c r="ASB92" s="20"/>
      <c r="ASC92" s="20"/>
      <c r="ASD92" s="20"/>
      <c r="ASE92" s="20"/>
      <c r="ASF92" s="20"/>
      <c r="ASG92" s="20"/>
      <c r="ASH92" s="20"/>
      <c r="ASI92" s="20"/>
      <c r="ASJ92" s="20"/>
      <c r="ASK92" s="20"/>
      <c r="ASL92" s="20"/>
      <c r="ASM92" s="20"/>
      <c r="ASN92" s="20"/>
      <c r="ASO92" s="20"/>
      <c r="ASP92" s="20"/>
      <c r="ASQ92" s="20"/>
      <c r="ASR92" s="20"/>
      <c r="ASS92" s="20"/>
      <c r="AST92" s="20"/>
      <c r="ASU92" s="20"/>
      <c r="ASV92" s="20"/>
      <c r="ASW92" s="20"/>
      <c r="ASX92" s="20"/>
      <c r="ASY92" s="20"/>
      <c r="ASZ92" s="20"/>
      <c r="ATA92" s="20"/>
      <c r="ATB92" s="20"/>
      <c r="ATC92" s="20"/>
      <c r="ATD92" s="20"/>
      <c r="ATE92" s="20"/>
      <c r="ATF92" s="20"/>
      <c r="ATG92" s="20"/>
      <c r="ATH92" s="20"/>
      <c r="ATI92" s="20"/>
      <c r="ATJ92" s="20"/>
      <c r="ATK92" s="20"/>
      <c r="ATL92" s="20"/>
      <c r="ATM92" s="20"/>
      <c r="ATN92" s="20"/>
      <c r="ATO92" s="20"/>
      <c r="ATP92" s="20"/>
      <c r="ATQ92" s="20"/>
      <c r="ATR92" s="20"/>
      <c r="ATS92" s="20"/>
      <c r="ATT92" s="20"/>
      <c r="ATU92" s="20"/>
      <c r="ATV92" s="20"/>
      <c r="ATW92" s="20"/>
      <c r="ATX92" s="20"/>
      <c r="ATY92" s="20"/>
      <c r="ATZ92" s="20"/>
      <c r="AUA92" s="20"/>
      <c r="AUB92" s="20"/>
      <c r="AUC92" s="20"/>
      <c r="AUD92" s="20"/>
      <c r="AUE92" s="20"/>
      <c r="AUF92" s="20"/>
      <c r="AUG92" s="20"/>
      <c r="AUH92" s="20"/>
      <c r="AUI92" s="20"/>
      <c r="AUJ92" s="20"/>
      <c r="AUK92" s="20"/>
      <c r="AUL92" s="20"/>
      <c r="AUM92" s="20"/>
      <c r="AUN92" s="20"/>
      <c r="AUO92" s="20"/>
      <c r="AUP92" s="20"/>
      <c r="AUQ92" s="20"/>
      <c r="AUR92" s="20"/>
      <c r="AUS92" s="20"/>
      <c r="AUT92" s="20"/>
      <c r="AUU92" s="20"/>
      <c r="AUV92" s="20"/>
      <c r="AUW92" s="20"/>
      <c r="AUX92" s="20"/>
      <c r="AUY92" s="20"/>
      <c r="AUZ92" s="20"/>
      <c r="AVA92" s="20"/>
      <c r="AVB92" s="20"/>
      <c r="AVC92" s="20"/>
      <c r="AVD92" s="20"/>
      <c r="AVE92" s="20"/>
      <c r="AVF92" s="20"/>
      <c r="AVG92" s="20"/>
      <c r="AVH92" s="20"/>
      <c r="AVI92" s="20"/>
      <c r="AVJ92" s="20"/>
      <c r="AVK92" s="20"/>
      <c r="AVL92" s="20"/>
      <c r="AVM92" s="20"/>
      <c r="AVN92" s="20"/>
      <c r="AVO92" s="20"/>
      <c r="AVP92" s="20"/>
      <c r="AVQ92" s="20"/>
      <c r="AVR92" s="20"/>
      <c r="AVS92" s="20"/>
      <c r="AVT92" s="20"/>
      <c r="AVU92" s="20"/>
      <c r="AVV92" s="20"/>
      <c r="AVW92" s="20"/>
      <c r="AVX92" s="20"/>
      <c r="AVY92" s="20"/>
      <c r="AVZ92" s="20"/>
      <c r="AWA92" s="20"/>
      <c r="AWB92" s="20"/>
      <c r="AWC92" s="20"/>
      <c r="AWD92" s="20"/>
      <c r="AWE92" s="20"/>
      <c r="AWF92" s="20"/>
      <c r="AWG92" s="20"/>
      <c r="AWH92" s="20"/>
      <c r="AWI92" s="20"/>
      <c r="AWJ92" s="20"/>
      <c r="AWK92" s="20"/>
      <c r="AWL92" s="20"/>
      <c r="AWM92" s="20"/>
      <c r="AWN92" s="20"/>
      <c r="AWO92" s="20"/>
      <c r="AWP92" s="20"/>
      <c r="AWQ92" s="20"/>
      <c r="AWR92" s="20"/>
      <c r="AWS92" s="20"/>
      <c r="AWT92" s="20"/>
      <c r="AWU92" s="20"/>
      <c r="AWV92" s="20"/>
      <c r="AWW92" s="20"/>
      <c r="AWX92" s="20"/>
      <c r="AWY92" s="20"/>
      <c r="AWZ92" s="20"/>
      <c r="AXA92" s="20"/>
      <c r="AXB92" s="20"/>
      <c r="AXC92" s="20"/>
      <c r="AXD92" s="20"/>
      <c r="AXE92" s="20"/>
      <c r="AXF92" s="20"/>
      <c r="AXG92" s="20"/>
      <c r="AXH92" s="20"/>
      <c r="AXI92" s="20"/>
      <c r="AXJ92" s="20"/>
      <c r="AXK92" s="20"/>
      <c r="AXL92" s="20"/>
      <c r="AXM92" s="20"/>
      <c r="AXN92" s="20"/>
      <c r="AXO92" s="20"/>
      <c r="AXP92" s="20"/>
      <c r="AXQ92" s="20"/>
      <c r="AXR92" s="20"/>
      <c r="AXS92" s="20"/>
      <c r="AXT92" s="20"/>
      <c r="AXU92" s="20"/>
      <c r="AXV92" s="20"/>
      <c r="AXW92" s="20"/>
      <c r="AXX92" s="20"/>
      <c r="AXY92" s="20"/>
      <c r="AXZ92" s="20"/>
      <c r="AYA92" s="20"/>
      <c r="AYB92" s="20"/>
      <c r="AYC92" s="20"/>
      <c r="AYD92" s="20"/>
      <c r="AYE92" s="20"/>
      <c r="AYF92" s="20"/>
      <c r="AYG92" s="20"/>
      <c r="AYH92" s="20"/>
      <c r="AYI92" s="20"/>
      <c r="AYJ92" s="20"/>
      <c r="AYK92" s="20"/>
      <c r="AYL92" s="20"/>
      <c r="AYM92" s="20"/>
      <c r="AYN92" s="20"/>
      <c r="AYO92" s="20"/>
      <c r="AYP92" s="20"/>
      <c r="AYQ92" s="20"/>
      <c r="AYR92" s="20"/>
      <c r="AYS92" s="20"/>
      <c r="AYT92" s="20"/>
      <c r="AYU92" s="20"/>
      <c r="AYV92" s="20"/>
      <c r="AYW92" s="20"/>
      <c r="AYX92" s="20"/>
      <c r="AYY92" s="20"/>
      <c r="AYZ92" s="20"/>
      <c r="AZA92" s="20"/>
      <c r="AZB92" s="20"/>
      <c r="AZC92" s="20"/>
      <c r="AZD92" s="20"/>
      <c r="AZE92" s="20"/>
      <c r="AZF92" s="20"/>
      <c r="AZG92" s="20"/>
      <c r="AZH92" s="20"/>
      <c r="AZI92" s="20"/>
      <c r="AZJ92" s="20"/>
      <c r="AZK92" s="20"/>
      <c r="AZL92" s="20"/>
      <c r="AZM92" s="20"/>
      <c r="AZN92" s="20"/>
      <c r="AZO92" s="20"/>
      <c r="AZP92" s="20"/>
      <c r="AZQ92" s="20"/>
      <c r="AZR92" s="20"/>
      <c r="AZS92" s="20"/>
      <c r="AZT92" s="20"/>
      <c r="AZU92" s="20"/>
      <c r="AZV92" s="20"/>
      <c r="AZW92" s="20"/>
      <c r="AZX92" s="20"/>
      <c r="AZY92" s="20"/>
      <c r="AZZ92" s="20"/>
      <c r="BAA92" s="20"/>
      <c r="BAB92" s="20"/>
      <c r="BAC92" s="20"/>
      <c r="BAD92" s="20"/>
      <c r="BAE92" s="20"/>
      <c r="BAF92" s="20"/>
      <c r="BAG92" s="20"/>
      <c r="BAH92" s="20"/>
      <c r="BAI92" s="20"/>
      <c r="BAJ92" s="20"/>
      <c r="BAK92" s="20"/>
      <c r="BAL92" s="20"/>
      <c r="BAM92" s="20"/>
      <c r="BAN92" s="20"/>
      <c r="BAO92" s="20"/>
      <c r="BAP92" s="20"/>
      <c r="BAQ92" s="20"/>
      <c r="BAR92" s="20"/>
      <c r="BAS92" s="20"/>
      <c r="BAT92" s="20"/>
      <c r="BAU92" s="20"/>
      <c r="BAV92" s="20"/>
      <c r="BAW92" s="20"/>
      <c r="BAX92" s="20"/>
      <c r="BAY92" s="20"/>
      <c r="BAZ92" s="20"/>
      <c r="BBA92" s="20"/>
      <c r="BBB92" s="20"/>
      <c r="BBC92" s="20"/>
      <c r="BBD92" s="20"/>
      <c r="BBE92" s="20"/>
      <c r="BBF92" s="20"/>
      <c r="BBG92" s="20"/>
      <c r="BBH92" s="20"/>
      <c r="BBI92" s="20"/>
      <c r="BBJ92" s="20"/>
      <c r="BBK92" s="20"/>
      <c r="BBL92" s="20"/>
      <c r="BBM92" s="20"/>
      <c r="BBN92" s="20"/>
      <c r="BBO92" s="20"/>
      <c r="BBP92" s="20"/>
      <c r="BBQ92" s="20"/>
      <c r="BBR92" s="20"/>
      <c r="BBS92" s="20"/>
      <c r="BBT92" s="20"/>
      <c r="BBU92" s="20"/>
      <c r="BBV92" s="20"/>
      <c r="BBW92" s="20"/>
      <c r="BBX92" s="20"/>
      <c r="BBY92" s="20"/>
      <c r="BBZ92" s="20"/>
      <c r="BCA92" s="20"/>
      <c r="BCB92" s="20"/>
      <c r="BCC92" s="20"/>
      <c r="BCD92" s="20"/>
      <c r="BCE92" s="20"/>
      <c r="BCF92" s="20"/>
      <c r="BCG92" s="20"/>
      <c r="BCH92" s="20"/>
      <c r="BCI92" s="20"/>
      <c r="BCJ92" s="20"/>
      <c r="BCK92" s="20"/>
      <c r="BCL92" s="20"/>
      <c r="BCM92" s="20"/>
      <c r="BCN92" s="20"/>
      <c r="BCO92" s="20"/>
      <c r="BCP92" s="20"/>
      <c r="BCQ92" s="20"/>
      <c r="BCR92" s="20"/>
      <c r="BCS92" s="20"/>
      <c r="BCT92" s="20"/>
      <c r="BCU92" s="20"/>
      <c r="BCV92" s="20"/>
      <c r="BCW92" s="20"/>
      <c r="BCX92" s="20"/>
      <c r="BCY92" s="20"/>
      <c r="BCZ92" s="20"/>
      <c r="BDA92" s="20"/>
      <c r="BDB92" s="20"/>
      <c r="BDC92" s="20"/>
      <c r="BDD92" s="20"/>
      <c r="BDE92" s="20"/>
      <c r="BDF92" s="20"/>
      <c r="BDG92" s="20"/>
      <c r="BDH92" s="20"/>
      <c r="BDI92" s="20"/>
      <c r="BDJ92" s="20"/>
      <c r="BDK92" s="20"/>
      <c r="BDL92" s="20"/>
      <c r="BDM92" s="20"/>
      <c r="BDN92" s="20"/>
      <c r="BDO92" s="20"/>
      <c r="BDP92" s="20"/>
      <c r="BDQ92" s="20"/>
      <c r="BDR92" s="20"/>
      <c r="BDS92" s="20"/>
      <c r="BDT92" s="20"/>
      <c r="BDU92" s="20"/>
      <c r="BDV92" s="20"/>
      <c r="BDW92" s="20"/>
      <c r="BDX92" s="20"/>
      <c r="BDY92" s="20"/>
      <c r="BDZ92" s="20"/>
      <c r="BEA92" s="20"/>
      <c r="BEB92" s="20"/>
      <c r="BEC92" s="20"/>
      <c r="BED92" s="20"/>
      <c r="BEE92" s="20"/>
      <c r="BEF92" s="20"/>
      <c r="BEG92" s="20"/>
      <c r="BEH92" s="20"/>
      <c r="BEI92" s="20"/>
      <c r="BEJ92" s="20"/>
      <c r="BEK92" s="20"/>
      <c r="BEL92" s="20"/>
      <c r="BEM92" s="20"/>
      <c r="BEN92" s="20"/>
      <c r="BEO92" s="20"/>
      <c r="BEP92" s="20"/>
      <c r="BEQ92" s="20"/>
      <c r="BER92" s="20"/>
      <c r="BES92" s="20"/>
      <c r="BET92" s="20"/>
      <c r="BEU92" s="20"/>
      <c r="BEV92" s="20"/>
      <c r="BEW92" s="20"/>
      <c r="BEX92" s="20"/>
      <c r="BEY92" s="20"/>
      <c r="BEZ92" s="20"/>
      <c r="BFA92" s="20"/>
      <c r="BFB92" s="20"/>
      <c r="BFC92" s="20"/>
      <c r="BFD92" s="20"/>
      <c r="BFE92" s="20"/>
      <c r="BFF92" s="20"/>
      <c r="BFG92" s="20"/>
      <c r="BFH92" s="20"/>
      <c r="BFI92" s="20"/>
      <c r="BFJ92" s="20"/>
      <c r="BFK92" s="20"/>
      <c r="BFL92" s="20"/>
      <c r="BFM92" s="20"/>
      <c r="BFN92" s="20"/>
      <c r="BFO92" s="20"/>
      <c r="BFP92" s="20"/>
      <c r="BFQ92" s="20"/>
      <c r="BFR92" s="20"/>
      <c r="BFS92" s="20"/>
      <c r="BFT92" s="20"/>
      <c r="BFU92" s="20"/>
      <c r="BFV92" s="20"/>
      <c r="BFW92" s="20"/>
      <c r="BFX92" s="20"/>
      <c r="BFY92" s="20"/>
      <c r="BFZ92" s="20"/>
      <c r="BGA92" s="20"/>
      <c r="BGB92" s="20"/>
      <c r="BGC92" s="20"/>
      <c r="BGD92" s="20"/>
      <c r="BGE92" s="20"/>
      <c r="BGF92" s="20"/>
      <c r="BGG92" s="20"/>
      <c r="BGH92" s="20"/>
      <c r="BGI92" s="20"/>
      <c r="BGJ92" s="20"/>
      <c r="BGK92" s="20"/>
      <c r="BGL92" s="20"/>
      <c r="BGM92" s="20"/>
      <c r="BGN92" s="20"/>
      <c r="BGO92" s="20"/>
      <c r="BGP92" s="20"/>
      <c r="BGQ92" s="20"/>
      <c r="BGR92" s="20"/>
      <c r="BGS92" s="20"/>
      <c r="BGT92" s="20"/>
      <c r="BGU92" s="20"/>
      <c r="BGV92" s="20"/>
      <c r="BGW92" s="20"/>
      <c r="BGX92" s="20"/>
      <c r="BGY92" s="20"/>
      <c r="BGZ92" s="20"/>
      <c r="BHA92" s="20"/>
      <c r="BHB92" s="20"/>
      <c r="BHC92" s="20"/>
      <c r="BHD92" s="20"/>
      <c r="BHE92" s="20"/>
      <c r="BHF92" s="20"/>
      <c r="BHG92" s="20"/>
      <c r="BHH92" s="20"/>
      <c r="BHI92" s="20"/>
      <c r="BHJ92" s="20"/>
      <c r="BHK92" s="20"/>
      <c r="BHL92" s="20"/>
      <c r="BHM92" s="20"/>
      <c r="BHN92" s="20"/>
      <c r="BHO92" s="20"/>
      <c r="BHP92" s="20"/>
      <c r="BHQ92" s="20"/>
      <c r="BHR92" s="20"/>
      <c r="BHS92" s="20"/>
      <c r="BHT92" s="20"/>
      <c r="BHU92" s="20"/>
      <c r="BHV92" s="20"/>
      <c r="BHW92" s="20"/>
      <c r="BHX92" s="20"/>
      <c r="BHY92" s="20"/>
      <c r="BHZ92" s="20"/>
      <c r="BIA92" s="20"/>
      <c r="BIB92" s="20"/>
      <c r="BIC92" s="20"/>
      <c r="BID92" s="20"/>
      <c r="BIE92" s="20"/>
      <c r="BIF92" s="20"/>
      <c r="BIG92" s="20"/>
      <c r="BIH92" s="20"/>
      <c r="BII92" s="20"/>
      <c r="BIJ92" s="20"/>
      <c r="BIK92" s="20"/>
      <c r="BIL92" s="20"/>
      <c r="BIM92" s="20"/>
      <c r="BIN92" s="20"/>
      <c r="BIO92" s="20"/>
      <c r="BIP92" s="20"/>
      <c r="BIQ92" s="20"/>
      <c r="BIR92" s="20"/>
      <c r="BIS92" s="20"/>
      <c r="BIT92" s="20"/>
      <c r="BIU92" s="20"/>
      <c r="BIV92" s="20"/>
      <c r="BIW92" s="20"/>
      <c r="BIX92" s="20"/>
      <c r="BIY92" s="20"/>
      <c r="BIZ92" s="20"/>
      <c r="BJA92" s="20"/>
      <c r="BJB92" s="20"/>
      <c r="BJC92" s="20"/>
      <c r="BJD92" s="20"/>
      <c r="BJE92" s="20"/>
      <c r="BJF92" s="20"/>
      <c r="BJG92" s="20"/>
      <c r="BJH92" s="20"/>
      <c r="BJI92" s="20"/>
      <c r="BJJ92" s="20"/>
      <c r="BJK92" s="20"/>
      <c r="BJL92" s="20"/>
      <c r="BJM92" s="20"/>
      <c r="BJN92" s="20"/>
      <c r="BJO92" s="20"/>
      <c r="BJP92" s="20"/>
      <c r="BJQ92" s="20"/>
      <c r="BJR92" s="20"/>
      <c r="BJS92" s="20"/>
      <c r="BJT92" s="20"/>
      <c r="BJU92" s="20"/>
      <c r="BJV92" s="20"/>
      <c r="BJW92" s="20"/>
      <c r="BJX92" s="20"/>
      <c r="BJY92" s="20"/>
      <c r="BJZ92" s="20"/>
      <c r="BKA92" s="20"/>
      <c r="BKB92" s="20"/>
      <c r="BKC92" s="20"/>
      <c r="BKD92" s="20"/>
      <c r="BKE92" s="20"/>
      <c r="BKF92" s="20"/>
      <c r="BKG92" s="20"/>
      <c r="BKH92" s="20"/>
      <c r="BKI92" s="20"/>
      <c r="BKJ92" s="20"/>
      <c r="BKK92" s="20"/>
      <c r="BKL92" s="20"/>
      <c r="BKM92" s="20"/>
      <c r="BKN92" s="20"/>
      <c r="BKO92" s="20"/>
      <c r="BKP92" s="20"/>
      <c r="BKQ92" s="20"/>
      <c r="BKR92" s="20"/>
      <c r="BKS92" s="20"/>
      <c r="BKT92" s="20"/>
      <c r="BKU92" s="20"/>
      <c r="BKV92" s="20"/>
      <c r="BKW92" s="20"/>
      <c r="BKX92" s="20"/>
      <c r="BKY92" s="20"/>
      <c r="BKZ92" s="20"/>
      <c r="BLA92" s="20"/>
      <c r="BLB92" s="20"/>
      <c r="BLC92" s="20"/>
      <c r="BLD92" s="20"/>
      <c r="BLE92" s="20"/>
      <c r="BLF92" s="20"/>
      <c r="BLG92" s="20"/>
      <c r="BLH92" s="20"/>
      <c r="BLI92" s="20"/>
      <c r="BLJ92" s="20"/>
      <c r="BLK92" s="20"/>
      <c r="BLL92" s="20"/>
      <c r="BLM92" s="20"/>
      <c r="BLN92" s="20"/>
      <c r="BLO92" s="20"/>
      <c r="BLP92" s="20"/>
      <c r="BLQ92" s="20"/>
      <c r="BLR92" s="20"/>
      <c r="BLS92" s="20"/>
      <c r="BLT92" s="20"/>
      <c r="BLU92" s="20"/>
      <c r="BLV92" s="20"/>
      <c r="BLW92" s="20"/>
      <c r="BLX92" s="20"/>
      <c r="BLY92" s="20"/>
      <c r="BLZ92" s="20"/>
      <c r="BMA92" s="20"/>
      <c r="BMB92" s="20"/>
      <c r="BMC92" s="20"/>
      <c r="BMD92" s="20"/>
      <c r="BME92" s="20"/>
      <c r="BMF92" s="20"/>
      <c r="BMG92" s="20"/>
      <c r="BMH92" s="20"/>
      <c r="BMI92" s="20"/>
      <c r="BMJ92" s="20"/>
      <c r="BMK92" s="20"/>
      <c r="BML92" s="20"/>
      <c r="BMM92" s="20"/>
      <c r="BMN92" s="20"/>
      <c r="BMO92" s="20"/>
      <c r="BMP92" s="20"/>
      <c r="BMQ92" s="20"/>
      <c r="BMR92" s="20"/>
      <c r="BMS92" s="20"/>
      <c r="BMT92" s="20"/>
      <c r="BMU92" s="20"/>
      <c r="BMV92" s="20"/>
      <c r="BMW92" s="20"/>
      <c r="BMX92" s="20"/>
      <c r="BMY92" s="20"/>
      <c r="BMZ92" s="20"/>
      <c r="BNA92" s="20"/>
      <c r="BNB92" s="20"/>
      <c r="BNC92" s="20"/>
      <c r="BND92" s="20"/>
      <c r="BNE92" s="20"/>
      <c r="BNF92" s="20"/>
      <c r="BNG92" s="20"/>
      <c r="BNH92" s="20"/>
      <c r="BNI92" s="20"/>
      <c r="BNJ92" s="20"/>
      <c r="BNK92" s="20"/>
      <c r="BNL92" s="20"/>
      <c r="BNM92" s="20"/>
      <c r="BNN92" s="20"/>
      <c r="BNO92" s="20"/>
      <c r="BNP92" s="20"/>
      <c r="BNQ92" s="20"/>
      <c r="BNR92" s="20"/>
      <c r="BNS92" s="20"/>
      <c r="BNT92" s="20"/>
      <c r="BNU92" s="20"/>
      <c r="BNV92" s="20"/>
      <c r="BNW92" s="20"/>
      <c r="BNX92" s="20"/>
      <c r="BNY92" s="20"/>
      <c r="BNZ92" s="20"/>
      <c r="BOA92" s="20"/>
      <c r="BOB92" s="20"/>
      <c r="BOC92" s="20"/>
      <c r="BOD92" s="20"/>
      <c r="BOE92" s="20"/>
      <c r="BOF92" s="20"/>
      <c r="BOG92" s="20"/>
      <c r="BOH92" s="20"/>
      <c r="BOI92" s="20"/>
      <c r="BOJ92" s="20"/>
      <c r="BOK92" s="20"/>
      <c r="BOL92" s="20"/>
      <c r="BOM92" s="20"/>
      <c r="BON92" s="20"/>
      <c r="BOO92" s="20"/>
      <c r="BOP92" s="20"/>
      <c r="BOQ92" s="20"/>
      <c r="BOR92" s="20"/>
      <c r="BOS92" s="20"/>
      <c r="BOT92" s="20"/>
      <c r="BOU92" s="20"/>
      <c r="BOV92" s="20"/>
      <c r="BOW92" s="20"/>
      <c r="BOX92" s="20"/>
      <c r="BOY92" s="20"/>
      <c r="BOZ92" s="20"/>
      <c r="BPA92" s="20"/>
      <c r="BPB92" s="20"/>
      <c r="BPC92" s="20"/>
      <c r="BPD92" s="20"/>
      <c r="BPE92" s="20"/>
      <c r="BPF92" s="20"/>
      <c r="BPG92" s="20"/>
      <c r="BPH92" s="20"/>
      <c r="BPI92" s="20"/>
      <c r="BPJ92" s="20"/>
      <c r="BPK92" s="20"/>
      <c r="BPL92" s="20"/>
      <c r="BPM92" s="20"/>
      <c r="BPN92" s="20"/>
      <c r="BPO92" s="20"/>
      <c r="BPP92" s="20"/>
      <c r="BPQ92" s="20"/>
      <c r="BPR92" s="20"/>
      <c r="BPS92" s="20"/>
      <c r="BPT92" s="20"/>
      <c r="BPU92" s="20"/>
      <c r="BPV92" s="20"/>
      <c r="BPW92" s="20"/>
      <c r="BPX92" s="20"/>
      <c r="BPY92" s="20"/>
      <c r="BPZ92" s="20"/>
      <c r="BQA92" s="20"/>
      <c r="BQB92" s="20"/>
      <c r="BQC92" s="20"/>
      <c r="BQD92" s="20"/>
      <c r="BQE92" s="20"/>
      <c r="BQF92" s="20"/>
      <c r="BQG92" s="20"/>
      <c r="BQH92" s="20"/>
      <c r="BQI92" s="20"/>
      <c r="BQJ92" s="20"/>
      <c r="BQK92" s="20"/>
      <c r="BQL92" s="20"/>
      <c r="BQM92" s="20"/>
      <c r="BQN92" s="20"/>
      <c r="BQO92" s="20"/>
      <c r="BQP92" s="20"/>
      <c r="BQQ92" s="20"/>
      <c r="BQR92" s="20"/>
      <c r="BQS92" s="20"/>
      <c r="BQT92" s="20"/>
      <c r="BQU92" s="20"/>
      <c r="BQV92" s="20"/>
      <c r="BQW92" s="20"/>
      <c r="BQX92" s="20"/>
      <c r="BQY92" s="20"/>
      <c r="BQZ92" s="20"/>
      <c r="BRA92" s="20"/>
      <c r="BRB92" s="20"/>
      <c r="BRC92" s="20"/>
      <c r="BRD92" s="20"/>
      <c r="BRE92" s="20"/>
      <c r="BRF92" s="20"/>
      <c r="BRG92" s="20"/>
      <c r="BRH92" s="20"/>
      <c r="BRI92" s="20"/>
      <c r="BRJ92" s="20"/>
      <c r="BRK92" s="20"/>
      <c r="BRL92" s="20"/>
      <c r="BRM92" s="20"/>
      <c r="BRN92" s="20"/>
      <c r="BRO92" s="20"/>
      <c r="BRP92" s="20"/>
      <c r="BRQ92" s="20"/>
      <c r="BRR92" s="20"/>
      <c r="BRS92" s="20"/>
      <c r="BRT92" s="20"/>
      <c r="BRU92" s="20"/>
      <c r="BRV92" s="20"/>
      <c r="BRW92" s="20"/>
      <c r="BRX92" s="20"/>
      <c r="BRY92" s="20"/>
      <c r="BRZ92" s="20"/>
      <c r="BSA92" s="20"/>
      <c r="BSB92" s="20"/>
      <c r="BSC92" s="20"/>
      <c r="BSD92" s="20"/>
      <c r="BSE92" s="20"/>
      <c r="BSF92" s="20"/>
      <c r="BSG92" s="20"/>
      <c r="BSH92" s="20"/>
      <c r="BSI92" s="20"/>
      <c r="BSJ92" s="20"/>
      <c r="BSK92" s="20"/>
      <c r="BSL92" s="20"/>
      <c r="BSM92" s="20"/>
      <c r="BSN92" s="20"/>
      <c r="BSO92" s="20"/>
      <c r="BSP92" s="20"/>
      <c r="BSQ92" s="20"/>
      <c r="BSR92" s="20"/>
      <c r="BSS92" s="20"/>
      <c r="BST92" s="20"/>
      <c r="BSU92" s="20"/>
      <c r="BSV92" s="20"/>
      <c r="BSW92" s="20"/>
      <c r="BSX92" s="20"/>
      <c r="BSY92" s="20"/>
      <c r="BSZ92" s="20"/>
      <c r="BTA92" s="20"/>
      <c r="BTB92" s="20"/>
      <c r="BTC92" s="20"/>
      <c r="BTD92" s="20"/>
      <c r="BTE92" s="20"/>
      <c r="BTF92" s="20"/>
      <c r="BTG92" s="20"/>
      <c r="BTH92" s="20"/>
      <c r="BTI92" s="20"/>
      <c r="BTJ92" s="20"/>
      <c r="BTK92" s="20"/>
      <c r="BTL92" s="20"/>
      <c r="BTM92" s="20"/>
      <c r="BTN92" s="20"/>
      <c r="BTO92" s="20"/>
      <c r="BTP92" s="20"/>
      <c r="BTQ92" s="20"/>
      <c r="BTR92" s="20"/>
      <c r="BTS92" s="20"/>
      <c r="BTT92" s="20"/>
      <c r="BTU92" s="20"/>
      <c r="BTV92" s="20"/>
      <c r="BTW92" s="20"/>
      <c r="BTX92" s="20"/>
      <c r="BTY92" s="20"/>
      <c r="BTZ92" s="20"/>
      <c r="BUA92" s="20"/>
      <c r="BUB92" s="20"/>
      <c r="BUC92" s="20"/>
      <c r="BUD92" s="20"/>
      <c r="BUE92" s="20"/>
      <c r="BUF92" s="20"/>
      <c r="BUG92" s="20"/>
      <c r="BUH92" s="20"/>
      <c r="BUI92" s="20"/>
      <c r="BUJ92" s="20"/>
      <c r="BUK92" s="20"/>
      <c r="BUL92" s="20"/>
      <c r="BUM92" s="20"/>
      <c r="BUN92" s="20"/>
      <c r="BUO92" s="20"/>
      <c r="BUP92" s="20"/>
      <c r="BUQ92" s="20"/>
      <c r="BUR92" s="20"/>
      <c r="BUS92" s="20"/>
      <c r="BUT92" s="20"/>
      <c r="BUU92" s="20"/>
      <c r="BUV92" s="20"/>
      <c r="BUW92" s="20"/>
      <c r="BUX92" s="20"/>
      <c r="BUY92" s="20"/>
      <c r="BUZ92" s="20"/>
      <c r="BVA92" s="20"/>
      <c r="BVB92" s="20"/>
      <c r="BVC92" s="20"/>
      <c r="BVD92" s="20"/>
      <c r="BVE92" s="20"/>
      <c r="BVF92" s="20"/>
      <c r="BVG92" s="20"/>
      <c r="BVH92" s="20"/>
      <c r="BVI92" s="20"/>
      <c r="BVJ92" s="20"/>
      <c r="BVK92" s="20"/>
      <c r="BVL92" s="20"/>
      <c r="BVM92" s="20"/>
      <c r="BVN92" s="20"/>
      <c r="BVO92" s="20"/>
      <c r="BVP92" s="20"/>
      <c r="BVQ92" s="20"/>
      <c r="BVR92" s="20"/>
      <c r="BVS92" s="20"/>
      <c r="BVT92" s="20"/>
      <c r="BVU92" s="20"/>
      <c r="BVV92" s="20"/>
      <c r="BVW92" s="20"/>
      <c r="BVX92" s="20"/>
      <c r="BVY92" s="20"/>
      <c r="BVZ92" s="20"/>
      <c r="BWA92" s="20"/>
      <c r="BWB92" s="20"/>
      <c r="BWC92" s="20"/>
      <c r="BWD92" s="20"/>
      <c r="BWE92" s="20"/>
      <c r="BWF92" s="20"/>
      <c r="BWG92" s="20"/>
      <c r="BWH92" s="20"/>
      <c r="BWI92" s="20"/>
      <c r="BWJ92" s="20"/>
      <c r="BWK92" s="20"/>
      <c r="BWL92" s="20"/>
      <c r="BWM92" s="20"/>
      <c r="BWN92" s="20"/>
      <c r="BWO92" s="20"/>
      <c r="BWP92" s="20"/>
      <c r="BWQ92" s="20"/>
      <c r="BWR92" s="20"/>
      <c r="BWS92" s="20"/>
      <c r="BWT92" s="20"/>
      <c r="BWU92" s="20"/>
      <c r="BWV92" s="20"/>
      <c r="BWW92" s="20"/>
      <c r="BWX92" s="20"/>
      <c r="BWY92" s="20"/>
      <c r="BWZ92" s="20"/>
      <c r="BXA92" s="20"/>
      <c r="BXB92" s="20"/>
      <c r="BXC92" s="20"/>
      <c r="BXD92" s="20"/>
      <c r="BXE92" s="20"/>
      <c r="BXF92" s="20"/>
      <c r="BXG92" s="20"/>
      <c r="BXH92" s="20"/>
      <c r="BXI92" s="20"/>
      <c r="BXJ92" s="20"/>
      <c r="BXK92" s="20"/>
      <c r="BXL92" s="20"/>
      <c r="BXM92" s="20"/>
      <c r="BXN92" s="20"/>
      <c r="BXO92" s="20"/>
      <c r="BXP92" s="20"/>
      <c r="BXQ92" s="20"/>
      <c r="BXR92" s="20"/>
      <c r="BXS92" s="20"/>
      <c r="BXT92" s="20"/>
      <c r="BXU92" s="20"/>
      <c r="BXV92" s="20"/>
      <c r="BXW92" s="20"/>
      <c r="BXX92" s="20"/>
      <c r="BXY92" s="20"/>
      <c r="BXZ92" s="20"/>
      <c r="BYA92" s="20"/>
      <c r="BYB92" s="20"/>
      <c r="BYC92" s="20"/>
      <c r="BYD92" s="20"/>
      <c r="BYE92" s="20"/>
      <c r="BYF92" s="20"/>
      <c r="BYG92" s="20"/>
      <c r="BYH92" s="20"/>
      <c r="BYI92" s="20"/>
      <c r="BYJ92" s="20"/>
      <c r="BYK92" s="20"/>
      <c r="BYL92" s="20"/>
      <c r="BYM92" s="20"/>
      <c r="BYN92" s="20"/>
      <c r="BYO92" s="20"/>
      <c r="BYP92" s="20"/>
      <c r="BYQ92" s="20"/>
      <c r="BYR92" s="20"/>
      <c r="BYS92" s="20"/>
      <c r="BYT92" s="20"/>
      <c r="BYU92" s="20"/>
      <c r="BYV92" s="20"/>
      <c r="BYW92" s="20"/>
      <c r="BYX92" s="20"/>
      <c r="BYY92" s="20"/>
      <c r="BYZ92" s="20"/>
      <c r="BZA92" s="20"/>
      <c r="BZB92" s="20"/>
      <c r="BZC92" s="20"/>
      <c r="BZD92" s="20"/>
      <c r="BZE92" s="20"/>
      <c r="BZF92" s="20"/>
      <c r="BZG92" s="20"/>
      <c r="BZH92" s="20"/>
      <c r="BZI92" s="20"/>
      <c r="BZJ92" s="20"/>
      <c r="BZK92" s="20"/>
      <c r="BZL92" s="20"/>
      <c r="BZM92" s="20"/>
      <c r="BZN92" s="20"/>
      <c r="BZO92" s="20"/>
      <c r="BZP92" s="20"/>
      <c r="BZQ92" s="20"/>
      <c r="BZR92" s="20"/>
      <c r="BZS92" s="20"/>
      <c r="BZT92" s="20"/>
      <c r="BZU92" s="20"/>
      <c r="BZV92" s="20"/>
      <c r="BZW92" s="20"/>
      <c r="BZX92" s="20"/>
      <c r="BZY92" s="20"/>
      <c r="BZZ92" s="20"/>
      <c r="CAA92" s="20"/>
      <c r="CAB92" s="20"/>
      <c r="CAC92" s="20"/>
      <c r="CAD92" s="20"/>
      <c r="CAE92" s="20"/>
      <c r="CAF92" s="20"/>
      <c r="CAG92" s="20"/>
      <c r="CAH92" s="20"/>
      <c r="CAI92" s="20"/>
      <c r="CAJ92" s="20"/>
      <c r="CAK92" s="20"/>
      <c r="CAL92" s="20"/>
      <c r="CAM92" s="20"/>
      <c r="CAN92" s="20"/>
      <c r="CAO92" s="20"/>
      <c r="CAP92" s="20"/>
      <c r="CAQ92" s="20"/>
      <c r="CAR92" s="20"/>
      <c r="CAS92" s="20"/>
      <c r="CAT92" s="20"/>
      <c r="CAU92" s="20"/>
      <c r="CAV92" s="20"/>
      <c r="CAW92" s="20"/>
      <c r="CAX92" s="20"/>
      <c r="CAY92" s="20"/>
      <c r="CAZ92" s="20"/>
      <c r="CBA92" s="20"/>
      <c r="CBB92" s="20"/>
      <c r="CBC92" s="20"/>
      <c r="CBD92" s="20"/>
      <c r="CBE92" s="20"/>
      <c r="CBF92" s="20"/>
      <c r="CBG92" s="20"/>
      <c r="CBH92" s="20"/>
      <c r="CBI92" s="20"/>
      <c r="CBJ92" s="20"/>
      <c r="CBK92" s="20"/>
      <c r="CBL92" s="20"/>
      <c r="CBM92" s="20"/>
      <c r="CBN92" s="20"/>
      <c r="CBO92" s="20"/>
      <c r="CBP92" s="20"/>
      <c r="CBQ92" s="20"/>
      <c r="CBR92" s="20"/>
      <c r="CBS92" s="20"/>
      <c r="CBT92" s="20"/>
      <c r="CBU92" s="20"/>
      <c r="CBV92" s="20"/>
      <c r="CBW92" s="20"/>
      <c r="CBX92" s="20"/>
      <c r="CBY92" s="20"/>
      <c r="CBZ92" s="20"/>
      <c r="CCA92" s="20"/>
      <c r="CCB92" s="20"/>
      <c r="CCC92" s="20"/>
      <c r="CCD92" s="20"/>
      <c r="CCE92" s="20"/>
      <c r="CCF92" s="20"/>
      <c r="CCG92" s="20"/>
      <c r="CCH92" s="20"/>
      <c r="CCI92" s="20"/>
      <c r="CCJ92" s="20"/>
      <c r="CCK92" s="20"/>
      <c r="CCL92" s="20"/>
      <c r="CCM92" s="20"/>
      <c r="CCN92" s="20"/>
      <c r="CCO92" s="20"/>
      <c r="CCP92" s="20"/>
      <c r="CCQ92" s="20"/>
      <c r="CCR92" s="20"/>
      <c r="CCS92" s="20"/>
      <c r="CCT92" s="20"/>
      <c r="CCU92" s="20"/>
      <c r="CCV92" s="20"/>
      <c r="CCW92" s="20"/>
      <c r="CCX92" s="20"/>
      <c r="CCY92" s="20"/>
      <c r="CCZ92" s="20"/>
      <c r="CDA92" s="20"/>
      <c r="CDB92" s="20"/>
      <c r="CDC92" s="20"/>
      <c r="CDD92" s="20"/>
      <c r="CDE92" s="20"/>
      <c r="CDF92" s="20"/>
      <c r="CDG92" s="20"/>
      <c r="CDH92" s="20"/>
      <c r="CDI92" s="20"/>
      <c r="CDJ92" s="20"/>
      <c r="CDK92" s="20"/>
      <c r="CDL92" s="20"/>
      <c r="CDM92" s="20"/>
      <c r="CDN92" s="20"/>
      <c r="CDO92" s="20"/>
      <c r="CDP92" s="20"/>
      <c r="CDQ92" s="20"/>
      <c r="CDR92" s="20"/>
      <c r="CDS92" s="20"/>
      <c r="CDT92" s="20"/>
      <c r="CDU92" s="20"/>
      <c r="CDV92" s="20"/>
      <c r="CDW92" s="20"/>
      <c r="CDX92" s="20"/>
      <c r="CDY92" s="20"/>
      <c r="CDZ92" s="20"/>
      <c r="CEA92" s="20"/>
      <c r="CEB92" s="20"/>
      <c r="CEC92" s="20"/>
      <c r="CED92" s="20"/>
      <c r="CEE92" s="20"/>
      <c r="CEF92" s="20"/>
      <c r="CEG92" s="20"/>
      <c r="CEH92" s="20"/>
      <c r="CEI92" s="20"/>
      <c r="CEJ92" s="20"/>
      <c r="CEK92" s="20"/>
      <c r="CEL92" s="20"/>
      <c r="CEM92" s="20"/>
      <c r="CEN92" s="20"/>
      <c r="CEO92" s="20"/>
      <c r="CEP92" s="20"/>
      <c r="CEQ92" s="20"/>
      <c r="CER92" s="20"/>
      <c r="CES92" s="20"/>
      <c r="CET92" s="20"/>
      <c r="CEU92" s="20"/>
      <c r="CEV92" s="20"/>
      <c r="CEW92" s="20"/>
      <c r="CEX92" s="20"/>
      <c r="CEY92" s="20"/>
      <c r="CEZ92" s="20"/>
      <c r="CFA92" s="20"/>
      <c r="CFB92" s="20"/>
      <c r="CFC92" s="20"/>
      <c r="CFD92" s="20"/>
      <c r="CFE92" s="20"/>
      <c r="CFF92" s="20"/>
      <c r="CFG92" s="20"/>
      <c r="CFH92" s="20"/>
      <c r="CFI92" s="20"/>
      <c r="CFJ92" s="20"/>
      <c r="CFK92" s="20"/>
      <c r="CFL92" s="20"/>
      <c r="CFM92" s="20"/>
      <c r="CFN92" s="20"/>
      <c r="CFO92" s="20"/>
      <c r="CFP92" s="20"/>
      <c r="CFQ92" s="20"/>
      <c r="CFR92" s="20"/>
      <c r="CFS92" s="20"/>
      <c r="CFT92" s="20"/>
      <c r="CFU92" s="20"/>
      <c r="CFV92" s="20"/>
      <c r="CFW92" s="20"/>
      <c r="CFX92" s="20"/>
      <c r="CFY92" s="20"/>
      <c r="CFZ92" s="20"/>
      <c r="CGA92" s="20"/>
      <c r="CGB92" s="20"/>
      <c r="CGC92" s="20"/>
      <c r="CGD92" s="20"/>
      <c r="CGE92" s="20"/>
      <c r="CGF92" s="20"/>
      <c r="CGG92" s="20"/>
      <c r="CGH92" s="20"/>
      <c r="CGI92" s="20"/>
      <c r="CGJ92" s="20"/>
      <c r="CGK92" s="20"/>
      <c r="CGL92" s="20"/>
      <c r="CGM92" s="20"/>
      <c r="CGN92" s="20"/>
      <c r="CGO92" s="20"/>
      <c r="CGP92" s="20"/>
      <c r="CGQ92" s="20"/>
      <c r="CGR92" s="20"/>
      <c r="CGS92" s="20"/>
      <c r="CGT92" s="20"/>
      <c r="CGU92" s="20"/>
      <c r="CGV92" s="20"/>
      <c r="CGW92" s="20"/>
      <c r="CGX92" s="20"/>
      <c r="CGY92" s="20"/>
      <c r="CGZ92" s="20"/>
      <c r="CHA92" s="20"/>
      <c r="CHB92" s="20"/>
      <c r="CHC92" s="20"/>
      <c r="CHD92" s="20"/>
      <c r="CHE92" s="20"/>
      <c r="CHF92" s="20"/>
      <c r="CHG92" s="20"/>
      <c r="CHH92" s="20"/>
      <c r="CHI92" s="20"/>
      <c r="CHJ92" s="20"/>
      <c r="CHK92" s="20"/>
      <c r="CHL92" s="20"/>
      <c r="CHM92" s="20"/>
      <c r="CHN92" s="20"/>
      <c r="CHO92" s="20"/>
      <c r="CHP92" s="20"/>
      <c r="CHQ92" s="20"/>
      <c r="CHR92" s="20"/>
      <c r="CHS92" s="20"/>
      <c r="CHT92" s="20"/>
      <c r="CHU92" s="20"/>
      <c r="CHV92" s="20"/>
      <c r="CHW92" s="20"/>
      <c r="CHX92" s="20"/>
      <c r="CHY92" s="20"/>
      <c r="CHZ92" s="20"/>
      <c r="CIA92" s="20"/>
      <c r="CIB92" s="20"/>
      <c r="CIC92" s="20"/>
      <c r="CID92" s="20"/>
      <c r="CIE92" s="20"/>
      <c r="CIF92" s="20"/>
      <c r="CIG92" s="20"/>
      <c r="CIH92" s="20"/>
      <c r="CII92" s="20"/>
      <c r="CIJ92" s="20"/>
      <c r="CIK92" s="20"/>
      <c r="CIL92" s="20"/>
      <c r="CIM92" s="20"/>
      <c r="CIN92" s="20"/>
      <c r="CIO92" s="20"/>
      <c r="CIP92" s="20"/>
      <c r="CIQ92" s="20"/>
      <c r="CIR92" s="20"/>
      <c r="CIS92" s="20"/>
      <c r="CIT92" s="20"/>
      <c r="CIU92" s="20"/>
      <c r="CIV92" s="20"/>
      <c r="CIW92" s="20"/>
      <c r="CIX92" s="20"/>
      <c r="CIY92" s="20"/>
      <c r="CIZ92" s="20"/>
      <c r="CJA92" s="20"/>
      <c r="CJB92" s="20"/>
      <c r="CJC92" s="20"/>
      <c r="CJD92" s="20"/>
      <c r="CJE92" s="20"/>
      <c r="CJF92" s="20"/>
      <c r="CJG92" s="20"/>
      <c r="CJH92" s="20"/>
      <c r="CJI92" s="20"/>
      <c r="CJJ92" s="20"/>
      <c r="CJK92" s="20"/>
      <c r="CJL92" s="20"/>
      <c r="CJM92" s="20"/>
      <c r="CJN92" s="20"/>
      <c r="CJO92" s="20"/>
      <c r="CJP92" s="20"/>
      <c r="CJQ92" s="20"/>
      <c r="CJR92" s="20"/>
      <c r="CJS92" s="20"/>
      <c r="CJT92" s="20"/>
      <c r="CJU92" s="20"/>
      <c r="CJV92" s="20"/>
      <c r="CJW92" s="20"/>
      <c r="CJX92" s="20"/>
      <c r="CJY92" s="20"/>
      <c r="CJZ92" s="20"/>
      <c r="CKA92" s="20"/>
      <c r="CKB92" s="20"/>
      <c r="CKC92" s="20"/>
      <c r="CKD92" s="20"/>
      <c r="CKE92" s="20"/>
      <c r="CKF92" s="20"/>
      <c r="CKG92" s="20"/>
      <c r="CKH92" s="20"/>
      <c r="CKI92" s="20"/>
      <c r="CKJ92" s="20"/>
      <c r="CKK92" s="20"/>
      <c r="CKL92" s="20"/>
      <c r="CKM92" s="20"/>
      <c r="CKN92" s="20"/>
      <c r="CKO92" s="20"/>
      <c r="CKP92" s="20"/>
      <c r="CKQ92" s="20"/>
      <c r="CKR92" s="20"/>
      <c r="CKS92" s="20"/>
      <c r="CKT92" s="20"/>
      <c r="CKU92" s="20"/>
      <c r="CKV92" s="20"/>
      <c r="CKW92" s="20"/>
      <c r="CKX92" s="20"/>
      <c r="CKY92" s="20"/>
      <c r="CKZ92" s="20"/>
      <c r="CLA92" s="20"/>
      <c r="CLB92" s="20"/>
      <c r="CLC92" s="20"/>
      <c r="CLD92" s="20"/>
      <c r="CLE92" s="20"/>
      <c r="CLF92" s="20"/>
      <c r="CLG92" s="20"/>
      <c r="CLH92" s="20"/>
      <c r="CLI92" s="20"/>
      <c r="CLJ92" s="20"/>
      <c r="CLK92" s="20"/>
      <c r="CLL92" s="20"/>
      <c r="CLM92" s="20"/>
      <c r="CLN92" s="20"/>
      <c r="CLO92" s="20"/>
      <c r="CLP92" s="20"/>
      <c r="CLQ92" s="20"/>
      <c r="CLR92" s="20"/>
      <c r="CLS92" s="20"/>
      <c r="CLT92" s="20"/>
      <c r="CLU92" s="20"/>
      <c r="CLV92" s="20"/>
      <c r="CLW92" s="20"/>
      <c r="CLX92" s="20"/>
      <c r="CLY92" s="20"/>
      <c r="CLZ92" s="20"/>
      <c r="CMA92" s="20"/>
      <c r="CMB92" s="20"/>
      <c r="CMC92" s="20"/>
      <c r="CMD92" s="20"/>
      <c r="CME92" s="20"/>
      <c r="CMF92" s="20"/>
      <c r="CMG92" s="20"/>
      <c r="CMH92" s="20"/>
      <c r="CMI92" s="20"/>
      <c r="CMJ92" s="20"/>
      <c r="CMK92" s="20"/>
      <c r="CML92" s="20"/>
      <c r="CMM92" s="20"/>
      <c r="CMN92" s="20"/>
      <c r="CMO92" s="20"/>
      <c r="CMP92" s="20"/>
      <c r="CMQ92" s="20"/>
      <c r="CMR92" s="20"/>
      <c r="CMS92" s="20"/>
      <c r="CMT92" s="20"/>
      <c r="CMU92" s="20"/>
      <c r="CMV92" s="20"/>
      <c r="CMW92" s="20"/>
      <c r="CMX92" s="20"/>
      <c r="CMY92" s="20"/>
      <c r="CMZ92" s="20"/>
      <c r="CNA92" s="20"/>
      <c r="CNB92" s="20"/>
      <c r="CNC92" s="20"/>
      <c r="CND92" s="20"/>
      <c r="CNE92" s="20"/>
      <c r="CNF92" s="20"/>
      <c r="CNG92" s="20"/>
      <c r="CNH92" s="20"/>
      <c r="CNI92" s="20"/>
      <c r="CNJ92" s="20"/>
      <c r="CNK92" s="20"/>
      <c r="CNL92" s="20"/>
      <c r="CNM92" s="20"/>
      <c r="CNN92" s="20"/>
      <c r="CNO92" s="20"/>
      <c r="CNP92" s="20"/>
      <c r="CNQ92" s="20"/>
      <c r="CNR92" s="20"/>
      <c r="CNS92" s="20"/>
      <c r="CNT92" s="20"/>
      <c r="CNU92" s="20"/>
      <c r="CNV92" s="20"/>
      <c r="CNW92" s="20"/>
      <c r="CNX92" s="20"/>
      <c r="CNY92" s="20"/>
      <c r="CNZ92" s="20"/>
      <c r="COA92" s="20"/>
      <c r="COB92" s="20"/>
      <c r="COC92" s="20"/>
      <c r="COD92" s="20"/>
      <c r="COE92" s="20"/>
      <c r="COF92" s="20"/>
      <c r="COG92" s="20"/>
      <c r="COH92" s="20"/>
      <c r="COI92" s="20"/>
      <c r="COJ92" s="20"/>
      <c r="COK92" s="20"/>
      <c r="COL92" s="20"/>
      <c r="COM92" s="20"/>
      <c r="CON92" s="20"/>
      <c r="COO92" s="20"/>
      <c r="COP92" s="20"/>
      <c r="COQ92" s="20"/>
      <c r="COR92" s="20"/>
      <c r="COS92" s="20"/>
      <c r="COT92" s="20"/>
      <c r="COU92" s="20"/>
      <c r="COV92" s="20"/>
      <c r="COW92" s="20"/>
      <c r="COX92" s="20"/>
      <c r="COY92" s="20"/>
      <c r="COZ92" s="20"/>
      <c r="CPA92" s="20"/>
      <c r="CPB92" s="20"/>
      <c r="CPC92" s="20"/>
      <c r="CPD92" s="20"/>
      <c r="CPE92" s="20"/>
      <c r="CPF92" s="20"/>
      <c r="CPG92" s="20"/>
      <c r="CPH92" s="20"/>
      <c r="CPI92" s="20"/>
      <c r="CPJ92" s="20"/>
      <c r="CPK92" s="20"/>
      <c r="CPL92" s="20"/>
      <c r="CPM92" s="20"/>
      <c r="CPN92" s="20"/>
      <c r="CPO92" s="20"/>
      <c r="CPP92" s="20"/>
      <c r="CPQ92" s="20"/>
      <c r="CPR92" s="20"/>
      <c r="CPS92" s="20"/>
      <c r="CPT92" s="20"/>
      <c r="CPU92" s="20"/>
      <c r="CPV92" s="20"/>
      <c r="CPW92" s="20"/>
      <c r="CPX92" s="20"/>
      <c r="CPY92" s="20"/>
      <c r="CPZ92" s="20"/>
      <c r="CQA92" s="20"/>
      <c r="CQB92" s="20"/>
      <c r="CQC92" s="20"/>
      <c r="CQD92" s="20"/>
      <c r="CQE92" s="20"/>
      <c r="CQF92" s="20"/>
      <c r="CQG92" s="20"/>
      <c r="CQH92" s="20"/>
      <c r="CQI92" s="20"/>
      <c r="CQJ92" s="20"/>
      <c r="CQK92" s="20"/>
      <c r="CQL92" s="20"/>
      <c r="CQM92" s="20"/>
      <c r="CQN92" s="20"/>
      <c r="CQO92" s="20"/>
      <c r="CQP92" s="20"/>
      <c r="CQQ92" s="20"/>
      <c r="CQR92" s="20"/>
      <c r="CQS92" s="20"/>
      <c r="CQT92" s="20"/>
      <c r="CQU92" s="20"/>
      <c r="CQV92" s="20"/>
      <c r="CQW92" s="20"/>
      <c r="CQX92" s="20"/>
      <c r="CQY92" s="20"/>
      <c r="CQZ92" s="20"/>
    </row>
    <row r="93" spans="1:2496" s="11" customFormat="1" ht="18" customHeight="1" x14ac:dyDescent="0.25">
      <c r="A93" s="433"/>
      <c r="B93" s="21">
        <v>4</v>
      </c>
      <c r="C93" s="21" t="str">
        <f t="shared" si="8"/>
        <v>_4</v>
      </c>
      <c r="D93" s="21" t="str">
        <f t="shared" si="9"/>
        <v>_3_1</v>
      </c>
      <c r="E93" s="22" t="s">
        <v>18</v>
      </c>
      <c r="F93" s="21">
        <v>3</v>
      </c>
      <c r="G93" s="22" t="s">
        <v>19</v>
      </c>
      <c r="H93" s="21">
        <v>1</v>
      </c>
      <c r="I93" s="22" t="s">
        <v>7</v>
      </c>
      <c r="J93" s="15">
        <v>0</v>
      </c>
      <c r="K93" s="15">
        <v>0</v>
      </c>
      <c r="L93" s="24">
        <v>1</v>
      </c>
      <c r="M93" s="13">
        <f t="shared" si="6"/>
        <v>1</v>
      </c>
      <c r="N93" s="13">
        <f t="shared" si="7"/>
        <v>1</v>
      </c>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
      <c r="DX93" s="20"/>
      <c r="DY93" s="20"/>
      <c r="DZ93" s="20"/>
      <c r="EA93" s="20"/>
      <c r="EB93" s="20"/>
      <c r="EC93" s="20"/>
      <c r="ED93" s="20"/>
      <c r="EE93" s="20"/>
      <c r="EF93" s="20"/>
      <c r="EG93" s="20"/>
      <c r="EH93" s="20"/>
      <c r="EI93" s="20"/>
      <c r="EJ93" s="20"/>
      <c r="EK93" s="20"/>
      <c r="EL93" s="20"/>
      <c r="EM93" s="20"/>
      <c r="EN93" s="20"/>
      <c r="EO93" s="20"/>
      <c r="EP93" s="20"/>
      <c r="EQ93" s="20"/>
      <c r="ER93" s="20"/>
      <c r="ES93" s="20"/>
      <c r="ET93" s="20"/>
      <c r="EU93" s="20"/>
      <c r="EV93" s="20"/>
      <c r="EW93" s="20"/>
      <c r="EX93" s="20"/>
      <c r="EY93" s="20"/>
      <c r="EZ93" s="20"/>
      <c r="FA93" s="20"/>
      <c r="FB93" s="20"/>
      <c r="FC93" s="20"/>
      <c r="FD93" s="20"/>
      <c r="FE93" s="20"/>
      <c r="FF93" s="20"/>
      <c r="FG93" s="20"/>
      <c r="FH93" s="20"/>
      <c r="FI93" s="20"/>
      <c r="FJ93" s="20"/>
      <c r="FK93" s="20"/>
      <c r="FL93" s="20"/>
      <c r="FM93" s="20"/>
      <c r="FN93" s="20"/>
      <c r="FO93" s="20"/>
      <c r="FP93" s="20"/>
      <c r="FQ93" s="20"/>
      <c r="FR93" s="20"/>
      <c r="FS93" s="20"/>
      <c r="FT93" s="20"/>
      <c r="FU93" s="20"/>
      <c r="FV93" s="20"/>
      <c r="FW93" s="20"/>
      <c r="FX93" s="20"/>
      <c r="FY93" s="20"/>
      <c r="FZ93" s="20"/>
      <c r="GA93" s="20"/>
      <c r="GB93" s="20"/>
      <c r="GC93" s="20"/>
      <c r="GD93" s="20"/>
      <c r="GE93" s="20"/>
      <c r="GF93" s="20"/>
      <c r="GG93" s="20"/>
      <c r="GH93" s="20"/>
      <c r="GI93" s="20"/>
      <c r="GJ93" s="20"/>
      <c r="GK93" s="20"/>
      <c r="GL93" s="20"/>
      <c r="GM93" s="20"/>
      <c r="GN93" s="20"/>
      <c r="GO93" s="20"/>
      <c r="GP93" s="20"/>
      <c r="GQ93" s="20"/>
      <c r="GR93" s="20"/>
      <c r="GS93" s="20"/>
      <c r="GT93" s="20"/>
      <c r="GU93" s="20"/>
      <c r="GV93" s="20"/>
      <c r="GW93" s="20"/>
      <c r="GX93" s="20"/>
      <c r="GY93" s="20"/>
      <c r="GZ93" s="20"/>
      <c r="HA93" s="20"/>
      <c r="HB93" s="20"/>
      <c r="HC93" s="20"/>
      <c r="HD93" s="20"/>
      <c r="HE93" s="20"/>
      <c r="HF93" s="20"/>
      <c r="HG93" s="20"/>
      <c r="HH93" s="20"/>
      <c r="HI93" s="20"/>
      <c r="HJ93" s="20"/>
      <c r="HK93" s="20"/>
      <c r="HL93" s="20"/>
      <c r="HM93" s="20"/>
      <c r="HN93" s="20"/>
      <c r="HO93" s="20"/>
      <c r="HP93" s="20"/>
      <c r="HQ93" s="20"/>
      <c r="HR93" s="20"/>
      <c r="HS93" s="20"/>
      <c r="HT93" s="20"/>
      <c r="HU93" s="20"/>
      <c r="HV93" s="20"/>
      <c r="HW93" s="20"/>
      <c r="HX93" s="20"/>
      <c r="HY93" s="20"/>
      <c r="HZ93" s="20"/>
      <c r="IA93" s="20"/>
      <c r="IB93" s="20"/>
      <c r="IC93" s="20"/>
      <c r="ID93" s="20"/>
      <c r="IE93" s="20"/>
      <c r="IF93" s="20"/>
      <c r="IG93" s="20"/>
      <c r="IH93" s="20"/>
      <c r="II93" s="20"/>
      <c r="IJ93" s="20"/>
      <c r="IK93" s="20"/>
      <c r="IL93" s="20"/>
      <c r="IM93" s="20"/>
      <c r="IN93" s="20"/>
      <c r="IO93" s="20"/>
      <c r="IP93" s="20"/>
      <c r="IQ93" s="20"/>
      <c r="IR93" s="20"/>
      <c r="IS93" s="20"/>
      <c r="IT93" s="20"/>
      <c r="IU93" s="20"/>
      <c r="IV93" s="20"/>
      <c r="IW93" s="20"/>
      <c r="IX93" s="20"/>
      <c r="IY93" s="20"/>
      <c r="IZ93" s="20"/>
      <c r="JA93" s="20"/>
      <c r="JB93" s="20"/>
      <c r="JC93" s="20"/>
      <c r="JD93" s="20"/>
      <c r="JE93" s="20"/>
      <c r="JF93" s="20"/>
      <c r="JG93" s="20"/>
      <c r="JH93" s="20"/>
      <c r="JI93" s="20"/>
      <c r="JJ93" s="20"/>
      <c r="JK93" s="20"/>
      <c r="JL93" s="20"/>
      <c r="JM93" s="20"/>
      <c r="JN93" s="20"/>
      <c r="JO93" s="20"/>
      <c r="JP93" s="20"/>
      <c r="JQ93" s="20"/>
      <c r="JR93" s="20"/>
      <c r="JS93" s="20"/>
      <c r="JT93" s="20"/>
      <c r="JU93" s="20"/>
      <c r="JV93" s="20"/>
      <c r="JW93" s="20"/>
      <c r="JX93" s="20"/>
      <c r="JY93" s="20"/>
      <c r="JZ93" s="20"/>
      <c r="KA93" s="20"/>
      <c r="KB93" s="20"/>
      <c r="KC93" s="20"/>
      <c r="KD93" s="20"/>
      <c r="KE93" s="20"/>
      <c r="KF93" s="20"/>
      <c r="KG93" s="20"/>
      <c r="KH93" s="20"/>
      <c r="KI93" s="20"/>
      <c r="KJ93" s="20"/>
      <c r="KK93" s="20"/>
      <c r="KL93" s="20"/>
      <c r="KM93" s="20"/>
      <c r="KN93" s="20"/>
      <c r="KO93" s="20"/>
      <c r="KP93" s="20"/>
      <c r="KQ93" s="20"/>
      <c r="KR93" s="20"/>
      <c r="KS93" s="20"/>
      <c r="KT93" s="20"/>
      <c r="KU93" s="20"/>
      <c r="KV93" s="20"/>
      <c r="KW93" s="20"/>
      <c r="KX93" s="20"/>
      <c r="KY93" s="20"/>
      <c r="KZ93" s="20"/>
      <c r="LA93" s="20"/>
      <c r="LB93" s="20"/>
      <c r="LC93" s="20"/>
      <c r="LD93" s="20"/>
      <c r="LE93" s="20"/>
      <c r="LF93" s="20"/>
      <c r="LG93" s="20"/>
      <c r="LH93" s="20"/>
      <c r="LI93" s="20"/>
      <c r="LJ93" s="20"/>
      <c r="LK93" s="20"/>
      <c r="LL93" s="20"/>
      <c r="LM93" s="20"/>
      <c r="LN93" s="20"/>
      <c r="LO93" s="20"/>
      <c r="LP93" s="20"/>
      <c r="LQ93" s="20"/>
      <c r="LR93" s="20"/>
      <c r="LS93" s="20"/>
      <c r="LT93" s="20"/>
      <c r="LU93" s="20"/>
      <c r="LV93" s="20"/>
      <c r="LW93" s="20"/>
      <c r="LX93" s="20"/>
      <c r="LY93" s="20"/>
      <c r="LZ93" s="20"/>
      <c r="MA93" s="20"/>
      <c r="MB93" s="20"/>
      <c r="MC93" s="20"/>
      <c r="MD93" s="20"/>
      <c r="ME93" s="20"/>
      <c r="MF93" s="20"/>
      <c r="MG93" s="20"/>
      <c r="MH93" s="20"/>
      <c r="MI93" s="20"/>
      <c r="MJ93" s="20"/>
      <c r="MK93" s="20"/>
      <c r="ML93" s="20"/>
      <c r="MM93" s="20"/>
      <c r="MN93" s="20"/>
      <c r="MO93" s="20"/>
      <c r="MP93" s="20"/>
      <c r="MQ93" s="20"/>
      <c r="MR93" s="20"/>
      <c r="MS93" s="20"/>
      <c r="MT93" s="20"/>
      <c r="MU93" s="20"/>
      <c r="MV93" s="20"/>
      <c r="MW93" s="20"/>
      <c r="MX93" s="20"/>
      <c r="MY93" s="20"/>
      <c r="MZ93" s="20"/>
      <c r="NA93" s="20"/>
      <c r="NB93" s="20"/>
      <c r="NC93" s="20"/>
      <c r="ND93" s="20"/>
      <c r="NE93" s="20"/>
      <c r="NF93" s="20"/>
      <c r="NG93" s="20"/>
      <c r="NH93" s="20"/>
      <c r="NI93" s="20"/>
      <c r="NJ93" s="20"/>
      <c r="NK93" s="20"/>
      <c r="NL93" s="20"/>
      <c r="NM93" s="20"/>
      <c r="NN93" s="20"/>
      <c r="NO93" s="20"/>
      <c r="NP93" s="20"/>
      <c r="NQ93" s="20"/>
      <c r="NR93" s="20"/>
      <c r="NS93" s="20"/>
      <c r="NT93" s="20"/>
      <c r="NU93" s="20"/>
      <c r="NV93" s="20"/>
      <c r="NW93" s="20"/>
      <c r="NX93" s="20"/>
      <c r="NY93" s="20"/>
      <c r="NZ93" s="20"/>
      <c r="OA93" s="20"/>
      <c r="OB93" s="20"/>
      <c r="OC93" s="20"/>
      <c r="OD93" s="20"/>
      <c r="OE93" s="20"/>
      <c r="OF93" s="20"/>
      <c r="OG93" s="20"/>
      <c r="OH93" s="20"/>
      <c r="OI93" s="20"/>
      <c r="OJ93" s="20"/>
      <c r="OK93" s="20"/>
      <c r="OL93" s="20"/>
      <c r="OM93" s="20"/>
      <c r="ON93" s="20"/>
      <c r="OO93" s="20"/>
      <c r="OP93" s="20"/>
      <c r="OQ93" s="20"/>
      <c r="OR93" s="20"/>
      <c r="OS93" s="20"/>
      <c r="OT93" s="20"/>
      <c r="OU93" s="20"/>
      <c r="OV93" s="20"/>
      <c r="OW93" s="20"/>
      <c r="OX93" s="20"/>
      <c r="OY93" s="20"/>
      <c r="OZ93" s="20"/>
      <c r="PA93" s="20"/>
      <c r="PB93" s="20"/>
      <c r="PC93" s="20"/>
      <c r="PD93" s="20"/>
      <c r="PE93" s="20"/>
      <c r="PF93" s="20"/>
      <c r="PG93" s="20"/>
      <c r="PH93" s="20"/>
      <c r="PI93" s="20"/>
      <c r="PJ93" s="20"/>
      <c r="PK93" s="20"/>
      <c r="PL93" s="20"/>
      <c r="PM93" s="20"/>
      <c r="PN93" s="20"/>
      <c r="PO93" s="20"/>
      <c r="PP93" s="20"/>
      <c r="PQ93" s="20"/>
      <c r="PR93" s="20"/>
      <c r="PS93" s="20"/>
      <c r="PT93" s="20"/>
      <c r="PU93" s="20"/>
      <c r="PV93" s="20"/>
      <c r="PW93" s="20"/>
      <c r="PX93" s="20"/>
      <c r="PY93" s="20"/>
      <c r="PZ93" s="20"/>
      <c r="QA93" s="20"/>
      <c r="QB93" s="20"/>
      <c r="QC93" s="20"/>
      <c r="QD93" s="20"/>
      <c r="QE93" s="20"/>
      <c r="QF93" s="20"/>
      <c r="QG93" s="20"/>
      <c r="QH93" s="20"/>
      <c r="QI93" s="20"/>
      <c r="QJ93" s="20"/>
      <c r="QK93" s="20"/>
      <c r="QL93" s="20"/>
      <c r="QM93" s="20"/>
      <c r="QN93" s="20"/>
      <c r="QO93" s="20"/>
      <c r="QP93" s="20"/>
      <c r="QQ93" s="20"/>
      <c r="QR93" s="20"/>
      <c r="QS93" s="20"/>
      <c r="QT93" s="20"/>
      <c r="QU93" s="20"/>
      <c r="QV93" s="20"/>
      <c r="QW93" s="20"/>
      <c r="QX93" s="20"/>
      <c r="QY93" s="20"/>
      <c r="QZ93" s="20"/>
      <c r="RA93" s="20"/>
      <c r="RB93" s="20"/>
      <c r="RC93" s="20"/>
      <c r="RD93" s="20"/>
      <c r="RE93" s="20"/>
      <c r="RF93" s="20"/>
      <c r="RG93" s="20"/>
      <c r="RH93" s="20"/>
      <c r="RI93" s="20"/>
      <c r="RJ93" s="20"/>
      <c r="RK93" s="20"/>
      <c r="RL93" s="20"/>
      <c r="RM93" s="20"/>
      <c r="RN93" s="20"/>
      <c r="RO93" s="20"/>
      <c r="RP93" s="20"/>
      <c r="RQ93" s="20"/>
      <c r="RR93" s="20"/>
      <c r="RS93" s="20"/>
      <c r="RT93" s="20"/>
      <c r="RU93" s="20"/>
      <c r="RV93" s="20"/>
      <c r="RW93" s="20"/>
      <c r="RX93" s="20"/>
      <c r="RY93" s="20"/>
      <c r="RZ93" s="20"/>
      <c r="SA93" s="20"/>
      <c r="SB93" s="20"/>
      <c r="SC93" s="20"/>
      <c r="SD93" s="20"/>
      <c r="SE93" s="20"/>
      <c r="SF93" s="20"/>
      <c r="SG93" s="20"/>
      <c r="SH93" s="20"/>
      <c r="SI93" s="20"/>
      <c r="SJ93" s="20"/>
      <c r="SK93" s="20"/>
      <c r="SL93" s="20"/>
      <c r="SM93" s="20"/>
      <c r="SN93" s="20"/>
      <c r="SO93" s="20"/>
      <c r="SP93" s="20"/>
      <c r="SQ93" s="20"/>
      <c r="SR93" s="20"/>
      <c r="SS93" s="20"/>
      <c r="ST93" s="20"/>
      <c r="SU93" s="20"/>
      <c r="SV93" s="20"/>
      <c r="SW93" s="20"/>
      <c r="SX93" s="20"/>
      <c r="SY93" s="20"/>
      <c r="SZ93" s="20"/>
      <c r="TA93" s="20"/>
      <c r="TB93" s="20"/>
      <c r="TC93" s="20"/>
      <c r="TD93" s="20"/>
      <c r="TE93" s="20"/>
      <c r="TF93" s="20"/>
      <c r="TG93" s="20"/>
      <c r="TH93" s="20"/>
      <c r="TI93" s="20"/>
      <c r="TJ93" s="20"/>
      <c r="TK93" s="20"/>
      <c r="TL93" s="20"/>
      <c r="TM93" s="20"/>
      <c r="TN93" s="20"/>
      <c r="TO93" s="20"/>
      <c r="TP93" s="20"/>
      <c r="TQ93" s="20"/>
      <c r="TR93" s="20"/>
      <c r="TS93" s="20"/>
      <c r="TT93" s="20"/>
      <c r="TU93" s="20"/>
      <c r="TV93" s="20"/>
      <c r="TW93" s="20"/>
      <c r="TX93" s="20"/>
      <c r="TY93" s="20"/>
      <c r="TZ93" s="20"/>
      <c r="UA93" s="20"/>
      <c r="UB93" s="20"/>
      <c r="UC93" s="20"/>
      <c r="UD93" s="20"/>
      <c r="UE93" s="20"/>
      <c r="UF93" s="20"/>
      <c r="UG93" s="20"/>
      <c r="UH93" s="20"/>
      <c r="UI93" s="20"/>
      <c r="UJ93" s="20"/>
      <c r="UK93" s="20"/>
      <c r="UL93" s="20"/>
      <c r="UM93" s="20"/>
      <c r="UN93" s="20"/>
      <c r="UO93" s="20"/>
      <c r="UP93" s="20"/>
      <c r="UQ93" s="20"/>
      <c r="UR93" s="20"/>
      <c r="US93" s="20"/>
      <c r="UT93" s="20"/>
      <c r="UU93" s="20"/>
      <c r="UV93" s="20"/>
      <c r="UW93" s="20"/>
      <c r="UX93" s="20"/>
      <c r="UY93" s="20"/>
      <c r="UZ93" s="20"/>
      <c r="VA93" s="20"/>
      <c r="VB93" s="20"/>
      <c r="VC93" s="20"/>
      <c r="VD93" s="20"/>
      <c r="VE93" s="20"/>
      <c r="VF93" s="20"/>
      <c r="VG93" s="20"/>
      <c r="VH93" s="20"/>
      <c r="VI93" s="20"/>
      <c r="VJ93" s="20"/>
      <c r="VK93" s="20"/>
      <c r="VL93" s="20"/>
      <c r="VM93" s="20"/>
      <c r="VN93" s="20"/>
      <c r="VO93" s="20"/>
      <c r="VP93" s="20"/>
      <c r="VQ93" s="20"/>
      <c r="VR93" s="20"/>
      <c r="VS93" s="20"/>
      <c r="VT93" s="20"/>
      <c r="VU93" s="20"/>
      <c r="VV93" s="20"/>
      <c r="VW93" s="20"/>
      <c r="VX93" s="20"/>
      <c r="VY93" s="20"/>
      <c r="VZ93" s="20"/>
      <c r="WA93" s="20"/>
      <c r="WB93" s="20"/>
      <c r="WC93" s="20"/>
      <c r="WD93" s="20"/>
      <c r="WE93" s="20"/>
      <c r="WF93" s="20"/>
      <c r="WG93" s="20"/>
      <c r="WH93" s="20"/>
      <c r="WI93" s="20"/>
      <c r="WJ93" s="20"/>
      <c r="WK93" s="20"/>
      <c r="WL93" s="20"/>
      <c r="WM93" s="20"/>
      <c r="WN93" s="20"/>
      <c r="WO93" s="20"/>
      <c r="WP93" s="20"/>
      <c r="WQ93" s="20"/>
      <c r="WR93" s="20"/>
      <c r="WS93" s="20"/>
      <c r="WT93" s="20"/>
      <c r="WU93" s="20"/>
      <c r="WV93" s="20"/>
      <c r="WW93" s="20"/>
      <c r="WX93" s="20"/>
      <c r="WY93" s="20"/>
      <c r="WZ93" s="20"/>
      <c r="XA93" s="20"/>
      <c r="XB93" s="20"/>
      <c r="XC93" s="20"/>
      <c r="XD93" s="20"/>
      <c r="XE93" s="20"/>
      <c r="XF93" s="20"/>
      <c r="XG93" s="20"/>
      <c r="XH93" s="20"/>
      <c r="XI93" s="20"/>
      <c r="XJ93" s="20"/>
      <c r="XK93" s="20"/>
      <c r="XL93" s="20"/>
      <c r="XM93" s="20"/>
      <c r="XN93" s="20"/>
      <c r="XO93" s="20"/>
      <c r="XP93" s="20"/>
      <c r="XQ93" s="20"/>
      <c r="XR93" s="20"/>
      <c r="XS93" s="20"/>
      <c r="XT93" s="20"/>
      <c r="XU93" s="20"/>
      <c r="XV93" s="20"/>
      <c r="XW93" s="20"/>
      <c r="XX93" s="20"/>
      <c r="XY93" s="20"/>
      <c r="XZ93" s="20"/>
      <c r="YA93" s="20"/>
      <c r="YB93" s="20"/>
      <c r="YC93" s="20"/>
      <c r="YD93" s="20"/>
      <c r="YE93" s="20"/>
      <c r="YF93" s="20"/>
      <c r="YG93" s="20"/>
      <c r="YH93" s="20"/>
      <c r="YI93" s="20"/>
      <c r="YJ93" s="20"/>
      <c r="YK93" s="20"/>
      <c r="YL93" s="20"/>
      <c r="YM93" s="20"/>
      <c r="YN93" s="20"/>
      <c r="YO93" s="20"/>
      <c r="YP93" s="20"/>
      <c r="YQ93" s="20"/>
      <c r="YR93" s="20"/>
      <c r="YS93" s="20"/>
      <c r="YT93" s="20"/>
      <c r="YU93" s="20"/>
      <c r="YV93" s="20"/>
      <c r="YW93" s="20"/>
      <c r="YX93" s="20"/>
      <c r="YY93" s="20"/>
      <c r="YZ93" s="20"/>
      <c r="ZA93" s="20"/>
      <c r="ZB93" s="20"/>
      <c r="ZC93" s="20"/>
      <c r="ZD93" s="20"/>
      <c r="ZE93" s="20"/>
      <c r="ZF93" s="20"/>
      <c r="ZG93" s="20"/>
      <c r="ZH93" s="20"/>
      <c r="ZI93" s="20"/>
      <c r="ZJ93" s="20"/>
      <c r="ZK93" s="20"/>
      <c r="ZL93" s="20"/>
      <c r="ZM93" s="20"/>
      <c r="ZN93" s="20"/>
      <c r="ZO93" s="20"/>
      <c r="ZP93" s="20"/>
      <c r="ZQ93" s="20"/>
      <c r="ZR93" s="20"/>
      <c r="ZS93" s="20"/>
      <c r="ZT93" s="20"/>
      <c r="ZU93" s="20"/>
      <c r="ZV93" s="20"/>
      <c r="ZW93" s="20"/>
      <c r="ZX93" s="20"/>
      <c r="ZY93" s="20"/>
      <c r="ZZ93" s="20"/>
      <c r="AAA93" s="20"/>
      <c r="AAB93" s="20"/>
      <c r="AAC93" s="20"/>
      <c r="AAD93" s="20"/>
      <c r="AAE93" s="20"/>
      <c r="AAF93" s="20"/>
      <c r="AAG93" s="20"/>
      <c r="AAH93" s="20"/>
      <c r="AAI93" s="20"/>
      <c r="AAJ93" s="20"/>
      <c r="AAK93" s="20"/>
      <c r="AAL93" s="20"/>
      <c r="AAM93" s="20"/>
      <c r="AAN93" s="20"/>
      <c r="AAO93" s="20"/>
      <c r="AAP93" s="20"/>
      <c r="AAQ93" s="20"/>
      <c r="AAR93" s="20"/>
      <c r="AAS93" s="20"/>
      <c r="AAT93" s="20"/>
      <c r="AAU93" s="20"/>
      <c r="AAV93" s="20"/>
      <c r="AAW93" s="20"/>
      <c r="AAX93" s="20"/>
      <c r="AAY93" s="20"/>
      <c r="AAZ93" s="20"/>
      <c r="ABA93" s="20"/>
      <c r="ABB93" s="20"/>
      <c r="ABC93" s="20"/>
      <c r="ABD93" s="20"/>
      <c r="ABE93" s="20"/>
      <c r="ABF93" s="20"/>
      <c r="ABG93" s="20"/>
      <c r="ABH93" s="20"/>
      <c r="ABI93" s="20"/>
      <c r="ABJ93" s="20"/>
      <c r="ABK93" s="20"/>
      <c r="ABL93" s="20"/>
      <c r="ABM93" s="20"/>
      <c r="ABN93" s="20"/>
      <c r="ABO93" s="20"/>
      <c r="ABP93" s="20"/>
      <c r="ABQ93" s="20"/>
      <c r="ABR93" s="20"/>
      <c r="ABS93" s="20"/>
      <c r="ABT93" s="20"/>
      <c r="ABU93" s="20"/>
      <c r="ABV93" s="20"/>
      <c r="ABW93" s="20"/>
      <c r="ABX93" s="20"/>
      <c r="ABY93" s="20"/>
      <c r="ABZ93" s="20"/>
      <c r="ACA93" s="20"/>
      <c r="ACB93" s="20"/>
      <c r="ACC93" s="20"/>
      <c r="ACD93" s="20"/>
      <c r="ACE93" s="20"/>
      <c r="ACF93" s="20"/>
      <c r="ACG93" s="20"/>
      <c r="ACH93" s="20"/>
      <c r="ACI93" s="20"/>
      <c r="ACJ93" s="20"/>
      <c r="ACK93" s="20"/>
      <c r="ACL93" s="20"/>
      <c r="ACM93" s="20"/>
      <c r="ACN93" s="20"/>
      <c r="ACO93" s="20"/>
      <c r="ACP93" s="20"/>
      <c r="ACQ93" s="20"/>
      <c r="ACR93" s="20"/>
      <c r="ACS93" s="20"/>
      <c r="ACT93" s="20"/>
      <c r="ACU93" s="20"/>
      <c r="ACV93" s="20"/>
      <c r="ACW93" s="20"/>
      <c r="ACX93" s="20"/>
      <c r="ACY93" s="20"/>
      <c r="ACZ93" s="20"/>
      <c r="ADA93" s="20"/>
      <c r="ADB93" s="20"/>
      <c r="ADC93" s="20"/>
      <c r="ADD93" s="20"/>
      <c r="ADE93" s="20"/>
      <c r="ADF93" s="20"/>
      <c r="ADG93" s="20"/>
      <c r="ADH93" s="20"/>
      <c r="ADI93" s="20"/>
      <c r="ADJ93" s="20"/>
      <c r="ADK93" s="20"/>
      <c r="ADL93" s="20"/>
      <c r="ADM93" s="20"/>
      <c r="ADN93" s="20"/>
      <c r="ADO93" s="20"/>
      <c r="ADP93" s="20"/>
      <c r="ADQ93" s="20"/>
      <c r="ADR93" s="20"/>
      <c r="ADS93" s="20"/>
      <c r="ADT93" s="20"/>
      <c r="ADU93" s="20"/>
      <c r="ADV93" s="20"/>
      <c r="ADW93" s="20"/>
      <c r="ADX93" s="20"/>
      <c r="ADY93" s="20"/>
      <c r="ADZ93" s="20"/>
      <c r="AEA93" s="20"/>
      <c r="AEB93" s="20"/>
      <c r="AEC93" s="20"/>
      <c r="AED93" s="20"/>
      <c r="AEE93" s="20"/>
      <c r="AEF93" s="20"/>
      <c r="AEG93" s="20"/>
      <c r="AEH93" s="20"/>
      <c r="AEI93" s="20"/>
      <c r="AEJ93" s="20"/>
      <c r="AEK93" s="20"/>
      <c r="AEL93" s="20"/>
      <c r="AEM93" s="20"/>
      <c r="AEN93" s="20"/>
      <c r="AEO93" s="20"/>
      <c r="AEP93" s="20"/>
      <c r="AEQ93" s="20"/>
      <c r="AER93" s="20"/>
      <c r="AES93" s="20"/>
      <c r="AET93" s="20"/>
      <c r="AEU93" s="20"/>
      <c r="AEV93" s="20"/>
      <c r="AEW93" s="20"/>
      <c r="AEX93" s="20"/>
      <c r="AEY93" s="20"/>
      <c r="AEZ93" s="20"/>
      <c r="AFA93" s="20"/>
      <c r="AFB93" s="20"/>
      <c r="AFC93" s="20"/>
      <c r="AFD93" s="20"/>
      <c r="AFE93" s="20"/>
      <c r="AFF93" s="20"/>
      <c r="AFG93" s="20"/>
      <c r="AFH93" s="20"/>
      <c r="AFI93" s="20"/>
      <c r="AFJ93" s="20"/>
      <c r="AFK93" s="20"/>
      <c r="AFL93" s="20"/>
      <c r="AFM93" s="20"/>
      <c r="AFN93" s="20"/>
      <c r="AFO93" s="20"/>
      <c r="AFP93" s="20"/>
      <c r="AFQ93" s="20"/>
      <c r="AFR93" s="20"/>
      <c r="AFS93" s="20"/>
      <c r="AFT93" s="20"/>
      <c r="AFU93" s="20"/>
      <c r="AFV93" s="20"/>
      <c r="AFW93" s="20"/>
      <c r="AFX93" s="20"/>
      <c r="AFY93" s="20"/>
      <c r="AFZ93" s="20"/>
      <c r="AGA93" s="20"/>
      <c r="AGB93" s="20"/>
      <c r="AGC93" s="20"/>
      <c r="AGD93" s="20"/>
      <c r="AGE93" s="20"/>
      <c r="AGF93" s="20"/>
      <c r="AGG93" s="20"/>
      <c r="AGH93" s="20"/>
      <c r="AGI93" s="20"/>
      <c r="AGJ93" s="20"/>
      <c r="AGK93" s="20"/>
      <c r="AGL93" s="20"/>
      <c r="AGM93" s="20"/>
      <c r="AGN93" s="20"/>
      <c r="AGO93" s="20"/>
      <c r="AGP93" s="20"/>
      <c r="AGQ93" s="20"/>
      <c r="AGR93" s="20"/>
      <c r="AGS93" s="20"/>
      <c r="AGT93" s="20"/>
      <c r="AGU93" s="20"/>
      <c r="AGV93" s="20"/>
      <c r="AGW93" s="20"/>
      <c r="AGX93" s="20"/>
      <c r="AGY93" s="20"/>
      <c r="AGZ93" s="20"/>
      <c r="AHA93" s="20"/>
      <c r="AHB93" s="20"/>
      <c r="AHC93" s="20"/>
      <c r="AHD93" s="20"/>
      <c r="AHE93" s="20"/>
      <c r="AHF93" s="20"/>
      <c r="AHG93" s="20"/>
      <c r="AHH93" s="20"/>
      <c r="AHI93" s="20"/>
      <c r="AHJ93" s="20"/>
      <c r="AHK93" s="20"/>
      <c r="AHL93" s="20"/>
      <c r="AHM93" s="20"/>
      <c r="AHN93" s="20"/>
      <c r="AHO93" s="20"/>
      <c r="AHP93" s="20"/>
      <c r="AHQ93" s="20"/>
      <c r="AHR93" s="20"/>
      <c r="AHS93" s="20"/>
      <c r="AHT93" s="20"/>
      <c r="AHU93" s="20"/>
      <c r="AHV93" s="20"/>
      <c r="AHW93" s="20"/>
      <c r="AHX93" s="20"/>
      <c r="AHY93" s="20"/>
      <c r="AHZ93" s="20"/>
      <c r="AIA93" s="20"/>
      <c r="AIB93" s="20"/>
      <c r="AIC93" s="20"/>
      <c r="AID93" s="20"/>
      <c r="AIE93" s="20"/>
      <c r="AIF93" s="20"/>
      <c r="AIG93" s="20"/>
      <c r="AIH93" s="20"/>
      <c r="AII93" s="20"/>
      <c r="AIJ93" s="20"/>
      <c r="AIK93" s="20"/>
      <c r="AIL93" s="20"/>
      <c r="AIM93" s="20"/>
      <c r="AIN93" s="20"/>
      <c r="AIO93" s="20"/>
      <c r="AIP93" s="20"/>
      <c r="AIQ93" s="20"/>
      <c r="AIR93" s="20"/>
      <c r="AIS93" s="20"/>
      <c r="AIT93" s="20"/>
      <c r="AIU93" s="20"/>
      <c r="AIV93" s="20"/>
      <c r="AIW93" s="20"/>
      <c r="AIX93" s="20"/>
      <c r="AIY93" s="20"/>
      <c r="AIZ93" s="20"/>
      <c r="AJA93" s="20"/>
      <c r="AJB93" s="20"/>
      <c r="AJC93" s="20"/>
      <c r="AJD93" s="20"/>
      <c r="AJE93" s="20"/>
      <c r="AJF93" s="20"/>
      <c r="AJG93" s="20"/>
      <c r="AJH93" s="20"/>
      <c r="AJI93" s="20"/>
      <c r="AJJ93" s="20"/>
      <c r="AJK93" s="20"/>
      <c r="AJL93" s="20"/>
      <c r="AJM93" s="20"/>
      <c r="AJN93" s="20"/>
      <c r="AJO93" s="20"/>
      <c r="AJP93" s="20"/>
      <c r="AJQ93" s="20"/>
      <c r="AJR93" s="20"/>
      <c r="AJS93" s="20"/>
      <c r="AJT93" s="20"/>
      <c r="AJU93" s="20"/>
      <c r="AJV93" s="20"/>
      <c r="AJW93" s="20"/>
      <c r="AJX93" s="20"/>
      <c r="AJY93" s="20"/>
      <c r="AJZ93" s="20"/>
      <c r="AKA93" s="20"/>
      <c r="AKB93" s="20"/>
      <c r="AKC93" s="20"/>
      <c r="AKD93" s="20"/>
      <c r="AKE93" s="20"/>
      <c r="AKF93" s="20"/>
      <c r="AKG93" s="20"/>
      <c r="AKH93" s="20"/>
      <c r="AKI93" s="20"/>
      <c r="AKJ93" s="20"/>
      <c r="AKK93" s="20"/>
      <c r="AKL93" s="20"/>
      <c r="AKM93" s="20"/>
      <c r="AKN93" s="20"/>
      <c r="AKO93" s="20"/>
      <c r="AKP93" s="20"/>
      <c r="AKQ93" s="20"/>
      <c r="AKR93" s="20"/>
      <c r="AKS93" s="20"/>
      <c r="AKT93" s="20"/>
      <c r="AKU93" s="20"/>
      <c r="AKV93" s="20"/>
      <c r="AKW93" s="20"/>
      <c r="AKX93" s="20"/>
      <c r="AKY93" s="20"/>
      <c r="AKZ93" s="20"/>
      <c r="ALA93" s="20"/>
      <c r="ALB93" s="20"/>
      <c r="ALC93" s="20"/>
      <c r="ALD93" s="20"/>
      <c r="ALE93" s="20"/>
      <c r="ALF93" s="20"/>
      <c r="ALG93" s="20"/>
      <c r="ALH93" s="20"/>
      <c r="ALI93" s="20"/>
      <c r="ALJ93" s="20"/>
      <c r="ALK93" s="20"/>
      <c r="ALL93" s="20"/>
      <c r="ALM93" s="20"/>
      <c r="ALN93" s="20"/>
      <c r="ALO93" s="20"/>
      <c r="ALP93" s="20"/>
      <c r="ALQ93" s="20"/>
      <c r="ALR93" s="20"/>
      <c r="ALS93" s="20"/>
      <c r="ALT93" s="20"/>
      <c r="ALU93" s="20"/>
      <c r="ALV93" s="20"/>
      <c r="ALW93" s="20"/>
      <c r="ALX93" s="20"/>
      <c r="ALY93" s="20"/>
      <c r="ALZ93" s="20"/>
      <c r="AMA93" s="20"/>
      <c r="AMB93" s="20"/>
      <c r="AMC93" s="20"/>
      <c r="AMD93" s="20"/>
      <c r="AME93" s="20"/>
      <c r="AMF93" s="20"/>
      <c r="AMG93" s="20"/>
      <c r="AMH93" s="20"/>
      <c r="AMI93" s="20"/>
      <c r="AMJ93" s="20"/>
      <c r="AMK93" s="20"/>
      <c r="AML93" s="20"/>
      <c r="AMM93" s="20"/>
      <c r="AMN93" s="20"/>
      <c r="AMO93" s="20"/>
      <c r="AMP93" s="20"/>
      <c r="AMQ93" s="20"/>
      <c r="AMR93" s="20"/>
      <c r="AMS93" s="20"/>
      <c r="AMT93" s="20"/>
      <c r="AMU93" s="20"/>
      <c r="AMV93" s="20"/>
      <c r="AMW93" s="20"/>
      <c r="AMX93" s="20"/>
      <c r="AMY93" s="20"/>
      <c r="AMZ93" s="20"/>
      <c r="ANA93" s="20"/>
      <c r="ANB93" s="20"/>
      <c r="ANC93" s="20"/>
      <c r="AND93" s="20"/>
      <c r="ANE93" s="20"/>
      <c r="ANF93" s="20"/>
      <c r="ANG93" s="20"/>
      <c r="ANH93" s="20"/>
      <c r="ANI93" s="20"/>
      <c r="ANJ93" s="20"/>
      <c r="ANK93" s="20"/>
      <c r="ANL93" s="20"/>
      <c r="ANM93" s="20"/>
      <c r="ANN93" s="20"/>
      <c r="ANO93" s="20"/>
      <c r="ANP93" s="20"/>
      <c r="ANQ93" s="20"/>
      <c r="ANR93" s="20"/>
      <c r="ANS93" s="20"/>
      <c r="ANT93" s="20"/>
      <c r="ANU93" s="20"/>
      <c r="ANV93" s="20"/>
      <c r="ANW93" s="20"/>
      <c r="ANX93" s="20"/>
      <c r="ANY93" s="20"/>
      <c r="ANZ93" s="20"/>
      <c r="AOA93" s="20"/>
      <c r="AOB93" s="20"/>
      <c r="AOC93" s="20"/>
      <c r="AOD93" s="20"/>
      <c r="AOE93" s="20"/>
      <c r="AOF93" s="20"/>
      <c r="AOG93" s="20"/>
      <c r="AOH93" s="20"/>
      <c r="AOI93" s="20"/>
      <c r="AOJ93" s="20"/>
      <c r="AOK93" s="20"/>
      <c r="AOL93" s="20"/>
      <c r="AOM93" s="20"/>
      <c r="AON93" s="20"/>
      <c r="AOO93" s="20"/>
      <c r="AOP93" s="20"/>
      <c r="AOQ93" s="20"/>
      <c r="AOR93" s="20"/>
      <c r="AOS93" s="20"/>
      <c r="AOT93" s="20"/>
      <c r="AOU93" s="20"/>
      <c r="AOV93" s="20"/>
      <c r="AOW93" s="20"/>
      <c r="AOX93" s="20"/>
      <c r="AOY93" s="20"/>
      <c r="AOZ93" s="20"/>
      <c r="APA93" s="20"/>
      <c r="APB93" s="20"/>
      <c r="APC93" s="20"/>
      <c r="APD93" s="20"/>
      <c r="APE93" s="20"/>
      <c r="APF93" s="20"/>
      <c r="APG93" s="20"/>
      <c r="APH93" s="20"/>
      <c r="API93" s="20"/>
      <c r="APJ93" s="20"/>
      <c r="APK93" s="20"/>
      <c r="APL93" s="20"/>
      <c r="APM93" s="20"/>
      <c r="APN93" s="20"/>
      <c r="APO93" s="20"/>
      <c r="APP93" s="20"/>
      <c r="APQ93" s="20"/>
      <c r="APR93" s="20"/>
      <c r="APS93" s="20"/>
      <c r="APT93" s="20"/>
      <c r="APU93" s="20"/>
      <c r="APV93" s="20"/>
      <c r="APW93" s="20"/>
      <c r="APX93" s="20"/>
      <c r="APY93" s="20"/>
      <c r="APZ93" s="20"/>
      <c r="AQA93" s="20"/>
      <c r="AQB93" s="20"/>
      <c r="AQC93" s="20"/>
      <c r="AQD93" s="20"/>
      <c r="AQE93" s="20"/>
      <c r="AQF93" s="20"/>
      <c r="AQG93" s="20"/>
      <c r="AQH93" s="20"/>
      <c r="AQI93" s="20"/>
      <c r="AQJ93" s="20"/>
      <c r="AQK93" s="20"/>
      <c r="AQL93" s="20"/>
      <c r="AQM93" s="20"/>
      <c r="AQN93" s="20"/>
      <c r="AQO93" s="20"/>
      <c r="AQP93" s="20"/>
      <c r="AQQ93" s="20"/>
      <c r="AQR93" s="20"/>
      <c r="AQS93" s="20"/>
      <c r="AQT93" s="20"/>
      <c r="AQU93" s="20"/>
      <c r="AQV93" s="20"/>
      <c r="AQW93" s="20"/>
      <c r="AQX93" s="20"/>
      <c r="AQY93" s="20"/>
      <c r="AQZ93" s="20"/>
      <c r="ARA93" s="20"/>
      <c r="ARB93" s="20"/>
      <c r="ARC93" s="20"/>
      <c r="ARD93" s="20"/>
      <c r="ARE93" s="20"/>
      <c r="ARF93" s="20"/>
      <c r="ARG93" s="20"/>
      <c r="ARH93" s="20"/>
      <c r="ARI93" s="20"/>
      <c r="ARJ93" s="20"/>
      <c r="ARK93" s="20"/>
      <c r="ARL93" s="20"/>
      <c r="ARM93" s="20"/>
      <c r="ARN93" s="20"/>
      <c r="ARO93" s="20"/>
      <c r="ARP93" s="20"/>
      <c r="ARQ93" s="20"/>
      <c r="ARR93" s="20"/>
      <c r="ARS93" s="20"/>
      <c r="ART93" s="20"/>
      <c r="ARU93" s="20"/>
      <c r="ARV93" s="20"/>
      <c r="ARW93" s="20"/>
      <c r="ARX93" s="20"/>
      <c r="ARY93" s="20"/>
      <c r="ARZ93" s="20"/>
      <c r="ASA93" s="20"/>
      <c r="ASB93" s="20"/>
      <c r="ASC93" s="20"/>
      <c r="ASD93" s="20"/>
      <c r="ASE93" s="20"/>
      <c r="ASF93" s="20"/>
      <c r="ASG93" s="20"/>
      <c r="ASH93" s="20"/>
      <c r="ASI93" s="20"/>
      <c r="ASJ93" s="20"/>
      <c r="ASK93" s="20"/>
      <c r="ASL93" s="20"/>
      <c r="ASM93" s="20"/>
      <c r="ASN93" s="20"/>
      <c r="ASO93" s="20"/>
      <c r="ASP93" s="20"/>
      <c r="ASQ93" s="20"/>
      <c r="ASR93" s="20"/>
      <c r="ASS93" s="20"/>
      <c r="AST93" s="20"/>
      <c r="ASU93" s="20"/>
      <c r="ASV93" s="20"/>
      <c r="ASW93" s="20"/>
      <c r="ASX93" s="20"/>
      <c r="ASY93" s="20"/>
      <c r="ASZ93" s="20"/>
      <c r="ATA93" s="20"/>
      <c r="ATB93" s="20"/>
      <c r="ATC93" s="20"/>
      <c r="ATD93" s="20"/>
      <c r="ATE93" s="20"/>
      <c r="ATF93" s="20"/>
      <c r="ATG93" s="20"/>
      <c r="ATH93" s="20"/>
      <c r="ATI93" s="20"/>
      <c r="ATJ93" s="20"/>
      <c r="ATK93" s="20"/>
      <c r="ATL93" s="20"/>
      <c r="ATM93" s="20"/>
      <c r="ATN93" s="20"/>
      <c r="ATO93" s="20"/>
      <c r="ATP93" s="20"/>
      <c r="ATQ93" s="20"/>
      <c r="ATR93" s="20"/>
      <c r="ATS93" s="20"/>
      <c r="ATT93" s="20"/>
      <c r="ATU93" s="20"/>
      <c r="ATV93" s="20"/>
      <c r="ATW93" s="20"/>
      <c r="ATX93" s="20"/>
      <c r="ATY93" s="20"/>
      <c r="ATZ93" s="20"/>
      <c r="AUA93" s="20"/>
      <c r="AUB93" s="20"/>
      <c r="AUC93" s="20"/>
      <c r="AUD93" s="20"/>
      <c r="AUE93" s="20"/>
      <c r="AUF93" s="20"/>
      <c r="AUG93" s="20"/>
      <c r="AUH93" s="20"/>
      <c r="AUI93" s="20"/>
      <c r="AUJ93" s="20"/>
      <c r="AUK93" s="20"/>
      <c r="AUL93" s="20"/>
      <c r="AUM93" s="20"/>
      <c r="AUN93" s="20"/>
      <c r="AUO93" s="20"/>
      <c r="AUP93" s="20"/>
      <c r="AUQ93" s="20"/>
      <c r="AUR93" s="20"/>
      <c r="AUS93" s="20"/>
      <c r="AUT93" s="20"/>
      <c r="AUU93" s="20"/>
      <c r="AUV93" s="20"/>
      <c r="AUW93" s="20"/>
      <c r="AUX93" s="20"/>
      <c r="AUY93" s="20"/>
      <c r="AUZ93" s="20"/>
      <c r="AVA93" s="20"/>
      <c r="AVB93" s="20"/>
      <c r="AVC93" s="20"/>
      <c r="AVD93" s="20"/>
      <c r="AVE93" s="20"/>
      <c r="AVF93" s="20"/>
      <c r="AVG93" s="20"/>
      <c r="AVH93" s="20"/>
      <c r="AVI93" s="20"/>
      <c r="AVJ93" s="20"/>
      <c r="AVK93" s="20"/>
      <c r="AVL93" s="20"/>
      <c r="AVM93" s="20"/>
      <c r="AVN93" s="20"/>
      <c r="AVO93" s="20"/>
      <c r="AVP93" s="20"/>
      <c r="AVQ93" s="20"/>
      <c r="AVR93" s="20"/>
      <c r="AVS93" s="20"/>
      <c r="AVT93" s="20"/>
      <c r="AVU93" s="20"/>
      <c r="AVV93" s="20"/>
      <c r="AVW93" s="20"/>
      <c r="AVX93" s="20"/>
      <c r="AVY93" s="20"/>
      <c r="AVZ93" s="20"/>
      <c r="AWA93" s="20"/>
      <c r="AWB93" s="20"/>
      <c r="AWC93" s="20"/>
      <c r="AWD93" s="20"/>
      <c r="AWE93" s="20"/>
      <c r="AWF93" s="20"/>
      <c r="AWG93" s="20"/>
      <c r="AWH93" s="20"/>
      <c r="AWI93" s="20"/>
      <c r="AWJ93" s="20"/>
      <c r="AWK93" s="20"/>
      <c r="AWL93" s="20"/>
      <c r="AWM93" s="20"/>
      <c r="AWN93" s="20"/>
      <c r="AWO93" s="20"/>
      <c r="AWP93" s="20"/>
      <c r="AWQ93" s="20"/>
      <c r="AWR93" s="20"/>
      <c r="AWS93" s="20"/>
      <c r="AWT93" s="20"/>
      <c r="AWU93" s="20"/>
      <c r="AWV93" s="20"/>
      <c r="AWW93" s="20"/>
      <c r="AWX93" s="20"/>
      <c r="AWY93" s="20"/>
      <c r="AWZ93" s="20"/>
      <c r="AXA93" s="20"/>
      <c r="AXB93" s="20"/>
      <c r="AXC93" s="20"/>
      <c r="AXD93" s="20"/>
      <c r="AXE93" s="20"/>
      <c r="AXF93" s="20"/>
      <c r="AXG93" s="20"/>
      <c r="AXH93" s="20"/>
      <c r="AXI93" s="20"/>
      <c r="AXJ93" s="20"/>
      <c r="AXK93" s="20"/>
      <c r="AXL93" s="20"/>
      <c r="AXM93" s="20"/>
      <c r="AXN93" s="20"/>
      <c r="AXO93" s="20"/>
      <c r="AXP93" s="20"/>
      <c r="AXQ93" s="20"/>
      <c r="AXR93" s="20"/>
      <c r="AXS93" s="20"/>
      <c r="AXT93" s="20"/>
      <c r="AXU93" s="20"/>
      <c r="AXV93" s="20"/>
      <c r="AXW93" s="20"/>
      <c r="AXX93" s="20"/>
      <c r="AXY93" s="20"/>
      <c r="AXZ93" s="20"/>
      <c r="AYA93" s="20"/>
      <c r="AYB93" s="20"/>
      <c r="AYC93" s="20"/>
      <c r="AYD93" s="20"/>
      <c r="AYE93" s="20"/>
      <c r="AYF93" s="20"/>
      <c r="AYG93" s="20"/>
      <c r="AYH93" s="20"/>
      <c r="AYI93" s="20"/>
      <c r="AYJ93" s="20"/>
      <c r="AYK93" s="20"/>
      <c r="AYL93" s="20"/>
      <c r="AYM93" s="20"/>
      <c r="AYN93" s="20"/>
      <c r="AYO93" s="20"/>
      <c r="AYP93" s="20"/>
      <c r="AYQ93" s="20"/>
      <c r="AYR93" s="20"/>
      <c r="AYS93" s="20"/>
      <c r="AYT93" s="20"/>
      <c r="AYU93" s="20"/>
      <c r="AYV93" s="20"/>
      <c r="AYW93" s="20"/>
      <c r="AYX93" s="20"/>
      <c r="AYY93" s="20"/>
      <c r="AYZ93" s="20"/>
      <c r="AZA93" s="20"/>
      <c r="AZB93" s="20"/>
      <c r="AZC93" s="20"/>
      <c r="AZD93" s="20"/>
      <c r="AZE93" s="20"/>
      <c r="AZF93" s="20"/>
      <c r="AZG93" s="20"/>
      <c r="AZH93" s="20"/>
      <c r="AZI93" s="20"/>
      <c r="AZJ93" s="20"/>
      <c r="AZK93" s="20"/>
      <c r="AZL93" s="20"/>
      <c r="AZM93" s="20"/>
      <c r="AZN93" s="20"/>
      <c r="AZO93" s="20"/>
      <c r="AZP93" s="20"/>
      <c r="AZQ93" s="20"/>
      <c r="AZR93" s="20"/>
      <c r="AZS93" s="20"/>
      <c r="AZT93" s="20"/>
      <c r="AZU93" s="20"/>
      <c r="AZV93" s="20"/>
      <c r="AZW93" s="20"/>
      <c r="AZX93" s="20"/>
      <c r="AZY93" s="20"/>
      <c r="AZZ93" s="20"/>
      <c r="BAA93" s="20"/>
      <c r="BAB93" s="20"/>
      <c r="BAC93" s="20"/>
      <c r="BAD93" s="20"/>
      <c r="BAE93" s="20"/>
      <c r="BAF93" s="20"/>
      <c r="BAG93" s="20"/>
      <c r="BAH93" s="20"/>
      <c r="BAI93" s="20"/>
      <c r="BAJ93" s="20"/>
      <c r="BAK93" s="20"/>
      <c r="BAL93" s="20"/>
      <c r="BAM93" s="20"/>
      <c r="BAN93" s="20"/>
      <c r="BAO93" s="20"/>
      <c r="BAP93" s="20"/>
      <c r="BAQ93" s="20"/>
      <c r="BAR93" s="20"/>
      <c r="BAS93" s="20"/>
      <c r="BAT93" s="20"/>
      <c r="BAU93" s="20"/>
      <c r="BAV93" s="20"/>
      <c r="BAW93" s="20"/>
      <c r="BAX93" s="20"/>
      <c r="BAY93" s="20"/>
      <c r="BAZ93" s="20"/>
      <c r="BBA93" s="20"/>
      <c r="BBB93" s="20"/>
      <c r="BBC93" s="20"/>
      <c r="BBD93" s="20"/>
      <c r="BBE93" s="20"/>
      <c r="BBF93" s="20"/>
      <c r="BBG93" s="20"/>
      <c r="BBH93" s="20"/>
      <c r="BBI93" s="20"/>
      <c r="BBJ93" s="20"/>
      <c r="BBK93" s="20"/>
      <c r="BBL93" s="20"/>
      <c r="BBM93" s="20"/>
      <c r="BBN93" s="20"/>
      <c r="BBO93" s="20"/>
      <c r="BBP93" s="20"/>
      <c r="BBQ93" s="20"/>
      <c r="BBR93" s="20"/>
      <c r="BBS93" s="20"/>
      <c r="BBT93" s="20"/>
      <c r="BBU93" s="20"/>
      <c r="BBV93" s="20"/>
      <c r="BBW93" s="20"/>
      <c r="BBX93" s="20"/>
      <c r="BBY93" s="20"/>
      <c r="BBZ93" s="20"/>
      <c r="BCA93" s="20"/>
      <c r="BCB93" s="20"/>
      <c r="BCC93" s="20"/>
      <c r="BCD93" s="20"/>
      <c r="BCE93" s="20"/>
      <c r="BCF93" s="20"/>
      <c r="BCG93" s="20"/>
      <c r="BCH93" s="20"/>
      <c r="BCI93" s="20"/>
      <c r="BCJ93" s="20"/>
      <c r="BCK93" s="20"/>
      <c r="BCL93" s="20"/>
      <c r="BCM93" s="20"/>
      <c r="BCN93" s="20"/>
      <c r="BCO93" s="20"/>
      <c r="BCP93" s="20"/>
      <c r="BCQ93" s="20"/>
      <c r="BCR93" s="20"/>
      <c r="BCS93" s="20"/>
      <c r="BCT93" s="20"/>
      <c r="BCU93" s="20"/>
      <c r="BCV93" s="20"/>
      <c r="BCW93" s="20"/>
      <c r="BCX93" s="20"/>
      <c r="BCY93" s="20"/>
      <c r="BCZ93" s="20"/>
      <c r="BDA93" s="20"/>
      <c r="BDB93" s="20"/>
      <c r="BDC93" s="20"/>
      <c r="BDD93" s="20"/>
      <c r="BDE93" s="20"/>
      <c r="BDF93" s="20"/>
      <c r="BDG93" s="20"/>
      <c r="BDH93" s="20"/>
      <c r="BDI93" s="20"/>
      <c r="BDJ93" s="20"/>
      <c r="BDK93" s="20"/>
      <c r="BDL93" s="20"/>
      <c r="BDM93" s="20"/>
      <c r="BDN93" s="20"/>
      <c r="BDO93" s="20"/>
      <c r="BDP93" s="20"/>
      <c r="BDQ93" s="20"/>
      <c r="BDR93" s="20"/>
      <c r="BDS93" s="20"/>
      <c r="BDT93" s="20"/>
      <c r="BDU93" s="20"/>
      <c r="BDV93" s="20"/>
      <c r="BDW93" s="20"/>
      <c r="BDX93" s="20"/>
      <c r="BDY93" s="20"/>
      <c r="BDZ93" s="20"/>
      <c r="BEA93" s="20"/>
      <c r="BEB93" s="20"/>
      <c r="BEC93" s="20"/>
      <c r="BED93" s="20"/>
      <c r="BEE93" s="20"/>
      <c r="BEF93" s="20"/>
      <c r="BEG93" s="20"/>
      <c r="BEH93" s="20"/>
      <c r="BEI93" s="20"/>
      <c r="BEJ93" s="20"/>
      <c r="BEK93" s="20"/>
      <c r="BEL93" s="20"/>
      <c r="BEM93" s="20"/>
      <c r="BEN93" s="20"/>
      <c r="BEO93" s="20"/>
      <c r="BEP93" s="20"/>
      <c r="BEQ93" s="20"/>
      <c r="BER93" s="20"/>
      <c r="BES93" s="20"/>
      <c r="BET93" s="20"/>
      <c r="BEU93" s="20"/>
      <c r="BEV93" s="20"/>
      <c r="BEW93" s="20"/>
      <c r="BEX93" s="20"/>
      <c r="BEY93" s="20"/>
      <c r="BEZ93" s="20"/>
      <c r="BFA93" s="20"/>
      <c r="BFB93" s="20"/>
      <c r="BFC93" s="20"/>
      <c r="BFD93" s="20"/>
      <c r="BFE93" s="20"/>
      <c r="BFF93" s="20"/>
      <c r="BFG93" s="20"/>
      <c r="BFH93" s="20"/>
      <c r="BFI93" s="20"/>
      <c r="BFJ93" s="20"/>
      <c r="BFK93" s="20"/>
      <c r="BFL93" s="20"/>
      <c r="BFM93" s="20"/>
      <c r="BFN93" s="20"/>
      <c r="BFO93" s="20"/>
      <c r="BFP93" s="20"/>
      <c r="BFQ93" s="20"/>
      <c r="BFR93" s="20"/>
      <c r="BFS93" s="20"/>
      <c r="BFT93" s="20"/>
      <c r="BFU93" s="20"/>
      <c r="BFV93" s="20"/>
      <c r="BFW93" s="20"/>
      <c r="BFX93" s="20"/>
      <c r="BFY93" s="20"/>
      <c r="BFZ93" s="20"/>
      <c r="BGA93" s="20"/>
      <c r="BGB93" s="20"/>
      <c r="BGC93" s="20"/>
      <c r="BGD93" s="20"/>
      <c r="BGE93" s="20"/>
      <c r="BGF93" s="20"/>
      <c r="BGG93" s="20"/>
      <c r="BGH93" s="20"/>
      <c r="BGI93" s="20"/>
      <c r="BGJ93" s="20"/>
      <c r="BGK93" s="20"/>
      <c r="BGL93" s="20"/>
      <c r="BGM93" s="20"/>
      <c r="BGN93" s="20"/>
      <c r="BGO93" s="20"/>
      <c r="BGP93" s="20"/>
      <c r="BGQ93" s="20"/>
      <c r="BGR93" s="20"/>
      <c r="BGS93" s="20"/>
      <c r="BGT93" s="20"/>
      <c r="BGU93" s="20"/>
      <c r="BGV93" s="20"/>
      <c r="BGW93" s="20"/>
      <c r="BGX93" s="20"/>
      <c r="BGY93" s="20"/>
      <c r="BGZ93" s="20"/>
      <c r="BHA93" s="20"/>
      <c r="BHB93" s="20"/>
      <c r="BHC93" s="20"/>
      <c r="BHD93" s="20"/>
      <c r="BHE93" s="20"/>
      <c r="BHF93" s="20"/>
      <c r="BHG93" s="20"/>
      <c r="BHH93" s="20"/>
      <c r="BHI93" s="20"/>
      <c r="BHJ93" s="20"/>
      <c r="BHK93" s="20"/>
      <c r="BHL93" s="20"/>
      <c r="BHM93" s="20"/>
      <c r="BHN93" s="20"/>
      <c r="BHO93" s="20"/>
      <c r="BHP93" s="20"/>
      <c r="BHQ93" s="20"/>
      <c r="BHR93" s="20"/>
      <c r="BHS93" s="20"/>
      <c r="BHT93" s="20"/>
      <c r="BHU93" s="20"/>
      <c r="BHV93" s="20"/>
      <c r="BHW93" s="20"/>
      <c r="BHX93" s="20"/>
      <c r="BHY93" s="20"/>
      <c r="BHZ93" s="20"/>
      <c r="BIA93" s="20"/>
      <c r="BIB93" s="20"/>
      <c r="BIC93" s="20"/>
      <c r="BID93" s="20"/>
      <c r="BIE93" s="20"/>
      <c r="BIF93" s="20"/>
      <c r="BIG93" s="20"/>
      <c r="BIH93" s="20"/>
      <c r="BII93" s="20"/>
      <c r="BIJ93" s="20"/>
      <c r="BIK93" s="20"/>
      <c r="BIL93" s="20"/>
      <c r="BIM93" s="20"/>
      <c r="BIN93" s="20"/>
      <c r="BIO93" s="20"/>
      <c r="BIP93" s="20"/>
      <c r="BIQ93" s="20"/>
      <c r="BIR93" s="20"/>
      <c r="BIS93" s="20"/>
      <c r="BIT93" s="20"/>
      <c r="BIU93" s="20"/>
      <c r="BIV93" s="20"/>
      <c r="BIW93" s="20"/>
      <c r="BIX93" s="20"/>
      <c r="BIY93" s="20"/>
      <c r="BIZ93" s="20"/>
      <c r="BJA93" s="20"/>
      <c r="BJB93" s="20"/>
      <c r="BJC93" s="20"/>
      <c r="BJD93" s="20"/>
      <c r="BJE93" s="20"/>
      <c r="BJF93" s="20"/>
      <c r="BJG93" s="20"/>
      <c r="BJH93" s="20"/>
      <c r="BJI93" s="20"/>
      <c r="BJJ93" s="20"/>
      <c r="BJK93" s="20"/>
      <c r="BJL93" s="20"/>
      <c r="BJM93" s="20"/>
      <c r="BJN93" s="20"/>
      <c r="BJO93" s="20"/>
      <c r="BJP93" s="20"/>
      <c r="BJQ93" s="20"/>
      <c r="BJR93" s="20"/>
      <c r="BJS93" s="20"/>
      <c r="BJT93" s="20"/>
      <c r="BJU93" s="20"/>
      <c r="BJV93" s="20"/>
      <c r="BJW93" s="20"/>
      <c r="BJX93" s="20"/>
      <c r="BJY93" s="20"/>
      <c r="BJZ93" s="20"/>
      <c r="BKA93" s="20"/>
      <c r="BKB93" s="20"/>
      <c r="BKC93" s="20"/>
      <c r="BKD93" s="20"/>
      <c r="BKE93" s="20"/>
      <c r="BKF93" s="20"/>
      <c r="BKG93" s="20"/>
      <c r="BKH93" s="20"/>
      <c r="BKI93" s="20"/>
      <c r="BKJ93" s="20"/>
      <c r="BKK93" s="20"/>
      <c r="BKL93" s="20"/>
      <c r="BKM93" s="20"/>
      <c r="BKN93" s="20"/>
      <c r="BKO93" s="20"/>
      <c r="BKP93" s="20"/>
      <c r="BKQ93" s="20"/>
      <c r="BKR93" s="20"/>
      <c r="BKS93" s="20"/>
      <c r="BKT93" s="20"/>
      <c r="BKU93" s="20"/>
      <c r="BKV93" s="20"/>
      <c r="BKW93" s="20"/>
      <c r="BKX93" s="20"/>
      <c r="BKY93" s="20"/>
      <c r="BKZ93" s="20"/>
      <c r="BLA93" s="20"/>
      <c r="BLB93" s="20"/>
      <c r="BLC93" s="20"/>
      <c r="BLD93" s="20"/>
      <c r="BLE93" s="20"/>
      <c r="BLF93" s="20"/>
      <c r="BLG93" s="20"/>
      <c r="BLH93" s="20"/>
      <c r="BLI93" s="20"/>
      <c r="BLJ93" s="20"/>
      <c r="BLK93" s="20"/>
      <c r="BLL93" s="20"/>
      <c r="BLM93" s="20"/>
      <c r="BLN93" s="20"/>
      <c r="BLO93" s="20"/>
      <c r="BLP93" s="20"/>
      <c r="BLQ93" s="20"/>
      <c r="BLR93" s="20"/>
      <c r="BLS93" s="20"/>
      <c r="BLT93" s="20"/>
      <c r="BLU93" s="20"/>
      <c r="BLV93" s="20"/>
      <c r="BLW93" s="20"/>
      <c r="BLX93" s="20"/>
      <c r="BLY93" s="20"/>
      <c r="BLZ93" s="20"/>
      <c r="BMA93" s="20"/>
      <c r="BMB93" s="20"/>
      <c r="BMC93" s="20"/>
      <c r="BMD93" s="20"/>
      <c r="BME93" s="20"/>
      <c r="BMF93" s="20"/>
      <c r="BMG93" s="20"/>
      <c r="BMH93" s="20"/>
      <c r="BMI93" s="20"/>
      <c r="BMJ93" s="20"/>
      <c r="BMK93" s="20"/>
      <c r="BML93" s="20"/>
      <c r="BMM93" s="20"/>
      <c r="BMN93" s="20"/>
      <c r="BMO93" s="20"/>
      <c r="BMP93" s="20"/>
      <c r="BMQ93" s="20"/>
      <c r="BMR93" s="20"/>
      <c r="BMS93" s="20"/>
      <c r="BMT93" s="20"/>
      <c r="BMU93" s="20"/>
      <c r="BMV93" s="20"/>
      <c r="BMW93" s="20"/>
      <c r="BMX93" s="20"/>
      <c r="BMY93" s="20"/>
      <c r="BMZ93" s="20"/>
      <c r="BNA93" s="20"/>
      <c r="BNB93" s="20"/>
      <c r="BNC93" s="20"/>
      <c r="BND93" s="20"/>
      <c r="BNE93" s="20"/>
      <c r="BNF93" s="20"/>
      <c r="BNG93" s="20"/>
      <c r="BNH93" s="20"/>
      <c r="BNI93" s="20"/>
      <c r="BNJ93" s="20"/>
      <c r="BNK93" s="20"/>
      <c r="BNL93" s="20"/>
      <c r="BNM93" s="20"/>
      <c r="BNN93" s="20"/>
      <c r="BNO93" s="20"/>
      <c r="BNP93" s="20"/>
      <c r="BNQ93" s="20"/>
      <c r="BNR93" s="20"/>
      <c r="BNS93" s="20"/>
      <c r="BNT93" s="20"/>
      <c r="BNU93" s="20"/>
      <c r="BNV93" s="20"/>
      <c r="BNW93" s="20"/>
      <c r="BNX93" s="20"/>
      <c r="BNY93" s="20"/>
      <c r="BNZ93" s="20"/>
      <c r="BOA93" s="20"/>
      <c r="BOB93" s="20"/>
      <c r="BOC93" s="20"/>
      <c r="BOD93" s="20"/>
      <c r="BOE93" s="20"/>
      <c r="BOF93" s="20"/>
      <c r="BOG93" s="20"/>
      <c r="BOH93" s="20"/>
      <c r="BOI93" s="20"/>
      <c r="BOJ93" s="20"/>
      <c r="BOK93" s="20"/>
      <c r="BOL93" s="20"/>
      <c r="BOM93" s="20"/>
      <c r="BON93" s="20"/>
      <c r="BOO93" s="20"/>
      <c r="BOP93" s="20"/>
      <c r="BOQ93" s="20"/>
      <c r="BOR93" s="20"/>
      <c r="BOS93" s="20"/>
      <c r="BOT93" s="20"/>
      <c r="BOU93" s="20"/>
      <c r="BOV93" s="20"/>
      <c r="BOW93" s="20"/>
      <c r="BOX93" s="20"/>
      <c r="BOY93" s="20"/>
      <c r="BOZ93" s="20"/>
      <c r="BPA93" s="20"/>
      <c r="BPB93" s="20"/>
      <c r="BPC93" s="20"/>
      <c r="BPD93" s="20"/>
      <c r="BPE93" s="20"/>
      <c r="BPF93" s="20"/>
      <c r="BPG93" s="20"/>
      <c r="BPH93" s="20"/>
      <c r="BPI93" s="20"/>
      <c r="BPJ93" s="20"/>
      <c r="BPK93" s="20"/>
      <c r="BPL93" s="20"/>
      <c r="BPM93" s="20"/>
      <c r="BPN93" s="20"/>
      <c r="BPO93" s="20"/>
      <c r="BPP93" s="20"/>
      <c r="BPQ93" s="20"/>
      <c r="BPR93" s="20"/>
      <c r="BPS93" s="20"/>
      <c r="BPT93" s="20"/>
      <c r="BPU93" s="20"/>
      <c r="BPV93" s="20"/>
      <c r="BPW93" s="20"/>
      <c r="BPX93" s="20"/>
      <c r="BPY93" s="20"/>
      <c r="BPZ93" s="20"/>
      <c r="BQA93" s="20"/>
      <c r="BQB93" s="20"/>
      <c r="BQC93" s="20"/>
      <c r="BQD93" s="20"/>
      <c r="BQE93" s="20"/>
      <c r="BQF93" s="20"/>
      <c r="BQG93" s="20"/>
      <c r="BQH93" s="20"/>
      <c r="BQI93" s="20"/>
      <c r="BQJ93" s="20"/>
      <c r="BQK93" s="20"/>
      <c r="BQL93" s="20"/>
      <c r="BQM93" s="20"/>
      <c r="BQN93" s="20"/>
      <c r="BQO93" s="20"/>
      <c r="BQP93" s="20"/>
      <c r="BQQ93" s="20"/>
      <c r="BQR93" s="20"/>
      <c r="BQS93" s="20"/>
      <c r="BQT93" s="20"/>
      <c r="BQU93" s="20"/>
      <c r="BQV93" s="20"/>
      <c r="BQW93" s="20"/>
      <c r="BQX93" s="20"/>
      <c r="BQY93" s="20"/>
      <c r="BQZ93" s="20"/>
      <c r="BRA93" s="20"/>
      <c r="BRB93" s="20"/>
      <c r="BRC93" s="20"/>
      <c r="BRD93" s="20"/>
      <c r="BRE93" s="20"/>
      <c r="BRF93" s="20"/>
      <c r="BRG93" s="20"/>
      <c r="BRH93" s="20"/>
      <c r="BRI93" s="20"/>
      <c r="BRJ93" s="20"/>
      <c r="BRK93" s="20"/>
      <c r="BRL93" s="20"/>
      <c r="BRM93" s="20"/>
      <c r="BRN93" s="20"/>
      <c r="BRO93" s="20"/>
      <c r="BRP93" s="20"/>
      <c r="BRQ93" s="20"/>
      <c r="BRR93" s="20"/>
      <c r="BRS93" s="20"/>
      <c r="BRT93" s="20"/>
      <c r="BRU93" s="20"/>
      <c r="BRV93" s="20"/>
      <c r="BRW93" s="20"/>
      <c r="BRX93" s="20"/>
      <c r="BRY93" s="20"/>
      <c r="BRZ93" s="20"/>
      <c r="BSA93" s="20"/>
      <c r="BSB93" s="20"/>
      <c r="BSC93" s="20"/>
      <c r="BSD93" s="20"/>
      <c r="BSE93" s="20"/>
      <c r="BSF93" s="20"/>
      <c r="BSG93" s="20"/>
      <c r="BSH93" s="20"/>
      <c r="BSI93" s="20"/>
      <c r="BSJ93" s="20"/>
      <c r="BSK93" s="20"/>
      <c r="BSL93" s="20"/>
      <c r="BSM93" s="20"/>
      <c r="BSN93" s="20"/>
      <c r="BSO93" s="20"/>
      <c r="BSP93" s="20"/>
      <c r="BSQ93" s="20"/>
      <c r="BSR93" s="20"/>
      <c r="BSS93" s="20"/>
      <c r="BST93" s="20"/>
      <c r="BSU93" s="20"/>
      <c r="BSV93" s="20"/>
      <c r="BSW93" s="20"/>
      <c r="BSX93" s="20"/>
      <c r="BSY93" s="20"/>
      <c r="BSZ93" s="20"/>
      <c r="BTA93" s="20"/>
      <c r="BTB93" s="20"/>
      <c r="BTC93" s="20"/>
      <c r="BTD93" s="20"/>
      <c r="BTE93" s="20"/>
      <c r="BTF93" s="20"/>
      <c r="BTG93" s="20"/>
      <c r="BTH93" s="20"/>
      <c r="BTI93" s="20"/>
      <c r="BTJ93" s="20"/>
      <c r="BTK93" s="20"/>
      <c r="BTL93" s="20"/>
      <c r="BTM93" s="20"/>
      <c r="BTN93" s="20"/>
      <c r="BTO93" s="20"/>
      <c r="BTP93" s="20"/>
      <c r="BTQ93" s="20"/>
      <c r="BTR93" s="20"/>
      <c r="BTS93" s="20"/>
      <c r="BTT93" s="20"/>
      <c r="BTU93" s="20"/>
      <c r="BTV93" s="20"/>
      <c r="BTW93" s="20"/>
      <c r="BTX93" s="20"/>
      <c r="BTY93" s="20"/>
      <c r="BTZ93" s="20"/>
      <c r="BUA93" s="20"/>
      <c r="BUB93" s="20"/>
      <c r="BUC93" s="20"/>
      <c r="BUD93" s="20"/>
      <c r="BUE93" s="20"/>
      <c r="BUF93" s="20"/>
      <c r="BUG93" s="20"/>
      <c r="BUH93" s="20"/>
      <c r="BUI93" s="20"/>
      <c r="BUJ93" s="20"/>
      <c r="BUK93" s="20"/>
      <c r="BUL93" s="20"/>
      <c r="BUM93" s="20"/>
      <c r="BUN93" s="20"/>
      <c r="BUO93" s="20"/>
      <c r="BUP93" s="20"/>
      <c r="BUQ93" s="20"/>
      <c r="BUR93" s="20"/>
      <c r="BUS93" s="20"/>
      <c r="BUT93" s="20"/>
      <c r="BUU93" s="20"/>
      <c r="BUV93" s="20"/>
      <c r="BUW93" s="20"/>
      <c r="BUX93" s="20"/>
      <c r="BUY93" s="20"/>
      <c r="BUZ93" s="20"/>
      <c r="BVA93" s="20"/>
      <c r="BVB93" s="20"/>
      <c r="BVC93" s="20"/>
      <c r="BVD93" s="20"/>
      <c r="BVE93" s="20"/>
      <c r="BVF93" s="20"/>
      <c r="BVG93" s="20"/>
      <c r="BVH93" s="20"/>
      <c r="BVI93" s="20"/>
      <c r="BVJ93" s="20"/>
      <c r="BVK93" s="20"/>
      <c r="BVL93" s="20"/>
      <c r="BVM93" s="20"/>
      <c r="BVN93" s="20"/>
      <c r="BVO93" s="20"/>
      <c r="BVP93" s="20"/>
      <c r="BVQ93" s="20"/>
      <c r="BVR93" s="20"/>
      <c r="BVS93" s="20"/>
      <c r="BVT93" s="20"/>
      <c r="BVU93" s="20"/>
      <c r="BVV93" s="20"/>
      <c r="BVW93" s="20"/>
      <c r="BVX93" s="20"/>
      <c r="BVY93" s="20"/>
      <c r="BVZ93" s="20"/>
      <c r="BWA93" s="20"/>
      <c r="BWB93" s="20"/>
      <c r="BWC93" s="20"/>
      <c r="BWD93" s="20"/>
      <c r="BWE93" s="20"/>
      <c r="BWF93" s="20"/>
      <c r="BWG93" s="20"/>
      <c r="BWH93" s="20"/>
      <c r="BWI93" s="20"/>
      <c r="BWJ93" s="20"/>
      <c r="BWK93" s="20"/>
      <c r="BWL93" s="20"/>
      <c r="BWM93" s="20"/>
      <c r="BWN93" s="20"/>
      <c r="BWO93" s="20"/>
      <c r="BWP93" s="20"/>
      <c r="BWQ93" s="20"/>
      <c r="BWR93" s="20"/>
      <c r="BWS93" s="20"/>
      <c r="BWT93" s="20"/>
      <c r="BWU93" s="20"/>
      <c r="BWV93" s="20"/>
      <c r="BWW93" s="20"/>
      <c r="BWX93" s="20"/>
      <c r="BWY93" s="20"/>
      <c r="BWZ93" s="20"/>
      <c r="BXA93" s="20"/>
      <c r="BXB93" s="20"/>
      <c r="BXC93" s="20"/>
      <c r="BXD93" s="20"/>
      <c r="BXE93" s="20"/>
      <c r="BXF93" s="20"/>
      <c r="BXG93" s="20"/>
      <c r="BXH93" s="20"/>
      <c r="BXI93" s="20"/>
      <c r="BXJ93" s="20"/>
      <c r="BXK93" s="20"/>
      <c r="BXL93" s="20"/>
      <c r="BXM93" s="20"/>
      <c r="BXN93" s="20"/>
      <c r="BXO93" s="20"/>
      <c r="BXP93" s="20"/>
      <c r="BXQ93" s="20"/>
      <c r="BXR93" s="20"/>
      <c r="BXS93" s="20"/>
      <c r="BXT93" s="20"/>
      <c r="BXU93" s="20"/>
      <c r="BXV93" s="20"/>
      <c r="BXW93" s="20"/>
      <c r="BXX93" s="20"/>
      <c r="BXY93" s="20"/>
      <c r="BXZ93" s="20"/>
      <c r="BYA93" s="20"/>
      <c r="BYB93" s="20"/>
      <c r="BYC93" s="20"/>
      <c r="BYD93" s="20"/>
      <c r="BYE93" s="20"/>
      <c r="BYF93" s="20"/>
      <c r="BYG93" s="20"/>
      <c r="BYH93" s="20"/>
      <c r="BYI93" s="20"/>
      <c r="BYJ93" s="20"/>
      <c r="BYK93" s="20"/>
      <c r="BYL93" s="20"/>
      <c r="BYM93" s="20"/>
      <c r="BYN93" s="20"/>
      <c r="BYO93" s="20"/>
      <c r="BYP93" s="20"/>
      <c r="BYQ93" s="20"/>
      <c r="BYR93" s="20"/>
      <c r="BYS93" s="20"/>
      <c r="BYT93" s="20"/>
      <c r="BYU93" s="20"/>
      <c r="BYV93" s="20"/>
      <c r="BYW93" s="20"/>
      <c r="BYX93" s="20"/>
      <c r="BYY93" s="20"/>
      <c r="BYZ93" s="20"/>
      <c r="BZA93" s="20"/>
      <c r="BZB93" s="20"/>
      <c r="BZC93" s="20"/>
      <c r="BZD93" s="20"/>
      <c r="BZE93" s="20"/>
      <c r="BZF93" s="20"/>
      <c r="BZG93" s="20"/>
      <c r="BZH93" s="20"/>
      <c r="BZI93" s="20"/>
      <c r="BZJ93" s="20"/>
      <c r="BZK93" s="20"/>
      <c r="BZL93" s="20"/>
      <c r="BZM93" s="20"/>
      <c r="BZN93" s="20"/>
      <c r="BZO93" s="20"/>
      <c r="BZP93" s="20"/>
      <c r="BZQ93" s="20"/>
      <c r="BZR93" s="20"/>
      <c r="BZS93" s="20"/>
      <c r="BZT93" s="20"/>
      <c r="BZU93" s="20"/>
      <c r="BZV93" s="20"/>
      <c r="BZW93" s="20"/>
      <c r="BZX93" s="20"/>
      <c r="BZY93" s="20"/>
      <c r="BZZ93" s="20"/>
      <c r="CAA93" s="20"/>
      <c r="CAB93" s="20"/>
      <c r="CAC93" s="20"/>
      <c r="CAD93" s="20"/>
      <c r="CAE93" s="20"/>
      <c r="CAF93" s="20"/>
      <c r="CAG93" s="20"/>
      <c r="CAH93" s="20"/>
      <c r="CAI93" s="20"/>
      <c r="CAJ93" s="20"/>
      <c r="CAK93" s="20"/>
      <c r="CAL93" s="20"/>
      <c r="CAM93" s="20"/>
      <c r="CAN93" s="20"/>
      <c r="CAO93" s="20"/>
      <c r="CAP93" s="20"/>
      <c r="CAQ93" s="20"/>
      <c r="CAR93" s="20"/>
      <c r="CAS93" s="20"/>
      <c r="CAT93" s="20"/>
      <c r="CAU93" s="20"/>
      <c r="CAV93" s="20"/>
      <c r="CAW93" s="20"/>
      <c r="CAX93" s="20"/>
      <c r="CAY93" s="20"/>
      <c r="CAZ93" s="20"/>
      <c r="CBA93" s="20"/>
      <c r="CBB93" s="20"/>
      <c r="CBC93" s="20"/>
      <c r="CBD93" s="20"/>
      <c r="CBE93" s="20"/>
      <c r="CBF93" s="20"/>
      <c r="CBG93" s="20"/>
      <c r="CBH93" s="20"/>
      <c r="CBI93" s="20"/>
      <c r="CBJ93" s="20"/>
      <c r="CBK93" s="20"/>
      <c r="CBL93" s="20"/>
      <c r="CBM93" s="20"/>
      <c r="CBN93" s="20"/>
      <c r="CBO93" s="20"/>
      <c r="CBP93" s="20"/>
      <c r="CBQ93" s="20"/>
      <c r="CBR93" s="20"/>
      <c r="CBS93" s="20"/>
      <c r="CBT93" s="20"/>
      <c r="CBU93" s="20"/>
      <c r="CBV93" s="20"/>
      <c r="CBW93" s="20"/>
      <c r="CBX93" s="20"/>
      <c r="CBY93" s="20"/>
      <c r="CBZ93" s="20"/>
      <c r="CCA93" s="20"/>
      <c r="CCB93" s="20"/>
      <c r="CCC93" s="20"/>
      <c r="CCD93" s="20"/>
      <c r="CCE93" s="20"/>
      <c r="CCF93" s="20"/>
      <c r="CCG93" s="20"/>
      <c r="CCH93" s="20"/>
      <c r="CCI93" s="20"/>
      <c r="CCJ93" s="20"/>
      <c r="CCK93" s="20"/>
      <c r="CCL93" s="20"/>
      <c r="CCM93" s="20"/>
      <c r="CCN93" s="20"/>
      <c r="CCO93" s="20"/>
      <c r="CCP93" s="20"/>
      <c r="CCQ93" s="20"/>
      <c r="CCR93" s="20"/>
      <c r="CCS93" s="20"/>
      <c r="CCT93" s="20"/>
      <c r="CCU93" s="20"/>
      <c r="CCV93" s="20"/>
      <c r="CCW93" s="20"/>
      <c r="CCX93" s="20"/>
      <c r="CCY93" s="20"/>
      <c r="CCZ93" s="20"/>
      <c r="CDA93" s="20"/>
      <c r="CDB93" s="20"/>
      <c r="CDC93" s="20"/>
      <c r="CDD93" s="20"/>
      <c r="CDE93" s="20"/>
      <c r="CDF93" s="20"/>
      <c r="CDG93" s="20"/>
      <c r="CDH93" s="20"/>
      <c r="CDI93" s="20"/>
      <c r="CDJ93" s="20"/>
      <c r="CDK93" s="20"/>
      <c r="CDL93" s="20"/>
      <c r="CDM93" s="20"/>
      <c r="CDN93" s="20"/>
      <c r="CDO93" s="20"/>
      <c r="CDP93" s="20"/>
      <c r="CDQ93" s="20"/>
      <c r="CDR93" s="20"/>
      <c r="CDS93" s="20"/>
      <c r="CDT93" s="20"/>
      <c r="CDU93" s="20"/>
      <c r="CDV93" s="20"/>
      <c r="CDW93" s="20"/>
      <c r="CDX93" s="20"/>
      <c r="CDY93" s="20"/>
      <c r="CDZ93" s="20"/>
      <c r="CEA93" s="20"/>
      <c r="CEB93" s="20"/>
      <c r="CEC93" s="20"/>
      <c r="CED93" s="20"/>
      <c r="CEE93" s="20"/>
      <c r="CEF93" s="20"/>
      <c r="CEG93" s="20"/>
      <c r="CEH93" s="20"/>
      <c r="CEI93" s="20"/>
      <c r="CEJ93" s="20"/>
      <c r="CEK93" s="20"/>
      <c r="CEL93" s="20"/>
      <c r="CEM93" s="20"/>
      <c r="CEN93" s="20"/>
      <c r="CEO93" s="20"/>
      <c r="CEP93" s="20"/>
      <c r="CEQ93" s="20"/>
      <c r="CER93" s="20"/>
      <c r="CES93" s="20"/>
      <c r="CET93" s="20"/>
      <c r="CEU93" s="20"/>
      <c r="CEV93" s="20"/>
      <c r="CEW93" s="20"/>
      <c r="CEX93" s="20"/>
      <c r="CEY93" s="20"/>
      <c r="CEZ93" s="20"/>
      <c r="CFA93" s="20"/>
      <c r="CFB93" s="20"/>
      <c r="CFC93" s="20"/>
      <c r="CFD93" s="20"/>
      <c r="CFE93" s="20"/>
      <c r="CFF93" s="20"/>
      <c r="CFG93" s="20"/>
      <c r="CFH93" s="20"/>
      <c r="CFI93" s="20"/>
      <c r="CFJ93" s="20"/>
      <c r="CFK93" s="20"/>
      <c r="CFL93" s="20"/>
      <c r="CFM93" s="20"/>
      <c r="CFN93" s="20"/>
      <c r="CFO93" s="20"/>
      <c r="CFP93" s="20"/>
      <c r="CFQ93" s="20"/>
      <c r="CFR93" s="20"/>
      <c r="CFS93" s="20"/>
      <c r="CFT93" s="20"/>
      <c r="CFU93" s="20"/>
      <c r="CFV93" s="20"/>
      <c r="CFW93" s="20"/>
      <c r="CFX93" s="20"/>
      <c r="CFY93" s="20"/>
      <c r="CFZ93" s="20"/>
      <c r="CGA93" s="20"/>
      <c r="CGB93" s="20"/>
      <c r="CGC93" s="20"/>
      <c r="CGD93" s="20"/>
      <c r="CGE93" s="20"/>
      <c r="CGF93" s="20"/>
      <c r="CGG93" s="20"/>
      <c r="CGH93" s="20"/>
      <c r="CGI93" s="20"/>
      <c r="CGJ93" s="20"/>
      <c r="CGK93" s="20"/>
      <c r="CGL93" s="20"/>
      <c r="CGM93" s="20"/>
      <c r="CGN93" s="20"/>
      <c r="CGO93" s="20"/>
      <c r="CGP93" s="20"/>
      <c r="CGQ93" s="20"/>
      <c r="CGR93" s="20"/>
      <c r="CGS93" s="20"/>
      <c r="CGT93" s="20"/>
      <c r="CGU93" s="20"/>
      <c r="CGV93" s="20"/>
      <c r="CGW93" s="20"/>
      <c r="CGX93" s="20"/>
      <c r="CGY93" s="20"/>
      <c r="CGZ93" s="20"/>
      <c r="CHA93" s="20"/>
      <c r="CHB93" s="20"/>
      <c r="CHC93" s="20"/>
      <c r="CHD93" s="20"/>
      <c r="CHE93" s="20"/>
      <c r="CHF93" s="20"/>
      <c r="CHG93" s="20"/>
      <c r="CHH93" s="20"/>
      <c r="CHI93" s="20"/>
      <c r="CHJ93" s="20"/>
      <c r="CHK93" s="20"/>
      <c r="CHL93" s="20"/>
      <c r="CHM93" s="20"/>
      <c r="CHN93" s="20"/>
      <c r="CHO93" s="20"/>
      <c r="CHP93" s="20"/>
      <c r="CHQ93" s="20"/>
      <c r="CHR93" s="20"/>
      <c r="CHS93" s="20"/>
      <c r="CHT93" s="20"/>
      <c r="CHU93" s="20"/>
      <c r="CHV93" s="20"/>
      <c r="CHW93" s="20"/>
      <c r="CHX93" s="20"/>
      <c r="CHY93" s="20"/>
      <c r="CHZ93" s="20"/>
      <c r="CIA93" s="20"/>
      <c r="CIB93" s="20"/>
      <c r="CIC93" s="20"/>
      <c r="CID93" s="20"/>
      <c r="CIE93" s="20"/>
      <c r="CIF93" s="20"/>
      <c r="CIG93" s="20"/>
      <c r="CIH93" s="20"/>
      <c r="CII93" s="20"/>
      <c r="CIJ93" s="20"/>
      <c r="CIK93" s="20"/>
      <c r="CIL93" s="20"/>
      <c r="CIM93" s="20"/>
      <c r="CIN93" s="20"/>
      <c r="CIO93" s="20"/>
      <c r="CIP93" s="20"/>
      <c r="CIQ93" s="20"/>
      <c r="CIR93" s="20"/>
      <c r="CIS93" s="20"/>
      <c r="CIT93" s="20"/>
      <c r="CIU93" s="20"/>
      <c r="CIV93" s="20"/>
      <c r="CIW93" s="20"/>
      <c r="CIX93" s="20"/>
      <c r="CIY93" s="20"/>
      <c r="CIZ93" s="20"/>
      <c r="CJA93" s="20"/>
      <c r="CJB93" s="20"/>
      <c r="CJC93" s="20"/>
      <c r="CJD93" s="20"/>
      <c r="CJE93" s="20"/>
      <c r="CJF93" s="20"/>
      <c r="CJG93" s="20"/>
      <c r="CJH93" s="20"/>
      <c r="CJI93" s="20"/>
      <c r="CJJ93" s="20"/>
      <c r="CJK93" s="20"/>
      <c r="CJL93" s="20"/>
      <c r="CJM93" s="20"/>
      <c r="CJN93" s="20"/>
      <c r="CJO93" s="20"/>
      <c r="CJP93" s="20"/>
      <c r="CJQ93" s="20"/>
      <c r="CJR93" s="20"/>
      <c r="CJS93" s="20"/>
      <c r="CJT93" s="20"/>
      <c r="CJU93" s="20"/>
      <c r="CJV93" s="20"/>
      <c r="CJW93" s="20"/>
      <c r="CJX93" s="20"/>
      <c r="CJY93" s="20"/>
      <c r="CJZ93" s="20"/>
      <c r="CKA93" s="20"/>
      <c r="CKB93" s="20"/>
      <c r="CKC93" s="20"/>
      <c r="CKD93" s="20"/>
      <c r="CKE93" s="20"/>
      <c r="CKF93" s="20"/>
      <c r="CKG93" s="20"/>
      <c r="CKH93" s="20"/>
      <c r="CKI93" s="20"/>
      <c r="CKJ93" s="20"/>
      <c r="CKK93" s="20"/>
      <c r="CKL93" s="20"/>
      <c r="CKM93" s="20"/>
      <c r="CKN93" s="20"/>
      <c r="CKO93" s="20"/>
      <c r="CKP93" s="20"/>
      <c r="CKQ93" s="20"/>
      <c r="CKR93" s="20"/>
      <c r="CKS93" s="20"/>
      <c r="CKT93" s="20"/>
      <c r="CKU93" s="20"/>
      <c r="CKV93" s="20"/>
      <c r="CKW93" s="20"/>
      <c r="CKX93" s="20"/>
      <c r="CKY93" s="20"/>
      <c r="CKZ93" s="20"/>
      <c r="CLA93" s="20"/>
      <c r="CLB93" s="20"/>
      <c r="CLC93" s="20"/>
      <c r="CLD93" s="20"/>
      <c r="CLE93" s="20"/>
      <c r="CLF93" s="20"/>
      <c r="CLG93" s="20"/>
      <c r="CLH93" s="20"/>
      <c r="CLI93" s="20"/>
      <c r="CLJ93" s="20"/>
      <c r="CLK93" s="20"/>
      <c r="CLL93" s="20"/>
      <c r="CLM93" s="20"/>
      <c r="CLN93" s="20"/>
      <c r="CLO93" s="20"/>
      <c r="CLP93" s="20"/>
      <c r="CLQ93" s="20"/>
      <c r="CLR93" s="20"/>
      <c r="CLS93" s="20"/>
      <c r="CLT93" s="20"/>
      <c r="CLU93" s="20"/>
      <c r="CLV93" s="20"/>
      <c r="CLW93" s="20"/>
      <c r="CLX93" s="20"/>
      <c r="CLY93" s="20"/>
      <c r="CLZ93" s="20"/>
      <c r="CMA93" s="20"/>
      <c r="CMB93" s="20"/>
      <c r="CMC93" s="20"/>
      <c r="CMD93" s="20"/>
      <c r="CME93" s="20"/>
      <c r="CMF93" s="20"/>
      <c r="CMG93" s="20"/>
      <c r="CMH93" s="20"/>
      <c r="CMI93" s="20"/>
      <c r="CMJ93" s="20"/>
      <c r="CMK93" s="20"/>
      <c r="CML93" s="20"/>
      <c r="CMM93" s="20"/>
      <c r="CMN93" s="20"/>
      <c r="CMO93" s="20"/>
      <c r="CMP93" s="20"/>
      <c r="CMQ93" s="20"/>
      <c r="CMR93" s="20"/>
      <c r="CMS93" s="20"/>
      <c r="CMT93" s="20"/>
      <c r="CMU93" s="20"/>
      <c r="CMV93" s="20"/>
      <c r="CMW93" s="20"/>
      <c r="CMX93" s="20"/>
      <c r="CMY93" s="20"/>
      <c r="CMZ93" s="20"/>
      <c r="CNA93" s="20"/>
      <c r="CNB93" s="20"/>
      <c r="CNC93" s="20"/>
      <c r="CND93" s="20"/>
      <c r="CNE93" s="20"/>
      <c r="CNF93" s="20"/>
      <c r="CNG93" s="20"/>
      <c r="CNH93" s="20"/>
      <c r="CNI93" s="20"/>
      <c r="CNJ93" s="20"/>
      <c r="CNK93" s="20"/>
      <c r="CNL93" s="20"/>
      <c r="CNM93" s="20"/>
      <c r="CNN93" s="20"/>
      <c r="CNO93" s="20"/>
      <c r="CNP93" s="20"/>
      <c r="CNQ93" s="20"/>
      <c r="CNR93" s="20"/>
      <c r="CNS93" s="20"/>
      <c r="CNT93" s="20"/>
      <c r="CNU93" s="20"/>
      <c r="CNV93" s="20"/>
      <c r="CNW93" s="20"/>
      <c r="CNX93" s="20"/>
      <c r="CNY93" s="20"/>
      <c r="CNZ93" s="20"/>
      <c r="COA93" s="20"/>
      <c r="COB93" s="20"/>
      <c r="COC93" s="20"/>
      <c r="COD93" s="20"/>
      <c r="COE93" s="20"/>
      <c r="COF93" s="20"/>
      <c r="COG93" s="20"/>
      <c r="COH93" s="20"/>
      <c r="COI93" s="20"/>
      <c r="COJ93" s="20"/>
      <c r="COK93" s="20"/>
      <c r="COL93" s="20"/>
      <c r="COM93" s="20"/>
      <c r="CON93" s="20"/>
      <c r="COO93" s="20"/>
      <c r="COP93" s="20"/>
      <c r="COQ93" s="20"/>
      <c r="COR93" s="20"/>
      <c r="COS93" s="20"/>
      <c r="COT93" s="20"/>
      <c r="COU93" s="20"/>
      <c r="COV93" s="20"/>
      <c r="COW93" s="20"/>
      <c r="COX93" s="20"/>
      <c r="COY93" s="20"/>
      <c r="COZ93" s="20"/>
      <c r="CPA93" s="20"/>
      <c r="CPB93" s="20"/>
      <c r="CPC93" s="20"/>
      <c r="CPD93" s="20"/>
      <c r="CPE93" s="20"/>
      <c r="CPF93" s="20"/>
      <c r="CPG93" s="20"/>
      <c r="CPH93" s="20"/>
      <c r="CPI93" s="20"/>
      <c r="CPJ93" s="20"/>
      <c r="CPK93" s="20"/>
      <c r="CPL93" s="20"/>
      <c r="CPM93" s="20"/>
      <c r="CPN93" s="20"/>
      <c r="CPO93" s="20"/>
      <c r="CPP93" s="20"/>
      <c r="CPQ93" s="20"/>
      <c r="CPR93" s="20"/>
      <c r="CPS93" s="20"/>
      <c r="CPT93" s="20"/>
      <c r="CPU93" s="20"/>
      <c r="CPV93" s="20"/>
      <c r="CPW93" s="20"/>
      <c r="CPX93" s="20"/>
      <c r="CPY93" s="20"/>
      <c r="CPZ93" s="20"/>
      <c r="CQA93" s="20"/>
      <c r="CQB93" s="20"/>
      <c r="CQC93" s="20"/>
      <c r="CQD93" s="20"/>
      <c r="CQE93" s="20"/>
      <c r="CQF93" s="20"/>
      <c r="CQG93" s="20"/>
      <c r="CQH93" s="20"/>
      <c r="CQI93" s="20"/>
      <c r="CQJ93" s="20"/>
      <c r="CQK93" s="20"/>
      <c r="CQL93" s="20"/>
      <c r="CQM93" s="20"/>
      <c r="CQN93" s="20"/>
      <c r="CQO93" s="20"/>
      <c r="CQP93" s="20"/>
      <c r="CQQ93" s="20"/>
      <c r="CQR93" s="20"/>
      <c r="CQS93" s="20"/>
      <c r="CQT93" s="20"/>
      <c r="CQU93" s="20"/>
      <c r="CQV93" s="20"/>
      <c r="CQW93" s="20"/>
      <c r="CQX93" s="20"/>
      <c r="CQY93" s="20"/>
      <c r="CQZ93" s="20"/>
    </row>
    <row r="94" spans="1:2496" s="11" customFormat="1" ht="18" customHeight="1" x14ac:dyDescent="0.25">
      <c r="A94" s="433"/>
      <c r="B94" s="21">
        <v>4</v>
      </c>
      <c r="C94" s="21" t="str">
        <f t="shared" si="8"/>
        <v>_4</v>
      </c>
      <c r="D94" s="21" t="str">
        <f t="shared" si="9"/>
        <v>_3_2</v>
      </c>
      <c r="E94" s="22" t="s">
        <v>18</v>
      </c>
      <c r="F94" s="21">
        <v>3</v>
      </c>
      <c r="G94" s="22" t="s">
        <v>19</v>
      </c>
      <c r="H94" s="21">
        <v>2</v>
      </c>
      <c r="I94" s="22" t="s">
        <v>9</v>
      </c>
      <c r="J94" s="15">
        <v>0</v>
      </c>
      <c r="K94" s="15">
        <v>0</v>
      </c>
      <c r="L94" s="24">
        <v>0</v>
      </c>
      <c r="M94" s="13">
        <f t="shared" si="6"/>
        <v>0</v>
      </c>
      <c r="N94" s="13">
        <f t="shared" si="7"/>
        <v>0</v>
      </c>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c r="DY94" s="20"/>
      <c r="DZ94" s="20"/>
      <c r="EA94" s="20"/>
      <c r="EB94" s="20"/>
      <c r="EC94" s="20"/>
      <c r="ED94" s="20"/>
      <c r="EE94" s="20"/>
      <c r="EF94" s="20"/>
      <c r="EG94" s="20"/>
      <c r="EH94" s="20"/>
      <c r="EI94" s="20"/>
      <c r="EJ94" s="20"/>
      <c r="EK94" s="20"/>
      <c r="EL94" s="20"/>
      <c r="EM94" s="20"/>
      <c r="EN94" s="20"/>
      <c r="EO94" s="20"/>
      <c r="EP94" s="20"/>
      <c r="EQ94" s="20"/>
      <c r="ER94" s="20"/>
      <c r="ES94" s="20"/>
      <c r="ET94" s="20"/>
      <c r="EU94" s="20"/>
      <c r="EV94" s="20"/>
      <c r="EW94" s="20"/>
      <c r="EX94" s="20"/>
      <c r="EY94" s="20"/>
      <c r="EZ94" s="20"/>
      <c r="FA94" s="20"/>
      <c r="FB94" s="20"/>
      <c r="FC94" s="20"/>
      <c r="FD94" s="20"/>
      <c r="FE94" s="20"/>
      <c r="FF94" s="20"/>
      <c r="FG94" s="20"/>
      <c r="FH94" s="20"/>
      <c r="FI94" s="20"/>
      <c r="FJ94" s="20"/>
      <c r="FK94" s="20"/>
      <c r="FL94" s="20"/>
      <c r="FM94" s="20"/>
      <c r="FN94" s="20"/>
      <c r="FO94" s="20"/>
      <c r="FP94" s="20"/>
      <c r="FQ94" s="20"/>
      <c r="FR94" s="20"/>
      <c r="FS94" s="20"/>
      <c r="FT94" s="20"/>
      <c r="FU94" s="20"/>
      <c r="FV94" s="20"/>
      <c r="FW94" s="20"/>
      <c r="FX94" s="20"/>
      <c r="FY94" s="20"/>
      <c r="FZ94" s="20"/>
      <c r="GA94" s="20"/>
      <c r="GB94" s="20"/>
      <c r="GC94" s="20"/>
      <c r="GD94" s="20"/>
      <c r="GE94" s="20"/>
      <c r="GF94" s="20"/>
      <c r="GG94" s="20"/>
      <c r="GH94" s="20"/>
      <c r="GI94" s="20"/>
      <c r="GJ94" s="20"/>
      <c r="GK94" s="20"/>
      <c r="GL94" s="20"/>
      <c r="GM94" s="20"/>
      <c r="GN94" s="20"/>
      <c r="GO94" s="20"/>
      <c r="GP94" s="20"/>
      <c r="GQ94" s="20"/>
      <c r="GR94" s="20"/>
      <c r="GS94" s="20"/>
      <c r="GT94" s="20"/>
      <c r="GU94" s="20"/>
      <c r="GV94" s="20"/>
      <c r="GW94" s="20"/>
      <c r="GX94" s="20"/>
      <c r="GY94" s="20"/>
      <c r="GZ94" s="20"/>
      <c r="HA94" s="20"/>
      <c r="HB94" s="20"/>
      <c r="HC94" s="20"/>
      <c r="HD94" s="20"/>
      <c r="HE94" s="20"/>
      <c r="HF94" s="20"/>
      <c r="HG94" s="20"/>
      <c r="HH94" s="20"/>
      <c r="HI94" s="20"/>
      <c r="HJ94" s="20"/>
      <c r="HK94" s="20"/>
      <c r="HL94" s="20"/>
      <c r="HM94" s="20"/>
      <c r="HN94" s="20"/>
      <c r="HO94" s="20"/>
      <c r="HP94" s="20"/>
      <c r="HQ94" s="20"/>
      <c r="HR94" s="20"/>
      <c r="HS94" s="20"/>
      <c r="HT94" s="20"/>
      <c r="HU94" s="20"/>
      <c r="HV94" s="20"/>
      <c r="HW94" s="20"/>
      <c r="HX94" s="20"/>
      <c r="HY94" s="20"/>
      <c r="HZ94" s="20"/>
      <c r="IA94" s="20"/>
      <c r="IB94" s="20"/>
      <c r="IC94" s="20"/>
      <c r="ID94" s="20"/>
      <c r="IE94" s="20"/>
      <c r="IF94" s="20"/>
      <c r="IG94" s="20"/>
      <c r="IH94" s="20"/>
      <c r="II94" s="20"/>
      <c r="IJ94" s="20"/>
      <c r="IK94" s="20"/>
      <c r="IL94" s="20"/>
      <c r="IM94" s="20"/>
      <c r="IN94" s="20"/>
      <c r="IO94" s="20"/>
      <c r="IP94" s="20"/>
      <c r="IQ94" s="20"/>
      <c r="IR94" s="20"/>
      <c r="IS94" s="20"/>
      <c r="IT94" s="20"/>
      <c r="IU94" s="20"/>
      <c r="IV94" s="20"/>
      <c r="IW94" s="20"/>
      <c r="IX94" s="20"/>
      <c r="IY94" s="20"/>
      <c r="IZ94" s="20"/>
      <c r="JA94" s="20"/>
      <c r="JB94" s="20"/>
      <c r="JC94" s="20"/>
      <c r="JD94" s="20"/>
      <c r="JE94" s="20"/>
      <c r="JF94" s="20"/>
      <c r="JG94" s="20"/>
      <c r="JH94" s="20"/>
      <c r="JI94" s="20"/>
      <c r="JJ94" s="20"/>
      <c r="JK94" s="20"/>
      <c r="JL94" s="20"/>
      <c r="JM94" s="20"/>
      <c r="JN94" s="20"/>
      <c r="JO94" s="20"/>
      <c r="JP94" s="20"/>
      <c r="JQ94" s="20"/>
      <c r="JR94" s="20"/>
      <c r="JS94" s="20"/>
      <c r="JT94" s="20"/>
      <c r="JU94" s="20"/>
      <c r="JV94" s="20"/>
      <c r="JW94" s="20"/>
      <c r="JX94" s="20"/>
      <c r="JY94" s="20"/>
      <c r="JZ94" s="20"/>
      <c r="KA94" s="20"/>
      <c r="KB94" s="20"/>
      <c r="KC94" s="20"/>
      <c r="KD94" s="20"/>
      <c r="KE94" s="20"/>
      <c r="KF94" s="20"/>
      <c r="KG94" s="20"/>
      <c r="KH94" s="20"/>
      <c r="KI94" s="20"/>
      <c r="KJ94" s="20"/>
      <c r="KK94" s="20"/>
      <c r="KL94" s="20"/>
      <c r="KM94" s="20"/>
      <c r="KN94" s="20"/>
      <c r="KO94" s="20"/>
      <c r="KP94" s="20"/>
      <c r="KQ94" s="20"/>
      <c r="KR94" s="20"/>
      <c r="KS94" s="20"/>
      <c r="KT94" s="20"/>
      <c r="KU94" s="20"/>
      <c r="KV94" s="20"/>
      <c r="KW94" s="20"/>
      <c r="KX94" s="20"/>
      <c r="KY94" s="20"/>
      <c r="KZ94" s="20"/>
      <c r="LA94" s="20"/>
      <c r="LB94" s="20"/>
      <c r="LC94" s="20"/>
      <c r="LD94" s="20"/>
      <c r="LE94" s="20"/>
      <c r="LF94" s="20"/>
      <c r="LG94" s="20"/>
      <c r="LH94" s="20"/>
      <c r="LI94" s="20"/>
      <c r="LJ94" s="20"/>
      <c r="LK94" s="20"/>
      <c r="LL94" s="20"/>
      <c r="LM94" s="20"/>
      <c r="LN94" s="20"/>
      <c r="LO94" s="20"/>
      <c r="LP94" s="20"/>
      <c r="LQ94" s="20"/>
      <c r="LR94" s="20"/>
      <c r="LS94" s="20"/>
      <c r="LT94" s="20"/>
      <c r="LU94" s="20"/>
      <c r="LV94" s="20"/>
      <c r="LW94" s="20"/>
      <c r="LX94" s="20"/>
      <c r="LY94" s="20"/>
      <c r="LZ94" s="20"/>
      <c r="MA94" s="20"/>
      <c r="MB94" s="20"/>
      <c r="MC94" s="20"/>
      <c r="MD94" s="20"/>
      <c r="ME94" s="20"/>
      <c r="MF94" s="20"/>
      <c r="MG94" s="20"/>
      <c r="MH94" s="20"/>
      <c r="MI94" s="20"/>
      <c r="MJ94" s="20"/>
      <c r="MK94" s="20"/>
      <c r="ML94" s="20"/>
      <c r="MM94" s="20"/>
      <c r="MN94" s="20"/>
      <c r="MO94" s="20"/>
      <c r="MP94" s="20"/>
      <c r="MQ94" s="20"/>
      <c r="MR94" s="20"/>
      <c r="MS94" s="20"/>
      <c r="MT94" s="20"/>
      <c r="MU94" s="20"/>
      <c r="MV94" s="20"/>
      <c r="MW94" s="20"/>
      <c r="MX94" s="20"/>
      <c r="MY94" s="20"/>
      <c r="MZ94" s="20"/>
      <c r="NA94" s="20"/>
      <c r="NB94" s="20"/>
      <c r="NC94" s="20"/>
      <c r="ND94" s="20"/>
      <c r="NE94" s="20"/>
      <c r="NF94" s="20"/>
      <c r="NG94" s="20"/>
      <c r="NH94" s="20"/>
      <c r="NI94" s="20"/>
      <c r="NJ94" s="20"/>
      <c r="NK94" s="20"/>
      <c r="NL94" s="20"/>
      <c r="NM94" s="20"/>
      <c r="NN94" s="20"/>
      <c r="NO94" s="20"/>
      <c r="NP94" s="20"/>
      <c r="NQ94" s="20"/>
      <c r="NR94" s="20"/>
      <c r="NS94" s="20"/>
      <c r="NT94" s="20"/>
      <c r="NU94" s="20"/>
      <c r="NV94" s="20"/>
      <c r="NW94" s="20"/>
      <c r="NX94" s="20"/>
      <c r="NY94" s="20"/>
      <c r="NZ94" s="20"/>
      <c r="OA94" s="20"/>
      <c r="OB94" s="20"/>
      <c r="OC94" s="20"/>
      <c r="OD94" s="20"/>
      <c r="OE94" s="20"/>
      <c r="OF94" s="20"/>
      <c r="OG94" s="20"/>
      <c r="OH94" s="20"/>
      <c r="OI94" s="20"/>
      <c r="OJ94" s="20"/>
      <c r="OK94" s="20"/>
      <c r="OL94" s="20"/>
      <c r="OM94" s="20"/>
      <c r="ON94" s="20"/>
      <c r="OO94" s="20"/>
      <c r="OP94" s="20"/>
      <c r="OQ94" s="20"/>
      <c r="OR94" s="20"/>
      <c r="OS94" s="20"/>
      <c r="OT94" s="20"/>
      <c r="OU94" s="20"/>
      <c r="OV94" s="20"/>
      <c r="OW94" s="20"/>
      <c r="OX94" s="20"/>
      <c r="OY94" s="20"/>
      <c r="OZ94" s="20"/>
      <c r="PA94" s="20"/>
      <c r="PB94" s="20"/>
      <c r="PC94" s="20"/>
      <c r="PD94" s="20"/>
      <c r="PE94" s="20"/>
      <c r="PF94" s="20"/>
      <c r="PG94" s="20"/>
      <c r="PH94" s="20"/>
      <c r="PI94" s="20"/>
      <c r="PJ94" s="20"/>
      <c r="PK94" s="20"/>
      <c r="PL94" s="20"/>
      <c r="PM94" s="20"/>
      <c r="PN94" s="20"/>
      <c r="PO94" s="20"/>
      <c r="PP94" s="20"/>
      <c r="PQ94" s="20"/>
      <c r="PR94" s="20"/>
      <c r="PS94" s="20"/>
      <c r="PT94" s="20"/>
      <c r="PU94" s="20"/>
      <c r="PV94" s="20"/>
      <c r="PW94" s="20"/>
      <c r="PX94" s="20"/>
      <c r="PY94" s="20"/>
      <c r="PZ94" s="20"/>
      <c r="QA94" s="20"/>
      <c r="QB94" s="20"/>
      <c r="QC94" s="20"/>
      <c r="QD94" s="20"/>
      <c r="QE94" s="20"/>
      <c r="QF94" s="20"/>
      <c r="QG94" s="20"/>
      <c r="QH94" s="20"/>
      <c r="QI94" s="20"/>
      <c r="QJ94" s="20"/>
      <c r="QK94" s="20"/>
      <c r="QL94" s="20"/>
      <c r="QM94" s="20"/>
      <c r="QN94" s="20"/>
      <c r="QO94" s="20"/>
      <c r="QP94" s="20"/>
      <c r="QQ94" s="20"/>
      <c r="QR94" s="20"/>
      <c r="QS94" s="20"/>
      <c r="QT94" s="20"/>
      <c r="QU94" s="20"/>
      <c r="QV94" s="20"/>
      <c r="QW94" s="20"/>
      <c r="QX94" s="20"/>
      <c r="QY94" s="20"/>
      <c r="QZ94" s="20"/>
      <c r="RA94" s="20"/>
      <c r="RB94" s="20"/>
      <c r="RC94" s="20"/>
      <c r="RD94" s="20"/>
      <c r="RE94" s="20"/>
      <c r="RF94" s="20"/>
      <c r="RG94" s="20"/>
      <c r="RH94" s="20"/>
      <c r="RI94" s="20"/>
      <c r="RJ94" s="20"/>
      <c r="RK94" s="20"/>
      <c r="RL94" s="20"/>
      <c r="RM94" s="20"/>
      <c r="RN94" s="20"/>
      <c r="RO94" s="20"/>
      <c r="RP94" s="20"/>
      <c r="RQ94" s="20"/>
      <c r="RR94" s="20"/>
      <c r="RS94" s="20"/>
      <c r="RT94" s="20"/>
      <c r="RU94" s="20"/>
      <c r="RV94" s="20"/>
      <c r="RW94" s="20"/>
      <c r="RX94" s="20"/>
      <c r="RY94" s="20"/>
      <c r="RZ94" s="20"/>
      <c r="SA94" s="20"/>
      <c r="SB94" s="20"/>
      <c r="SC94" s="20"/>
      <c r="SD94" s="20"/>
      <c r="SE94" s="20"/>
      <c r="SF94" s="20"/>
      <c r="SG94" s="20"/>
      <c r="SH94" s="20"/>
      <c r="SI94" s="20"/>
      <c r="SJ94" s="20"/>
      <c r="SK94" s="20"/>
      <c r="SL94" s="20"/>
      <c r="SM94" s="20"/>
      <c r="SN94" s="20"/>
      <c r="SO94" s="20"/>
      <c r="SP94" s="20"/>
      <c r="SQ94" s="20"/>
      <c r="SR94" s="20"/>
      <c r="SS94" s="20"/>
      <c r="ST94" s="20"/>
      <c r="SU94" s="20"/>
      <c r="SV94" s="20"/>
      <c r="SW94" s="20"/>
      <c r="SX94" s="20"/>
      <c r="SY94" s="20"/>
      <c r="SZ94" s="20"/>
      <c r="TA94" s="20"/>
      <c r="TB94" s="20"/>
      <c r="TC94" s="20"/>
      <c r="TD94" s="20"/>
      <c r="TE94" s="20"/>
      <c r="TF94" s="20"/>
      <c r="TG94" s="20"/>
      <c r="TH94" s="20"/>
      <c r="TI94" s="20"/>
      <c r="TJ94" s="20"/>
      <c r="TK94" s="20"/>
      <c r="TL94" s="20"/>
      <c r="TM94" s="20"/>
      <c r="TN94" s="20"/>
      <c r="TO94" s="20"/>
      <c r="TP94" s="20"/>
      <c r="TQ94" s="20"/>
      <c r="TR94" s="20"/>
      <c r="TS94" s="20"/>
      <c r="TT94" s="20"/>
      <c r="TU94" s="20"/>
      <c r="TV94" s="20"/>
      <c r="TW94" s="20"/>
      <c r="TX94" s="20"/>
      <c r="TY94" s="20"/>
      <c r="TZ94" s="20"/>
      <c r="UA94" s="20"/>
      <c r="UB94" s="20"/>
      <c r="UC94" s="20"/>
      <c r="UD94" s="20"/>
      <c r="UE94" s="20"/>
      <c r="UF94" s="20"/>
      <c r="UG94" s="20"/>
      <c r="UH94" s="20"/>
      <c r="UI94" s="20"/>
      <c r="UJ94" s="20"/>
      <c r="UK94" s="20"/>
      <c r="UL94" s="20"/>
      <c r="UM94" s="20"/>
      <c r="UN94" s="20"/>
      <c r="UO94" s="20"/>
      <c r="UP94" s="20"/>
      <c r="UQ94" s="20"/>
      <c r="UR94" s="20"/>
      <c r="US94" s="20"/>
      <c r="UT94" s="20"/>
      <c r="UU94" s="20"/>
      <c r="UV94" s="20"/>
      <c r="UW94" s="20"/>
      <c r="UX94" s="20"/>
      <c r="UY94" s="20"/>
      <c r="UZ94" s="20"/>
      <c r="VA94" s="20"/>
      <c r="VB94" s="20"/>
      <c r="VC94" s="20"/>
      <c r="VD94" s="20"/>
      <c r="VE94" s="20"/>
      <c r="VF94" s="20"/>
      <c r="VG94" s="20"/>
      <c r="VH94" s="20"/>
      <c r="VI94" s="20"/>
      <c r="VJ94" s="20"/>
      <c r="VK94" s="20"/>
      <c r="VL94" s="20"/>
      <c r="VM94" s="20"/>
      <c r="VN94" s="20"/>
      <c r="VO94" s="20"/>
      <c r="VP94" s="20"/>
      <c r="VQ94" s="20"/>
      <c r="VR94" s="20"/>
      <c r="VS94" s="20"/>
      <c r="VT94" s="20"/>
      <c r="VU94" s="20"/>
      <c r="VV94" s="20"/>
      <c r="VW94" s="20"/>
      <c r="VX94" s="20"/>
      <c r="VY94" s="20"/>
      <c r="VZ94" s="20"/>
      <c r="WA94" s="20"/>
      <c r="WB94" s="20"/>
      <c r="WC94" s="20"/>
      <c r="WD94" s="20"/>
      <c r="WE94" s="20"/>
      <c r="WF94" s="20"/>
      <c r="WG94" s="20"/>
      <c r="WH94" s="20"/>
      <c r="WI94" s="20"/>
      <c r="WJ94" s="20"/>
      <c r="WK94" s="20"/>
      <c r="WL94" s="20"/>
      <c r="WM94" s="20"/>
      <c r="WN94" s="20"/>
      <c r="WO94" s="20"/>
      <c r="WP94" s="20"/>
      <c r="WQ94" s="20"/>
      <c r="WR94" s="20"/>
      <c r="WS94" s="20"/>
      <c r="WT94" s="20"/>
      <c r="WU94" s="20"/>
      <c r="WV94" s="20"/>
      <c r="WW94" s="20"/>
      <c r="WX94" s="20"/>
      <c r="WY94" s="20"/>
      <c r="WZ94" s="20"/>
      <c r="XA94" s="20"/>
      <c r="XB94" s="20"/>
      <c r="XC94" s="20"/>
      <c r="XD94" s="20"/>
      <c r="XE94" s="20"/>
      <c r="XF94" s="20"/>
      <c r="XG94" s="20"/>
      <c r="XH94" s="20"/>
      <c r="XI94" s="20"/>
      <c r="XJ94" s="20"/>
      <c r="XK94" s="20"/>
      <c r="XL94" s="20"/>
      <c r="XM94" s="20"/>
      <c r="XN94" s="20"/>
      <c r="XO94" s="20"/>
      <c r="XP94" s="20"/>
      <c r="XQ94" s="20"/>
      <c r="XR94" s="20"/>
      <c r="XS94" s="20"/>
      <c r="XT94" s="20"/>
      <c r="XU94" s="20"/>
      <c r="XV94" s="20"/>
      <c r="XW94" s="20"/>
      <c r="XX94" s="20"/>
      <c r="XY94" s="20"/>
      <c r="XZ94" s="20"/>
      <c r="YA94" s="20"/>
      <c r="YB94" s="20"/>
      <c r="YC94" s="20"/>
      <c r="YD94" s="20"/>
      <c r="YE94" s="20"/>
      <c r="YF94" s="20"/>
      <c r="YG94" s="20"/>
      <c r="YH94" s="20"/>
      <c r="YI94" s="20"/>
      <c r="YJ94" s="20"/>
      <c r="YK94" s="20"/>
      <c r="YL94" s="20"/>
      <c r="YM94" s="20"/>
      <c r="YN94" s="20"/>
      <c r="YO94" s="20"/>
      <c r="YP94" s="20"/>
      <c r="YQ94" s="20"/>
      <c r="YR94" s="20"/>
      <c r="YS94" s="20"/>
      <c r="YT94" s="20"/>
      <c r="YU94" s="20"/>
      <c r="YV94" s="20"/>
      <c r="YW94" s="20"/>
      <c r="YX94" s="20"/>
      <c r="YY94" s="20"/>
      <c r="YZ94" s="20"/>
      <c r="ZA94" s="20"/>
      <c r="ZB94" s="20"/>
      <c r="ZC94" s="20"/>
      <c r="ZD94" s="20"/>
      <c r="ZE94" s="20"/>
      <c r="ZF94" s="20"/>
      <c r="ZG94" s="20"/>
      <c r="ZH94" s="20"/>
      <c r="ZI94" s="20"/>
      <c r="ZJ94" s="20"/>
      <c r="ZK94" s="20"/>
      <c r="ZL94" s="20"/>
      <c r="ZM94" s="20"/>
      <c r="ZN94" s="20"/>
      <c r="ZO94" s="20"/>
      <c r="ZP94" s="20"/>
      <c r="ZQ94" s="20"/>
      <c r="ZR94" s="20"/>
      <c r="ZS94" s="20"/>
      <c r="ZT94" s="20"/>
      <c r="ZU94" s="20"/>
      <c r="ZV94" s="20"/>
      <c r="ZW94" s="20"/>
      <c r="ZX94" s="20"/>
      <c r="ZY94" s="20"/>
      <c r="ZZ94" s="20"/>
      <c r="AAA94" s="20"/>
      <c r="AAB94" s="20"/>
      <c r="AAC94" s="20"/>
      <c r="AAD94" s="20"/>
      <c r="AAE94" s="20"/>
      <c r="AAF94" s="20"/>
      <c r="AAG94" s="20"/>
      <c r="AAH94" s="20"/>
      <c r="AAI94" s="20"/>
      <c r="AAJ94" s="20"/>
      <c r="AAK94" s="20"/>
      <c r="AAL94" s="20"/>
      <c r="AAM94" s="20"/>
      <c r="AAN94" s="20"/>
      <c r="AAO94" s="20"/>
      <c r="AAP94" s="20"/>
      <c r="AAQ94" s="20"/>
      <c r="AAR94" s="20"/>
      <c r="AAS94" s="20"/>
      <c r="AAT94" s="20"/>
      <c r="AAU94" s="20"/>
      <c r="AAV94" s="20"/>
      <c r="AAW94" s="20"/>
      <c r="AAX94" s="20"/>
      <c r="AAY94" s="20"/>
      <c r="AAZ94" s="20"/>
      <c r="ABA94" s="20"/>
      <c r="ABB94" s="20"/>
      <c r="ABC94" s="20"/>
      <c r="ABD94" s="20"/>
      <c r="ABE94" s="20"/>
      <c r="ABF94" s="20"/>
      <c r="ABG94" s="20"/>
      <c r="ABH94" s="20"/>
      <c r="ABI94" s="20"/>
      <c r="ABJ94" s="20"/>
      <c r="ABK94" s="20"/>
      <c r="ABL94" s="20"/>
      <c r="ABM94" s="20"/>
      <c r="ABN94" s="20"/>
      <c r="ABO94" s="20"/>
      <c r="ABP94" s="20"/>
      <c r="ABQ94" s="20"/>
      <c r="ABR94" s="20"/>
      <c r="ABS94" s="20"/>
      <c r="ABT94" s="20"/>
      <c r="ABU94" s="20"/>
      <c r="ABV94" s="20"/>
      <c r="ABW94" s="20"/>
      <c r="ABX94" s="20"/>
      <c r="ABY94" s="20"/>
      <c r="ABZ94" s="20"/>
      <c r="ACA94" s="20"/>
      <c r="ACB94" s="20"/>
      <c r="ACC94" s="20"/>
      <c r="ACD94" s="20"/>
      <c r="ACE94" s="20"/>
      <c r="ACF94" s="20"/>
      <c r="ACG94" s="20"/>
      <c r="ACH94" s="20"/>
      <c r="ACI94" s="20"/>
      <c r="ACJ94" s="20"/>
      <c r="ACK94" s="20"/>
      <c r="ACL94" s="20"/>
      <c r="ACM94" s="20"/>
      <c r="ACN94" s="20"/>
      <c r="ACO94" s="20"/>
      <c r="ACP94" s="20"/>
      <c r="ACQ94" s="20"/>
      <c r="ACR94" s="20"/>
      <c r="ACS94" s="20"/>
      <c r="ACT94" s="20"/>
      <c r="ACU94" s="20"/>
      <c r="ACV94" s="20"/>
      <c r="ACW94" s="20"/>
      <c r="ACX94" s="20"/>
      <c r="ACY94" s="20"/>
      <c r="ACZ94" s="20"/>
      <c r="ADA94" s="20"/>
      <c r="ADB94" s="20"/>
      <c r="ADC94" s="20"/>
      <c r="ADD94" s="20"/>
      <c r="ADE94" s="20"/>
      <c r="ADF94" s="20"/>
      <c r="ADG94" s="20"/>
      <c r="ADH94" s="20"/>
      <c r="ADI94" s="20"/>
      <c r="ADJ94" s="20"/>
      <c r="ADK94" s="20"/>
      <c r="ADL94" s="20"/>
      <c r="ADM94" s="20"/>
      <c r="ADN94" s="20"/>
      <c r="ADO94" s="20"/>
      <c r="ADP94" s="20"/>
      <c r="ADQ94" s="20"/>
      <c r="ADR94" s="20"/>
      <c r="ADS94" s="20"/>
      <c r="ADT94" s="20"/>
      <c r="ADU94" s="20"/>
      <c r="ADV94" s="20"/>
      <c r="ADW94" s="20"/>
      <c r="ADX94" s="20"/>
      <c r="ADY94" s="20"/>
      <c r="ADZ94" s="20"/>
      <c r="AEA94" s="20"/>
      <c r="AEB94" s="20"/>
      <c r="AEC94" s="20"/>
      <c r="AED94" s="20"/>
      <c r="AEE94" s="20"/>
      <c r="AEF94" s="20"/>
      <c r="AEG94" s="20"/>
      <c r="AEH94" s="20"/>
      <c r="AEI94" s="20"/>
      <c r="AEJ94" s="20"/>
      <c r="AEK94" s="20"/>
      <c r="AEL94" s="20"/>
      <c r="AEM94" s="20"/>
      <c r="AEN94" s="20"/>
      <c r="AEO94" s="20"/>
      <c r="AEP94" s="20"/>
      <c r="AEQ94" s="20"/>
      <c r="AER94" s="20"/>
      <c r="AES94" s="20"/>
      <c r="AET94" s="20"/>
      <c r="AEU94" s="20"/>
      <c r="AEV94" s="20"/>
      <c r="AEW94" s="20"/>
      <c r="AEX94" s="20"/>
      <c r="AEY94" s="20"/>
      <c r="AEZ94" s="20"/>
      <c r="AFA94" s="20"/>
      <c r="AFB94" s="20"/>
      <c r="AFC94" s="20"/>
      <c r="AFD94" s="20"/>
      <c r="AFE94" s="20"/>
      <c r="AFF94" s="20"/>
      <c r="AFG94" s="20"/>
      <c r="AFH94" s="20"/>
      <c r="AFI94" s="20"/>
      <c r="AFJ94" s="20"/>
      <c r="AFK94" s="20"/>
      <c r="AFL94" s="20"/>
      <c r="AFM94" s="20"/>
      <c r="AFN94" s="20"/>
      <c r="AFO94" s="20"/>
      <c r="AFP94" s="20"/>
      <c r="AFQ94" s="20"/>
      <c r="AFR94" s="20"/>
      <c r="AFS94" s="20"/>
      <c r="AFT94" s="20"/>
      <c r="AFU94" s="20"/>
      <c r="AFV94" s="20"/>
      <c r="AFW94" s="20"/>
      <c r="AFX94" s="20"/>
      <c r="AFY94" s="20"/>
      <c r="AFZ94" s="20"/>
      <c r="AGA94" s="20"/>
      <c r="AGB94" s="20"/>
      <c r="AGC94" s="20"/>
      <c r="AGD94" s="20"/>
      <c r="AGE94" s="20"/>
      <c r="AGF94" s="20"/>
      <c r="AGG94" s="20"/>
      <c r="AGH94" s="20"/>
      <c r="AGI94" s="20"/>
      <c r="AGJ94" s="20"/>
      <c r="AGK94" s="20"/>
      <c r="AGL94" s="20"/>
      <c r="AGM94" s="20"/>
      <c r="AGN94" s="20"/>
      <c r="AGO94" s="20"/>
      <c r="AGP94" s="20"/>
      <c r="AGQ94" s="20"/>
      <c r="AGR94" s="20"/>
      <c r="AGS94" s="20"/>
      <c r="AGT94" s="20"/>
      <c r="AGU94" s="20"/>
      <c r="AGV94" s="20"/>
      <c r="AGW94" s="20"/>
      <c r="AGX94" s="20"/>
      <c r="AGY94" s="20"/>
      <c r="AGZ94" s="20"/>
      <c r="AHA94" s="20"/>
      <c r="AHB94" s="20"/>
      <c r="AHC94" s="20"/>
      <c r="AHD94" s="20"/>
      <c r="AHE94" s="20"/>
      <c r="AHF94" s="20"/>
      <c r="AHG94" s="20"/>
      <c r="AHH94" s="20"/>
      <c r="AHI94" s="20"/>
      <c r="AHJ94" s="20"/>
      <c r="AHK94" s="20"/>
      <c r="AHL94" s="20"/>
      <c r="AHM94" s="20"/>
      <c r="AHN94" s="20"/>
      <c r="AHO94" s="20"/>
      <c r="AHP94" s="20"/>
      <c r="AHQ94" s="20"/>
      <c r="AHR94" s="20"/>
      <c r="AHS94" s="20"/>
      <c r="AHT94" s="20"/>
      <c r="AHU94" s="20"/>
      <c r="AHV94" s="20"/>
      <c r="AHW94" s="20"/>
      <c r="AHX94" s="20"/>
      <c r="AHY94" s="20"/>
      <c r="AHZ94" s="20"/>
      <c r="AIA94" s="20"/>
      <c r="AIB94" s="20"/>
      <c r="AIC94" s="20"/>
      <c r="AID94" s="20"/>
      <c r="AIE94" s="20"/>
      <c r="AIF94" s="20"/>
      <c r="AIG94" s="20"/>
      <c r="AIH94" s="20"/>
      <c r="AII94" s="20"/>
      <c r="AIJ94" s="20"/>
      <c r="AIK94" s="20"/>
      <c r="AIL94" s="20"/>
      <c r="AIM94" s="20"/>
      <c r="AIN94" s="20"/>
      <c r="AIO94" s="20"/>
      <c r="AIP94" s="20"/>
      <c r="AIQ94" s="20"/>
      <c r="AIR94" s="20"/>
      <c r="AIS94" s="20"/>
      <c r="AIT94" s="20"/>
      <c r="AIU94" s="20"/>
      <c r="AIV94" s="20"/>
      <c r="AIW94" s="20"/>
      <c r="AIX94" s="20"/>
      <c r="AIY94" s="20"/>
      <c r="AIZ94" s="20"/>
      <c r="AJA94" s="20"/>
      <c r="AJB94" s="20"/>
      <c r="AJC94" s="20"/>
      <c r="AJD94" s="20"/>
      <c r="AJE94" s="20"/>
      <c r="AJF94" s="20"/>
      <c r="AJG94" s="20"/>
      <c r="AJH94" s="20"/>
      <c r="AJI94" s="20"/>
      <c r="AJJ94" s="20"/>
      <c r="AJK94" s="20"/>
      <c r="AJL94" s="20"/>
      <c r="AJM94" s="20"/>
      <c r="AJN94" s="20"/>
      <c r="AJO94" s="20"/>
      <c r="AJP94" s="20"/>
      <c r="AJQ94" s="20"/>
      <c r="AJR94" s="20"/>
      <c r="AJS94" s="20"/>
      <c r="AJT94" s="20"/>
      <c r="AJU94" s="20"/>
      <c r="AJV94" s="20"/>
      <c r="AJW94" s="20"/>
      <c r="AJX94" s="20"/>
      <c r="AJY94" s="20"/>
      <c r="AJZ94" s="20"/>
      <c r="AKA94" s="20"/>
      <c r="AKB94" s="20"/>
      <c r="AKC94" s="20"/>
      <c r="AKD94" s="20"/>
      <c r="AKE94" s="20"/>
      <c r="AKF94" s="20"/>
      <c r="AKG94" s="20"/>
      <c r="AKH94" s="20"/>
      <c r="AKI94" s="20"/>
      <c r="AKJ94" s="20"/>
      <c r="AKK94" s="20"/>
      <c r="AKL94" s="20"/>
      <c r="AKM94" s="20"/>
      <c r="AKN94" s="20"/>
      <c r="AKO94" s="20"/>
      <c r="AKP94" s="20"/>
      <c r="AKQ94" s="20"/>
      <c r="AKR94" s="20"/>
      <c r="AKS94" s="20"/>
      <c r="AKT94" s="20"/>
      <c r="AKU94" s="20"/>
      <c r="AKV94" s="20"/>
      <c r="AKW94" s="20"/>
      <c r="AKX94" s="20"/>
      <c r="AKY94" s="20"/>
      <c r="AKZ94" s="20"/>
      <c r="ALA94" s="20"/>
      <c r="ALB94" s="20"/>
      <c r="ALC94" s="20"/>
      <c r="ALD94" s="20"/>
      <c r="ALE94" s="20"/>
      <c r="ALF94" s="20"/>
      <c r="ALG94" s="20"/>
      <c r="ALH94" s="20"/>
      <c r="ALI94" s="20"/>
      <c r="ALJ94" s="20"/>
      <c r="ALK94" s="20"/>
      <c r="ALL94" s="20"/>
      <c r="ALM94" s="20"/>
      <c r="ALN94" s="20"/>
      <c r="ALO94" s="20"/>
      <c r="ALP94" s="20"/>
      <c r="ALQ94" s="20"/>
      <c r="ALR94" s="20"/>
      <c r="ALS94" s="20"/>
      <c r="ALT94" s="20"/>
      <c r="ALU94" s="20"/>
      <c r="ALV94" s="20"/>
      <c r="ALW94" s="20"/>
      <c r="ALX94" s="20"/>
      <c r="ALY94" s="20"/>
      <c r="ALZ94" s="20"/>
      <c r="AMA94" s="20"/>
      <c r="AMB94" s="20"/>
      <c r="AMC94" s="20"/>
      <c r="AMD94" s="20"/>
      <c r="AME94" s="20"/>
      <c r="AMF94" s="20"/>
      <c r="AMG94" s="20"/>
      <c r="AMH94" s="20"/>
      <c r="AMI94" s="20"/>
      <c r="AMJ94" s="20"/>
      <c r="AMK94" s="20"/>
      <c r="AML94" s="20"/>
      <c r="AMM94" s="20"/>
      <c r="AMN94" s="20"/>
      <c r="AMO94" s="20"/>
      <c r="AMP94" s="20"/>
      <c r="AMQ94" s="20"/>
      <c r="AMR94" s="20"/>
      <c r="AMS94" s="20"/>
      <c r="AMT94" s="20"/>
      <c r="AMU94" s="20"/>
      <c r="AMV94" s="20"/>
      <c r="AMW94" s="20"/>
      <c r="AMX94" s="20"/>
      <c r="AMY94" s="20"/>
      <c r="AMZ94" s="20"/>
      <c r="ANA94" s="20"/>
      <c r="ANB94" s="20"/>
      <c r="ANC94" s="20"/>
      <c r="AND94" s="20"/>
      <c r="ANE94" s="20"/>
      <c r="ANF94" s="20"/>
      <c r="ANG94" s="20"/>
      <c r="ANH94" s="20"/>
      <c r="ANI94" s="20"/>
      <c r="ANJ94" s="20"/>
      <c r="ANK94" s="20"/>
      <c r="ANL94" s="20"/>
      <c r="ANM94" s="20"/>
      <c r="ANN94" s="20"/>
      <c r="ANO94" s="20"/>
      <c r="ANP94" s="20"/>
      <c r="ANQ94" s="20"/>
      <c r="ANR94" s="20"/>
      <c r="ANS94" s="20"/>
      <c r="ANT94" s="20"/>
      <c r="ANU94" s="20"/>
      <c r="ANV94" s="20"/>
      <c r="ANW94" s="20"/>
      <c r="ANX94" s="20"/>
      <c r="ANY94" s="20"/>
      <c r="ANZ94" s="20"/>
      <c r="AOA94" s="20"/>
      <c r="AOB94" s="20"/>
      <c r="AOC94" s="20"/>
      <c r="AOD94" s="20"/>
      <c r="AOE94" s="20"/>
      <c r="AOF94" s="20"/>
      <c r="AOG94" s="20"/>
      <c r="AOH94" s="20"/>
      <c r="AOI94" s="20"/>
      <c r="AOJ94" s="20"/>
      <c r="AOK94" s="20"/>
      <c r="AOL94" s="20"/>
      <c r="AOM94" s="20"/>
      <c r="AON94" s="20"/>
      <c r="AOO94" s="20"/>
      <c r="AOP94" s="20"/>
      <c r="AOQ94" s="20"/>
      <c r="AOR94" s="20"/>
      <c r="AOS94" s="20"/>
      <c r="AOT94" s="20"/>
      <c r="AOU94" s="20"/>
      <c r="AOV94" s="20"/>
      <c r="AOW94" s="20"/>
      <c r="AOX94" s="20"/>
      <c r="AOY94" s="20"/>
      <c r="AOZ94" s="20"/>
      <c r="APA94" s="20"/>
      <c r="APB94" s="20"/>
      <c r="APC94" s="20"/>
      <c r="APD94" s="20"/>
      <c r="APE94" s="20"/>
      <c r="APF94" s="20"/>
      <c r="APG94" s="20"/>
      <c r="APH94" s="20"/>
      <c r="API94" s="20"/>
      <c r="APJ94" s="20"/>
      <c r="APK94" s="20"/>
      <c r="APL94" s="20"/>
      <c r="APM94" s="20"/>
      <c r="APN94" s="20"/>
      <c r="APO94" s="20"/>
      <c r="APP94" s="20"/>
      <c r="APQ94" s="20"/>
      <c r="APR94" s="20"/>
      <c r="APS94" s="20"/>
      <c r="APT94" s="20"/>
      <c r="APU94" s="20"/>
      <c r="APV94" s="20"/>
      <c r="APW94" s="20"/>
      <c r="APX94" s="20"/>
      <c r="APY94" s="20"/>
      <c r="APZ94" s="20"/>
      <c r="AQA94" s="20"/>
      <c r="AQB94" s="20"/>
      <c r="AQC94" s="20"/>
      <c r="AQD94" s="20"/>
      <c r="AQE94" s="20"/>
      <c r="AQF94" s="20"/>
      <c r="AQG94" s="20"/>
      <c r="AQH94" s="20"/>
      <c r="AQI94" s="20"/>
      <c r="AQJ94" s="20"/>
      <c r="AQK94" s="20"/>
      <c r="AQL94" s="20"/>
      <c r="AQM94" s="20"/>
      <c r="AQN94" s="20"/>
      <c r="AQO94" s="20"/>
      <c r="AQP94" s="20"/>
      <c r="AQQ94" s="20"/>
      <c r="AQR94" s="20"/>
      <c r="AQS94" s="20"/>
      <c r="AQT94" s="20"/>
      <c r="AQU94" s="20"/>
      <c r="AQV94" s="20"/>
      <c r="AQW94" s="20"/>
      <c r="AQX94" s="20"/>
      <c r="AQY94" s="20"/>
      <c r="AQZ94" s="20"/>
      <c r="ARA94" s="20"/>
      <c r="ARB94" s="20"/>
      <c r="ARC94" s="20"/>
      <c r="ARD94" s="20"/>
      <c r="ARE94" s="20"/>
      <c r="ARF94" s="20"/>
      <c r="ARG94" s="20"/>
      <c r="ARH94" s="20"/>
      <c r="ARI94" s="20"/>
      <c r="ARJ94" s="20"/>
      <c r="ARK94" s="20"/>
      <c r="ARL94" s="20"/>
      <c r="ARM94" s="20"/>
      <c r="ARN94" s="20"/>
      <c r="ARO94" s="20"/>
      <c r="ARP94" s="20"/>
      <c r="ARQ94" s="20"/>
      <c r="ARR94" s="20"/>
      <c r="ARS94" s="20"/>
      <c r="ART94" s="20"/>
      <c r="ARU94" s="20"/>
      <c r="ARV94" s="20"/>
      <c r="ARW94" s="20"/>
      <c r="ARX94" s="20"/>
      <c r="ARY94" s="20"/>
      <c r="ARZ94" s="20"/>
      <c r="ASA94" s="20"/>
      <c r="ASB94" s="20"/>
      <c r="ASC94" s="20"/>
      <c r="ASD94" s="20"/>
      <c r="ASE94" s="20"/>
      <c r="ASF94" s="20"/>
      <c r="ASG94" s="20"/>
      <c r="ASH94" s="20"/>
      <c r="ASI94" s="20"/>
      <c r="ASJ94" s="20"/>
      <c r="ASK94" s="20"/>
      <c r="ASL94" s="20"/>
      <c r="ASM94" s="20"/>
      <c r="ASN94" s="20"/>
      <c r="ASO94" s="20"/>
      <c r="ASP94" s="20"/>
      <c r="ASQ94" s="20"/>
      <c r="ASR94" s="20"/>
      <c r="ASS94" s="20"/>
      <c r="AST94" s="20"/>
      <c r="ASU94" s="20"/>
      <c r="ASV94" s="20"/>
      <c r="ASW94" s="20"/>
      <c r="ASX94" s="20"/>
      <c r="ASY94" s="20"/>
      <c r="ASZ94" s="20"/>
      <c r="ATA94" s="20"/>
      <c r="ATB94" s="20"/>
      <c r="ATC94" s="20"/>
      <c r="ATD94" s="20"/>
      <c r="ATE94" s="20"/>
      <c r="ATF94" s="20"/>
      <c r="ATG94" s="20"/>
      <c r="ATH94" s="20"/>
      <c r="ATI94" s="20"/>
      <c r="ATJ94" s="20"/>
      <c r="ATK94" s="20"/>
      <c r="ATL94" s="20"/>
      <c r="ATM94" s="20"/>
      <c r="ATN94" s="20"/>
      <c r="ATO94" s="20"/>
      <c r="ATP94" s="20"/>
      <c r="ATQ94" s="20"/>
      <c r="ATR94" s="20"/>
      <c r="ATS94" s="20"/>
      <c r="ATT94" s="20"/>
      <c r="ATU94" s="20"/>
      <c r="ATV94" s="20"/>
      <c r="ATW94" s="20"/>
      <c r="ATX94" s="20"/>
      <c r="ATY94" s="20"/>
      <c r="ATZ94" s="20"/>
      <c r="AUA94" s="20"/>
      <c r="AUB94" s="20"/>
      <c r="AUC94" s="20"/>
      <c r="AUD94" s="20"/>
      <c r="AUE94" s="20"/>
      <c r="AUF94" s="20"/>
      <c r="AUG94" s="20"/>
      <c r="AUH94" s="20"/>
      <c r="AUI94" s="20"/>
      <c r="AUJ94" s="20"/>
      <c r="AUK94" s="20"/>
      <c r="AUL94" s="20"/>
      <c r="AUM94" s="20"/>
      <c r="AUN94" s="20"/>
      <c r="AUO94" s="20"/>
      <c r="AUP94" s="20"/>
      <c r="AUQ94" s="20"/>
      <c r="AUR94" s="20"/>
      <c r="AUS94" s="20"/>
      <c r="AUT94" s="20"/>
      <c r="AUU94" s="20"/>
      <c r="AUV94" s="20"/>
      <c r="AUW94" s="20"/>
      <c r="AUX94" s="20"/>
      <c r="AUY94" s="20"/>
      <c r="AUZ94" s="20"/>
      <c r="AVA94" s="20"/>
      <c r="AVB94" s="20"/>
      <c r="AVC94" s="20"/>
      <c r="AVD94" s="20"/>
      <c r="AVE94" s="20"/>
      <c r="AVF94" s="20"/>
      <c r="AVG94" s="20"/>
      <c r="AVH94" s="20"/>
      <c r="AVI94" s="20"/>
      <c r="AVJ94" s="20"/>
      <c r="AVK94" s="20"/>
      <c r="AVL94" s="20"/>
      <c r="AVM94" s="20"/>
      <c r="AVN94" s="20"/>
      <c r="AVO94" s="20"/>
      <c r="AVP94" s="20"/>
      <c r="AVQ94" s="20"/>
      <c r="AVR94" s="20"/>
      <c r="AVS94" s="20"/>
      <c r="AVT94" s="20"/>
      <c r="AVU94" s="20"/>
      <c r="AVV94" s="20"/>
      <c r="AVW94" s="20"/>
      <c r="AVX94" s="20"/>
      <c r="AVY94" s="20"/>
      <c r="AVZ94" s="20"/>
      <c r="AWA94" s="20"/>
      <c r="AWB94" s="20"/>
      <c r="AWC94" s="20"/>
      <c r="AWD94" s="20"/>
      <c r="AWE94" s="20"/>
      <c r="AWF94" s="20"/>
      <c r="AWG94" s="20"/>
      <c r="AWH94" s="20"/>
      <c r="AWI94" s="20"/>
      <c r="AWJ94" s="20"/>
      <c r="AWK94" s="20"/>
      <c r="AWL94" s="20"/>
      <c r="AWM94" s="20"/>
      <c r="AWN94" s="20"/>
      <c r="AWO94" s="20"/>
      <c r="AWP94" s="20"/>
      <c r="AWQ94" s="20"/>
      <c r="AWR94" s="20"/>
      <c r="AWS94" s="20"/>
      <c r="AWT94" s="20"/>
      <c r="AWU94" s="20"/>
      <c r="AWV94" s="20"/>
      <c r="AWW94" s="20"/>
      <c r="AWX94" s="20"/>
      <c r="AWY94" s="20"/>
      <c r="AWZ94" s="20"/>
      <c r="AXA94" s="20"/>
      <c r="AXB94" s="20"/>
      <c r="AXC94" s="20"/>
      <c r="AXD94" s="20"/>
      <c r="AXE94" s="20"/>
      <c r="AXF94" s="20"/>
      <c r="AXG94" s="20"/>
      <c r="AXH94" s="20"/>
      <c r="AXI94" s="20"/>
      <c r="AXJ94" s="20"/>
      <c r="AXK94" s="20"/>
      <c r="AXL94" s="20"/>
      <c r="AXM94" s="20"/>
      <c r="AXN94" s="20"/>
      <c r="AXO94" s="20"/>
      <c r="AXP94" s="20"/>
      <c r="AXQ94" s="20"/>
      <c r="AXR94" s="20"/>
      <c r="AXS94" s="20"/>
      <c r="AXT94" s="20"/>
      <c r="AXU94" s="20"/>
      <c r="AXV94" s="20"/>
      <c r="AXW94" s="20"/>
      <c r="AXX94" s="20"/>
      <c r="AXY94" s="20"/>
      <c r="AXZ94" s="20"/>
      <c r="AYA94" s="20"/>
      <c r="AYB94" s="20"/>
      <c r="AYC94" s="20"/>
      <c r="AYD94" s="20"/>
      <c r="AYE94" s="20"/>
      <c r="AYF94" s="20"/>
      <c r="AYG94" s="20"/>
      <c r="AYH94" s="20"/>
      <c r="AYI94" s="20"/>
      <c r="AYJ94" s="20"/>
      <c r="AYK94" s="20"/>
      <c r="AYL94" s="20"/>
      <c r="AYM94" s="20"/>
      <c r="AYN94" s="20"/>
      <c r="AYO94" s="20"/>
      <c r="AYP94" s="20"/>
      <c r="AYQ94" s="20"/>
      <c r="AYR94" s="20"/>
      <c r="AYS94" s="20"/>
      <c r="AYT94" s="20"/>
      <c r="AYU94" s="20"/>
      <c r="AYV94" s="20"/>
      <c r="AYW94" s="20"/>
      <c r="AYX94" s="20"/>
      <c r="AYY94" s="20"/>
      <c r="AYZ94" s="20"/>
      <c r="AZA94" s="20"/>
      <c r="AZB94" s="20"/>
      <c r="AZC94" s="20"/>
      <c r="AZD94" s="20"/>
      <c r="AZE94" s="20"/>
      <c r="AZF94" s="20"/>
      <c r="AZG94" s="20"/>
      <c r="AZH94" s="20"/>
      <c r="AZI94" s="20"/>
      <c r="AZJ94" s="20"/>
      <c r="AZK94" s="20"/>
      <c r="AZL94" s="20"/>
      <c r="AZM94" s="20"/>
      <c r="AZN94" s="20"/>
      <c r="AZO94" s="20"/>
      <c r="AZP94" s="20"/>
      <c r="AZQ94" s="20"/>
      <c r="AZR94" s="20"/>
      <c r="AZS94" s="20"/>
      <c r="AZT94" s="20"/>
      <c r="AZU94" s="20"/>
      <c r="AZV94" s="20"/>
      <c r="AZW94" s="20"/>
      <c r="AZX94" s="20"/>
      <c r="AZY94" s="20"/>
      <c r="AZZ94" s="20"/>
      <c r="BAA94" s="20"/>
      <c r="BAB94" s="20"/>
      <c r="BAC94" s="20"/>
      <c r="BAD94" s="20"/>
      <c r="BAE94" s="20"/>
      <c r="BAF94" s="20"/>
      <c r="BAG94" s="20"/>
      <c r="BAH94" s="20"/>
      <c r="BAI94" s="20"/>
      <c r="BAJ94" s="20"/>
      <c r="BAK94" s="20"/>
      <c r="BAL94" s="20"/>
      <c r="BAM94" s="20"/>
      <c r="BAN94" s="20"/>
      <c r="BAO94" s="20"/>
      <c r="BAP94" s="20"/>
      <c r="BAQ94" s="20"/>
      <c r="BAR94" s="20"/>
      <c r="BAS94" s="20"/>
      <c r="BAT94" s="20"/>
      <c r="BAU94" s="20"/>
      <c r="BAV94" s="20"/>
      <c r="BAW94" s="20"/>
      <c r="BAX94" s="20"/>
      <c r="BAY94" s="20"/>
      <c r="BAZ94" s="20"/>
      <c r="BBA94" s="20"/>
      <c r="BBB94" s="20"/>
      <c r="BBC94" s="20"/>
      <c r="BBD94" s="20"/>
      <c r="BBE94" s="20"/>
      <c r="BBF94" s="20"/>
      <c r="BBG94" s="20"/>
      <c r="BBH94" s="20"/>
      <c r="BBI94" s="20"/>
      <c r="BBJ94" s="20"/>
      <c r="BBK94" s="20"/>
      <c r="BBL94" s="20"/>
      <c r="BBM94" s="20"/>
      <c r="BBN94" s="20"/>
      <c r="BBO94" s="20"/>
      <c r="BBP94" s="20"/>
      <c r="BBQ94" s="20"/>
      <c r="BBR94" s="20"/>
      <c r="BBS94" s="20"/>
      <c r="BBT94" s="20"/>
      <c r="BBU94" s="20"/>
      <c r="BBV94" s="20"/>
      <c r="BBW94" s="20"/>
      <c r="BBX94" s="20"/>
      <c r="BBY94" s="20"/>
      <c r="BBZ94" s="20"/>
      <c r="BCA94" s="20"/>
      <c r="BCB94" s="20"/>
      <c r="BCC94" s="20"/>
      <c r="BCD94" s="20"/>
      <c r="BCE94" s="20"/>
      <c r="BCF94" s="20"/>
      <c r="BCG94" s="20"/>
      <c r="BCH94" s="20"/>
      <c r="BCI94" s="20"/>
      <c r="BCJ94" s="20"/>
      <c r="BCK94" s="20"/>
      <c r="BCL94" s="20"/>
      <c r="BCM94" s="20"/>
      <c r="BCN94" s="20"/>
      <c r="BCO94" s="20"/>
      <c r="BCP94" s="20"/>
      <c r="BCQ94" s="20"/>
      <c r="BCR94" s="20"/>
      <c r="BCS94" s="20"/>
      <c r="BCT94" s="20"/>
      <c r="BCU94" s="20"/>
      <c r="BCV94" s="20"/>
      <c r="BCW94" s="20"/>
      <c r="BCX94" s="20"/>
      <c r="BCY94" s="20"/>
      <c r="BCZ94" s="20"/>
      <c r="BDA94" s="20"/>
      <c r="BDB94" s="20"/>
      <c r="BDC94" s="20"/>
      <c r="BDD94" s="20"/>
      <c r="BDE94" s="20"/>
      <c r="BDF94" s="20"/>
      <c r="BDG94" s="20"/>
      <c r="BDH94" s="20"/>
      <c r="BDI94" s="20"/>
      <c r="BDJ94" s="20"/>
      <c r="BDK94" s="20"/>
      <c r="BDL94" s="20"/>
      <c r="BDM94" s="20"/>
      <c r="BDN94" s="20"/>
      <c r="BDO94" s="20"/>
      <c r="BDP94" s="20"/>
      <c r="BDQ94" s="20"/>
      <c r="BDR94" s="20"/>
      <c r="BDS94" s="20"/>
      <c r="BDT94" s="20"/>
      <c r="BDU94" s="20"/>
      <c r="BDV94" s="20"/>
      <c r="BDW94" s="20"/>
      <c r="BDX94" s="20"/>
      <c r="BDY94" s="20"/>
      <c r="BDZ94" s="20"/>
      <c r="BEA94" s="20"/>
      <c r="BEB94" s="20"/>
      <c r="BEC94" s="20"/>
      <c r="BED94" s="20"/>
      <c r="BEE94" s="20"/>
      <c r="BEF94" s="20"/>
      <c r="BEG94" s="20"/>
      <c r="BEH94" s="20"/>
      <c r="BEI94" s="20"/>
      <c r="BEJ94" s="20"/>
      <c r="BEK94" s="20"/>
      <c r="BEL94" s="20"/>
      <c r="BEM94" s="20"/>
      <c r="BEN94" s="20"/>
      <c r="BEO94" s="20"/>
      <c r="BEP94" s="20"/>
      <c r="BEQ94" s="20"/>
      <c r="BER94" s="20"/>
      <c r="BES94" s="20"/>
      <c r="BET94" s="20"/>
      <c r="BEU94" s="20"/>
      <c r="BEV94" s="20"/>
      <c r="BEW94" s="20"/>
      <c r="BEX94" s="20"/>
      <c r="BEY94" s="20"/>
      <c r="BEZ94" s="20"/>
      <c r="BFA94" s="20"/>
      <c r="BFB94" s="20"/>
      <c r="BFC94" s="20"/>
      <c r="BFD94" s="20"/>
      <c r="BFE94" s="20"/>
      <c r="BFF94" s="20"/>
      <c r="BFG94" s="20"/>
      <c r="BFH94" s="20"/>
      <c r="BFI94" s="20"/>
      <c r="BFJ94" s="20"/>
      <c r="BFK94" s="20"/>
      <c r="BFL94" s="20"/>
      <c r="BFM94" s="20"/>
      <c r="BFN94" s="20"/>
      <c r="BFO94" s="20"/>
      <c r="BFP94" s="20"/>
      <c r="BFQ94" s="20"/>
      <c r="BFR94" s="20"/>
      <c r="BFS94" s="20"/>
      <c r="BFT94" s="20"/>
      <c r="BFU94" s="20"/>
      <c r="BFV94" s="20"/>
      <c r="BFW94" s="20"/>
      <c r="BFX94" s="20"/>
      <c r="BFY94" s="20"/>
      <c r="BFZ94" s="20"/>
      <c r="BGA94" s="20"/>
      <c r="BGB94" s="20"/>
      <c r="BGC94" s="20"/>
      <c r="BGD94" s="20"/>
      <c r="BGE94" s="20"/>
      <c r="BGF94" s="20"/>
      <c r="BGG94" s="20"/>
      <c r="BGH94" s="20"/>
      <c r="BGI94" s="20"/>
      <c r="BGJ94" s="20"/>
      <c r="BGK94" s="20"/>
      <c r="BGL94" s="20"/>
      <c r="BGM94" s="20"/>
      <c r="BGN94" s="20"/>
      <c r="BGO94" s="20"/>
      <c r="BGP94" s="20"/>
      <c r="BGQ94" s="20"/>
      <c r="BGR94" s="20"/>
      <c r="BGS94" s="20"/>
      <c r="BGT94" s="20"/>
      <c r="BGU94" s="20"/>
      <c r="BGV94" s="20"/>
      <c r="BGW94" s="20"/>
      <c r="BGX94" s="20"/>
      <c r="BGY94" s="20"/>
      <c r="BGZ94" s="20"/>
      <c r="BHA94" s="20"/>
      <c r="BHB94" s="20"/>
      <c r="BHC94" s="20"/>
      <c r="BHD94" s="20"/>
      <c r="BHE94" s="20"/>
      <c r="BHF94" s="20"/>
      <c r="BHG94" s="20"/>
      <c r="BHH94" s="20"/>
      <c r="BHI94" s="20"/>
      <c r="BHJ94" s="20"/>
      <c r="BHK94" s="20"/>
      <c r="BHL94" s="20"/>
      <c r="BHM94" s="20"/>
      <c r="BHN94" s="20"/>
      <c r="BHO94" s="20"/>
      <c r="BHP94" s="20"/>
      <c r="BHQ94" s="20"/>
      <c r="BHR94" s="20"/>
      <c r="BHS94" s="20"/>
      <c r="BHT94" s="20"/>
      <c r="BHU94" s="20"/>
      <c r="BHV94" s="20"/>
      <c r="BHW94" s="20"/>
      <c r="BHX94" s="20"/>
      <c r="BHY94" s="20"/>
      <c r="BHZ94" s="20"/>
      <c r="BIA94" s="20"/>
      <c r="BIB94" s="20"/>
      <c r="BIC94" s="20"/>
      <c r="BID94" s="20"/>
      <c r="BIE94" s="20"/>
      <c r="BIF94" s="20"/>
      <c r="BIG94" s="20"/>
      <c r="BIH94" s="20"/>
      <c r="BII94" s="20"/>
      <c r="BIJ94" s="20"/>
      <c r="BIK94" s="20"/>
      <c r="BIL94" s="20"/>
      <c r="BIM94" s="20"/>
      <c r="BIN94" s="20"/>
      <c r="BIO94" s="20"/>
      <c r="BIP94" s="20"/>
      <c r="BIQ94" s="20"/>
      <c r="BIR94" s="20"/>
      <c r="BIS94" s="20"/>
      <c r="BIT94" s="20"/>
      <c r="BIU94" s="20"/>
      <c r="BIV94" s="20"/>
      <c r="BIW94" s="20"/>
      <c r="BIX94" s="20"/>
      <c r="BIY94" s="20"/>
      <c r="BIZ94" s="20"/>
      <c r="BJA94" s="20"/>
      <c r="BJB94" s="20"/>
      <c r="BJC94" s="20"/>
      <c r="BJD94" s="20"/>
      <c r="BJE94" s="20"/>
      <c r="BJF94" s="20"/>
      <c r="BJG94" s="20"/>
      <c r="BJH94" s="20"/>
      <c r="BJI94" s="20"/>
      <c r="BJJ94" s="20"/>
      <c r="BJK94" s="20"/>
      <c r="BJL94" s="20"/>
      <c r="BJM94" s="20"/>
      <c r="BJN94" s="20"/>
      <c r="BJO94" s="20"/>
      <c r="BJP94" s="20"/>
      <c r="BJQ94" s="20"/>
      <c r="BJR94" s="20"/>
      <c r="BJS94" s="20"/>
      <c r="BJT94" s="20"/>
      <c r="BJU94" s="20"/>
      <c r="BJV94" s="20"/>
      <c r="BJW94" s="20"/>
      <c r="BJX94" s="20"/>
      <c r="BJY94" s="20"/>
      <c r="BJZ94" s="20"/>
      <c r="BKA94" s="20"/>
      <c r="BKB94" s="20"/>
      <c r="BKC94" s="20"/>
      <c r="BKD94" s="20"/>
      <c r="BKE94" s="20"/>
      <c r="BKF94" s="20"/>
      <c r="BKG94" s="20"/>
      <c r="BKH94" s="20"/>
      <c r="BKI94" s="20"/>
      <c r="BKJ94" s="20"/>
      <c r="BKK94" s="20"/>
      <c r="BKL94" s="20"/>
      <c r="BKM94" s="20"/>
      <c r="BKN94" s="20"/>
      <c r="BKO94" s="20"/>
      <c r="BKP94" s="20"/>
      <c r="BKQ94" s="20"/>
      <c r="BKR94" s="20"/>
      <c r="BKS94" s="20"/>
      <c r="BKT94" s="20"/>
      <c r="BKU94" s="20"/>
      <c r="BKV94" s="20"/>
      <c r="BKW94" s="20"/>
      <c r="BKX94" s="20"/>
      <c r="BKY94" s="20"/>
      <c r="BKZ94" s="20"/>
      <c r="BLA94" s="20"/>
      <c r="BLB94" s="20"/>
      <c r="BLC94" s="20"/>
      <c r="BLD94" s="20"/>
      <c r="BLE94" s="20"/>
      <c r="BLF94" s="20"/>
      <c r="BLG94" s="20"/>
      <c r="BLH94" s="20"/>
      <c r="BLI94" s="20"/>
      <c r="BLJ94" s="20"/>
      <c r="BLK94" s="20"/>
      <c r="BLL94" s="20"/>
      <c r="BLM94" s="20"/>
      <c r="BLN94" s="20"/>
      <c r="BLO94" s="20"/>
      <c r="BLP94" s="20"/>
      <c r="BLQ94" s="20"/>
      <c r="BLR94" s="20"/>
      <c r="BLS94" s="20"/>
      <c r="BLT94" s="20"/>
      <c r="BLU94" s="20"/>
      <c r="BLV94" s="20"/>
      <c r="BLW94" s="20"/>
      <c r="BLX94" s="20"/>
      <c r="BLY94" s="20"/>
      <c r="BLZ94" s="20"/>
      <c r="BMA94" s="20"/>
      <c r="BMB94" s="20"/>
      <c r="BMC94" s="20"/>
      <c r="BMD94" s="20"/>
      <c r="BME94" s="20"/>
      <c r="BMF94" s="20"/>
      <c r="BMG94" s="20"/>
      <c r="BMH94" s="20"/>
      <c r="BMI94" s="20"/>
      <c r="BMJ94" s="20"/>
      <c r="BMK94" s="20"/>
      <c r="BML94" s="20"/>
      <c r="BMM94" s="20"/>
      <c r="BMN94" s="20"/>
      <c r="BMO94" s="20"/>
      <c r="BMP94" s="20"/>
      <c r="BMQ94" s="20"/>
      <c r="BMR94" s="20"/>
      <c r="BMS94" s="20"/>
      <c r="BMT94" s="20"/>
      <c r="BMU94" s="20"/>
      <c r="BMV94" s="20"/>
      <c r="BMW94" s="20"/>
      <c r="BMX94" s="20"/>
      <c r="BMY94" s="20"/>
      <c r="BMZ94" s="20"/>
      <c r="BNA94" s="20"/>
      <c r="BNB94" s="20"/>
      <c r="BNC94" s="20"/>
      <c r="BND94" s="20"/>
      <c r="BNE94" s="20"/>
      <c r="BNF94" s="20"/>
      <c r="BNG94" s="20"/>
      <c r="BNH94" s="20"/>
      <c r="BNI94" s="20"/>
      <c r="BNJ94" s="20"/>
      <c r="BNK94" s="20"/>
      <c r="BNL94" s="20"/>
      <c r="BNM94" s="20"/>
      <c r="BNN94" s="20"/>
      <c r="BNO94" s="20"/>
      <c r="BNP94" s="20"/>
      <c r="BNQ94" s="20"/>
      <c r="BNR94" s="20"/>
      <c r="BNS94" s="20"/>
      <c r="BNT94" s="20"/>
      <c r="BNU94" s="20"/>
      <c r="BNV94" s="20"/>
      <c r="BNW94" s="20"/>
      <c r="BNX94" s="20"/>
      <c r="BNY94" s="20"/>
      <c r="BNZ94" s="20"/>
      <c r="BOA94" s="20"/>
      <c r="BOB94" s="20"/>
      <c r="BOC94" s="20"/>
      <c r="BOD94" s="20"/>
      <c r="BOE94" s="20"/>
      <c r="BOF94" s="20"/>
      <c r="BOG94" s="20"/>
      <c r="BOH94" s="20"/>
      <c r="BOI94" s="20"/>
      <c r="BOJ94" s="20"/>
      <c r="BOK94" s="20"/>
      <c r="BOL94" s="20"/>
      <c r="BOM94" s="20"/>
      <c r="BON94" s="20"/>
      <c r="BOO94" s="20"/>
      <c r="BOP94" s="20"/>
      <c r="BOQ94" s="20"/>
      <c r="BOR94" s="20"/>
      <c r="BOS94" s="20"/>
      <c r="BOT94" s="20"/>
      <c r="BOU94" s="20"/>
      <c r="BOV94" s="20"/>
      <c r="BOW94" s="20"/>
      <c r="BOX94" s="20"/>
      <c r="BOY94" s="20"/>
      <c r="BOZ94" s="20"/>
      <c r="BPA94" s="20"/>
      <c r="BPB94" s="20"/>
      <c r="BPC94" s="20"/>
      <c r="BPD94" s="20"/>
      <c r="BPE94" s="20"/>
      <c r="BPF94" s="20"/>
      <c r="BPG94" s="20"/>
      <c r="BPH94" s="20"/>
      <c r="BPI94" s="20"/>
      <c r="BPJ94" s="20"/>
      <c r="BPK94" s="20"/>
      <c r="BPL94" s="20"/>
      <c r="BPM94" s="20"/>
      <c r="BPN94" s="20"/>
      <c r="BPO94" s="20"/>
      <c r="BPP94" s="20"/>
      <c r="BPQ94" s="20"/>
      <c r="BPR94" s="20"/>
      <c r="BPS94" s="20"/>
      <c r="BPT94" s="20"/>
      <c r="BPU94" s="20"/>
      <c r="BPV94" s="20"/>
      <c r="BPW94" s="20"/>
      <c r="BPX94" s="20"/>
      <c r="BPY94" s="20"/>
      <c r="BPZ94" s="20"/>
      <c r="BQA94" s="20"/>
      <c r="BQB94" s="20"/>
      <c r="BQC94" s="20"/>
      <c r="BQD94" s="20"/>
      <c r="BQE94" s="20"/>
      <c r="BQF94" s="20"/>
      <c r="BQG94" s="20"/>
      <c r="BQH94" s="20"/>
      <c r="BQI94" s="20"/>
      <c r="BQJ94" s="20"/>
      <c r="BQK94" s="20"/>
      <c r="BQL94" s="20"/>
      <c r="BQM94" s="20"/>
      <c r="BQN94" s="20"/>
      <c r="BQO94" s="20"/>
      <c r="BQP94" s="20"/>
      <c r="BQQ94" s="20"/>
      <c r="BQR94" s="20"/>
      <c r="BQS94" s="20"/>
      <c r="BQT94" s="20"/>
      <c r="BQU94" s="20"/>
      <c r="BQV94" s="20"/>
      <c r="BQW94" s="20"/>
      <c r="BQX94" s="20"/>
      <c r="BQY94" s="20"/>
      <c r="BQZ94" s="20"/>
      <c r="BRA94" s="20"/>
      <c r="BRB94" s="20"/>
      <c r="BRC94" s="20"/>
      <c r="BRD94" s="20"/>
      <c r="BRE94" s="20"/>
      <c r="BRF94" s="20"/>
      <c r="BRG94" s="20"/>
      <c r="BRH94" s="20"/>
      <c r="BRI94" s="20"/>
      <c r="BRJ94" s="20"/>
      <c r="BRK94" s="20"/>
      <c r="BRL94" s="20"/>
      <c r="BRM94" s="20"/>
      <c r="BRN94" s="20"/>
      <c r="BRO94" s="20"/>
      <c r="BRP94" s="20"/>
      <c r="BRQ94" s="20"/>
      <c r="BRR94" s="20"/>
      <c r="BRS94" s="20"/>
      <c r="BRT94" s="20"/>
      <c r="BRU94" s="20"/>
      <c r="BRV94" s="20"/>
      <c r="BRW94" s="20"/>
      <c r="BRX94" s="20"/>
      <c r="BRY94" s="20"/>
      <c r="BRZ94" s="20"/>
      <c r="BSA94" s="20"/>
      <c r="BSB94" s="20"/>
      <c r="BSC94" s="20"/>
      <c r="BSD94" s="20"/>
      <c r="BSE94" s="20"/>
      <c r="BSF94" s="20"/>
      <c r="BSG94" s="20"/>
      <c r="BSH94" s="20"/>
      <c r="BSI94" s="20"/>
      <c r="BSJ94" s="20"/>
      <c r="BSK94" s="20"/>
      <c r="BSL94" s="20"/>
      <c r="BSM94" s="20"/>
      <c r="BSN94" s="20"/>
      <c r="BSO94" s="20"/>
      <c r="BSP94" s="20"/>
      <c r="BSQ94" s="20"/>
      <c r="BSR94" s="20"/>
      <c r="BSS94" s="20"/>
      <c r="BST94" s="20"/>
      <c r="BSU94" s="20"/>
      <c r="BSV94" s="20"/>
      <c r="BSW94" s="20"/>
      <c r="BSX94" s="20"/>
      <c r="BSY94" s="20"/>
      <c r="BSZ94" s="20"/>
      <c r="BTA94" s="20"/>
      <c r="BTB94" s="20"/>
      <c r="BTC94" s="20"/>
      <c r="BTD94" s="20"/>
      <c r="BTE94" s="20"/>
      <c r="BTF94" s="20"/>
      <c r="BTG94" s="20"/>
      <c r="BTH94" s="20"/>
      <c r="BTI94" s="20"/>
      <c r="BTJ94" s="20"/>
      <c r="BTK94" s="20"/>
      <c r="BTL94" s="20"/>
      <c r="BTM94" s="20"/>
      <c r="BTN94" s="20"/>
      <c r="BTO94" s="20"/>
      <c r="BTP94" s="20"/>
      <c r="BTQ94" s="20"/>
      <c r="BTR94" s="20"/>
      <c r="BTS94" s="20"/>
      <c r="BTT94" s="20"/>
      <c r="BTU94" s="20"/>
      <c r="BTV94" s="20"/>
      <c r="BTW94" s="20"/>
      <c r="BTX94" s="20"/>
      <c r="BTY94" s="20"/>
      <c r="BTZ94" s="20"/>
      <c r="BUA94" s="20"/>
      <c r="BUB94" s="20"/>
      <c r="BUC94" s="20"/>
      <c r="BUD94" s="20"/>
      <c r="BUE94" s="20"/>
      <c r="BUF94" s="20"/>
      <c r="BUG94" s="20"/>
      <c r="BUH94" s="20"/>
      <c r="BUI94" s="20"/>
      <c r="BUJ94" s="20"/>
      <c r="BUK94" s="20"/>
      <c r="BUL94" s="20"/>
      <c r="BUM94" s="20"/>
      <c r="BUN94" s="20"/>
      <c r="BUO94" s="20"/>
      <c r="BUP94" s="20"/>
      <c r="BUQ94" s="20"/>
      <c r="BUR94" s="20"/>
      <c r="BUS94" s="20"/>
      <c r="BUT94" s="20"/>
      <c r="BUU94" s="20"/>
      <c r="BUV94" s="20"/>
      <c r="BUW94" s="20"/>
      <c r="BUX94" s="20"/>
      <c r="BUY94" s="20"/>
      <c r="BUZ94" s="20"/>
      <c r="BVA94" s="20"/>
      <c r="BVB94" s="20"/>
      <c r="BVC94" s="20"/>
      <c r="BVD94" s="20"/>
      <c r="BVE94" s="20"/>
      <c r="BVF94" s="20"/>
      <c r="BVG94" s="20"/>
      <c r="BVH94" s="20"/>
      <c r="BVI94" s="20"/>
      <c r="BVJ94" s="20"/>
      <c r="BVK94" s="20"/>
      <c r="BVL94" s="20"/>
      <c r="BVM94" s="20"/>
      <c r="BVN94" s="20"/>
      <c r="BVO94" s="20"/>
      <c r="BVP94" s="20"/>
      <c r="BVQ94" s="20"/>
      <c r="BVR94" s="20"/>
      <c r="BVS94" s="20"/>
      <c r="BVT94" s="20"/>
      <c r="BVU94" s="20"/>
      <c r="BVV94" s="20"/>
      <c r="BVW94" s="20"/>
      <c r="BVX94" s="20"/>
      <c r="BVY94" s="20"/>
      <c r="BVZ94" s="20"/>
      <c r="BWA94" s="20"/>
      <c r="BWB94" s="20"/>
      <c r="BWC94" s="20"/>
      <c r="BWD94" s="20"/>
      <c r="BWE94" s="20"/>
      <c r="BWF94" s="20"/>
      <c r="BWG94" s="20"/>
      <c r="BWH94" s="20"/>
      <c r="BWI94" s="20"/>
      <c r="BWJ94" s="20"/>
      <c r="BWK94" s="20"/>
      <c r="BWL94" s="20"/>
      <c r="BWM94" s="20"/>
      <c r="BWN94" s="20"/>
      <c r="BWO94" s="20"/>
      <c r="BWP94" s="20"/>
      <c r="BWQ94" s="20"/>
      <c r="BWR94" s="20"/>
      <c r="BWS94" s="20"/>
      <c r="BWT94" s="20"/>
      <c r="BWU94" s="20"/>
      <c r="BWV94" s="20"/>
      <c r="BWW94" s="20"/>
      <c r="BWX94" s="20"/>
      <c r="BWY94" s="20"/>
      <c r="BWZ94" s="20"/>
      <c r="BXA94" s="20"/>
      <c r="BXB94" s="20"/>
      <c r="BXC94" s="20"/>
      <c r="BXD94" s="20"/>
      <c r="BXE94" s="20"/>
      <c r="BXF94" s="20"/>
      <c r="BXG94" s="20"/>
      <c r="BXH94" s="20"/>
      <c r="BXI94" s="20"/>
      <c r="BXJ94" s="20"/>
      <c r="BXK94" s="20"/>
      <c r="BXL94" s="20"/>
      <c r="BXM94" s="20"/>
      <c r="BXN94" s="20"/>
      <c r="BXO94" s="20"/>
      <c r="BXP94" s="20"/>
      <c r="BXQ94" s="20"/>
      <c r="BXR94" s="20"/>
      <c r="BXS94" s="20"/>
      <c r="BXT94" s="20"/>
      <c r="BXU94" s="20"/>
      <c r="BXV94" s="20"/>
      <c r="BXW94" s="20"/>
      <c r="BXX94" s="20"/>
      <c r="BXY94" s="20"/>
      <c r="BXZ94" s="20"/>
      <c r="BYA94" s="20"/>
      <c r="BYB94" s="20"/>
      <c r="BYC94" s="20"/>
      <c r="BYD94" s="20"/>
      <c r="BYE94" s="20"/>
      <c r="BYF94" s="20"/>
      <c r="BYG94" s="20"/>
      <c r="BYH94" s="20"/>
      <c r="BYI94" s="20"/>
      <c r="BYJ94" s="20"/>
      <c r="BYK94" s="20"/>
      <c r="BYL94" s="20"/>
      <c r="BYM94" s="20"/>
      <c r="BYN94" s="20"/>
      <c r="BYO94" s="20"/>
      <c r="BYP94" s="20"/>
      <c r="BYQ94" s="20"/>
      <c r="BYR94" s="20"/>
      <c r="BYS94" s="20"/>
      <c r="BYT94" s="20"/>
      <c r="BYU94" s="20"/>
      <c r="BYV94" s="20"/>
      <c r="BYW94" s="20"/>
      <c r="BYX94" s="20"/>
      <c r="BYY94" s="20"/>
      <c r="BYZ94" s="20"/>
      <c r="BZA94" s="20"/>
      <c r="BZB94" s="20"/>
      <c r="BZC94" s="20"/>
      <c r="BZD94" s="20"/>
      <c r="BZE94" s="20"/>
      <c r="BZF94" s="20"/>
      <c r="BZG94" s="20"/>
      <c r="BZH94" s="20"/>
      <c r="BZI94" s="20"/>
      <c r="BZJ94" s="20"/>
      <c r="BZK94" s="20"/>
      <c r="BZL94" s="20"/>
      <c r="BZM94" s="20"/>
      <c r="BZN94" s="20"/>
      <c r="BZO94" s="20"/>
      <c r="BZP94" s="20"/>
      <c r="BZQ94" s="20"/>
      <c r="BZR94" s="20"/>
      <c r="BZS94" s="20"/>
      <c r="BZT94" s="20"/>
      <c r="BZU94" s="20"/>
      <c r="BZV94" s="20"/>
      <c r="BZW94" s="20"/>
      <c r="BZX94" s="20"/>
      <c r="BZY94" s="20"/>
      <c r="BZZ94" s="20"/>
      <c r="CAA94" s="20"/>
      <c r="CAB94" s="20"/>
      <c r="CAC94" s="20"/>
      <c r="CAD94" s="20"/>
      <c r="CAE94" s="20"/>
      <c r="CAF94" s="20"/>
      <c r="CAG94" s="20"/>
      <c r="CAH94" s="20"/>
      <c r="CAI94" s="20"/>
      <c r="CAJ94" s="20"/>
      <c r="CAK94" s="20"/>
      <c r="CAL94" s="20"/>
      <c r="CAM94" s="20"/>
      <c r="CAN94" s="20"/>
      <c r="CAO94" s="20"/>
      <c r="CAP94" s="20"/>
      <c r="CAQ94" s="20"/>
      <c r="CAR94" s="20"/>
      <c r="CAS94" s="20"/>
      <c r="CAT94" s="20"/>
      <c r="CAU94" s="20"/>
      <c r="CAV94" s="20"/>
      <c r="CAW94" s="20"/>
      <c r="CAX94" s="20"/>
      <c r="CAY94" s="20"/>
      <c r="CAZ94" s="20"/>
      <c r="CBA94" s="20"/>
      <c r="CBB94" s="20"/>
      <c r="CBC94" s="20"/>
      <c r="CBD94" s="20"/>
      <c r="CBE94" s="20"/>
      <c r="CBF94" s="20"/>
      <c r="CBG94" s="20"/>
      <c r="CBH94" s="20"/>
      <c r="CBI94" s="20"/>
      <c r="CBJ94" s="20"/>
      <c r="CBK94" s="20"/>
      <c r="CBL94" s="20"/>
      <c r="CBM94" s="20"/>
      <c r="CBN94" s="20"/>
      <c r="CBO94" s="20"/>
      <c r="CBP94" s="20"/>
      <c r="CBQ94" s="20"/>
      <c r="CBR94" s="20"/>
      <c r="CBS94" s="20"/>
      <c r="CBT94" s="20"/>
      <c r="CBU94" s="20"/>
      <c r="CBV94" s="20"/>
      <c r="CBW94" s="20"/>
      <c r="CBX94" s="20"/>
      <c r="CBY94" s="20"/>
      <c r="CBZ94" s="20"/>
      <c r="CCA94" s="20"/>
      <c r="CCB94" s="20"/>
      <c r="CCC94" s="20"/>
      <c r="CCD94" s="20"/>
      <c r="CCE94" s="20"/>
      <c r="CCF94" s="20"/>
      <c r="CCG94" s="20"/>
      <c r="CCH94" s="20"/>
      <c r="CCI94" s="20"/>
      <c r="CCJ94" s="20"/>
      <c r="CCK94" s="20"/>
      <c r="CCL94" s="20"/>
      <c r="CCM94" s="20"/>
      <c r="CCN94" s="20"/>
      <c r="CCO94" s="20"/>
      <c r="CCP94" s="20"/>
      <c r="CCQ94" s="20"/>
      <c r="CCR94" s="20"/>
      <c r="CCS94" s="20"/>
      <c r="CCT94" s="20"/>
      <c r="CCU94" s="20"/>
      <c r="CCV94" s="20"/>
      <c r="CCW94" s="20"/>
      <c r="CCX94" s="20"/>
      <c r="CCY94" s="20"/>
      <c r="CCZ94" s="20"/>
      <c r="CDA94" s="20"/>
      <c r="CDB94" s="20"/>
      <c r="CDC94" s="20"/>
      <c r="CDD94" s="20"/>
      <c r="CDE94" s="20"/>
      <c r="CDF94" s="20"/>
      <c r="CDG94" s="20"/>
      <c r="CDH94" s="20"/>
      <c r="CDI94" s="20"/>
      <c r="CDJ94" s="20"/>
      <c r="CDK94" s="20"/>
      <c r="CDL94" s="20"/>
      <c r="CDM94" s="20"/>
      <c r="CDN94" s="20"/>
      <c r="CDO94" s="20"/>
      <c r="CDP94" s="20"/>
      <c r="CDQ94" s="20"/>
      <c r="CDR94" s="20"/>
      <c r="CDS94" s="20"/>
      <c r="CDT94" s="20"/>
      <c r="CDU94" s="20"/>
      <c r="CDV94" s="20"/>
      <c r="CDW94" s="20"/>
      <c r="CDX94" s="20"/>
      <c r="CDY94" s="20"/>
      <c r="CDZ94" s="20"/>
      <c r="CEA94" s="20"/>
      <c r="CEB94" s="20"/>
      <c r="CEC94" s="20"/>
      <c r="CED94" s="20"/>
      <c r="CEE94" s="20"/>
      <c r="CEF94" s="20"/>
      <c r="CEG94" s="20"/>
      <c r="CEH94" s="20"/>
      <c r="CEI94" s="20"/>
      <c r="CEJ94" s="20"/>
      <c r="CEK94" s="20"/>
      <c r="CEL94" s="20"/>
      <c r="CEM94" s="20"/>
      <c r="CEN94" s="20"/>
      <c r="CEO94" s="20"/>
      <c r="CEP94" s="20"/>
      <c r="CEQ94" s="20"/>
      <c r="CER94" s="20"/>
      <c r="CES94" s="20"/>
      <c r="CET94" s="20"/>
      <c r="CEU94" s="20"/>
      <c r="CEV94" s="20"/>
      <c r="CEW94" s="20"/>
      <c r="CEX94" s="20"/>
      <c r="CEY94" s="20"/>
      <c r="CEZ94" s="20"/>
      <c r="CFA94" s="20"/>
      <c r="CFB94" s="20"/>
      <c r="CFC94" s="20"/>
      <c r="CFD94" s="20"/>
      <c r="CFE94" s="20"/>
      <c r="CFF94" s="20"/>
      <c r="CFG94" s="20"/>
      <c r="CFH94" s="20"/>
      <c r="CFI94" s="20"/>
      <c r="CFJ94" s="20"/>
      <c r="CFK94" s="20"/>
      <c r="CFL94" s="20"/>
      <c r="CFM94" s="20"/>
      <c r="CFN94" s="20"/>
      <c r="CFO94" s="20"/>
      <c r="CFP94" s="20"/>
      <c r="CFQ94" s="20"/>
      <c r="CFR94" s="20"/>
      <c r="CFS94" s="20"/>
      <c r="CFT94" s="20"/>
      <c r="CFU94" s="20"/>
      <c r="CFV94" s="20"/>
      <c r="CFW94" s="20"/>
      <c r="CFX94" s="20"/>
      <c r="CFY94" s="20"/>
      <c r="CFZ94" s="20"/>
      <c r="CGA94" s="20"/>
      <c r="CGB94" s="20"/>
      <c r="CGC94" s="20"/>
      <c r="CGD94" s="20"/>
      <c r="CGE94" s="20"/>
      <c r="CGF94" s="20"/>
      <c r="CGG94" s="20"/>
      <c r="CGH94" s="20"/>
      <c r="CGI94" s="20"/>
      <c r="CGJ94" s="20"/>
      <c r="CGK94" s="20"/>
      <c r="CGL94" s="20"/>
      <c r="CGM94" s="20"/>
      <c r="CGN94" s="20"/>
      <c r="CGO94" s="20"/>
      <c r="CGP94" s="20"/>
      <c r="CGQ94" s="20"/>
      <c r="CGR94" s="20"/>
      <c r="CGS94" s="20"/>
      <c r="CGT94" s="20"/>
      <c r="CGU94" s="20"/>
      <c r="CGV94" s="20"/>
      <c r="CGW94" s="20"/>
      <c r="CGX94" s="20"/>
      <c r="CGY94" s="20"/>
      <c r="CGZ94" s="20"/>
      <c r="CHA94" s="20"/>
      <c r="CHB94" s="20"/>
      <c r="CHC94" s="20"/>
      <c r="CHD94" s="20"/>
      <c r="CHE94" s="20"/>
      <c r="CHF94" s="20"/>
      <c r="CHG94" s="20"/>
      <c r="CHH94" s="20"/>
      <c r="CHI94" s="20"/>
      <c r="CHJ94" s="20"/>
      <c r="CHK94" s="20"/>
      <c r="CHL94" s="20"/>
      <c r="CHM94" s="20"/>
      <c r="CHN94" s="20"/>
      <c r="CHO94" s="20"/>
      <c r="CHP94" s="20"/>
      <c r="CHQ94" s="20"/>
      <c r="CHR94" s="20"/>
      <c r="CHS94" s="20"/>
      <c r="CHT94" s="20"/>
      <c r="CHU94" s="20"/>
      <c r="CHV94" s="20"/>
      <c r="CHW94" s="20"/>
      <c r="CHX94" s="20"/>
      <c r="CHY94" s="20"/>
      <c r="CHZ94" s="20"/>
      <c r="CIA94" s="20"/>
      <c r="CIB94" s="20"/>
      <c r="CIC94" s="20"/>
      <c r="CID94" s="20"/>
      <c r="CIE94" s="20"/>
      <c r="CIF94" s="20"/>
      <c r="CIG94" s="20"/>
      <c r="CIH94" s="20"/>
      <c r="CII94" s="20"/>
      <c r="CIJ94" s="20"/>
      <c r="CIK94" s="20"/>
      <c r="CIL94" s="20"/>
      <c r="CIM94" s="20"/>
      <c r="CIN94" s="20"/>
      <c r="CIO94" s="20"/>
      <c r="CIP94" s="20"/>
      <c r="CIQ94" s="20"/>
      <c r="CIR94" s="20"/>
      <c r="CIS94" s="20"/>
      <c r="CIT94" s="20"/>
      <c r="CIU94" s="20"/>
      <c r="CIV94" s="20"/>
      <c r="CIW94" s="20"/>
      <c r="CIX94" s="20"/>
      <c r="CIY94" s="20"/>
      <c r="CIZ94" s="20"/>
      <c r="CJA94" s="20"/>
      <c r="CJB94" s="20"/>
      <c r="CJC94" s="20"/>
      <c r="CJD94" s="20"/>
      <c r="CJE94" s="20"/>
      <c r="CJF94" s="20"/>
      <c r="CJG94" s="20"/>
      <c r="CJH94" s="20"/>
      <c r="CJI94" s="20"/>
      <c r="CJJ94" s="20"/>
      <c r="CJK94" s="20"/>
      <c r="CJL94" s="20"/>
      <c r="CJM94" s="20"/>
      <c r="CJN94" s="20"/>
      <c r="CJO94" s="20"/>
      <c r="CJP94" s="20"/>
      <c r="CJQ94" s="20"/>
      <c r="CJR94" s="20"/>
      <c r="CJS94" s="20"/>
      <c r="CJT94" s="20"/>
      <c r="CJU94" s="20"/>
      <c r="CJV94" s="20"/>
      <c r="CJW94" s="20"/>
      <c r="CJX94" s="20"/>
      <c r="CJY94" s="20"/>
      <c r="CJZ94" s="20"/>
      <c r="CKA94" s="20"/>
      <c r="CKB94" s="20"/>
      <c r="CKC94" s="20"/>
      <c r="CKD94" s="20"/>
      <c r="CKE94" s="20"/>
      <c r="CKF94" s="20"/>
      <c r="CKG94" s="20"/>
      <c r="CKH94" s="20"/>
      <c r="CKI94" s="20"/>
      <c r="CKJ94" s="20"/>
      <c r="CKK94" s="20"/>
      <c r="CKL94" s="20"/>
      <c r="CKM94" s="20"/>
      <c r="CKN94" s="20"/>
      <c r="CKO94" s="20"/>
      <c r="CKP94" s="20"/>
      <c r="CKQ94" s="20"/>
      <c r="CKR94" s="20"/>
      <c r="CKS94" s="20"/>
      <c r="CKT94" s="20"/>
      <c r="CKU94" s="20"/>
      <c r="CKV94" s="20"/>
      <c r="CKW94" s="20"/>
      <c r="CKX94" s="20"/>
      <c r="CKY94" s="20"/>
      <c r="CKZ94" s="20"/>
      <c r="CLA94" s="20"/>
      <c r="CLB94" s="20"/>
      <c r="CLC94" s="20"/>
      <c r="CLD94" s="20"/>
      <c r="CLE94" s="20"/>
      <c r="CLF94" s="20"/>
      <c r="CLG94" s="20"/>
      <c r="CLH94" s="20"/>
      <c r="CLI94" s="20"/>
      <c r="CLJ94" s="20"/>
      <c r="CLK94" s="20"/>
      <c r="CLL94" s="20"/>
      <c r="CLM94" s="20"/>
      <c r="CLN94" s="20"/>
      <c r="CLO94" s="20"/>
      <c r="CLP94" s="20"/>
      <c r="CLQ94" s="20"/>
      <c r="CLR94" s="20"/>
      <c r="CLS94" s="20"/>
      <c r="CLT94" s="20"/>
      <c r="CLU94" s="20"/>
      <c r="CLV94" s="20"/>
      <c r="CLW94" s="20"/>
      <c r="CLX94" s="20"/>
      <c r="CLY94" s="20"/>
      <c r="CLZ94" s="20"/>
      <c r="CMA94" s="20"/>
      <c r="CMB94" s="20"/>
      <c r="CMC94" s="20"/>
      <c r="CMD94" s="20"/>
      <c r="CME94" s="20"/>
      <c r="CMF94" s="20"/>
      <c r="CMG94" s="20"/>
      <c r="CMH94" s="20"/>
      <c r="CMI94" s="20"/>
      <c r="CMJ94" s="20"/>
      <c r="CMK94" s="20"/>
      <c r="CML94" s="20"/>
      <c r="CMM94" s="20"/>
      <c r="CMN94" s="20"/>
      <c r="CMO94" s="20"/>
      <c r="CMP94" s="20"/>
      <c r="CMQ94" s="20"/>
      <c r="CMR94" s="20"/>
      <c r="CMS94" s="20"/>
      <c r="CMT94" s="20"/>
      <c r="CMU94" s="20"/>
      <c r="CMV94" s="20"/>
      <c r="CMW94" s="20"/>
      <c r="CMX94" s="20"/>
      <c r="CMY94" s="20"/>
      <c r="CMZ94" s="20"/>
      <c r="CNA94" s="20"/>
      <c r="CNB94" s="20"/>
      <c r="CNC94" s="20"/>
      <c r="CND94" s="20"/>
      <c r="CNE94" s="20"/>
      <c r="CNF94" s="20"/>
      <c r="CNG94" s="20"/>
      <c r="CNH94" s="20"/>
      <c r="CNI94" s="20"/>
      <c r="CNJ94" s="20"/>
      <c r="CNK94" s="20"/>
      <c r="CNL94" s="20"/>
      <c r="CNM94" s="20"/>
      <c r="CNN94" s="20"/>
      <c r="CNO94" s="20"/>
      <c r="CNP94" s="20"/>
      <c r="CNQ94" s="20"/>
      <c r="CNR94" s="20"/>
      <c r="CNS94" s="20"/>
      <c r="CNT94" s="20"/>
      <c r="CNU94" s="20"/>
      <c r="CNV94" s="20"/>
      <c r="CNW94" s="20"/>
      <c r="CNX94" s="20"/>
      <c r="CNY94" s="20"/>
      <c r="CNZ94" s="20"/>
      <c r="COA94" s="20"/>
      <c r="COB94" s="20"/>
      <c r="COC94" s="20"/>
      <c r="COD94" s="20"/>
      <c r="COE94" s="20"/>
      <c r="COF94" s="20"/>
      <c r="COG94" s="20"/>
      <c r="COH94" s="20"/>
      <c r="COI94" s="20"/>
      <c r="COJ94" s="20"/>
      <c r="COK94" s="20"/>
      <c r="COL94" s="20"/>
      <c r="COM94" s="20"/>
      <c r="CON94" s="20"/>
      <c r="COO94" s="20"/>
      <c r="COP94" s="20"/>
      <c r="COQ94" s="20"/>
      <c r="COR94" s="20"/>
      <c r="COS94" s="20"/>
      <c r="COT94" s="20"/>
      <c r="COU94" s="20"/>
      <c r="COV94" s="20"/>
      <c r="COW94" s="20"/>
      <c r="COX94" s="20"/>
      <c r="COY94" s="20"/>
      <c r="COZ94" s="20"/>
      <c r="CPA94" s="20"/>
      <c r="CPB94" s="20"/>
      <c r="CPC94" s="20"/>
      <c r="CPD94" s="20"/>
      <c r="CPE94" s="20"/>
      <c r="CPF94" s="20"/>
      <c r="CPG94" s="20"/>
      <c r="CPH94" s="20"/>
      <c r="CPI94" s="20"/>
      <c r="CPJ94" s="20"/>
      <c r="CPK94" s="20"/>
      <c r="CPL94" s="20"/>
      <c r="CPM94" s="20"/>
      <c r="CPN94" s="20"/>
      <c r="CPO94" s="20"/>
      <c r="CPP94" s="20"/>
      <c r="CPQ94" s="20"/>
      <c r="CPR94" s="20"/>
      <c r="CPS94" s="20"/>
      <c r="CPT94" s="20"/>
      <c r="CPU94" s="20"/>
      <c r="CPV94" s="20"/>
      <c r="CPW94" s="20"/>
      <c r="CPX94" s="20"/>
      <c r="CPY94" s="20"/>
      <c r="CPZ94" s="20"/>
      <c r="CQA94" s="20"/>
      <c r="CQB94" s="20"/>
      <c r="CQC94" s="20"/>
      <c r="CQD94" s="20"/>
      <c r="CQE94" s="20"/>
      <c r="CQF94" s="20"/>
      <c r="CQG94" s="20"/>
      <c r="CQH94" s="20"/>
      <c r="CQI94" s="20"/>
      <c r="CQJ94" s="20"/>
      <c r="CQK94" s="20"/>
      <c r="CQL94" s="20"/>
      <c r="CQM94" s="20"/>
      <c r="CQN94" s="20"/>
      <c r="CQO94" s="20"/>
      <c r="CQP94" s="20"/>
      <c r="CQQ94" s="20"/>
      <c r="CQR94" s="20"/>
      <c r="CQS94" s="20"/>
      <c r="CQT94" s="20"/>
      <c r="CQU94" s="20"/>
      <c r="CQV94" s="20"/>
      <c r="CQW94" s="20"/>
      <c r="CQX94" s="20"/>
      <c r="CQY94" s="20"/>
      <c r="CQZ94" s="20"/>
    </row>
    <row r="95" spans="1:2496" s="11" customFormat="1" ht="18" customHeight="1" x14ac:dyDescent="0.25">
      <c r="A95" s="433"/>
      <c r="B95" s="21">
        <v>4</v>
      </c>
      <c r="C95" s="21" t="str">
        <f t="shared" si="8"/>
        <v>_4</v>
      </c>
      <c r="D95" s="21" t="str">
        <f t="shared" si="9"/>
        <v>_6_1</v>
      </c>
      <c r="E95" s="22" t="s">
        <v>18</v>
      </c>
      <c r="F95" s="21">
        <v>6</v>
      </c>
      <c r="G95" s="22" t="s">
        <v>18</v>
      </c>
      <c r="H95" s="21">
        <v>1</v>
      </c>
      <c r="I95" s="22" t="s">
        <v>7</v>
      </c>
      <c r="J95" s="15">
        <v>0</v>
      </c>
      <c r="K95" s="15">
        <v>0</v>
      </c>
      <c r="L95" s="24">
        <v>0</v>
      </c>
      <c r="M95" s="13">
        <f t="shared" si="6"/>
        <v>0</v>
      </c>
      <c r="N95" s="13">
        <f t="shared" si="7"/>
        <v>0</v>
      </c>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
      <c r="DX95" s="20"/>
      <c r="DY95" s="20"/>
      <c r="DZ95" s="20"/>
      <c r="EA95" s="20"/>
      <c r="EB95" s="20"/>
      <c r="EC95" s="20"/>
      <c r="ED95" s="20"/>
      <c r="EE95" s="20"/>
      <c r="EF95" s="20"/>
      <c r="EG95" s="20"/>
      <c r="EH95" s="20"/>
      <c r="EI95" s="20"/>
      <c r="EJ95" s="20"/>
      <c r="EK95" s="20"/>
      <c r="EL95" s="20"/>
      <c r="EM95" s="20"/>
      <c r="EN95" s="20"/>
      <c r="EO95" s="20"/>
      <c r="EP95" s="20"/>
      <c r="EQ95" s="20"/>
      <c r="ER95" s="20"/>
      <c r="ES95" s="20"/>
      <c r="ET95" s="20"/>
      <c r="EU95" s="20"/>
      <c r="EV95" s="20"/>
      <c r="EW95" s="20"/>
      <c r="EX95" s="20"/>
      <c r="EY95" s="20"/>
      <c r="EZ95" s="20"/>
      <c r="FA95" s="20"/>
      <c r="FB95" s="20"/>
      <c r="FC95" s="20"/>
      <c r="FD95" s="20"/>
      <c r="FE95" s="20"/>
      <c r="FF95" s="20"/>
      <c r="FG95" s="20"/>
      <c r="FH95" s="20"/>
      <c r="FI95" s="20"/>
      <c r="FJ95" s="20"/>
      <c r="FK95" s="20"/>
      <c r="FL95" s="20"/>
      <c r="FM95" s="20"/>
      <c r="FN95" s="20"/>
      <c r="FO95" s="20"/>
      <c r="FP95" s="20"/>
      <c r="FQ95" s="20"/>
      <c r="FR95" s="20"/>
      <c r="FS95" s="20"/>
      <c r="FT95" s="20"/>
      <c r="FU95" s="20"/>
      <c r="FV95" s="20"/>
      <c r="FW95" s="20"/>
      <c r="FX95" s="20"/>
      <c r="FY95" s="20"/>
      <c r="FZ95" s="20"/>
      <c r="GA95" s="20"/>
      <c r="GB95" s="20"/>
      <c r="GC95" s="20"/>
      <c r="GD95" s="20"/>
      <c r="GE95" s="20"/>
      <c r="GF95" s="20"/>
      <c r="GG95" s="20"/>
      <c r="GH95" s="20"/>
      <c r="GI95" s="20"/>
      <c r="GJ95" s="20"/>
      <c r="GK95" s="20"/>
      <c r="GL95" s="20"/>
      <c r="GM95" s="20"/>
      <c r="GN95" s="20"/>
      <c r="GO95" s="20"/>
      <c r="GP95" s="20"/>
      <c r="GQ95" s="20"/>
      <c r="GR95" s="20"/>
      <c r="GS95" s="20"/>
      <c r="GT95" s="20"/>
      <c r="GU95" s="20"/>
      <c r="GV95" s="20"/>
      <c r="GW95" s="20"/>
      <c r="GX95" s="20"/>
      <c r="GY95" s="20"/>
      <c r="GZ95" s="20"/>
      <c r="HA95" s="20"/>
      <c r="HB95" s="20"/>
      <c r="HC95" s="20"/>
      <c r="HD95" s="20"/>
      <c r="HE95" s="20"/>
      <c r="HF95" s="20"/>
      <c r="HG95" s="20"/>
      <c r="HH95" s="20"/>
      <c r="HI95" s="20"/>
      <c r="HJ95" s="20"/>
      <c r="HK95" s="20"/>
      <c r="HL95" s="20"/>
      <c r="HM95" s="20"/>
      <c r="HN95" s="20"/>
      <c r="HO95" s="20"/>
      <c r="HP95" s="20"/>
      <c r="HQ95" s="20"/>
      <c r="HR95" s="20"/>
      <c r="HS95" s="20"/>
      <c r="HT95" s="20"/>
      <c r="HU95" s="20"/>
      <c r="HV95" s="20"/>
      <c r="HW95" s="20"/>
      <c r="HX95" s="20"/>
      <c r="HY95" s="20"/>
      <c r="HZ95" s="20"/>
      <c r="IA95" s="20"/>
      <c r="IB95" s="20"/>
      <c r="IC95" s="20"/>
      <c r="ID95" s="20"/>
      <c r="IE95" s="20"/>
      <c r="IF95" s="20"/>
      <c r="IG95" s="20"/>
      <c r="IH95" s="20"/>
      <c r="II95" s="20"/>
      <c r="IJ95" s="20"/>
      <c r="IK95" s="20"/>
      <c r="IL95" s="20"/>
      <c r="IM95" s="20"/>
      <c r="IN95" s="20"/>
      <c r="IO95" s="20"/>
      <c r="IP95" s="20"/>
      <c r="IQ95" s="20"/>
      <c r="IR95" s="20"/>
      <c r="IS95" s="20"/>
      <c r="IT95" s="20"/>
      <c r="IU95" s="20"/>
      <c r="IV95" s="20"/>
      <c r="IW95" s="20"/>
      <c r="IX95" s="20"/>
      <c r="IY95" s="20"/>
      <c r="IZ95" s="20"/>
      <c r="JA95" s="20"/>
      <c r="JB95" s="20"/>
      <c r="JC95" s="20"/>
      <c r="JD95" s="20"/>
      <c r="JE95" s="20"/>
      <c r="JF95" s="20"/>
      <c r="JG95" s="20"/>
      <c r="JH95" s="20"/>
      <c r="JI95" s="20"/>
      <c r="JJ95" s="20"/>
      <c r="JK95" s="20"/>
      <c r="JL95" s="20"/>
      <c r="JM95" s="20"/>
      <c r="JN95" s="20"/>
      <c r="JO95" s="20"/>
      <c r="JP95" s="20"/>
      <c r="JQ95" s="20"/>
      <c r="JR95" s="20"/>
      <c r="JS95" s="20"/>
      <c r="JT95" s="20"/>
      <c r="JU95" s="20"/>
      <c r="JV95" s="20"/>
      <c r="JW95" s="20"/>
      <c r="JX95" s="20"/>
      <c r="JY95" s="20"/>
      <c r="JZ95" s="20"/>
      <c r="KA95" s="20"/>
      <c r="KB95" s="20"/>
      <c r="KC95" s="20"/>
      <c r="KD95" s="20"/>
      <c r="KE95" s="20"/>
      <c r="KF95" s="20"/>
      <c r="KG95" s="20"/>
      <c r="KH95" s="20"/>
      <c r="KI95" s="20"/>
      <c r="KJ95" s="20"/>
      <c r="KK95" s="20"/>
      <c r="KL95" s="20"/>
      <c r="KM95" s="20"/>
      <c r="KN95" s="20"/>
      <c r="KO95" s="20"/>
      <c r="KP95" s="20"/>
      <c r="KQ95" s="20"/>
      <c r="KR95" s="20"/>
      <c r="KS95" s="20"/>
      <c r="KT95" s="20"/>
      <c r="KU95" s="20"/>
      <c r="KV95" s="20"/>
      <c r="KW95" s="20"/>
      <c r="KX95" s="20"/>
      <c r="KY95" s="20"/>
      <c r="KZ95" s="20"/>
      <c r="LA95" s="20"/>
      <c r="LB95" s="20"/>
      <c r="LC95" s="20"/>
      <c r="LD95" s="20"/>
      <c r="LE95" s="20"/>
      <c r="LF95" s="20"/>
      <c r="LG95" s="20"/>
      <c r="LH95" s="20"/>
      <c r="LI95" s="20"/>
      <c r="LJ95" s="20"/>
      <c r="LK95" s="20"/>
      <c r="LL95" s="20"/>
      <c r="LM95" s="20"/>
      <c r="LN95" s="20"/>
      <c r="LO95" s="20"/>
      <c r="LP95" s="20"/>
      <c r="LQ95" s="20"/>
      <c r="LR95" s="20"/>
      <c r="LS95" s="20"/>
      <c r="LT95" s="20"/>
      <c r="LU95" s="20"/>
      <c r="LV95" s="20"/>
      <c r="LW95" s="20"/>
      <c r="LX95" s="20"/>
      <c r="LY95" s="20"/>
      <c r="LZ95" s="20"/>
      <c r="MA95" s="20"/>
      <c r="MB95" s="20"/>
      <c r="MC95" s="20"/>
      <c r="MD95" s="20"/>
      <c r="ME95" s="20"/>
      <c r="MF95" s="20"/>
      <c r="MG95" s="20"/>
      <c r="MH95" s="20"/>
      <c r="MI95" s="20"/>
      <c r="MJ95" s="20"/>
      <c r="MK95" s="20"/>
      <c r="ML95" s="20"/>
      <c r="MM95" s="20"/>
      <c r="MN95" s="20"/>
      <c r="MO95" s="20"/>
      <c r="MP95" s="20"/>
      <c r="MQ95" s="20"/>
      <c r="MR95" s="20"/>
      <c r="MS95" s="20"/>
      <c r="MT95" s="20"/>
      <c r="MU95" s="20"/>
      <c r="MV95" s="20"/>
      <c r="MW95" s="20"/>
      <c r="MX95" s="20"/>
      <c r="MY95" s="20"/>
      <c r="MZ95" s="20"/>
      <c r="NA95" s="20"/>
      <c r="NB95" s="20"/>
      <c r="NC95" s="20"/>
      <c r="ND95" s="20"/>
      <c r="NE95" s="20"/>
      <c r="NF95" s="20"/>
      <c r="NG95" s="20"/>
      <c r="NH95" s="20"/>
      <c r="NI95" s="20"/>
      <c r="NJ95" s="20"/>
      <c r="NK95" s="20"/>
      <c r="NL95" s="20"/>
      <c r="NM95" s="20"/>
      <c r="NN95" s="20"/>
      <c r="NO95" s="20"/>
      <c r="NP95" s="20"/>
      <c r="NQ95" s="20"/>
      <c r="NR95" s="20"/>
      <c r="NS95" s="20"/>
      <c r="NT95" s="20"/>
      <c r="NU95" s="20"/>
      <c r="NV95" s="20"/>
      <c r="NW95" s="20"/>
      <c r="NX95" s="20"/>
      <c r="NY95" s="20"/>
      <c r="NZ95" s="20"/>
      <c r="OA95" s="20"/>
      <c r="OB95" s="20"/>
      <c r="OC95" s="20"/>
      <c r="OD95" s="20"/>
      <c r="OE95" s="20"/>
      <c r="OF95" s="20"/>
      <c r="OG95" s="20"/>
      <c r="OH95" s="20"/>
      <c r="OI95" s="20"/>
      <c r="OJ95" s="20"/>
      <c r="OK95" s="20"/>
      <c r="OL95" s="20"/>
      <c r="OM95" s="20"/>
      <c r="ON95" s="20"/>
      <c r="OO95" s="20"/>
      <c r="OP95" s="20"/>
      <c r="OQ95" s="20"/>
      <c r="OR95" s="20"/>
      <c r="OS95" s="20"/>
      <c r="OT95" s="20"/>
      <c r="OU95" s="20"/>
      <c r="OV95" s="20"/>
      <c r="OW95" s="20"/>
      <c r="OX95" s="20"/>
      <c r="OY95" s="20"/>
      <c r="OZ95" s="20"/>
      <c r="PA95" s="20"/>
      <c r="PB95" s="20"/>
      <c r="PC95" s="20"/>
      <c r="PD95" s="20"/>
      <c r="PE95" s="20"/>
      <c r="PF95" s="20"/>
      <c r="PG95" s="20"/>
      <c r="PH95" s="20"/>
      <c r="PI95" s="20"/>
      <c r="PJ95" s="20"/>
      <c r="PK95" s="20"/>
      <c r="PL95" s="20"/>
      <c r="PM95" s="20"/>
      <c r="PN95" s="20"/>
      <c r="PO95" s="20"/>
      <c r="PP95" s="20"/>
      <c r="PQ95" s="20"/>
      <c r="PR95" s="20"/>
      <c r="PS95" s="20"/>
      <c r="PT95" s="20"/>
      <c r="PU95" s="20"/>
      <c r="PV95" s="20"/>
      <c r="PW95" s="20"/>
      <c r="PX95" s="20"/>
      <c r="PY95" s="20"/>
      <c r="PZ95" s="20"/>
      <c r="QA95" s="20"/>
      <c r="QB95" s="20"/>
      <c r="QC95" s="20"/>
      <c r="QD95" s="20"/>
      <c r="QE95" s="20"/>
      <c r="QF95" s="20"/>
      <c r="QG95" s="20"/>
      <c r="QH95" s="20"/>
      <c r="QI95" s="20"/>
      <c r="QJ95" s="20"/>
      <c r="QK95" s="20"/>
      <c r="QL95" s="20"/>
      <c r="QM95" s="20"/>
      <c r="QN95" s="20"/>
      <c r="QO95" s="20"/>
      <c r="QP95" s="20"/>
      <c r="QQ95" s="20"/>
      <c r="QR95" s="20"/>
      <c r="QS95" s="20"/>
      <c r="QT95" s="20"/>
      <c r="QU95" s="20"/>
      <c r="QV95" s="20"/>
      <c r="QW95" s="20"/>
      <c r="QX95" s="20"/>
      <c r="QY95" s="20"/>
      <c r="QZ95" s="20"/>
      <c r="RA95" s="20"/>
      <c r="RB95" s="20"/>
      <c r="RC95" s="20"/>
      <c r="RD95" s="20"/>
      <c r="RE95" s="20"/>
      <c r="RF95" s="20"/>
      <c r="RG95" s="20"/>
      <c r="RH95" s="20"/>
      <c r="RI95" s="20"/>
      <c r="RJ95" s="20"/>
      <c r="RK95" s="20"/>
      <c r="RL95" s="20"/>
      <c r="RM95" s="20"/>
      <c r="RN95" s="20"/>
      <c r="RO95" s="20"/>
      <c r="RP95" s="20"/>
      <c r="RQ95" s="20"/>
      <c r="RR95" s="20"/>
      <c r="RS95" s="20"/>
      <c r="RT95" s="20"/>
      <c r="RU95" s="20"/>
      <c r="RV95" s="20"/>
      <c r="RW95" s="20"/>
      <c r="RX95" s="20"/>
      <c r="RY95" s="20"/>
      <c r="RZ95" s="20"/>
      <c r="SA95" s="20"/>
      <c r="SB95" s="20"/>
      <c r="SC95" s="20"/>
      <c r="SD95" s="20"/>
      <c r="SE95" s="20"/>
      <c r="SF95" s="20"/>
      <c r="SG95" s="20"/>
      <c r="SH95" s="20"/>
      <c r="SI95" s="20"/>
      <c r="SJ95" s="20"/>
      <c r="SK95" s="20"/>
      <c r="SL95" s="20"/>
      <c r="SM95" s="20"/>
      <c r="SN95" s="20"/>
      <c r="SO95" s="20"/>
      <c r="SP95" s="20"/>
      <c r="SQ95" s="20"/>
      <c r="SR95" s="20"/>
      <c r="SS95" s="20"/>
      <c r="ST95" s="20"/>
      <c r="SU95" s="20"/>
      <c r="SV95" s="20"/>
      <c r="SW95" s="20"/>
      <c r="SX95" s="20"/>
      <c r="SY95" s="20"/>
      <c r="SZ95" s="20"/>
      <c r="TA95" s="20"/>
      <c r="TB95" s="20"/>
      <c r="TC95" s="20"/>
      <c r="TD95" s="20"/>
      <c r="TE95" s="20"/>
      <c r="TF95" s="20"/>
      <c r="TG95" s="20"/>
      <c r="TH95" s="20"/>
      <c r="TI95" s="20"/>
      <c r="TJ95" s="20"/>
      <c r="TK95" s="20"/>
      <c r="TL95" s="20"/>
      <c r="TM95" s="20"/>
      <c r="TN95" s="20"/>
      <c r="TO95" s="20"/>
      <c r="TP95" s="20"/>
      <c r="TQ95" s="20"/>
      <c r="TR95" s="20"/>
      <c r="TS95" s="20"/>
      <c r="TT95" s="20"/>
      <c r="TU95" s="20"/>
      <c r="TV95" s="20"/>
      <c r="TW95" s="20"/>
      <c r="TX95" s="20"/>
      <c r="TY95" s="20"/>
      <c r="TZ95" s="20"/>
      <c r="UA95" s="20"/>
      <c r="UB95" s="20"/>
      <c r="UC95" s="20"/>
      <c r="UD95" s="20"/>
      <c r="UE95" s="20"/>
      <c r="UF95" s="20"/>
      <c r="UG95" s="20"/>
      <c r="UH95" s="20"/>
      <c r="UI95" s="20"/>
      <c r="UJ95" s="20"/>
      <c r="UK95" s="20"/>
      <c r="UL95" s="20"/>
      <c r="UM95" s="20"/>
      <c r="UN95" s="20"/>
      <c r="UO95" s="20"/>
      <c r="UP95" s="20"/>
      <c r="UQ95" s="20"/>
      <c r="UR95" s="20"/>
      <c r="US95" s="20"/>
      <c r="UT95" s="20"/>
      <c r="UU95" s="20"/>
      <c r="UV95" s="20"/>
      <c r="UW95" s="20"/>
      <c r="UX95" s="20"/>
      <c r="UY95" s="20"/>
      <c r="UZ95" s="20"/>
      <c r="VA95" s="20"/>
      <c r="VB95" s="20"/>
      <c r="VC95" s="20"/>
      <c r="VD95" s="20"/>
      <c r="VE95" s="20"/>
      <c r="VF95" s="20"/>
      <c r="VG95" s="20"/>
      <c r="VH95" s="20"/>
      <c r="VI95" s="20"/>
      <c r="VJ95" s="20"/>
      <c r="VK95" s="20"/>
      <c r="VL95" s="20"/>
      <c r="VM95" s="20"/>
      <c r="VN95" s="20"/>
      <c r="VO95" s="20"/>
      <c r="VP95" s="20"/>
      <c r="VQ95" s="20"/>
      <c r="VR95" s="20"/>
      <c r="VS95" s="20"/>
      <c r="VT95" s="20"/>
      <c r="VU95" s="20"/>
      <c r="VV95" s="20"/>
      <c r="VW95" s="20"/>
      <c r="VX95" s="20"/>
      <c r="VY95" s="20"/>
      <c r="VZ95" s="20"/>
      <c r="WA95" s="20"/>
      <c r="WB95" s="20"/>
      <c r="WC95" s="20"/>
      <c r="WD95" s="20"/>
      <c r="WE95" s="20"/>
      <c r="WF95" s="20"/>
      <c r="WG95" s="20"/>
      <c r="WH95" s="20"/>
      <c r="WI95" s="20"/>
      <c r="WJ95" s="20"/>
      <c r="WK95" s="20"/>
      <c r="WL95" s="20"/>
      <c r="WM95" s="20"/>
      <c r="WN95" s="20"/>
      <c r="WO95" s="20"/>
      <c r="WP95" s="20"/>
      <c r="WQ95" s="20"/>
      <c r="WR95" s="20"/>
      <c r="WS95" s="20"/>
      <c r="WT95" s="20"/>
      <c r="WU95" s="20"/>
      <c r="WV95" s="20"/>
      <c r="WW95" s="20"/>
      <c r="WX95" s="20"/>
      <c r="WY95" s="20"/>
      <c r="WZ95" s="20"/>
      <c r="XA95" s="20"/>
      <c r="XB95" s="20"/>
      <c r="XC95" s="20"/>
      <c r="XD95" s="20"/>
      <c r="XE95" s="20"/>
      <c r="XF95" s="20"/>
      <c r="XG95" s="20"/>
      <c r="XH95" s="20"/>
      <c r="XI95" s="20"/>
      <c r="XJ95" s="20"/>
      <c r="XK95" s="20"/>
      <c r="XL95" s="20"/>
      <c r="XM95" s="20"/>
      <c r="XN95" s="20"/>
      <c r="XO95" s="20"/>
      <c r="XP95" s="20"/>
      <c r="XQ95" s="20"/>
      <c r="XR95" s="20"/>
      <c r="XS95" s="20"/>
      <c r="XT95" s="20"/>
      <c r="XU95" s="20"/>
      <c r="XV95" s="20"/>
      <c r="XW95" s="20"/>
      <c r="XX95" s="20"/>
      <c r="XY95" s="20"/>
      <c r="XZ95" s="20"/>
      <c r="YA95" s="20"/>
      <c r="YB95" s="20"/>
      <c r="YC95" s="20"/>
      <c r="YD95" s="20"/>
      <c r="YE95" s="20"/>
      <c r="YF95" s="20"/>
      <c r="YG95" s="20"/>
      <c r="YH95" s="20"/>
      <c r="YI95" s="20"/>
      <c r="YJ95" s="20"/>
      <c r="YK95" s="20"/>
      <c r="YL95" s="20"/>
      <c r="YM95" s="20"/>
      <c r="YN95" s="20"/>
      <c r="YO95" s="20"/>
      <c r="YP95" s="20"/>
      <c r="YQ95" s="20"/>
      <c r="YR95" s="20"/>
      <c r="YS95" s="20"/>
      <c r="YT95" s="20"/>
      <c r="YU95" s="20"/>
      <c r="YV95" s="20"/>
      <c r="YW95" s="20"/>
      <c r="YX95" s="20"/>
      <c r="YY95" s="20"/>
      <c r="YZ95" s="20"/>
      <c r="ZA95" s="20"/>
      <c r="ZB95" s="20"/>
      <c r="ZC95" s="20"/>
      <c r="ZD95" s="20"/>
      <c r="ZE95" s="20"/>
      <c r="ZF95" s="20"/>
      <c r="ZG95" s="20"/>
      <c r="ZH95" s="20"/>
      <c r="ZI95" s="20"/>
      <c r="ZJ95" s="20"/>
      <c r="ZK95" s="20"/>
      <c r="ZL95" s="20"/>
      <c r="ZM95" s="20"/>
      <c r="ZN95" s="20"/>
      <c r="ZO95" s="20"/>
      <c r="ZP95" s="20"/>
      <c r="ZQ95" s="20"/>
      <c r="ZR95" s="20"/>
      <c r="ZS95" s="20"/>
      <c r="ZT95" s="20"/>
      <c r="ZU95" s="20"/>
      <c r="ZV95" s="20"/>
      <c r="ZW95" s="20"/>
      <c r="ZX95" s="20"/>
      <c r="ZY95" s="20"/>
      <c r="ZZ95" s="20"/>
      <c r="AAA95" s="20"/>
      <c r="AAB95" s="20"/>
      <c r="AAC95" s="20"/>
      <c r="AAD95" s="20"/>
      <c r="AAE95" s="20"/>
      <c r="AAF95" s="20"/>
      <c r="AAG95" s="20"/>
      <c r="AAH95" s="20"/>
      <c r="AAI95" s="20"/>
      <c r="AAJ95" s="20"/>
      <c r="AAK95" s="20"/>
      <c r="AAL95" s="20"/>
      <c r="AAM95" s="20"/>
      <c r="AAN95" s="20"/>
      <c r="AAO95" s="20"/>
      <c r="AAP95" s="20"/>
      <c r="AAQ95" s="20"/>
      <c r="AAR95" s="20"/>
      <c r="AAS95" s="20"/>
      <c r="AAT95" s="20"/>
      <c r="AAU95" s="20"/>
      <c r="AAV95" s="20"/>
      <c r="AAW95" s="20"/>
      <c r="AAX95" s="20"/>
      <c r="AAY95" s="20"/>
      <c r="AAZ95" s="20"/>
      <c r="ABA95" s="20"/>
      <c r="ABB95" s="20"/>
      <c r="ABC95" s="20"/>
      <c r="ABD95" s="20"/>
      <c r="ABE95" s="20"/>
      <c r="ABF95" s="20"/>
      <c r="ABG95" s="20"/>
      <c r="ABH95" s="20"/>
      <c r="ABI95" s="20"/>
      <c r="ABJ95" s="20"/>
      <c r="ABK95" s="20"/>
      <c r="ABL95" s="20"/>
      <c r="ABM95" s="20"/>
      <c r="ABN95" s="20"/>
      <c r="ABO95" s="20"/>
      <c r="ABP95" s="20"/>
      <c r="ABQ95" s="20"/>
      <c r="ABR95" s="20"/>
      <c r="ABS95" s="20"/>
      <c r="ABT95" s="20"/>
      <c r="ABU95" s="20"/>
      <c r="ABV95" s="20"/>
      <c r="ABW95" s="20"/>
      <c r="ABX95" s="20"/>
      <c r="ABY95" s="20"/>
      <c r="ABZ95" s="20"/>
      <c r="ACA95" s="20"/>
      <c r="ACB95" s="20"/>
      <c r="ACC95" s="20"/>
      <c r="ACD95" s="20"/>
      <c r="ACE95" s="20"/>
      <c r="ACF95" s="20"/>
      <c r="ACG95" s="20"/>
      <c r="ACH95" s="20"/>
      <c r="ACI95" s="20"/>
      <c r="ACJ95" s="20"/>
      <c r="ACK95" s="20"/>
      <c r="ACL95" s="20"/>
      <c r="ACM95" s="20"/>
      <c r="ACN95" s="20"/>
      <c r="ACO95" s="20"/>
      <c r="ACP95" s="20"/>
      <c r="ACQ95" s="20"/>
      <c r="ACR95" s="20"/>
      <c r="ACS95" s="20"/>
      <c r="ACT95" s="20"/>
      <c r="ACU95" s="20"/>
      <c r="ACV95" s="20"/>
      <c r="ACW95" s="20"/>
      <c r="ACX95" s="20"/>
      <c r="ACY95" s="20"/>
      <c r="ACZ95" s="20"/>
      <c r="ADA95" s="20"/>
      <c r="ADB95" s="20"/>
      <c r="ADC95" s="20"/>
      <c r="ADD95" s="20"/>
      <c r="ADE95" s="20"/>
      <c r="ADF95" s="20"/>
      <c r="ADG95" s="20"/>
      <c r="ADH95" s="20"/>
      <c r="ADI95" s="20"/>
      <c r="ADJ95" s="20"/>
      <c r="ADK95" s="20"/>
      <c r="ADL95" s="20"/>
      <c r="ADM95" s="20"/>
      <c r="ADN95" s="20"/>
      <c r="ADO95" s="20"/>
      <c r="ADP95" s="20"/>
      <c r="ADQ95" s="20"/>
      <c r="ADR95" s="20"/>
      <c r="ADS95" s="20"/>
      <c r="ADT95" s="20"/>
      <c r="ADU95" s="20"/>
      <c r="ADV95" s="20"/>
      <c r="ADW95" s="20"/>
      <c r="ADX95" s="20"/>
      <c r="ADY95" s="20"/>
      <c r="ADZ95" s="20"/>
      <c r="AEA95" s="20"/>
      <c r="AEB95" s="20"/>
      <c r="AEC95" s="20"/>
      <c r="AED95" s="20"/>
      <c r="AEE95" s="20"/>
      <c r="AEF95" s="20"/>
      <c r="AEG95" s="20"/>
      <c r="AEH95" s="20"/>
      <c r="AEI95" s="20"/>
      <c r="AEJ95" s="20"/>
      <c r="AEK95" s="20"/>
      <c r="AEL95" s="20"/>
      <c r="AEM95" s="20"/>
      <c r="AEN95" s="20"/>
      <c r="AEO95" s="20"/>
      <c r="AEP95" s="20"/>
      <c r="AEQ95" s="20"/>
      <c r="AER95" s="20"/>
      <c r="AES95" s="20"/>
      <c r="AET95" s="20"/>
      <c r="AEU95" s="20"/>
      <c r="AEV95" s="20"/>
      <c r="AEW95" s="20"/>
      <c r="AEX95" s="20"/>
      <c r="AEY95" s="20"/>
      <c r="AEZ95" s="20"/>
      <c r="AFA95" s="20"/>
      <c r="AFB95" s="20"/>
      <c r="AFC95" s="20"/>
      <c r="AFD95" s="20"/>
      <c r="AFE95" s="20"/>
      <c r="AFF95" s="20"/>
      <c r="AFG95" s="20"/>
      <c r="AFH95" s="20"/>
      <c r="AFI95" s="20"/>
      <c r="AFJ95" s="20"/>
      <c r="AFK95" s="20"/>
      <c r="AFL95" s="20"/>
      <c r="AFM95" s="20"/>
      <c r="AFN95" s="20"/>
      <c r="AFO95" s="20"/>
      <c r="AFP95" s="20"/>
      <c r="AFQ95" s="20"/>
      <c r="AFR95" s="20"/>
      <c r="AFS95" s="20"/>
      <c r="AFT95" s="20"/>
      <c r="AFU95" s="20"/>
      <c r="AFV95" s="20"/>
      <c r="AFW95" s="20"/>
      <c r="AFX95" s="20"/>
      <c r="AFY95" s="20"/>
      <c r="AFZ95" s="20"/>
      <c r="AGA95" s="20"/>
      <c r="AGB95" s="20"/>
      <c r="AGC95" s="20"/>
      <c r="AGD95" s="20"/>
      <c r="AGE95" s="20"/>
      <c r="AGF95" s="20"/>
      <c r="AGG95" s="20"/>
      <c r="AGH95" s="20"/>
      <c r="AGI95" s="20"/>
      <c r="AGJ95" s="20"/>
      <c r="AGK95" s="20"/>
      <c r="AGL95" s="20"/>
      <c r="AGM95" s="20"/>
      <c r="AGN95" s="20"/>
      <c r="AGO95" s="20"/>
      <c r="AGP95" s="20"/>
      <c r="AGQ95" s="20"/>
      <c r="AGR95" s="20"/>
      <c r="AGS95" s="20"/>
      <c r="AGT95" s="20"/>
      <c r="AGU95" s="20"/>
      <c r="AGV95" s="20"/>
      <c r="AGW95" s="20"/>
      <c r="AGX95" s="20"/>
      <c r="AGY95" s="20"/>
      <c r="AGZ95" s="20"/>
      <c r="AHA95" s="20"/>
      <c r="AHB95" s="20"/>
      <c r="AHC95" s="20"/>
      <c r="AHD95" s="20"/>
      <c r="AHE95" s="20"/>
      <c r="AHF95" s="20"/>
      <c r="AHG95" s="20"/>
      <c r="AHH95" s="20"/>
      <c r="AHI95" s="20"/>
      <c r="AHJ95" s="20"/>
      <c r="AHK95" s="20"/>
      <c r="AHL95" s="20"/>
      <c r="AHM95" s="20"/>
      <c r="AHN95" s="20"/>
      <c r="AHO95" s="20"/>
      <c r="AHP95" s="20"/>
      <c r="AHQ95" s="20"/>
      <c r="AHR95" s="20"/>
      <c r="AHS95" s="20"/>
      <c r="AHT95" s="20"/>
      <c r="AHU95" s="20"/>
      <c r="AHV95" s="20"/>
      <c r="AHW95" s="20"/>
      <c r="AHX95" s="20"/>
      <c r="AHY95" s="20"/>
      <c r="AHZ95" s="20"/>
      <c r="AIA95" s="20"/>
      <c r="AIB95" s="20"/>
      <c r="AIC95" s="20"/>
      <c r="AID95" s="20"/>
      <c r="AIE95" s="20"/>
      <c r="AIF95" s="20"/>
      <c r="AIG95" s="20"/>
      <c r="AIH95" s="20"/>
      <c r="AII95" s="20"/>
      <c r="AIJ95" s="20"/>
      <c r="AIK95" s="20"/>
      <c r="AIL95" s="20"/>
      <c r="AIM95" s="20"/>
      <c r="AIN95" s="20"/>
      <c r="AIO95" s="20"/>
      <c r="AIP95" s="20"/>
      <c r="AIQ95" s="20"/>
      <c r="AIR95" s="20"/>
      <c r="AIS95" s="20"/>
      <c r="AIT95" s="20"/>
      <c r="AIU95" s="20"/>
      <c r="AIV95" s="20"/>
      <c r="AIW95" s="20"/>
      <c r="AIX95" s="20"/>
      <c r="AIY95" s="20"/>
      <c r="AIZ95" s="20"/>
      <c r="AJA95" s="20"/>
      <c r="AJB95" s="20"/>
      <c r="AJC95" s="20"/>
      <c r="AJD95" s="20"/>
      <c r="AJE95" s="20"/>
      <c r="AJF95" s="20"/>
      <c r="AJG95" s="20"/>
      <c r="AJH95" s="20"/>
      <c r="AJI95" s="20"/>
      <c r="AJJ95" s="20"/>
      <c r="AJK95" s="20"/>
      <c r="AJL95" s="20"/>
      <c r="AJM95" s="20"/>
      <c r="AJN95" s="20"/>
      <c r="AJO95" s="20"/>
      <c r="AJP95" s="20"/>
      <c r="AJQ95" s="20"/>
      <c r="AJR95" s="20"/>
      <c r="AJS95" s="20"/>
      <c r="AJT95" s="20"/>
      <c r="AJU95" s="20"/>
      <c r="AJV95" s="20"/>
      <c r="AJW95" s="20"/>
      <c r="AJX95" s="20"/>
      <c r="AJY95" s="20"/>
      <c r="AJZ95" s="20"/>
      <c r="AKA95" s="20"/>
      <c r="AKB95" s="20"/>
      <c r="AKC95" s="20"/>
      <c r="AKD95" s="20"/>
      <c r="AKE95" s="20"/>
      <c r="AKF95" s="20"/>
      <c r="AKG95" s="20"/>
      <c r="AKH95" s="20"/>
      <c r="AKI95" s="20"/>
      <c r="AKJ95" s="20"/>
      <c r="AKK95" s="20"/>
      <c r="AKL95" s="20"/>
      <c r="AKM95" s="20"/>
      <c r="AKN95" s="20"/>
      <c r="AKO95" s="20"/>
      <c r="AKP95" s="20"/>
      <c r="AKQ95" s="20"/>
      <c r="AKR95" s="20"/>
      <c r="AKS95" s="20"/>
      <c r="AKT95" s="20"/>
      <c r="AKU95" s="20"/>
      <c r="AKV95" s="20"/>
      <c r="AKW95" s="20"/>
      <c r="AKX95" s="20"/>
      <c r="AKY95" s="20"/>
      <c r="AKZ95" s="20"/>
      <c r="ALA95" s="20"/>
      <c r="ALB95" s="20"/>
      <c r="ALC95" s="20"/>
      <c r="ALD95" s="20"/>
      <c r="ALE95" s="20"/>
      <c r="ALF95" s="20"/>
      <c r="ALG95" s="20"/>
      <c r="ALH95" s="20"/>
      <c r="ALI95" s="20"/>
      <c r="ALJ95" s="20"/>
      <c r="ALK95" s="20"/>
      <c r="ALL95" s="20"/>
      <c r="ALM95" s="20"/>
      <c r="ALN95" s="20"/>
      <c r="ALO95" s="20"/>
      <c r="ALP95" s="20"/>
      <c r="ALQ95" s="20"/>
      <c r="ALR95" s="20"/>
      <c r="ALS95" s="20"/>
      <c r="ALT95" s="20"/>
      <c r="ALU95" s="20"/>
      <c r="ALV95" s="20"/>
      <c r="ALW95" s="20"/>
      <c r="ALX95" s="20"/>
      <c r="ALY95" s="20"/>
      <c r="ALZ95" s="20"/>
      <c r="AMA95" s="20"/>
      <c r="AMB95" s="20"/>
      <c r="AMC95" s="20"/>
      <c r="AMD95" s="20"/>
      <c r="AME95" s="20"/>
      <c r="AMF95" s="20"/>
      <c r="AMG95" s="20"/>
      <c r="AMH95" s="20"/>
      <c r="AMI95" s="20"/>
      <c r="AMJ95" s="20"/>
      <c r="AMK95" s="20"/>
      <c r="AML95" s="20"/>
      <c r="AMM95" s="20"/>
      <c r="AMN95" s="20"/>
      <c r="AMO95" s="20"/>
      <c r="AMP95" s="20"/>
      <c r="AMQ95" s="20"/>
      <c r="AMR95" s="20"/>
      <c r="AMS95" s="20"/>
      <c r="AMT95" s="20"/>
      <c r="AMU95" s="20"/>
      <c r="AMV95" s="20"/>
      <c r="AMW95" s="20"/>
      <c r="AMX95" s="20"/>
      <c r="AMY95" s="20"/>
      <c r="AMZ95" s="20"/>
      <c r="ANA95" s="20"/>
      <c r="ANB95" s="20"/>
      <c r="ANC95" s="20"/>
      <c r="AND95" s="20"/>
      <c r="ANE95" s="20"/>
      <c r="ANF95" s="20"/>
      <c r="ANG95" s="20"/>
      <c r="ANH95" s="20"/>
      <c r="ANI95" s="20"/>
      <c r="ANJ95" s="20"/>
      <c r="ANK95" s="20"/>
      <c r="ANL95" s="20"/>
      <c r="ANM95" s="20"/>
      <c r="ANN95" s="20"/>
      <c r="ANO95" s="20"/>
      <c r="ANP95" s="20"/>
      <c r="ANQ95" s="20"/>
      <c r="ANR95" s="20"/>
      <c r="ANS95" s="20"/>
      <c r="ANT95" s="20"/>
      <c r="ANU95" s="20"/>
      <c r="ANV95" s="20"/>
      <c r="ANW95" s="20"/>
      <c r="ANX95" s="20"/>
      <c r="ANY95" s="20"/>
      <c r="ANZ95" s="20"/>
      <c r="AOA95" s="20"/>
      <c r="AOB95" s="20"/>
      <c r="AOC95" s="20"/>
      <c r="AOD95" s="20"/>
      <c r="AOE95" s="20"/>
      <c r="AOF95" s="20"/>
      <c r="AOG95" s="20"/>
      <c r="AOH95" s="20"/>
      <c r="AOI95" s="20"/>
      <c r="AOJ95" s="20"/>
      <c r="AOK95" s="20"/>
      <c r="AOL95" s="20"/>
      <c r="AOM95" s="20"/>
      <c r="AON95" s="20"/>
      <c r="AOO95" s="20"/>
      <c r="AOP95" s="20"/>
      <c r="AOQ95" s="20"/>
      <c r="AOR95" s="20"/>
      <c r="AOS95" s="20"/>
      <c r="AOT95" s="20"/>
      <c r="AOU95" s="20"/>
      <c r="AOV95" s="20"/>
      <c r="AOW95" s="20"/>
      <c r="AOX95" s="20"/>
      <c r="AOY95" s="20"/>
      <c r="AOZ95" s="20"/>
      <c r="APA95" s="20"/>
      <c r="APB95" s="20"/>
      <c r="APC95" s="20"/>
      <c r="APD95" s="20"/>
      <c r="APE95" s="20"/>
      <c r="APF95" s="20"/>
      <c r="APG95" s="20"/>
      <c r="APH95" s="20"/>
      <c r="API95" s="20"/>
      <c r="APJ95" s="20"/>
      <c r="APK95" s="20"/>
      <c r="APL95" s="20"/>
      <c r="APM95" s="20"/>
      <c r="APN95" s="20"/>
      <c r="APO95" s="20"/>
      <c r="APP95" s="20"/>
      <c r="APQ95" s="20"/>
      <c r="APR95" s="20"/>
      <c r="APS95" s="20"/>
      <c r="APT95" s="20"/>
      <c r="APU95" s="20"/>
      <c r="APV95" s="20"/>
      <c r="APW95" s="20"/>
      <c r="APX95" s="20"/>
      <c r="APY95" s="20"/>
      <c r="APZ95" s="20"/>
      <c r="AQA95" s="20"/>
      <c r="AQB95" s="20"/>
      <c r="AQC95" s="20"/>
      <c r="AQD95" s="20"/>
      <c r="AQE95" s="20"/>
      <c r="AQF95" s="20"/>
      <c r="AQG95" s="20"/>
      <c r="AQH95" s="20"/>
      <c r="AQI95" s="20"/>
      <c r="AQJ95" s="20"/>
      <c r="AQK95" s="20"/>
      <c r="AQL95" s="20"/>
      <c r="AQM95" s="20"/>
      <c r="AQN95" s="20"/>
      <c r="AQO95" s="20"/>
      <c r="AQP95" s="20"/>
      <c r="AQQ95" s="20"/>
      <c r="AQR95" s="20"/>
      <c r="AQS95" s="20"/>
      <c r="AQT95" s="20"/>
      <c r="AQU95" s="20"/>
      <c r="AQV95" s="20"/>
      <c r="AQW95" s="20"/>
      <c r="AQX95" s="20"/>
      <c r="AQY95" s="20"/>
      <c r="AQZ95" s="20"/>
      <c r="ARA95" s="20"/>
      <c r="ARB95" s="20"/>
      <c r="ARC95" s="20"/>
      <c r="ARD95" s="20"/>
      <c r="ARE95" s="20"/>
      <c r="ARF95" s="20"/>
      <c r="ARG95" s="20"/>
      <c r="ARH95" s="20"/>
      <c r="ARI95" s="20"/>
      <c r="ARJ95" s="20"/>
      <c r="ARK95" s="20"/>
      <c r="ARL95" s="20"/>
      <c r="ARM95" s="20"/>
      <c r="ARN95" s="20"/>
      <c r="ARO95" s="20"/>
      <c r="ARP95" s="20"/>
      <c r="ARQ95" s="20"/>
      <c r="ARR95" s="20"/>
      <c r="ARS95" s="20"/>
      <c r="ART95" s="20"/>
      <c r="ARU95" s="20"/>
      <c r="ARV95" s="20"/>
      <c r="ARW95" s="20"/>
      <c r="ARX95" s="20"/>
      <c r="ARY95" s="20"/>
      <c r="ARZ95" s="20"/>
      <c r="ASA95" s="20"/>
      <c r="ASB95" s="20"/>
      <c r="ASC95" s="20"/>
      <c r="ASD95" s="20"/>
      <c r="ASE95" s="20"/>
      <c r="ASF95" s="20"/>
      <c r="ASG95" s="20"/>
      <c r="ASH95" s="20"/>
      <c r="ASI95" s="20"/>
      <c r="ASJ95" s="20"/>
      <c r="ASK95" s="20"/>
      <c r="ASL95" s="20"/>
      <c r="ASM95" s="20"/>
      <c r="ASN95" s="20"/>
      <c r="ASO95" s="20"/>
      <c r="ASP95" s="20"/>
      <c r="ASQ95" s="20"/>
      <c r="ASR95" s="20"/>
      <c r="ASS95" s="20"/>
      <c r="AST95" s="20"/>
      <c r="ASU95" s="20"/>
      <c r="ASV95" s="20"/>
      <c r="ASW95" s="20"/>
      <c r="ASX95" s="20"/>
      <c r="ASY95" s="20"/>
      <c r="ASZ95" s="20"/>
      <c r="ATA95" s="20"/>
      <c r="ATB95" s="20"/>
      <c r="ATC95" s="20"/>
      <c r="ATD95" s="20"/>
      <c r="ATE95" s="20"/>
      <c r="ATF95" s="20"/>
      <c r="ATG95" s="20"/>
      <c r="ATH95" s="20"/>
      <c r="ATI95" s="20"/>
      <c r="ATJ95" s="20"/>
      <c r="ATK95" s="20"/>
      <c r="ATL95" s="20"/>
      <c r="ATM95" s="20"/>
      <c r="ATN95" s="20"/>
      <c r="ATO95" s="20"/>
      <c r="ATP95" s="20"/>
      <c r="ATQ95" s="20"/>
      <c r="ATR95" s="20"/>
      <c r="ATS95" s="20"/>
      <c r="ATT95" s="20"/>
      <c r="ATU95" s="20"/>
      <c r="ATV95" s="20"/>
      <c r="ATW95" s="20"/>
      <c r="ATX95" s="20"/>
      <c r="ATY95" s="20"/>
      <c r="ATZ95" s="20"/>
      <c r="AUA95" s="20"/>
      <c r="AUB95" s="20"/>
      <c r="AUC95" s="20"/>
      <c r="AUD95" s="20"/>
      <c r="AUE95" s="20"/>
      <c r="AUF95" s="20"/>
      <c r="AUG95" s="20"/>
      <c r="AUH95" s="20"/>
      <c r="AUI95" s="20"/>
      <c r="AUJ95" s="20"/>
      <c r="AUK95" s="20"/>
      <c r="AUL95" s="20"/>
      <c r="AUM95" s="20"/>
      <c r="AUN95" s="20"/>
      <c r="AUO95" s="20"/>
      <c r="AUP95" s="20"/>
      <c r="AUQ95" s="20"/>
      <c r="AUR95" s="20"/>
      <c r="AUS95" s="20"/>
      <c r="AUT95" s="20"/>
      <c r="AUU95" s="20"/>
      <c r="AUV95" s="20"/>
      <c r="AUW95" s="20"/>
      <c r="AUX95" s="20"/>
      <c r="AUY95" s="20"/>
      <c r="AUZ95" s="20"/>
      <c r="AVA95" s="20"/>
      <c r="AVB95" s="20"/>
      <c r="AVC95" s="20"/>
      <c r="AVD95" s="20"/>
      <c r="AVE95" s="20"/>
      <c r="AVF95" s="20"/>
      <c r="AVG95" s="20"/>
      <c r="AVH95" s="20"/>
      <c r="AVI95" s="20"/>
      <c r="AVJ95" s="20"/>
      <c r="AVK95" s="20"/>
      <c r="AVL95" s="20"/>
      <c r="AVM95" s="20"/>
      <c r="AVN95" s="20"/>
      <c r="AVO95" s="20"/>
      <c r="AVP95" s="20"/>
      <c r="AVQ95" s="20"/>
      <c r="AVR95" s="20"/>
      <c r="AVS95" s="20"/>
      <c r="AVT95" s="20"/>
      <c r="AVU95" s="20"/>
      <c r="AVV95" s="20"/>
      <c r="AVW95" s="20"/>
      <c r="AVX95" s="20"/>
      <c r="AVY95" s="20"/>
      <c r="AVZ95" s="20"/>
      <c r="AWA95" s="20"/>
      <c r="AWB95" s="20"/>
      <c r="AWC95" s="20"/>
      <c r="AWD95" s="20"/>
      <c r="AWE95" s="20"/>
      <c r="AWF95" s="20"/>
      <c r="AWG95" s="20"/>
      <c r="AWH95" s="20"/>
      <c r="AWI95" s="20"/>
      <c r="AWJ95" s="20"/>
      <c r="AWK95" s="20"/>
      <c r="AWL95" s="20"/>
      <c r="AWM95" s="20"/>
      <c r="AWN95" s="20"/>
      <c r="AWO95" s="20"/>
      <c r="AWP95" s="20"/>
      <c r="AWQ95" s="20"/>
      <c r="AWR95" s="20"/>
      <c r="AWS95" s="20"/>
      <c r="AWT95" s="20"/>
      <c r="AWU95" s="20"/>
      <c r="AWV95" s="20"/>
      <c r="AWW95" s="20"/>
      <c r="AWX95" s="20"/>
      <c r="AWY95" s="20"/>
      <c r="AWZ95" s="20"/>
      <c r="AXA95" s="20"/>
      <c r="AXB95" s="20"/>
      <c r="AXC95" s="20"/>
      <c r="AXD95" s="20"/>
      <c r="AXE95" s="20"/>
      <c r="AXF95" s="20"/>
      <c r="AXG95" s="20"/>
      <c r="AXH95" s="20"/>
      <c r="AXI95" s="20"/>
      <c r="AXJ95" s="20"/>
      <c r="AXK95" s="20"/>
      <c r="AXL95" s="20"/>
      <c r="AXM95" s="20"/>
      <c r="AXN95" s="20"/>
      <c r="AXO95" s="20"/>
      <c r="AXP95" s="20"/>
      <c r="AXQ95" s="20"/>
      <c r="AXR95" s="20"/>
      <c r="AXS95" s="20"/>
      <c r="AXT95" s="20"/>
      <c r="AXU95" s="20"/>
      <c r="AXV95" s="20"/>
      <c r="AXW95" s="20"/>
      <c r="AXX95" s="20"/>
      <c r="AXY95" s="20"/>
      <c r="AXZ95" s="20"/>
      <c r="AYA95" s="20"/>
      <c r="AYB95" s="20"/>
      <c r="AYC95" s="20"/>
      <c r="AYD95" s="20"/>
      <c r="AYE95" s="20"/>
      <c r="AYF95" s="20"/>
      <c r="AYG95" s="20"/>
      <c r="AYH95" s="20"/>
      <c r="AYI95" s="20"/>
      <c r="AYJ95" s="20"/>
      <c r="AYK95" s="20"/>
      <c r="AYL95" s="20"/>
      <c r="AYM95" s="20"/>
      <c r="AYN95" s="20"/>
      <c r="AYO95" s="20"/>
      <c r="AYP95" s="20"/>
      <c r="AYQ95" s="20"/>
      <c r="AYR95" s="20"/>
      <c r="AYS95" s="20"/>
      <c r="AYT95" s="20"/>
      <c r="AYU95" s="20"/>
      <c r="AYV95" s="20"/>
      <c r="AYW95" s="20"/>
      <c r="AYX95" s="20"/>
      <c r="AYY95" s="20"/>
      <c r="AYZ95" s="20"/>
      <c r="AZA95" s="20"/>
      <c r="AZB95" s="20"/>
      <c r="AZC95" s="20"/>
      <c r="AZD95" s="20"/>
      <c r="AZE95" s="20"/>
      <c r="AZF95" s="20"/>
      <c r="AZG95" s="20"/>
      <c r="AZH95" s="20"/>
      <c r="AZI95" s="20"/>
      <c r="AZJ95" s="20"/>
      <c r="AZK95" s="20"/>
      <c r="AZL95" s="20"/>
      <c r="AZM95" s="20"/>
      <c r="AZN95" s="20"/>
      <c r="AZO95" s="20"/>
      <c r="AZP95" s="20"/>
      <c r="AZQ95" s="20"/>
      <c r="AZR95" s="20"/>
      <c r="AZS95" s="20"/>
      <c r="AZT95" s="20"/>
      <c r="AZU95" s="20"/>
      <c r="AZV95" s="20"/>
      <c r="AZW95" s="20"/>
      <c r="AZX95" s="20"/>
      <c r="AZY95" s="20"/>
      <c r="AZZ95" s="20"/>
      <c r="BAA95" s="20"/>
      <c r="BAB95" s="20"/>
      <c r="BAC95" s="20"/>
      <c r="BAD95" s="20"/>
      <c r="BAE95" s="20"/>
      <c r="BAF95" s="20"/>
      <c r="BAG95" s="20"/>
      <c r="BAH95" s="20"/>
      <c r="BAI95" s="20"/>
      <c r="BAJ95" s="20"/>
      <c r="BAK95" s="20"/>
      <c r="BAL95" s="20"/>
      <c r="BAM95" s="20"/>
      <c r="BAN95" s="20"/>
      <c r="BAO95" s="20"/>
      <c r="BAP95" s="20"/>
      <c r="BAQ95" s="20"/>
      <c r="BAR95" s="20"/>
      <c r="BAS95" s="20"/>
      <c r="BAT95" s="20"/>
      <c r="BAU95" s="20"/>
      <c r="BAV95" s="20"/>
      <c r="BAW95" s="20"/>
      <c r="BAX95" s="20"/>
      <c r="BAY95" s="20"/>
      <c r="BAZ95" s="20"/>
      <c r="BBA95" s="20"/>
      <c r="BBB95" s="20"/>
      <c r="BBC95" s="20"/>
      <c r="BBD95" s="20"/>
      <c r="BBE95" s="20"/>
      <c r="BBF95" s="20"/>
      <c r="BBG95" s="20"/>
      <c r="BBH95" s="20"/>
      <c r="BBI95" s="20"/>
      <c r="BBJ95" s="20"/>
      <c r="BBK95" s="20"/>
      <c r="BBL95" s="20"/>
      <c r="BBM95" s="20"/>
      <c r="BBN95" s="20"/>
      <c r="BBO95" s="20"/>
      <c r="BBP95" s="20"/>
      <c r="BBQ95" s="20"/>
      <c r="BBR95" s="20"/>
      <c r="BBS95" s="20"/>
      <c r="BBT95" s="20"/>
      <c r="BBU95" s="20"/>
      <c r="BBV95" s="20"/>
      <c r="BBW95" s="20"/>
      <c r="BBX95" s="20"/>
      <c r="BBY95" s="20"/>
      <c r="BBZ95" s="20"/>
      <c r="BCA95" s="20"/>
      <c r="BCB95" s="20"/>
      <c r="BCC95" s="20"/>
      <c r="BCD95" s="20"/>
      <c r="BCE95" s="20"/>
      <c r="BCF95" s="20"/>
      <c r="BCG95" s="20"/>
      <c r="BCH95" s="20"/>
      <c r="BCI95" s="20"/>
      <c r="BCJ95" s="20"/>
      <c r="BCK95" s="20"/>
      <c r="BCL95" s="20"/>
      <c r="BCM95" s="20"/>
      <c r="BCN95" s="20"/>
      <c r="BCO95" s="20"/>
      <c r="BCP95" s="20"/>
      <c r="BCQ95" s="20"/>
      <c r="BCR95" s="20"/>
      <c r="BCS95" s="20"/>
      <c r="BCT95" s="20"/>
      <c r="BCU95" s="20"/>
      <c r="BCV95" s="20"/>
      <c r="BCW95" s="20"/>
      <c r="BCX95" s="20"/>
      <c r="BCY95" s="20"/>
      <c r="BCZ95" s="20"/>
      <c r="BDA95" s="20"/>
      <c r="BDB95" s="20"/>
      <c r="BDC95" s="20"/>
      <c r="BDD95" s="20"/>
      <c r="BDE95" s="20"/>
      <c r="BDF95" s="20"/>
      <c r="BDG95" s="20"/>
      <c r="BDH95" s="20"/>
      <c r="BDI95" s="20"/>
      <c r="BDJ95" s="20"/>
      <c r="BDK95" s="20"/>
      <c r="BDL95" s="20"/>
      <c r="BDM95" s="20"/>
      <c r="BDN95" s="20"/>
      <c r="BDO95" s="20"/>
      <c r="BDP95" s="20"/>
      <c r="BDQ95" s="20"/>
      <c r="BDR95" s="20"/>
      <c r="BDS95" s="20"/>
      <c r="BDT95" s="20"/>
      <c r="BDU95" s="20"/>
      <c r="BDV95" s="20"/>
      <c r="BDW95" s="20"/>
      <c r="BDX95" s="20"/>
      <c r="BDY95" s="20"/>
      <c r="BDZ95" s="20"/>
      <c r="BEA95" s="20"/>
      <c r="BEB95" s="20"/>
      <c r="BEC95" s="20"/>
      <c r="BED95" s="20"/>
      <c r="BEE95" s="20"/>
      <c r="BEF95" s="20"/>
      <c r="BEG95" s="20"/>
      <c r="BEH95" s="20"/>
      <c r="BEI95" s="20"/>
      <c r="BEJ95" s="20"/>
      <c r="BEK95" s="20"/>
      <c r="BEL95" s="20"/>
      <c r="BEM95" s="20"/>
      <c r="BEN95" s="20"/>
      <c r="BEO95" s="20"/>
      <c r="BEP95" s="20"/>
      <c r="BEQ95" s="20"/>
      <c r="BER95" s="20"/>
      <c r="BES95" s="20"/>
      <c r="BET95" s="20"/>
      <c r="BEU95" s="20"/>
      <c r="BEV95" s="20"/>
      <c r="BEW95" s="20"/>
      <c r="BEX95" s="20"/>
      <c r="BEY95" s="20"/>
      <c r="BEZ95" s="20"/>
      <c r="BFA95" s="20"/>
      <c r="BFB95" s="20"/>
      <c r="BFC95" s="20"/>
      <c r="BFD95" s="20"/>
      <c r="BFE95" s="20"/>
      <c r="BFF95" s="20"/>
      <c r="BFG95" s="20"/>
      <c r="BFH95" s="20"/>
      <c r="BFI95" s="20"/>
      <c r="BFJ95" s="20"/>
      <c r="BFK95" s="20"/>
      <c r="BFL95" s="20"/>
      <c r="BFM95" s="20"/>
      <c r="BFN95" s="20"/>
      <c r="BFO95" s="20"/>
      <c r="BFP95" s="20"/>
      <c r="BFQ95" s="20"/>
      <c r="BFR95" s="20"/>
      <c r="BFS95" s="20"/>
      <c r="BFT95" s="20"/>
      <c r="BFU95" s="20"/>
      <c r="BFV95" s="20"/>
      <c r="BFW95" s="20"/>
      <c r="BFX95" s="20"/>
      <c r="BFY95" s="20"/>
      <c r="BFZ95" s="20"/>
      <c r="BGA95" s="20"/>
      <c r="BGB95" s="20"/>
      <c r="BGC95" s="20"/>
      <c r="BGD95" s="20"/>
      <c r="BGE95" s="20"/>
      <c r="BGF95" s="20"/>
      <c r="BGG95" s="20"/>
      <c r="BGH95" s="20"/>
      <c r="BGI95" s="20"/>
      <c r="BGJ95" s="20"/>
      <c r="BGK95" s="20"/>
      <c r="BGL95" s="20"/>
      <c r="BGM95" s="20"/>
      <c r="BGN95" s="20"/>
      <c r="BGO95" s="20"/>
      <c r="BGP95" s="20"/>
      <c r="BGQ95" s="20"/>
      <c r="BGR95" s="20"/>
      <c r="BGS95" s="20"/>
      <c r="BGT95" s="20"/>
      <c r="BGU95" s="20"/>
      <c r="BGV95" s="20"/>
      <c r="BGW95" s="20"/>
      <c r="BGX95" s="20"/>
      <c r="BGY95" s="20"/>
      <c r="BGZ95" s="20"/>
      <c r="BHA95" s="20"/>
      <c r="BHB95" s="20"/>
      <c r="BHC95" s="20"/>
      <c r="BHD95" s="20"/>
      <c r="BHE95" s="20"/>
      <c r="BHF95" s="20"/>
      <c r="BHG95" s="20"/>
      <c r="BHH95" s="20"/>
      <c r="BHI95" s="20"/>
      <c r="BHJ95" s="20"/>
      <c r="BHK95" s="20"/>
      <c r="BHL95" s="20"/>
      <c r="BHM95" s="20"/>
      <c r="BHN95" s="20"/>
      <c r="BHO95" s="20"/>
      <c r="BHP95" s="20"/>
      <c r="BHQ95" s="20"/>
      <c r="BHR95" s="20"/>
      <c r="BHS95" s="20"/>
      <c r="BHT95" s="20"/>
      <c r="BHU95" s="20"/>
      <c r="BHV95" s="20"/>
      <c r="BHW95" s="20"/>
      <c r="BHX95" s="20"/>
      <c r="BHY95" s="20"/>
      <c r="BHZ95" s="20"/>
      <c r="BIA95" s="20"/>
      <c r="BIB95" s="20"/>
      <c r="BIC95" s="20"/>
      <c r="BID95" s="20"/>
      <c r="BIE95" s="20"/>
      <c r="BIF95" s="20"/>
      <c r="BIG95" s="20"/>
      <c r="BIH95" s="20"/>
      <c r="BII95" s="20"/>
      <c r="BIJ95" s="20"/>
      <c r="BIK95" s="20"/>
      <c r="BIL95" s="20"/>
      <c r="BIM95" s="20"/>
      <c r="BIN95" s="20"/>
      <c r="BIO95" s="20"/>
      <c r="BIP95" s="20"/>
      <c r="BIQ95" s="20"/>
      <c r="BIR95" s="20"/>
      <c r="BIS95" s="20"/>
      <c r="BIT95" s="20"/>
      <c r="BIU95" s="20"/>
      <c r="BIV95" s="20"/>
      <c r="BIW95" s="20"/>
      <c r="BIX95" s="20"/>
      <c r="BIY95" s="20"/>
      <c r="BIZ95" s="20"/>
      <c r="BJA95" s="20"/>
      <c r="BJB95" s="20"/>
      <c r="BJC95" s="20"/>
      <c r="BJD95" s="20"/>
      <c r="BJE95" s="20"/>
      <c r="BJF95" s="20"/>
      <c r="BJG95" s="20"/>
      <c r="BJH95" s="20"/>
      <c r="BJI95" s="20"/>
      <c r="BJJ95" s="20"/>
      <c r="BJK95" s="20"/>
      <c r="BJL95" s="20"/>
      <c r="BJM95" s="20"/>
      <c r="BJN95" s="20"/>
      <c r="BJO95" s="20"/>
      <c r="BJP95" s="20"/>
      <c r="BJQ95" s="20"/>
      <c r="BJR95" s="20"/>
      <c r="BJS95" s="20"/>
      <c r="BJT95" s="20"/>
      <c r="BJU95" s="20"/>
      <c r="BJV95" s="20"/>
      <c r="BJW95" s="20"/>
      <c r="BJX95" s="20"/>
      <c r="BJY95" s="20"/>
      <c r="BJZ95" s="20"/>
      <c r="BKA95" s="20"/>
      <c r="BKB95" s="20"/>
      <c r="BKC95" s="20"/>
      <c r="BKD95" s="20"/>
      <c r="BKE95" s="20"/>
      <c r="BKF95" s="20"/>
      <c r="BKG95" s="20"/>
      <c r="BKH95" s="20"/>
      <c r="BKI95" s="20"/>
      <c r="BKJ95" s="20"/>
      <c r="BKK95" s="20"/>
      <c r="BKL95" s="20"/>
      <c r="BKM95" s="20"/>
      <c r="BKN95" s="20"/>
      <c r="BKO95" s="20"/>
      <c r="BKP95" s="20"/>
      <c r="BKQ95" s="20"/>
      <c r="BKR95" s="20"/>
      <c r="BKS95" s="20"/>
      <c r="BKT95" s="20"/>
      <c r="BKU95" s="20"/>
      <c r="BKV95" s="20"/>
      <c r="BKW95" s="20"/>
      <c r="BKX95" s="20"/>
      <c r="BKY95" s="20"/>
      <c r="BKZ95" s="20"/>
      <c r="BLA95" s="20"/>
      <c r="BLB95" s="20"/>
      <c r="BLC95" s="20"/>
      <c r="BLD95" s="20"/>
      <c r="BLE95" s="20"/>
      <c r="BLF95" s="20"/>
      <c r="BLG95" s="20"/>
      <c r="BLH95" s="20"/>
      <c r="BLI95" s="20"/>
      <c r="BLJ95" s="20"/>
      <c r="BLK95" s="20"/>
      <c r="BLL95" s="20"/>
      <c r="BLM95" s="20"/>
      <c r="BLN95" s="20"/>
      <c r="BLO95" s="20"/>
      <c r="BLP95" s="20"/>
      <c r="BLQ95" s="20"/>
      <c r="BLR95" s="20"/>
      <c r="BLS95" s="20"/>
      <c r="BLT95" s="20"/>
      <c r="BLU95" s="20"/>
      <c r="BLV95" s="20"/>
      <c r="BLW95" s="20"/>
      <c r="BLX95" s="20"/>
      <c r="BLY95" s="20"/>
      <c r="BLZ95" s="20"/>
      <c r="BMA95" s="20"/>
      <c r="BMB95" s="20"/>
      <c r="BMC95" s="20"/>
      <c r="BMD95" s="20"/>
      <c r="BME95" s="20"/>
      <c r="BMF95" s="20"/>
      <c r="BMG95" s="20"/>
      <c r="BMH95" s="20"/>
      <c r="BMI95" s="20"/>
      <c r="BMJ95" s="20"/>
      <c r="BMK95" s="20"/>
      <c r="BML95" s="20"/>
      <c r="BMM95" s="20"/>
      <c r="BMN95" s="20"/>
      <c r="BMO95" s="20"/>
      <c r="BMP95" s="20"/>
      <c r="BMQ95" s="20"/>
      <c r="BMR95" s="20"/>
      <c r="BMS95" s="20"/>
      <c r="BMT95" s="20"/>
      <c r="BMU95" s="20"/>
      <c r="BMV95" s="20"/>
      <c r="BMW95" s="20"/>
      <c r="BMX95" s="20"/>
      <c r="BMY95" s="20"/>
      <c r="BMZ95" s="20"/>
      <c r="BNA95" s="20"/>
      <c r="BNB95" s="20"/>
      <c r="BNC95" s="20"/>
      <c r="BND95" s="20"/>
      <c r="BNE95" s="20"/>
      <c r="BNF95" s="20"/>
      <c r="BNG95" s="20"/>
      <c r="BNH95" s="20"/>
      <c r="BNI95" s="20"/>
      <c r="BNJ95" s="20"/>
      <c r="BNK95" s="20"/>
      <c r="BNL95" s="20"/>
      <c r="BNM95" s="20"/>
      <c r="BNN95" s="20"/>
      <c r="BNO95" s="20"/>
      <c r="BNP95" s="20"/>
      <c r="BNQ95" s="20"/>
      <c r="BNR95" s="20"/>
      <c r="BNS95" s="20"/>
      <c r="BNT95" s="20"/>
      <c r="BNU95" s="20"/>
      <c r="BNV95" s="20"/>
      <c r="BNW95" s="20"/>
      <c r="BNX95" s="20"/>
      <c r="BNY95" s="20"/>
      <c r="BNZ95" s="20"/>
      <c r="BOA95" s="20"/>
      <c r="BOB95" s="20"/>
      <c r="BOC95" s="20"/>
      <c r="BOD95" s="20"/>
      <c r="BOE95" s="20"/>
      <c r="BOF95" s="20"/>
      <c r="BOG95" s="20"/>
      <c r="BOH95" s="20"/>
      <c r="BOI95" s="20"/>
      <c r="BOJ95" s="20"/>
      <c r="BOK95" s="20"/>
      <c r="BOL95" s="20"/>
      <c r="BOM95" s="20"/>
      <c r="BON95" s="20"/>
      <c r="BOO95" s="20"/>
      <c r="BOP95" s="20"/>
      <c r="BOQ95" s="20"/>
      <c r="BOR95" s="20"/>
      <c r="BOS95" s="20"/>
      <c r="BOT95" s="20"/>
      <c r="BOU95" s="20"/>
      <c r="BOV95" s="20"/>
      <c r="BOW95" s="20"/>
      <c r="BOX95" s="20"/>
      <c r="BOY95" s="20"/>
      <c r="BOZ95" s="20"/>
      <c r="BPA95" s="20"/>
      <c r="BPB95" s="20"/>
      <c r="BPC95" s="20"/>
      <c r="BPD95" s="20"/>
      <c r="BPE95" s="20"/>
      <c r="BPF95" s="20"/>
      <c r="BPG95" s="20"/>
      <c r="BPH95" s="20"/>
      <c r="BPI95" s="20"/>
      <c r="BPJ95" s="20"/>
      <c r="BPK95" s="20"/>
      <c r="BPL95" s="20"/>
      <c r="BPM95" s="20"/>
      <c r="BPN95" s="20"/>
      <c r="BPO95" s="20"/>
      <c r="BPP95" s="20"/>
      <c r="BPQ95" s="20"/>
      <c r="BPR95" s="20"/>
      <c r="BPS95" s="20"/>
      <c r="BPT95" s="20"/>
      <c r="BPU95" s="20"/>
      <c r="BPV95" s="20"/>
      <c r="BPW95" s="20"/>
      <c r="BPX95" s="20"/>
      <c r="BPY95" s="20"/>
      <c r="BPZ95" s="20"/>
      <c r="BQA95" s="20"/>
      <c r="BQB95" s="20"/>
      <c r="BQC95" s="20"/>
      <c r="BQD95" s="20"/>
      <c r="BQE95" s="20"/>
      <c r="BQF95" s="20"/>
      <c r="BQG95" s="20"/>
      <c r="BQH95" s="20"/>
      <c r="BQI95" s="20"/>
      <c r="BQJ95" s="20"/>
      <c r="BQK95" s="20"/>
      <c r="BQL95" s="20"/>
      <c r="BQM95" s="20"/>
      <c r="BQN95" s="20"/>
      <c r="BQO95" s="20"/>
      <c r="BQP95" s="20"/>
      <c r="BQQ95" s="20"/>
      <c r="BQR95" s="20"/>
      <c r="BQS95" s="20"/>
      <c r="BQT95" s="20"/>
      <c r="BQU95" s="20"/>
      <c r="BQV95" s="20"/>
      <c r="BQW95" s="20"/>
      <c r="BQX95" s="20"/>
      <c r="BQY95" s="20"/>
      <c r="BQZ95" s="20"/>
      <c r="BRA95" s="20"/>
      <c r="BRB95" s="20"/>
      <c r="BRC95" s="20"/>
      <c r="BRD95" s="20"/>
      <c r="BRE95" s="20"/>
      <c r="BRF95" s="20"/>
      <c r="BRG95" s="20"/>
      <c r="BRH95" s="20"/>
      <c r="BRI95" s="20"/>
      <c r="BRJ95" s="20"/>
      <c r="BRK95" s="20"/>
      <c r="BRL95" s="20"/>
      <c r="BRM95" s="20"/>
      <c r="BRN95" s="20"/>
      <c r="BRO95" s="20"/>
      <c r="BRP95" s="20"/>
      <c r="BRQ95" s="20"/>
      <c r="BRR95" s="20"/>
      <c r="BRS95" s="20"/>
      <c r="BRT95" s="20"/>
      <c r="BRU95" s="20"/>
      <c r="BRV95" s="20"/>
      <c r="BRW95" s="20"/>
      <c r="BRX95" s="20"/>
      <c r="BRY95" s="20"/>
      <c r="BRZ95" s="20"/>
      <c r="BSA95" s="20"/>
      <c r="BSB95" s="20"/>
      <c r="BSC95" s="20"/>
      <c r="BSD95" s="20"/>
      <c r="BSE95" s="20"/>
      <c r="BSF95" s="20"/>
      <c r="BSG95" s="20"/>
      <c r="BSH95" s="20"/>
      <c r="BSI95" s="20"/>
      <c r="BSJ95" s="20"/>
      <c r="BSK95" s="20"/>
      <c r="BSL95" s="20"/>
      <c r="BSM95" s="20"/>
      <c r="BSN95" s="20"/>
      <c r="BSO95" s="20"/>
      <c r="BSP95" s="20"/>
      <c r="BSQ95" s="20"/>
      <c r="BSR95" s="20"/>
      <c r="BSS95" s="20"/>
      <c r="BST95" s="20"/>
      <c r="BSU95" s="20"/>
      <c r="BSV95" s="20"/>
      <c r="BSW95" s="20"/>
      <c r="BSX95" s="20"/>
      <c r="BSY95" s="20"/>
      <c r="BSZ95" s="20"/>
      <c r="BTA95" s="20"/>
      <c r="BTB95" s="20"/>
      <c r="BTC95" s="20"/>
      <c r="BTD95" s="20"/>
      <c r="BTE95" s="20"/>
      <c r="BTF95" s="20"/>
      <c r="BTG95" s="20"/>
      <c r="BTH95" s="20"/>
      <c r="BTI95" s="20"/>
      <c r="BTJ95" s="20"/>
      <c r="BTK95" s="20"/>
      <c r="BTL95" s="20"/>
      <c r="BTM95" s="20"/>
      <c r="BTN95" s="20"/>
      <c r="BTO95" s="20"/>
      <c r="BTP95" s="20"/>
      <c r="BTQ95" s="20"/>
      <c r="BTR95" s="20"/>
      <c r="BTS95" s="20"/>
      <c r="BTT95" s="20"/>
      <c r="BTU95" s="20"/>
      <c r="BTV95" s="20"/>
      <c r="BTW95" s="20"/>
      <c r="BTX95" s="20"/>
      <c r="BTY95" s="20"/>
      <c r="BTZ95" s="20"/>
      <c r="BUA95" s="20"/>
      <c r="BUB95" s="20"/>
      <c r="BUC95" s="20"/>
      <c r="BUD95" s="20"/>
      <c r="BUE95" s="20"/>
      <c r="BUF95" s="20"/>
      <c r="BUG95" s="20"/>
      <c r="BUH95" s="20"/>
      <c r="BUI95" s="20"/>
      <c r="BUJ95" s="20"/>
      <c r="BUK95" s="20"/>
      <c r="BUL95" s="20"/>
      <c r="BUM95" s="20"/>
      <c r="BUN95" s="20"/>
      <c r="BUO95" s="20"/>
      <c r="BUP95" s="20"/>
      <c r="BUQ95" s="20"/>
      <c r="BUR95" s="20"/>
      <c r="BUS95" s="20"/>
      <c r="BUT95" s="20"/>
      <c r="BUU95" s="20"/>
      <c r="BUV95" s="20"/>
      <c r="BUW95" s="20"/>
      <c r="BUX95" s="20"/>
      <c r="BUY95" s="20"/>
      <c r="BUZ95" s="20"/>
      <c r="BVA95" s="20"/>
      <c r="BVB95" s="20"/>
      <c r="BVC95" s="20"/>
      <c r="BVD95" s="20"/>
      <c r="BVE95" s="20"/>
      <c r="BVF95" s="20"/>
      <c r="BVG95" s="20"/>
      <c r="BVH95" s="20"/>
      <c r="BVI95" s="20"/>
      <c r="BVJ95" s="20"/>
      <c r="BVK95" s="20"/>
      <c r="BVL95" s="20"/>
      <c r="BVM95" s="20"/>
      <c r="BVN95" s="20"/>
      <c r="BVO95" s="20"/>
      <c r="BVP95" s="20"/>
      <c r="BVQ95" s="20"/>
      <c r="BVR95" s="20"/>
      <c r="BVS95" s="20"/>
      <c r="BVT95" s="20"/>
      <c r="BVU95" s="20"/>
      <c r="BVV95" s="20"/>
      <c r="BVW95" s="20"/>
      <c r="BVX95" s="20"/>
      <c r="BVY95" s="20"/>
      <c r="BVZ95" s="20"/>
      <c r="BWA95" s="20"/>
      <c r="BWB95" s="20"/>
      <c r="BWC95" s="20"/>
      <c r="BWD95" s="20"/>
      <c r="BWE95" s="20"/>
      <c r="BWF95" s="20"/>
      <c r="BWG95" s="20"/>
      <c r="BWH95" s="20"/>
      <c r="BWI95" s="20"/>
      <c r="BWJ95" s="20"/>
      <c r="BWK95" s="20"/>
      <c r="BWL95" s="20"/>
      <c r="BWM95" s="20"/>
      <c r="BWN95" s="20"/>
      <c r="BWO95" s="20"/>
      <c r="BWP95" s="20"/>
      <c r="BWQ95" s="20"/>
      <c r="BWR95" s="20"/>
      <c r="BWS95" s="20"/>
      <c r="BWT95" s="20"/>
      <c r="BWU95" s="20"/>
      <c r="BWV95" s="20"/>
      <c r="BWW95" s="20"/>
      <c r="BWX95" s="20"/>
      <c r="BWY95" s="20"/>
      <c r="BWZ95" s="20"/>
      <c r="BXA95" s="20"/>
      <c r="BXB95" s="20"/>
      <c r="BXC95" s="20"/>
      <c r="BXD95" s="20"/>
      <c r="BXE95" s="20"/>
      <c r="BXF95" s="20"/>
      <c r="BXG95" s="20"/>
      <c r="BXH95" s="20"/>
      <c r="BXI95" s="20"/>
      <c r="BXJ95" s="20"/>
      <c r="BXK95" s="20"/>
      <c r="BXL95" s="20"/>
      <c r="BXM95" s="20"/>
      <c r="BXN95" s="20"/>
      <c r="BXO95" s="20"/>
      <c r="BXP95" s="20"/>
      <c r="BXQ95" s="20"/>
      <c r="BXR95" s="20"/>
      <c r="BXS95" s="20"/>
      <c r="BXT95" s="20"/>
      <c r="BXU95" s="20"/>
      <c r="BXV95" s="20"/>
      <c r="BXW95" s="20"/>
      <c r="BXX95" s="20"/>
      <c r="BXY95" s="20"/>
      <c r="BXZ95" s="20"/>
      <c r="BYA95" s="20"/>
      <c r="BYB95" s="20"/>
      <c r="BYC95" s="20"/>
      <c r="BYD95" s="20"/>
      <c r="BYE95" s="20"/>
      <c r="BYF95" s="20"/>
      <c r="BYG95" s="20"/>
      <c r="BYH95" s="20"/>
      <c r="BYI95" s="20"/>
      <c r="BYJ95" s="20"/>
      <c r="BYK95" s="20"/>
      <c r="BYL95" s="20"/>
      <c r="BYM95" s="20"/>
      <c r="BYN95" s="20"/>
      <c r="BYO95" s="20"/>
      <c r="BYP95" s="20"/>
      <c r="BYQ95" s="20"/>
      <c r="BYR95" s="20"/>
      <c r="BYS95" s="20"/>
      <c r="BYT95" s="20"/>
      <c r="BYU95" s="20"/>
      <c r="BYV95" s="20"/>
      <c r="BYW95" s="20"/>
      <c r="BYX95" s="20"/>
      <c r="BYY95" s="20"/>
      <c r="BYZ95" s="20"/>
      <c r="BZA95" s="20"/>
      <c r="BZB95" s="20"/>
      <c r="BZC95" s="20"/>
      <c r="BZD95" s="20"/>
      <c r="BZE95" s="20"/>
      <c r="BZF95" s="20"/>
      <c r="BZG95" s="20"/>
      <c r="BZH95" s="20"/>
      <c r="BZI95" s="20"/>
      <c r="BZJ95" s="20"/>
      <c r="BZK95" s="20"/>
      <c r="BZL95" s="20"/>
      <c r="BZM95" s="20"/>
      <c r="BZN95" s="20"/>
      <c r="BZO95" s="20"/>
      <c r="BZP95" s="20"/>
      <c r="BZQ95" s="20"/>
      <c r="BZR95" s="20"/>
      <c r="BZS95" s="20"/>
      <c r="BZT95" s="20"/>
      <c r="BZU95" s="20"/>
      <c r="BZV95" s="20"/>
      <c r="BZW95" s="20"/>
      <c r="BZX95" s="20"/>
      <c r="BZY95" s="20"/>
      <c r="BZZ95" s="20"/>
      <c r="CAA95" s="20"/>
      <c r="CAB95" s="20"/>
      <c r="CAC95" s="20"/>
      <c r="CAD95" s="20"/>
      <c r="CAE95" s="20"/>
      <c r="CAF95" s="20"/>
      <c r="CAG95" s="20"/>
      <c r="CAH95" s="20"/>
      <c r="CAI95" s="20"/>
      <c r="CAJ95" s="20"/>
      <c r="CAK95" s="20"/>
      <c r="CAL95" s="20"/>
      <c r="CAM95" s="20"/>
      <c r="CAN95" s="20"/>
      <c r="CAO95" s="20"/>
      <c r="CAP95" s="20"/>
      <c r="CAQ95" s="20"/>
      <c r="CAR95" s="20"/>
      <c r="CAS95" s="20"/>
      <c r="CAT95" s="20"/>
      <c r="CAU95" s="20"/>
      <c r="CAV95" s="20"/>
      <c r="CAW95" s="20"/>
      <c r="CAX95" s="20"/>
      <c r="CAY95" s="20"/>
      <c r="CAZ95" s="20"/>
      <c r="CBA95" s="20"/>
      <c r="CBB95" s="20"/>
      <c r="CBC95" s="20"/>
      <c r="CBD95" s="20"/>
      <c r="CBE95" s="20"/>
      <c r="CBF95" s="20"/>
      <c r="CBG95" s="20"/>
      <c r="CBH95" s="20"/>
      <c r="CBI95" s="20"/>
      <c r="CBJ95" s="20"/>
      <c r="CBK95" s="20"/>
      <c r="CBL95" s="20"/>
      <c r="CBM95" s="20"/>
      <c r="CBN95" s="20"/>
      <c r="CBO95" s="20"/>
      <c r="CBP95" s="20"/>
      <c r="CBQ95" s="20"/>
      <c r="CBR95" s="20"/>
      <c r="CBS95" s="20"/>
      <c r="CBT95" s="20"/>
      <c r="CBU95" s="20"/>
      <c r="CBV95" s="20"/>
      <c r="CBW95" s="20"/>
      <c r="CBX95" s="20"/>
      <c r="CBY95" s="20"/>
      <c r="CBZ95" s="20"/>
      <c r="CCA95" s="20"/>
      <c r="CCB95" s="20"/>
      <c r="CCC95" s="20"/>
      <c r="CCD95" s="20"/>
      <c r="CCE95" s="20"/>
      <c r="CCF95" s="20"/>
      <c r="CCG95" s="20"/>
      <c r="CCH95" s="20"/>
      <c r="CCI95" s="20"/>
      <c r="CCJ95" s="20"/>
      <c r="CCK95" s="20"/>
      <c r="CCL95" s="20"/>
      <c r="CCM95" s="20"/>
      <c r="CCN95" s="20"/>
      <c r="CCO95" s="20"/>
      <c r="CCP95" s="20"/>
      <c r="CCQ95" s="20"/>
      <c r="CCR95" s="20"/>
      <c r="CCS95" s="20"/>
      <c r="CCT95" s="20"/>
      <c r="CCU95" s="20"/>
      <c r="CCV95" s="20"/>
      <c r="CCW95" s="20"/>
      <c r="CCX95" s="20"/>
      <c r="CCY95" s="20"/>
      <c r="CCZ95" s="20"/>
      <c r="CDA95" s="20"/>
      <c r="CDB95" s="20"/>
      <c r="CDC95" s="20"/>
      <c r="CDD95" s="20"/>
      <c r="CDE95" s="20"/>
      <c r="CDF95" s="20"/>
      <c r="CDG95" s="20"/>
      <c r="CDH95" s="20"/>
      <c r="CDI95" s="20"/>
      <c r="CDJ95" s="20"/>
      <c r="CDK95" s="20"/>
      <c r="CDL95" s="20"/>
      <c r="CDM95" s="20"/>
      <c r="CDN95" s="20"/>
      <c r="CDO95" s="20"/>
      <c r="CDP95" s="20"/>
      <c r="CDQ95" s="20"/>
      <c r="CDR95" s="20"/>
      <c r="CDS95" s="20"/>
      <c r="CDT95" s="20"/>
      <c r="CDU95" s="20"/>
      <c r="CDV95" s="20"/>
      <c r="CDW95" s="20"/>
      <c r="CDX95" s="20"/>
      <c r="CDY95" s="20"/>
      <c r="CDZ95" s="20"/>
      <c r="CEA95" s="20"/>
      <c r="CEB95" s="20"/>
      <c r="CEC95" s="20"/>
      <c r="CED95" s="20"/>
      <c r="CEE95" s="20"/>
      <c r="CEF95" s="20"/>
      <c r="CEG95" s="20"/>
      <c r="CEH95" s="20"/>
      <c r="CEI95" s="20"/>
      <c r="CEJ95" s="20"/>
      <c r="CEK95" s="20"/>
      <c r="CEL95" s="20"/>
      <c r="CEM95" s="20"/>
      <c r="CEN95" s="20"/>
      <c r="CEO95" s="20"/>
      <c r="CEP95" s="20"/>
      <c r="CEQ95" s="20"/>
      <c r="CER95" s="20"/>
      <c r="CES95" s="20"/>
      <c r="CET95" s="20"/>
      <c r="CEU95" s="20"/>
      <c r="CEV95" s="20"/>
      <c r="CEW95" s="20"/>
      <c r="CEX95" s="20"/>
      <c r="CEY95" s="20"/>
      <c r="CEZ95" s="20"/>
      <c r="CFA95" s="20"/>
      <c r="CFB95" s="20"/>
      <c r="CFC95" s="20"/>
      <c r="CFD95" s="20"/>
      <c r="CFE95" s="20"/>
      <c r="CFF95" s="20"/>
      <c r="CFG95" s="20"/>
      <c r="CFH95" s="20"/>
      <c r="CFI95" s="20"/>
      <c r="CFJ95" s="20"/>
      <c r="CFK95" s="20"/>
      <c r="CFL95" s="20"/>
      <c r="CFM95" s="20"/>
      <c r="CFN95" s="20"/>
      <c r="CFO95" s="20"/>
      <c r="CFP95" s="20"/>
      <c r="CFQ95" s="20"/>
      <c r="CFR95" s="20"/>
      <c r="CFS95" s="20"/>
      <c r="CFT95" s="20"/>
      <c r="CFU95" s="20"/>
      <c r="CFV95" s="20"/>
      <c r="CFW95" s="20"/>
      <c r="CFX95" s="20"/>
      <c r="CFY95" s="20"/>
      <c r="CFZ95" s="20"/>
      <c r="CGA95" s="20"/>
      <c r="CGB95" s="20"/>
      <c r="CGC95" s="20"/>
      <c r="CGD95" s="20"/>
      <c r="CGE95" s="20"/>
      <c r="CGF95" s="20"/>
      <c r="CGG95" s="20"/>
      <c r="CGH95" s="20"/>
      <c r="CGI95" s="20"/>
      <c r="CGJ95" s="20"/>
      <c r="CGK95" s="20"/>
      <c r="CGL95" s="20"/>
      <c r="CGM95" s="20"/>
      <c r="CGN95" s="20"/>
      <c r="CGO95" s="20"/>
      <c r="CGP95" s="20"/>
      <c r="CGQ95" s="20"/>
      <c r="CGR95" s="20"/>
      <c r="CGS95" s="20"/>
      <c r="CGT95" s="20"/>
      <c r="CGU95" s="20"/>
      <c r="CGV95" s="20"/>
      <c r="CGW95" s="20"/>
      <c r="CGX95" s="20"/>
      <c r="CGY95" s="20"/>
      <c r="CGZ95" s="20"/>
      <c r="CHA95" s="20"/>
      <c r="CHB95" s="20"/>
      <c r="CHC95" s="20"/>
      <c r="CHD95" s="20"/>
      <c r="CHE95" s="20"/>
      <c r="CHF95" s="20"/>
      <c r="CHG95" s="20"/>
      <c r="CHH95" s="20"/>
      <c r="CHI95" s="20"/>
      <c r="CHJ95" s="20"/>
      <c r="CHK95" s="20"/>
      <c r="CHL95" s="20"/>
      <c r="CHM95" s="20"/>
      <c r="CHN95" s="20"/>
      <c r="CHO95" s="20"/>
      <c r="CHP95" s="20"/>
      <c r="CHQ95" s="20"/>
      <c r="CHR95" s="20"/>
      <c r="CHS95" s="20"/>
      <c r="CHT95" s="20"/>
      <c r="CHU95" s="20"/>
      <c r="CHV95" s="20"/>
      <c r="CHW95" s="20"/>
      <c r="CHX95" s="20"/>
      <c r="CHY95" s="20"/>
      <c r="CHZ95" s="20"/>
      <c r="CIA95" s="20"/>
      <c r="CIB95" s="20"/>
      <c r="CIC95" s="20"/>
      <c r="CID95" s="20"/>
      <c r="CIE95" s="20"/>
      <c r="CIF95" s="20"/>
      <c r="CIG95" s="20"/>
      <c r="CIH95" s="20"/>
      <c r="CII95" s="20"/>
      <c r="CIJ95" s="20"/>
      <c r="CIK95" s="20"/>
      <c r="CIL95" s="20"/>
      <c r="CIM95" s="20"/>
      <c r="CIN95" s="20"/>
      <c r="CIO95" s="20"/>
      <c r="CIP95" s="20"/>
      <c r="CIQ95" s="20"/>
      <c r="CIR95" s="20"/>
      <c r="CIS95" s="20"/>
      <c r="CIT95" s="20"/>
      <c r="CIU95" s="20"/>
      <c r="CIV95" s="20"/>
      <c r="CIW95" s="20"/>
      <c r="CIX95" s="20"/>
      <c r="CIY95" s="20"/>
      <c r="CIZ95" s="20"/>
      <c r="CJA95" s="20"/>
      <c r="CJB95" s="20"/>
      <c r="CJC95" s="20"/>
      <c r="CJD95" s="20"/>
      <c r="CJE95" s="20"/>
      <c r="CJF95" s="20"/>
      <c r="CJG95" s="20"/>
      <c r="CJH95" s="20"/>
      <c r="CJI95" s="20"/>
      <c r="CJJ95" s="20"/>
      <c r="CJK95" s="20"/>
      <c r="CJL95" s="20"/>
      <c r="CJM95" s="20"/>
      <c r="CJN95" s="20"/>
      <c r="CJO95" s="20"/>
      <c r="CJP95" s="20"/>
      <c r="CJQ95" s="20"/>
      <c r="CJR95" s="20"/>
      <c r="CJS95" s="20"/>
      <c r="CJT95" s="20"/>
      <c r="CJU95" s="20"/>
      <c r="CJV95" s="20"/>
      <c r="CJW95" s="20"/>
      <c r="CJX95" s="20"/>
      <c r="CJY95" s="20"/>
      <c r="CJZ95" s="20"/>
      <c r="CKA95" s="20"/>
      <c r="CKB95" s="20"/>
      <c r="CKC95" s="20"/>
      <c r="CKD95" s="20"/>
      <c r="CKE95" s="20"/>
      <c r="CKF95" s="20"/>
      <c r="CKG95" s="20"/>
      <c r="CKH95" s="20"/>
      <c r="CKI95" s="20"/>
      <c r="CKJ95" s="20"/>
      <c r="CKK95" s="20"/>
      <c r="CKL95" s="20"/>
      <c r="CKM95" s="20"/>
      <c r="CKN95" s="20"/>
      <c r="CKO95" s="20"/>
      <c r="CKP95" s="20"/>
      <c r="CKQ95" s="20"/>
      <c r="CKR95" s="20"/>
      <c r="CKS95" s="20"/>
      <c r="CKT95" s="20"/>
      <c r="CKU95" s="20"/>
      <c r="CKV95" s="20"/>
      <c r="CKW95" s="20"/>
      <c r="CKX95" s="20"/>
      <c r="CKY95" s="20"/>
      <c r="CKZ95" s="20"/>
      <c r="CLA95" s="20"/>
      <c r="CLB95" s="20"/>
      <c r="CLC95" s="20"/>
      <c r="CLD95" s="20"/>
      <c r="CLE95" s="20"/>
      <c r="CLF95" s="20"/>
      <c r="CLG95" s="20"/>
      <c r="CLH95" s="20"/>
      <c r="CLI95" s="20"/>
      <c r="CLJ95" s="20"/>
      <c r="CLK95" s="20"/>
      <c r="CLL95" s="20"/>
      <c r="CLM95" s="20"/>
      <c r="CLN95" s="20"/>
      <c r="CLO95" s="20"/>
      <c r="CLP95" s="20"/>
      <c r="CLQ95" s="20"/>
      <c r="CLR95" s="20"/>
      <c r="CLS95" s="20"/>
      <c r="CLT95" s="20"/>
      <c r="CLU95" s="20"/>
      <c r="CLV95" s="20"/>
      <c r="CLW95" s="20"/>
      <c r="CLX95" s="20"/>
      <c r="CLY95" s="20"/>
      <c r="CLZ95" s="20"/>
      <c r="CMA95" s="20"/>
      <c r="CMB95" s="20"/>
      <c r="CMC95" s="20"/>
      <c r="CMD95" s="20"/>
      <c r="CME95" s="20"/>
      <c r="CMF95" s="20"/>
      <c r="CMG95" s="20"/>
      <c r="CMH95" s="20"/>
      <c r="CMI95" s="20"/>
      <c r="CMJ95" s="20"/>
      <c r="CMK95" s="20"/>
      <c r="CML95" s="20"/>
      <c r="CMM95" s="20"/>
      <c r="CMN95" s="20"/>
      <c r="CMO95" s="20"/>
      <c r="CMP95" s="20"/>
      <c r="CMQ95" s="20"/>
      <c r="CMR95" s="20"/>
      <c r="CMS95" s="20"/>
      <c r="CMT95" s="20"/>
      <c r="CMU95" s="20"/>
      <c r="CMV95" s="20"/>
      <c r="CMW95" s="20"/>
      <c r="CMX95" s="20"/>
      <c r="CMY95" s="20"/>
      <c r="CMZ95" s="20"/>
      <c r="CNA95" s="20"/>
      <c r="CNB95" s="20"/>
      <c r="CNC95" s="20"/>
      <c r="CND95" s="20"/>
      <c r="CNE95" s="20"/>
      <c r="CNF95" s="20"/>
      <c r="CNG95" s="20"/>
      <c r="CNH95" s="20"/>
      <c r="CNI95" s="20"/>
      <c r="CNJ95" s="20"/>
      <c r="CNK95" s="20"/>
      <c r="CNL95" s="20"/>
      <c r="CNM95" s="20"/>
      <c r="CNN95" s="20"/>
      <c r="CNO95" s="20"/>
      <c r="CNP95" s="20"/>
      <c r="CNQ95" s="20"/>
      <c r="CNR95" s="20"/>
      <c r="CNS95" s="20"/>
      <c r="CNT95" s="20"/>
      <c r="CNU95" s="20"/>
      <c r="CNV95" s="20"/>
      <c r="CNW95" s="20"/>
      <c r="CNX95" s="20"/>
      <c r="CNY95" s="20"/>
      <c r="CNZ95" s="20"/>
      <c r="COA95" s="20"/>
      <c r="COB95" s="20"/>
      <c r="COC95" s="20"/>
      <c r="COD95" s="20"/>
      <c r="COE95" s="20"/>
      <c r="COF95" s="20"/>
      <c r="COG95" s="20"/>
      <c r="COH95" s="20"/>
      <c r="COI95" s="20"/>
      <c r="COJ95" s="20"/>
      <c r="COK95" s="20"/>
      <c r="COL95" s="20"/>
      <c r="COM95" s="20"/>
      <c r="CON95" s="20"/>
      <c r="COO95" s="20"/>
      <c r="COP95" s="20"/>
      <c r="COQ95" s="20"/>
      <c r="COR95" s="20"/>
      <c r="COS95" s="20"/>
      <c r="COT95" s="20"/>
      <c r="COU95" s="20"/>
      <c r="COV95" s="20"/>
      <c r="COW95" s="20"/>
      <c r="COX95" s="20"/>
      <c r="COY95" s="20"/>
      <c r="COZ95" s="20"/>
      <c r="CPA95" s="20"/>
      <c r="CPB95" s="20"/>
      <c r="CPC95" s="20"/>
      <c r="CPD95" s="20"/>
      <c r="CPE95" s="20"/>
      <c r="CPF95" s="20"/>
      <c r="CPG95" s="20"/>
      <c r="CPH95" s="20"/>
      <c r="CPI95" s="20"/>
      <c r="CPJ95" s="20"/>
      <c r="CPK95" s="20"/>
      <c r="CPL95" s="20"/>
      <c r="CPM95" s="20"/>
      <c r="CPN95" s="20"/>
      <c r="CPO95" s="20"/>
      <c r="CPP95" s="20"/>
      <c r="CPQ95" s="20"/>
      <c r="CPR95" s="20"/>
      <c r="CPS95" s="20"/>
      <c r="CPT95" s="20"/>
      <c r="CPU95" s="20"/>
      <c r="CPV95" s="20"/>
      <c r="CPW95" s="20"/>
      <c r="CPX95" s="20"/>
      <c r="CPY95" s="20"/>
      <c r="CPZ95" s="20"/>
      <c r="CQA95" s="20"/>
      <c r="CQB95" s="20"/>
      <c r="CQC95" s="20"/>
      <c r="CQD95" s="20"/>
      <c r="CQE95" s="20"/>
      <c r="CQF95" s="20"/>
      <c r="CQG95" s="20"/>
      <c r="CQH95" s="20"/>
      <c r="CQI95" s="20"/>
      <c r="CQJ95" s="20"/>
      <c r="CQK95" s="20"/>
      <c r="CQL95" s="20"/>
      <c r="CQM95" s="20"/>
      <c r="CQN95" s="20"/>
      <c r="CQO95" s="20"/>
      <c r="CQP95" s="20"/>
      <c r="CQQ95" s="20"/>
      <c r="CQR95" s="20"/>
      <c r="CQS95" s="20"/>
      <c r="CQT95" s="20"/>
      <c r="CQU95" s="20"/>
      <c r="CQV95" s="20"/>
      <c r="CQW95" s="20"/>
      <c r="CQX95" s="20"/>
      <c r="CQY95" s="20"/>
      <c r="CQZ95" s="20"/>
    </row>
    <row r="96" spans="1:2496" s="11" customFormat="1" ht="18" customHeight="1" x14ac:dyDescent="0.25">
      <c r="A96" s="433"/>
      <c r="B96" s="21">
        <v>4</v>
      </c>
      <c r="C96" s="21" t="str">
        <f t="shared" si="8"/>
        <v>_4</v>
      </c>
      <c r="D96" s="21" t="str">
        <f t="shared" si="9"/>
        <v>_6_2</v>
      </c>
      <c r="E96" s="22" t="s">
        <v>18</v>
      </c>
      <c r="F96" s="21">
        <v>6</v>
      </c>
      <c r="G96" s="22" t="s">
        <v>18</v>
      </c>
      <c r="H96" s="21">
        <v>2</v>
      </c>
      <c r="I96" s="22" t="s">
        <v>9</v>
      </c>
      <c r="J96" s="15">
        <v>0</v>
      </c>
      <c r="K96" s="15">
        <v>0</v>
      </c>
      <c r="L96" s="24">
        <v>0</v>
      </c>
      <c r="M96" s="13">
        <f t="shared" si="6"/>
        <v>0</v>
      </c>
      <c r="N96" s="13">
        <f t="shared" si="7"/>
        <v>0</v>
      </c>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
      <c r="DX96" s="20"/>
      <c r="DY96" s="20"/>
      <c r="DZ96" s="20"/>
      <c r="EA96" s="20"/>
      <c r="EB96" s="20"/>
      <c r="EC96" s="20"/>
      <c r="ED96" s="20"/>
      <c r="EE96" s="20"/>
      <c r="EF96" s="20"/>
      <c r="EG96" s="20"/>
      <c r="EH96" s="20"/>
      <c r="EI96" s="20"/>
      <c r="EJ96" s="20"/>
      <c r="EK96" s="20"/>
      <c r="EL96" s="20"/>
      <c r="EM96" s="20"/>
      <c r="EN96" s="20"/>
      <c r="EO96" s="20"/>
      <c r="EP96" s="20"/>
      <c r="EQ96" s="20"/>
      <c r="ER96" s="20"/>
      <c r="ES96" s="20"/>
      <c r="ET96" s="20"/>
      <c r="EU96" s="20"/>
      <c r="EV96" s="20"/>
      <c r="EW96" s="20"/>
      <c r="EX96" s="20"/>
      <c r="EY96" s="20"/>
      <c r="EZ96" s="20"/>
      <c r="FA96" s="20"/>
      <c r="FB96" s="20"/>
      <c r="FC96" s="20"/>
      <c r="FD96" s="20"/>
      <c r="FE96" s="20"/>
      <c r="FF96" s="20"/>
      <c r="FG96" s="20"/>
      <c r="FH96" s="20"/>
      <c r="FI96" s="20"/>
      <c r="FJ96" s="20"/>
      <c r="FK96" s="20"/>
      <c r="FL96" s="20"/>
      <c r="FM96" s="20"/>
      <c r="FN96" s="20"/>
      <c r="FO96" s="20"/>
      <c r="FP96" s="20"/>
      <c r="FQ96" s="20"/>
      <c r="FR96" s="20"/>
      <c r="FS96" s="20"/>
      <c r="FT96" s="20"/>
      <c r="FU96" s="20"/>
      <c r="FV96" s="20"/>
      <c r="FW96" s="20"/>
      <c r="FX96" s="20"/>
      <c r="FY96" s="20"/>
      <c r="FZ96" s="20"/>
      <c r="GA96" s="20"/>
      <c r="GB96" s="20"/>
      <c r="GC96" s="20"/>
      <c r="GD96" s="20"/>
      <c r="GE96" s="20"/>
      <c r="GF96" s="20"/>
      <c r="GG96" s="20"/>
      <c r="GH96" s="20"/>
      <c r="GI96" s="20"/>
      <c r="GJ96" s="20"/>
      <c r="GK96" s="20"/>
      <c r="GL96" s="20"/>
      <c r="GM96" s="20"/>
      <c r="GN96" s="20"/>
      <c r="GO96" s="20"/>
      <c r="GP96" s="20"/>
      <c r="GQ96" s="20"/>
      <c r="GR96" s="20"/>
      <c r="GS96" s="20"/>
      <c r="GT96" s="20"/>
      <c r="GU96" s="20"/>
      <c r="GV96" s="20"/>
      <c r="GW96" s="20"/>
      <c r="GX96" s="20"/>
      <c r="GY96" s="20"/>
      <c r="GZ96" s="20"/>
      <c r="HA96" s="20"/>
      <c r="HB96" s="20"/>
      <c r="HC96" s="20"/>
      <c r="HD96" s="20"/>
      <c r="HE96" s="20"/>
      <c r="HF96" s="20"/>
      <c r="HG96" s="20"/>
      <c r="HH96" s="20"/>
      <c r="HI96" s="20"/>
      <c r="HJ96" s="20"/>
      <c r="HK96" s="20"/>
      <c r="HL96" s="20"/>
      <c r="HM96" s="20"/>
      <c r="HN96" s="20"/>
      <c r="HO96" s="20"/>
      <c r="HP96" s="20"/>
      <c r="HQ96" s="20"/>
      <c r="HR96" s="20"/>
      <c r="HS96" s="20"/>
      <c r="HT96" s="20"/>
      <c r="HU96" s="20"/>
      <c r="HV96" s="20"/>
      <c r="HW96" s="20"/>
      <c r="HX96" s="20"/>
      <c r="HY96" s="20"/>
      <c r="HZ96" s="20"/>
      <c r="IA96" s="20"/>
      <c r="IB96" s="20"/>
      <c r="IC96" s="20"/>
      <c r="ID96" s="20"/>
      <c r="IE96" s="20"/>
      <c r="IF96" s="20"/>
      <c r="IG96" s="20"/>
      <c r="IH96" s="20"/>
      <c r="II96" s="20"/>
      <c r="IJ96" s="20"/>
      <c r="IK96" s="20"/>
      <c r="IL96" s="20"/>
      <c r="IM96" s="20"/>
      <c r="IN96" s="20"/>
      <c r="IO96" s="20"/>
      <c r="IP96" s="20"/>
      <c r="IQ96" s="20"/>
      <c r="IR96" s="20"/>
      <c r="IS96" s="20"/>
      <c r="IT96" s="20"/>
      <c r="IU96" s="20"/>
      <c r="IV96" s="20"/>
      <c r="IW96" s="20"/>
      <c r="IX96" s="20"/>
      <c r="IY96" s="20"/>
      <c r="IZ96" s="20"/>
      <c r="JA96" s="20"/>
      <c r="JB96" s="20"/>
      <c r="JC96" s="20"/>
      <c r="JD96" s="20"/>
      <c r="JE96" s="20"/>
      <c r="JF96" s="20"/>
      <c r="JG96" s="20"/>
      <c r="JH96" s="20"/>
      <c r="JI96" s="20"/>
      <c r="JJ96" s="20"/>
      <c r="JK96" s="20"/>
      <c r="JL96" s="20"/>
      <c r="JM96" s="20"/>
      <c r="JN96" s="20"/>
      <c r="JO96" s="20"/>
      <c r="JP96" s="20"/>
      <c r="JQ96" s="20"/>
      <c r="JR96" s="20"/>
      <c r="JS96" s="20"/>
      <c r="JT96" s="20"/>
      <c r="JU96" s="20"/>
      <c r="JV96" s="20"/>
      <c r="JW96" s="20"/>
      <c r="JX96" s="20"/>
      <c r="JY96" s="20"/>
      <c r="JZ96" s="20"/>
      <c r="KA96" s="20"/>
      <c r="KB96" s="20"/>
      <c r="KC96" s="20"/>
      <c r="KD96" s="20"/>
      <c r="KE96" s="20"/>
      <c r="KF96" s="20"/>
      <c r="KG96" s="20"/>
      <c r="KH96" s="20"/>
      <c r="KI96" s="20"/>
      <c r="KJ96" s="20"/>
      <c r="KK96" s="20"/>
      <c r="KL96" s="20"/>
      <c r="KM96" s="20"/>
      <c r="KN96" s="20"/>
      <c r="KO96" s="20"/>
      <c r="KP96" s="20"/>
      <c r="KQ96" s="20"/>
      <c r="KR96" s="20"/>
      <c r="KS96" s="20"/>
      <c r="KT96" s="20"/>
      <c r="KU96" s="20"/>
      <c r="KV96" s="20"/>
      <c r="KW96" s="20"/>
      <c r="KX96" s="20"/>
      <c r="KY96" s="20"/>
      <c r="KZ96" s="20"/>
      <c r="LA96" s="20"/>
      <c r="LB96" s="20"/>
      <c r="LC96" s="20"/>
      <c r="LD96" s="20"/>
      <c r="LE96" s="20"/>
      <c r="LF96" s="20"/>
      <c r="LG96" s="20"/>
      <c r="LH96" s="20"/>
      <c r="LI96" s="20"/>
      <c r="LJ96" s="20"/>
      <c r="LK96" s="20"/>
      <c r="LL96" s="20"/>
      <c r="LM96" s="20"/>
      <c r="LN96" s="20"/>
      <c r="LO96" s="20"/>
      <c r="LP96" s="20"/>
      <c r="LQ96" s="20"/>
      <c r="LR96" s="20"/>
      <c r="LS96" s="20"/>
      <c r="LT96" s="20"/>
      <c r="LU96" s="20"/>
      <c r="LV96" s="20"/>
      <c r="LW96" s="20"/>
      <c r="LX96" s="20"/>
      <c r="LY96" s="20"/>
      <c r="LZ96" s="20"/>
      <c r="MA96" s="20"/>
      <c r="MB96" s="20"/>
      <c r="MC96" s="20"/>
      <c r="MD96" s="20"/>
      <c r="ME96" s="20"/>
      <c r="MF96" s="20"/>
      <c r="MG96" s="20"/>
      <c r="MH96" s="20"/>
      <c r="MI96" s="20"/>
      <c r="MJ96" s="20"/>
      <c r="MK96" s="20"/>
      <c r="ML96" s="20"/>
      <c r="MM96" s="20"/>
      <c r="MN96" s="20"/>
      <c r="MO96" s="20"/>
      <c r="MP96" s="20"/>
      <c r="MQ96" s="20"/>
      <c r="MR96" s="20"/>
      <c r="MS96" s="20"/>
      <c r="MT96" s="20"/>
      <c r="MU96" s="20"/>
      <c r="MV96" s="20"/>
      <c r="MW96" s="20"/>
      <c r="MX96" s="20"/>
      <c r="MY96" s="20"/>
      <c r="MZ96" s="20"/>
      <c r="NA96" s="20"/>
      <c r="NB96" s="20"/>
      <c r="NC96" s="20"/>
      <c r="ND96" s="20"/>
      <c r="NE96" s="20"/>
      <c r="NF96" s="20"/>
      <c r="NG96" s="20"/>
      <c r="NH96" s="20"/>
      <c r="NI96" s="20"/>
      <c r="NJ96" s="20"/>
      <c r="NK96" s="20"/>
      <c r="NL96" s="20"/>
      <c r="NM96" s="20"/>
      <c r="NN96" s="20"/>
      <c r="NO96" s="20"/>
      <c r="NP96" s="20"/>
      <c r="NQ96" s="20"/>
      <c r="NR96" s="20"/>
      <c r="NS96" s="20"/>
      <c r="NT96" s="20"/>
      <c r="NU96" s="20"/>
      <c r="NV96" s="20"/>
      <c r="NW96" s="20"/>
      <c r="NX96" s="20"/>
      <c r="NY96" s="20"/>
      <c r="NZ96" s="20"/>
      <c r="OA96" s="20"/>
      <c r="OB96" s="20"/>
      <c r="OC96" s="20"/>
      <c r="OD96" s="20"/>
      <c r="OE96" s="20"/>
      <c r="OF96" s="20"/>
      <c r="OG96" s="20"/>
      <c r="OH96" s="20"/>
      <c r="OI96" s="20"/>
      <c r="OJ96" s="20"/>
      <c r="OK96" s="20"/>
      <c r="OL96" s="20"/>
      <c r="OM96" s="20"/>
      <c r="ON96" s="20"/>
      <c r="OO96" s="20"/>
      <c r="OP96" s="20"/>
      <c r="OQ96" s="20"/>
      <c r="OR96" s="20"/>
      <c r="OS96" s="20"/>
      <c r="OT96" s="20"/>
      <c r="OU96" s="20"/>
      <c r="OV96" s="20"/>
      <c r="OW96" s="20"/>
      <c r="OX96" s="20"/>
      <c r="OY96" s="20"/>
      <c r="OZ96" s="20"/>
      <c r="PA96" s="20"/>
      <c r="PB96" s="20"/>
      <c r="PC96" s="20"/>
      <c r="PD96" s="20"/>
      <c r="PE96" s="20"/>
      <c r="PF96" s="20"/>
      <c r="PG96" s="20"/>
      <c r="PH96" s="20"/>
      <c r="PI96" s="20"/>
      <c r="PJ96" s="20"/>
      <c r="PK96" s="20"/>
      <c r="PL96" s="20"/>
      <c r="PM96" s="20"/>
      <c r="PN96" s="20"/>
      <c r="PO96" s="20"/>
      <c r="PP96" s="20"/>
      <c r="PQ96" s="20"/>
      <c r="PR96" s="20"/>
      <c r="PS96" s="20"/>
      <c r="PT96" s="20"/>
      <c r="PU96" s="20"/>
      <c r="PV96" s="20"/>
      <c r="PW96" s="20"/>
      <c r="PX96" s="20"/>
      <c r="PY96" s="20"/>
      <c r="PZ96" s="20"/>
      <c r="QA96" s="20"/>
      <c r="QB96" s="20"/>
      <c r="QC96" s="20"/>
      <c r="QD96" s="20"/>
      <c r="QE96" s="20"/>
      <c r="QF96" s="20"/>
      <c r="QG96" s="20"/>
      <c r="QH96" s="20"/>
      <c r="QI96" s="20"/>
      <c r="QJ96" s="20"/>
      <c r="QK96" s="20"/>
      <c r="QL96" s="20"/>
      <c r="QM96" s="20"/>
      <c r="QN96" s="20"/>
      <c r="QO96" s="20"/>
      <c r="QP96" s="20"/>
      <c r="QQ96" s="20"/>
      <c r="QR96" s="20"/>
      <c r="QS96" s="20"/>
      <c r="QT96" s="20"/>
      <c r="QU96" s="20"/>
      <c r="QV96" s="20"/>
      <c r="QW96" s="20"/>
      <c r="QX96" s="20"/>
      <c r="QY96" s="20"/>
      <c r="QZ96" s="20"/>
      <c r="RA96" s="20"/>
      <c r="RB96" s="20"/>
      <c r="RC96" s="20"/>
      <c r="RD96" s="20"/>
      <c r="RE96" s="20"/>
      <c r="RF96" s="20"/>
      <c r="RG96" s="20"/>
      <c r="RH96" s="20"/>
      <c r="RI96" s="20"/>
      <c r="RJ96" s="20"/>
      <c r="RK96" s="20"/>
      <c r="RL96" s="20"/>
      <c r="RM96" s="20"/>
      <c r="RN96" s="20"/>
      <c r="RO96" s="20"/>
      <c r="RP96" s="20"/>
      <c r="RQ96" s="20"/>
      <c r="RR96" s="20"/>
      <c r="RS96" s="20"/>
      <c r="RT96" s="20"/>
      <c r="RU96" s="20"/>
      <c r="RV96" s="20"/>
      <c r="RW96" s="20"/>
      <c r="RX96" s="20"/>
      <c r="RY96" s="20"/>
      <c r="RZ96" s="20"/>
      <c r="SA96" s="20"/>
      <c r="SB96" s="20"/>
      <c r="SC96" s="20"/>
      <c r="SD96" s="20"/>
      <c r="SE96" s="20"/>
      <c r="SF96" s="20"/>
      <c r="SG96" s="20"/>
      <c r="SH96" s="20"/>
      <c r="SI96" s="20"/>
      <c r="SJ96" s="20"/>
      <c r="SK96" s="20"/>
      <c r="SL96" s="20"/>
      <c r="SM96" s="20"/>
      <c r="SN96" s="20"/>
      <c r="SO96" s="20"/>
      <c r="SP96" s="20"/>
      <c r="SQ96" s="20"/>
      <c r="SR96" s="20"/>
      <c r="SS96" s="20"/>
      <c r="ST96" s="20"/>
      <c r="SU96" s="20"/>
      <c r="SV96" s="20"/>
      <c r="SW96" s="20"/>
      <c r="SX96" s="20"/>
      <c r="SY96" s="20"/>
      <c r="SZ96" s="20"/>
      <c r="TA96" s="20"/>
      <c r="TB96" s="20"/>
      <c r="TC96" s="20"/>
      <c r="TD96" s="20"/>
      <c r="TE96" s="20"/>
      <c r="TF96" s="20"/>
      <c r="TG96" s="20"/>
      <c r="TH96" s="20"/>
      <c r="TI96" s="20"/>
      <c r="TJ96" s="20"/>
      <c r="TK96" s="20"/>
      <c r="TL96" s="20"/>
      <c r="TM96" s="20"/>
      <c r="TN96" s="20"/>
      <c r="TO96" s="20"/>
      <c r="TP96" s="20"/>
      <c r="TQ96" s="20"/>
      <c r="TR96" s="20"/>
      <c r="TS96" s="20"/>
      <c r="TT96" s="20"/>
      <c r="TU96" s="20"/>
      <c r="TV96" s="20"/>
      <c r="TW96" s="20"/>
      <c r="TX96" s="20"/>
      <c r="TY96" s="20"/>
      <c r="TZ96" s="20"/>
      <c r="UA96" s="20"/>
      <c r="UB96" s="20"/>
      <c r="UC96" s="20"/>
      <c r="UD96" s="20"/>
      <c r="UE96" s="20"/>
      <c r="UF96" s="20"/>
      <c r="UG96" s="20"/>
      <c r="UH96" s="20"/>
      <c r="UI96" s="20"/>
      <c r="UJ96" s="20"/>
      <c r="UK96" s="20"/>
      <c r="UL96" s="20"/>
      <c r="UM96" s="20"/>
      <c r="UN96" s="20"/>
      <c r="UO96" s="20"/>
      <c r="UP96" s="20"/>
      <c r="UQ96" s="20"/>
      <c r="UR96" s="20"/>
      <c r="US96" s="20"/>
      <c r="UT96" s="20"/>
      <c r="UU96" s="20"/>
      <c r="UV96" s="20"/>
      <c r="UW96" s="20"/>
      <c r="UX96" s="20"/>
      <c r="UY96" s="20"/>
      <c r="UZ96" s="20"/>
      <c r="VA96" s="20"/>
      <c r="VB96" s="20"/>
      <c r="VC96" s="20"/>
      <c r="VD96" s="20"/>
      <c r="VE96" s="20"/>
      <c r="VF96" s="20"/>
      <c r="VG96" s="20"/>
      <c r="VH96" s="20"/>
      <c r="VI96" s="20"/>
      <c r="VJ96" s="20"/>
      <c r="VK96" s="20"/>
      <c r="VL96" s="20"/>
      <c r="VM96" s="20"/>
      <c r="VN96" s="20"/>
      <c r="VO96" s="20"/>
      <c r="VP96" s="20"/>
      <c r="VQ96" s="20"/>
      <c r="VR96" s="20"/>
      <c r="VS96" s="20"/>
      <c r="VT96" s="20"/>
      <c r="VU96" s="20"/>
      <c r="VV96" s="20"/>
      <c r="VW96" s="20"/>
      <c r="VX96" s="20"/>
      <c r="VY96" s="20"/>
      <c r="VZ96" s="20"/>
      <c r="WA96" s="20"/>
      <c r="WB96" s="20"/>
      <c r="WC96" s="20"/>
      <c r="WD96" s="20"/>
      <c r="WE96" s="20"/>
      <c r="WF96" s="20"/>
      <c r="WG96" s="20"/>
      <c r="WH96" s="20"/>
      <c r="WI96" s="20"/>
      <c r="WJ96" s="20"/>
      <c r="WK96" s="20"/>
      <c r="WL96" s="20"/>
      <c r="WM96" s="20"/>
      <c r="WN96" s="20"/>
      <c r="WO96" s="20"/>
      <c r="WP96" s="20"/>
      <c r="WQ96" s="20"/>
      <c r="WR96" s="20"/>
      <c r="WS96" s="20"/>
      <c r="WT96" s="20"/>
      <c r="WU96" s="20"/>
      <c r="WV96" s="20"/>
      <c r="WW96" s="20"/>
      <c r="WX96" s="20"/>
      <c r="WY96" s="20"/>
      <c r="WZ96" s="20"/>
      <c r="XA96" s="20"/>
      <c r="XB96" s="20"/>
      <c r="XC96" s="20"/>
      <c r="XD96" s="20"/>
      <c r="XE96" s="20"/>
      <c r="XF96" s="20"/>
      <c r="XG96" s="20"/>
      <c r="XH96" s="20"/>
      <c r="XI96" s="20"/>
      <c r="XJ96" s="20"/>
      <c r="XK96" s="20"/>
      <c r="XL96" s="20"/>
      <c r="XM96" s="20"/>
      <c r="XN96" s="20"/>
      <c r="XO96" s="20"/>
      <c r="XP96" s="20"/>
      <c r="XQ96" s="20"/>
      <c r="XR96" s="20"/>
      <c r="XS96" s="20"/>
      <c r="XT96" s="20"/>
      <c r="XU96" s="20"/>
      <c r="XV96" s="20"/>
      <c r="XW96" s="20"/>
      <c r="XX96" s="20"/>
      <c r="XY96" s="20"/>
      <c r="XZ96" s="20"/>
      <c r="YA96" s="20"/>
      <c r="YB96" s="20"/>
      <c r="YC96" s="20"/>
      <c r="YD96" s="20"/>
      <c r="YE96" s="20"/>
      <c r="YF96" s="20"/>
      <c r="YG96" s="20"/>
      <c r="YH96" s="20"/>
      <c r="YI96" s="20"/>
      <c r="YJ96" s="20"/>
      <c r="YK96" s="20"/>
      <c r="YL96" s="20"/>
      <c r="YM96" s="20"/>
      <c r="YN96" s="20"/>
      <c r="YO96" s="20"/>
      <c r="YP96" s="20"/>
      <c r="YQ96" s="20"/>
      <c r="YR96" s="20"/>
      <c r="YS96" s="20"/>
      <c r="YT96" s="20"/>
      <c r="YU96" s="20"/>
      <c r="YV96" s="20"/>
      <c r="YW96" s="20"/>
      <c r="YX96" s="20"/>
      <c r="YY96" s="20"/>
      <c r="YZ96" s="20"/>
      <c r="ZA96" s="20"/>
      <c r="ZB96" s="20"/>
      <c r="ZC96" s="20"/>
      <c r="ZD96" s="20"/>
      <c r="ZE96" s="20"/>
      <c r="ZF96" s="20"/>
      <c r="ZG96" s="20"/>
      <c r="ZH96" s="20"/>
      <c r="ZI96" s="20"/>
      <c r="ZJ96" s="20"/>
      <c r="ZK96" s="20"/>
      <c r="ZL96" s="20"/>
      <c r="ZM96" s="20"/>
      <c r="ZN96" s="20"/>
      <c r="ZO96" s="20"/>
      <c r="ZP96" s="20"/>
      <c r="ZQ96" s="20"/>
      <c r="ZR96" s="20"/>
      <c r="ZS96" s="20"/>
      <c r="ZT96" s="20"/>
      <c r="ZU96" s="20"/>
      <c r="ZV96" s="20"/>
      <c r="ZW96" s="20"/>
      <c r="ZX96" s="20"/>
      <c r="ZY96" s="20"/>
      <c r="ZZ96" s="20"/>
      <c r="AAA96" s="20"/>
      <c r="AAB96" s="20"/>
      <c r="AAC96" s="20"/>
      <c r="AAD96" s="20"/>
      <c r="AAE96" s="20"/>
      <c r="AAF96" s="20"/>
      <c r="AAG96" s="20"/>
      <c r="AAH96" s="20"/>
      <c r="AAI96" s="20"/>
      <c r="AAJ96" s="20"/>
      <c r="AAK96" s="20"/>
      <c r="AAL96" s="20"/>
      <c r="AAM96" s="20"/>
      <c r="AAN96" s="20"/>
      <c r="AAO96" s="20"/>
      <c r="AAP96" s="20"/>
      <c r="AAQ96" s="20"/>
      <c r="AAR96" s="20"/>
      <c r="AAS96" s="20"/>
      <c r="AAT96" s="20"/>
      <c r="AAU96" s="20"/>
      <c r="AAV96" s="20"/>
      <c r="AAW96" s="20"/>
      <c r="AAX96" s="20"/>
      <c r="AAY96" s="20"/>
      <c r="AAZ96" s="20"/>
      <c r="ABA96" s="20"/>
      <c r="ABB96" s="20"/>
      <c r="ABC96" s="20"/>
      <c r="ABD96" s="20"/>
      <c r="ABE96" s="20"/>
      <c r="ABF96" s="20"/>
      <c r="ABG96" s="20"/>
      <c r="ABH96" s="20"/>
      <c r="ABI96" s="20"/>
      <c r="ABJ96" s="20"/>
      <c r="ABK96" s="20"/>
      <c r="ABL96" s="20"/>
      <c r="ABM96" s="20"/>
      <c r="ABN96" s="20"/>
      <c r="ABO96" s="20"/>
      <c r="ABP96" s="20"/>
      <c r="ABQ96" s="20"/>
      <c r="ABR96" s="20"/>
      <c r="ABS96" s="20"/>
      <c r="ABT96" s="20"/>
      <c r="ABU96" s="20"/>
      <c r="ABV96" s="20"/>
      <c r="ABW96" s="20"/>
      <c r="ABX96" s="20"/>
      <c r="ABY96" s="20"/>
      <c r="ABZ96" s="20"/>
      <c r="ACA96" s="20"/>
      <c r="ACB96" s="20"/>
      <c r="ACC96" s="20"/>
      <c r="ACD96" s="20"/>
      <c r="ACE96" s="20"/>
      <c r="ACF96" s="20"/>
      <c r="ACG96" s="20"/>
      <c r="ACH96" s="20"/>
      <c r="ACI96" s="20"/>
      <c r="ACJ96" s="20"/>
      <c r="ACK96" s="20"/>
      <c r="ACL96" s="20"/>
      <c r="ACM96" s="20"/>
      <c r="ACN96" s="20"/>
      <c r="ACO96" s="20"/>
      <c r="ACP96" s="20"/>
      <c r="ACQ96" s="20"/>
      <c r="ACR96" s="20"/>
      <c r="ACS96" s="20"/>
      <c r="ACT96" s="20"/>
      <c r="ACU96" s="20"/>
      <c r="ACV96" s="20"/>
      <c r="ACW96" s="20"/>
      <c r="ACX96" s="20"/>
      <c r="ACY96" s="20"/>
      <c r="ACZ96" s="20"/>
      <c r="ADA96" s="20"/>
      <c r="ADB96" s="20"/>
      <c r="ADC96" s="20"/>
      <c r="ADD96" s="20"/>
      <c r="ADE96" s="20"/>
      <c r="ADF96" s="20"/>
      <c r="ADG96" s="20"/>
      <c r="ADH96" s="20"/>
      <c r="ADI96" s="20"/>
      <c r="ADJ96" s="20"/>
      <c r="ADK96" s="20"/>
      <c r="ADL96" s="20"/>
      <c r="ADM96" s="20"/>
      <c r="ADN96" s="20"/>
      <c r="ADO96" s="20"/>
      <c r="ADP96" s="20"/>
      <c r="ADQ96" s="20"/>
      <c r="ADR96" s="20"/>
      <c r="ADS96" s="20"/>
      <c r="ADT96" s="20"/>
      <c r="ADU96" s="20"/>
      <c r="ADV96" s="20"/>
      <c r="ADW96" s="20"/>
      <c r="ADX96" s="20"/>
      <c r="ADY96" s="20"/>
      <c r="ADZ96" s="20"/>
      <c r="AEA96" s="20"/>
      <c r="AEB96" s="20"/>
      <c r="AEC96" s="20"/>
      <c r="AED96" s="20"/>
      <c r="AEE96" s="20"/>
      <c r="AEF96" s="20"/>
      <c r="AEG96" s="20"/>
      <c r="AEH96" s="20"/>
      <c r="AEI96" s="20"/>
      <c r="AEJ96" s="20"/>
      <c r="AEK96" s="20"/>
      <c r="AEL96" s="20"/>
      <c r="AEM96" s="20"/>
      <c r="AEN96" s="20"/>
      <c r="AEO96" s="20"/>
      <c r="AEP96" s="20"/>
      <c r="AEQ96" s="20"/>
      <c r="AER96" s="20"/>
      <c r="AES96" s="20"/>
      <c r="AET96" s="20"/>
      <c r="AEU96" s="20"/>
      <c r="AEV96" s="20"/>
      <c r="AEW96" s="20"/>
      <c r="AEX96" s="20"/>
      <c r="AEY96" s="20"/>
      <c r="AEZ96" s="20"/>
      <c r="AFA96" s="20"/>
      <c r="AFB96" s="20"/>
      <c r="AFC96" s="20"/>
      <c r="AFD96" s="20"/>
      <c r="AFE96" s="20"/>
      <c r="AFF96" s="20"/>
      <c r="AFG96" s="20"/>
      <c r="AFH96" s="20"/>
      <c r="AFI96" s="20"/>
      <c r="AFJ96" s="20"/>
      <c r="AFK96" s="20"/>
      <c r="AFL96" s="20"/>
      <c r="AFM96" s="20"/>
      <c r="AFN96" s="20"/>
      <c r="AFO96" s="20"/>
      <c r="AFP96" s="20"/>
      <c r="AFQ96" s="20"/>
      <c r="AFR96" s="20"/>
      <c r="AFS96" s="20"/>
      <c r="AFT96" s="20"/>
      <c r="AFU96" s="20"/>
      <c r="AFV96" s="20"/>
      <c r="AFW96" s="20"/>
      <c r="AFX96" s="20"/>
      <c r="AFY96" s="20"/>
      <c r="AFZ96" s="20"/>
      <c r="AGA96" s="20"/>
      <c r="AGB96" s="20"/>
      <c r="AGC96" s="20"/>
      <c r="AGD96" s="20"/>
      <c r="AGE96" s="20"/>
      <c r="AGF96" s="20"/>
      <c r="AGG96" s="20"/>
      <c r="AGH96" s="20"/>
      <c r="AGI96" s="20"/>
      <c r="AGJ96" s="20"/>
      <c r="AGK96" s="20"/>
      <c r="AGL96" s="20"/>
      <c r="AGM96" s="20"/>
      <c r="AGN96" s="20"/>
      <c r="AGO96" s="20"/>
      <c r="AGP96" s="20"/>
      <c r="AGQ96" s="20"/>
      <c r="AGR96" s="20"/>
      <c r="AGS96" s="20"/>
      <c r="AGT96" s="20"/>
      <c r="AGU96" s="20"/>
      <c r="AGV96" s="20"/>
      <c r="AGW96" s="20"/>
      <c r="AGX96" s="20"/>
      <c r="AGY96" s="20"/>
      <c r="AGZ96" s="20"/>
      <c r="AHA96" s="20"/>
      <c r="AHB96" s="20"/>
      <c r="AHC96" s="20"/>
      <c r="AHD96" s="20"/>
      <c r="AHE96" s="20"/>
      <c r="AHF96" s="20"/>
      <c r="AHG96" s="20"/>
      <c r="AHH96" s="20"/>
      <c r="AHI96" s="20"/>
      <c r="AHJ96" s="20"/>
      <c r="AHK96" s="20"/>
      <c r="AHL96" s="20"/>
      <c r="AHM96" s="20"/>
      <c r="AHN96" s="20"/>
      <c r="AHO96" s="20"/>
      <c r="AHP96" s="20"/>
      <c r="AHQ96" s="20"/>
      <c r="AHR96" s="20"/>
      <c r="AHS96" s="20"/>
      <c r="AHT96" s="20"/>
      <c r="AHU96" s="20"/>
      <c r="AHV96" s="20"/>
      <c r="AHW96" s="20"/>
      <c r="AHX96" s="20"/>
      <c r="AHY96" s="20"/>
      <c r="AHZ96" s="20"/>
      <c r="AIA96" s="20"/>
      <c r="AIB96" s="20"/>
      <c r="AIC96" s="20"/>
      <c r="AID96" s="20"/>
      <c r="AIE96" s="20"/>
      <c r="AIF96" s="20"/>
      <c r="AIG96" s="20"/>
      <c r="AIH96" s="20"/>
      <c r="AII96" s="20"/>
      <c r="AIJ96" s="20"/>
      <c r="AIK96" s="20"/>
      <c r="AIL96" s="20"/>
      <c r="AIM96" s="20"/>
      <c r="AIN96" s="20"/>
      <c r="AIO96" s="20"/>
      <c r="AIP96" s="20"/>
      <c r="AIQ96" s="20"/>
      <c r="AIR96" s="20"/>
      <c r="AIS96" s="20"/>
      <c r="AIT96" s="20"/>
      <c r="AIU96" s="20"/>
      <c r="AIV96" s="20"/>
      <c r="AIW96" s="20"/>
      <c r="AIX96" s="20"/>
      <c r="AIY96" s="20"/>
      <c r="AIZ96" s="20"/>
      <c r="AJA96" s="20"/>
      <c r="AJB96" s="20"/>
      <c r="AJC96" s="20"/>
      <c r="AJD96" s="20"/>
      <c r="AJE96" s="20"/>
      <c r="AJF96" s="20"/>
      <c r="AJG96" s="20"/>
      <c r="AJH96" s="20"/>
      <c r="AJI96" s="20"/>
      <c r="AJJ96" s="20"/>
      <c r="AJK96" s="20"/>
      <c r="AJL96" s="20"/>
      <c r="AJM96" s="20"/>
      <c r="AJN96" s="20"/>
      <c r="AJO96" s="20"/>
      <c r="AJP96" s="20"/>
      <c r="AJQ96" s="20"/>
      <c r="AJR96" s="20"/>
      <c r="AJS96" s="20"/>
      <c r="AJT96" s="20"/>
      <c r="AJU96" s="20"/>
      <c r="AJV96" s="20"/>
      <c r="AJW96" s="20"/>
      <c r="AJX96" s="20"/>
      <c r="AJY96" s="20"/>
      <c r="AJZ96" s="20"/>
      <c r="AKA96" s="20"/>
      <c r="AKB96" s="20"/>
      <c r="AKC96" s="20"/>
      <c r="AKD96" s="20"/>
      <c r="AKE96" s="20"/>
      <c r="AKF96" s="20"/>
      <c r="AKG96" s="20"/>
      <c r="AKH96" s="20"/>
      <c r="AKI96" s="20"/>
      <c r="AKJ96" s="20"/>
      <c r="AKK96" s="20"/>
      <c r="AKL96" s="20"/>
      <c r="AKM96" s="20"/>
      <c r="AKN96" s="20"/>
      <c r="AKO96" s="20"/>
      <c r="AKP96" s="20"/>
      <c r="AKQ96" s="20"/>
      <c r="AKR96" s="20"/>
      <c r="AKS96" s="20"/>
      <c r="AKT96" s="20"/>
      <c r="AKU96" s="20"/>
      <c r="AKV96" s="20"/>
      <c r="AKW96" s="20"/>
      <c r="AKX96" s="20"/>
      <c r="AKY96" s="20"/>
      <c r="AKZ96" s="20"/>
      <c r="ALA96" s="20"/>
      <c r="ALB96" s="20"/>
      <c r="ALC96" s="20"/>
      <c r="ALD96" s="20"/>
      <c r="ALE96" s="20"/>
      <c r="ALF96" s="20"/>
      <c r="ALG96" s="20"/>
      <c r="ALH96" s="20"/>
      <c r="ALI96" s="20"/>
      <c r="ALJ96" s="20"/>
      <c r="ALK96" s="20"/>
      <c r="ALL96" s="20"/>
      <c r="ALM96" s="20"/>
      <c r="ALN96" s="20"/>
      <c r="ALO96" s="20"/>
      <c r="ALP96" s="20"/>
      <c r="ALQ96" s="20"/>
      <c r="ALR96" s="20"/>
      <c r="ALS96" s="20"/>
      <c r="ALT96" s="20"/>
      <c r="ALU96" s="20"/>
      <c r="ALV96" s="20"/>
      <c r="ALW96" s="20"/>
      <c r="ALX96" s="20"/>
      <c r="ALY96" s="20"/>
      <c r="ALZ96" s="20"/>
      <c r="AMA96" s="20"/>
      <c r="AMB96" s="20"/>
      <c r="AMC96" s="20"/>
      <c r="AMD96" s="20"/>
      <c r="AME96" s="20"/>
      <c r="AMF96" s="20"/>
      <c r="AMG96" s="20"/>
      <c r="AMH96" s="20"/>
      <c r="AMI96" s="20"/>
      <c r="AMJ96" s="20"/>
      <c r="AMK96" s="20"/>
      <c r="AML96" s="20"/>
      <c r="AMM96" s="20"/>
      <c r="AMN96" s="20"/>
      <c r="AMO96" s="20"/>
      <c r="AMP96" s="20"/>
      <c r="AMQ96" s="20"/>
      <c r="AMR96" s="20"/>
      <c r="AMS96" s="20"/>
      <c r="AMT96" s="20"/>
      <c r="AMU96" s="20"/>
      <c r="AMV96" s="20"/>
      <c r="AMW96" s="20"/>
      <c r="AMX96" s="20"/>
      <c r="AMY96" s="20"/>
      <c r="AMZ96" s="20"/>
      <c r="ANA96" s="20"/>
      <c r="ANB96" s="20"/>
      <c r="ANC96" s="20"/>
      <c r="AND96" s="20"/>
      <c r="ANE96" s="20"/>
      <c r="ANF96" s="20"/>
      <c r="ANG96" s="20"/>
      <c r="ANH96" s="20"/>
      <c r="ANI96" s="20"/>
      <c r="ANJ96" s="20"/>
      <c r="ANK96" s="20"/>
      <c r="ANL96" s="20"/>
      <c r="ANM96" s="20"/>
      <c r="ANN96" s="20"/>
      <c r="ANO96" s="20"/>
      <c r="ANP96" s="20"/>
      <c r="ANQ96" s="20"/>
      <c r="ANR96" s="20"/>
      <c r="ANS96" s="20"/>
      <c r="ANT96" s="20"/>
      <c r="ANU96" s="20"/>
      <c r="ANV96" s="20"/>
      <c r="ANW96" s="20"/>
      <c r="ANX96" s="20"/>
      <c r="ANY96" s="20"/>
      <c r="ANZ96" s="20"/>
      <c r="AOA96" s="20"/>
      <c r="AOB96" s="20"/>
      <c r="AOC96" s="20"/>
      <c r="AOD96" s="20"/>
      <c r="AOE96" s="20"/>
      <c r="AOF96" s="20"/>
      <c r="AOG96" s="20"/>
      <c r="AOH96" s="20"/>
      <c r="AOI96" s="20"/>
      <c r="AOJ96" s="20"/>
      <c r="AOK96" s="20"/>
      <c r="AOL96" s="20"/>
      <c r="AOM96" s="20"/>
      <c r="AON96" s="20"/>
      <c r="AOO96" s="20"/>
      <c r="AOP96" s="20"/>
      <c r="AOQ96" s="20"/>
      <c r="AOR96" s="20"/>
      <c r="AOS96" s="20"/>
      <c r="AOT96" s="20"/>
      <c r="AOU96" s="20"/>
      <c r="AOV96" s="20"/>
      <c r="AOW96" s="20"/>
      <c r="AOX96" s="20"/>
      <c r="AOY96" s="20"/>
      <c r="AOZ96" s="20"/>
      <c r="APA96" s="20"/>
      <c r="APB96" s="20"/>
      <c r="APC96" s="20"/>
      <c r="APD96" s="20"/>
      <c r="APE96" s="20"/>
      <c r="APF96" s="20"/>
      <c r="APG96" s="20"/>
      <c r="APH96" s="20"/>
      <c r="API96" s="20"/>
      <c r="APJ96" s="20"/>
      <c r="APK96" s="20"/>
      <c r="APL96" s="20"/>
      <c r="APM96" s="20"/>
      <c r="APN96" s="20"/>
      <c r="APO96" s="20"/>
      <c r="APP96" s="20"/>
      <c r="APQ96" s="20"/>
      <c r="APR96" s="20"/>
      <c r="APS96" s="20"/>
      <c r="APT96" s="20"/>
      <c r="APU96" s="20"/>
      <c r="APV96" s="20"/>
      <c r="APW96" s="20"/>
      <c r="APX96" s="20"/>
      <c r="APY96" s="20"/>
      <c r="APZ96" s="20"/>
      <c r="AQA96" s="20"/>
      <c r="AQB96" s="20"/>
      <c r="AQC96" s="20"/>
      <c r="AQD96" s="20"/>
      <c r="AQE96" s="20"/>
      <c r="AQF96" s="20"/>
      <c r="AQG96" s="20"/>
      <c r="AQH96" s="20"/>
      <c r="AQI96" s="20"/>
      <c r="AQJ96" s="20"/>
      <c r="AQK96" s="20"/>
      <c r="AQL96" s="20"/>
      <c r="AQM96" s="20"/>
      <c r="AQN96" s="20"/>
      <c r="AQO96" s="20"/>
      <c r="AQP96" s="20"/>
      <c r="AQQ96" s="20"/>
      <c r="AQR96" s="20"/>
      <c r="AQS96" s="20"/>
      <c r="AQT96" s="20"/>
      <c r="AQU96" s="20"/>
      <c r="AQV96" s="20"/>
      <c r="AQW96" s="20"/>
      <c r="AQX96" s="20"/>
      <c r="AQY96" s="20"/>
      <c r="AQZ96" s="20"/>
      <c r="ARA96" s="20"/>
      <c r="ARB96" s="20"/>
      <c r="ARC96" s="20"/>
      <c r="ARD96" s="20"/>
      <c r="ARE96" s="20"/>
      <c r="ARF96" s="20"/>
      <c r="ARG96" s="20"/>
      <c r="ARH96" s="20"/>
      <c r="ARI96" s="20"/>
      <c r="ARJ96" s="20"/>
      <c r="ARK96" s="20"/>
      <c r="ARL96" s="20"/>
      <c r="ARM96" s="20"/>
      <c r="ARN96" s="20"/>
      <c r="ARO96" s="20"/>
      <c r="ARP96" s="20"/>
      <c r="ARQ96" s="20"/>
      <c r="ARR96" s="20"/>
      <c r="ARS96" s="20"/>
      <c r="ART96" s="20"/>
      <c r="ARU96" s="20"/>
      <c r="ARV96" s="20"/>
      <c r="ARW96" s="20"/>
      <c r="ARX96" s="20"/>
      <c r="ARY96" s="20"/>
      <c r="ARZ96" s="20"/>
      <c r="ASA96" s="20"/>
      <c r="ASB96" s="20"/>
      <c r="ASC96" s="20"/>
      <c r="ASD96" s="20"/>
      <c r="ASE96" s="20"/>
      <c r="ASF96" s="20"/>
      <c r="ASG96" s="20"/>
      <c r="ASH96" s="20"/>
      <c r="ASI96" s="20"/>
      <c r="ASJ96" s="20"/>
      <c r="ASK96" s="20"/>
      <c r="ASL96" s="20"/>
      <c r="ASM96" s="20"/>
      <c r="ASN96" s="20"/>
      <c r="ASO96" s="20"/>
      <c r="ASP96" s="20"/>
      <c r="ASQ96" s="20"/>
      <c r="ASR96" s="20"/>
      <c r="ASS96" s="20"/>
      <c r="AST96" s="20"/>
      <c r="ASU96" s="20"/>
      <c r="ASV96" s="20"/>
      <c r="ASW96" s="20"/>
      <c r="ASX96" s="20"/>
      <c r="ASY96" s="20"/>
      <c r="ASZ96" s="20"/>
      <c r="ATA96" s="20"/>
      <c r="ATB96" s="20"/>
      <c r="ATC96" s="20"/>
      <c r="ATD96" s="20"/>
      <c r="ATE96" s="20"/>
      <c r="ATF96" s="20"/>
      <c r="ATG96" s="20"/>
      <c r="ATH96" s="20"/>
      <c r="ATI96" s="20"/>
      <c r="ATJ96" s="20"/>
      <c r="ATK96" s="20"/>
      <c r="ATL96" s="20"/>
      <c r="ATM96" s="20"/>
      <c r="ATN96" s="20"/>
      <c r="ATO96" s="20"/>
      <c r="ATP96" s="20"/>
      <c r="ATQ96" s="20"/>
      <c r="ATR96" s="20"/>
      <c r="ATS96" s="20"/>
      <c r="ATT96" s="20"/>
      <c r="ATU96" s="20"/>
      <c r="ATV96" s="20"/>
      <c r="ATW96" s="20"/>
      <c r="ATX96" s="20"/>
      <c r="ATY96" s="20"/>
      <c r="ATZ96" s="20"/>
      <c r="AUA96" s="20"/>
      <c r="AUB96" s="20"/>
      <c r="AUC96" s="20"/>
      <c r="AUD96" s="20"/>
      <c r="AUE96" s="20"/>
      <c r="AUF96" s="20"/>
      <c r="AUG96" s="20"/>
      <c r="AUH96" s="20"/>
      <c r="AUI96" s="20"/>
      <c r="AUJ96" s="20"/>
      <c r="AUK96" s="20"/>
      <c r="AUL96" s="20"/>
      <c r="AUM96" s="20"/>
      <c r="AUN96" s="20"/>
      <c r="AUO96" s="20"/>
      <c r="AUP96" s="20"/>
      <c r="AUQ96" s="20"/>
      <c r="AUR96" s="20"/>
      <c r="AUS96" s="20"/>
      <c r="AUT96" s="20"/>
      <c r="AUU96" s="20"/>
      <c r="AUV96" s="20"/>
      <c r="AUW96" s="20"/>
      <c r="AUX96" s="20"/>
      <c r="AUY96" s="20"/>
      <c r="AUZ96" s="20"/>
      <c r="AVA96" s="20"/>
      <c r="AVB96" s="20"/>
      <c r="AVC96" s="20"/>
      <c r="AVD96" s="20"/>
      <c r="AVE96" s="20"/>
      <c r="AVF96" s="20"/>
      <c r="AVG96" s="20"/>
      <c r="AVH96" s="20"/>
      <c r="AVI96" s="20"/>
      <c r="AVJ96" s="20"/>
      <c r="AVK96" s="20"/>
      <c r="AVL96" s="20"/>
      <c r="AVM96" s="20"/>
      <c r="AVN96" s="20"/>
      <c r="AVO96" s="20"/>
      <c r="AVP96" s="20"/>
      <c r="AVQ96" s="20"/>
      <c r="AVR96" s="20"/>
      <c r="AVS96" s="20"/>
      <c r="AVT96" s="20"/>
      <c r="AVU96" s="20"/>
      <c r="AVV96" s="20"/>
      <c r="AVW96" s="20"/>
      <c r="AVX96" s="20"/>
      <c r="AVY96" s="20"/>
      <c r="AVZ96" s="20"/>
      <c r="AWA96" s="20"/>
      <c r="AWB96" s="20"/>
      <c r="AWC96" s="20"/>
      <c r="AWD96" s="20"/>
      <c r="AWE96" s="20"/>
      <c r="AWF96" s="20"/>
      <c r="AWG96" s="20"/>
      <c r="AWH96" s="20"/>
      <c r="AWI96" s="20"/>
      <c r="AWJ96" s="20"/>
      <c r="AWK96" s="20"/>
      <c r="AWL96" s="20"/>
      <c r="AWM96" s="20"/>
      <c r="AWN96" s="20"/>
      <c r="AWO96" s="20"/>
      <c r="AWP96" s="20"/>
      <c r="AWQ96" s="20"/>
      <c r="AWR96" s="20"/>
      <c r="AWS96" s="20"/>
      <c r="AWT96" s="20"/>
      <c r="AWU96" s="20"/>
      <c r="AWV96" s="20"/>
      <c r="AWW96" s="20"/>
      <c r="AWX96" s="20"/>
      <c r="AWY96" s="20"/>
      <c r="AWZ96" s="20"/>
      <c r="AXA96" s="20"/>
      <c r="AXB96" s="20"/>
      <c r="AXC96" s="20"/>
      <c r="AXD96" s="20"/>
      <c r="AXE96" s="20"/>
      <c r="AXF96" s="20"/>
      <c r="AXG96" s="20"/>
      <c r="AXH96" s="20"/>
      <c r="AXI96" s="20"/>
      <c r="AXJ96" s="20"/>
      <c r="AXK96" s="20"/>
      <c r="AXL96" s="20"/>
      <c r="AXM96" s="20"/>
      <c r="AXN96" s="20"/>
      <c r="AXO96" s="20"/>
      <c r="AXP96" s="20"/>
      <c r="AXQ96" s="20"/>
      <c r="AXR96" s="20"/>
      <c r="AXS96" s="20"/>
      <c r="AXT96" s="20"/>
      <c r="AXU96" s="20"/>
      <c r="AXV96" s="20"/>
      <c r="AXW96" s="20"/>
      <c r="AXX96" s="20"/>
      <c r="AXY96" s="20"/>
      <c r="AXZ96" s="20"/>
      <c r="AYA96" s="20"/>
      <c r="AYB96" s="20"/>
      <c r="AYC96" s="20"/>
      <c r="AYD96" s="20"/>
      <c r="AYE96" s="20"/>
      <c r="AYF96" s="20"/>
      <c r="AYG96" s="20"/>
      <c r="AYH96" s="20"/>
      <c r="AYI96" s="20"/>
      <c r="AYJ96" s="20"/>
      <c r="AYK96" s="20"/>
      <c r="AYL96" s="20"/>
      <c r="AYM96" s="20"/>
      <c r="AYN96" s="20"/>
      <c r="AYO96" s="20"/>
      <c r="AYP96" s="20"/>
      <c r="AYQ96" s="20"/>
      <c r="AYR96" s="20"/>
      <c r="AYS96" s="20"/>
      <c r="AYT96" s="20"/>
      <c r="AYU96" s="20"/>
      <c r="AYV96" s="20"/>
      <c r="AYW96" s="20"/>
      <c r="AYX96" s="20"/>
      <c r="AYY96" s="20"/>
      <c r="AYZ96" s="20"/>
      <c r="AZA96" s="20"/>
      <c r="AZB96" s="20"/>
      <c r="AZC96" s="20"/>
      <c r="AZD96" s="20"/>
      <c r="AZE96" s="20"/>
      <c r="AZF96" s="20"/>
      <c r="AZG96" s="20"/>
      <c r="AZH96" s="20"/>
      <c r="AZI96" s="20"/>
      <c r="AZJ96" s="20"/>
      <c r="AZK96" s="20"/>
      <c r="AZL96" s="20"/>
      <c r="AZM96" s="20"/>
      <c r="AZN96" s="20"/>
      <c r="AZO96" s="20"/>
      <c r="AZP96" s="20"/>
      <c r="AZQ96" s="20"/>
      <c r="AZR96" s="20"/>
      <c r="AZS96" s="20"/>
      <c r="AZT96" s="20"/>
      <c r="AZU96" s="20"/>
      <c r="AZV96" s="20"/>
      <c r="AZW96" s="20"/>
      <c r="AZX96" s="20"/>
      <c r="AZY96" s="20"/>
      <c r="AZZ96" s="20"/>
      <c r="BAA96" s="20"/>
      <c r="BAB96" s="20"/>
      <c r="BAC96" s="20"/>
      <c r="BAD96" s="20"/>
      <c r="BAE96" s="20"/>
      <c r="BAF96" s="20"/>
      <c r="BAG96" s="20"/>
      <c r="BAH96" s="20"/>
      <c r="BAI96" s="20"/>
      <c r="BAJ96" s="20"/>
      <c r="BAK96" s="20"/>
      <c r="BAL96" s="20"/>
      <c r="BAM96" s="20"/>
      <c r="BAN96" s="20"/>
      <c r="BAO96" s="20"/>
      <c r="BAP96" s="20"/>
      <c r="BAQ96" s="20"/>
      <c r="BAR96" s="20"/>
      <c r="BAS96" s="20"/>
      <c r="BAT96" s="20"/>
      <c r="BAU96" s="20"/>
      <c r="BAV96" s="20"/>
      <c r="BAW96" s="20"/>
      <c r="BAX96" s="20"/>
      <c r="BAY96" s="20"/>
      <c r="BAZ96" s="20"/>
      <c r="BBA96" s="20"/>
      <c r="BBB96" s="20"/>
      <c r="BBC96" s="20"/>
      <c r="BBD96" s="20"/>
      <c r="BBE96" s="20"/>
      <c r="BBF96" s="20"/>
      <c r="BBG96" s="20"/>
      <c r="BBH96" s="20"/>
      <c r="BBI96" s="20"/>
      <c r="BBJ96" s="20"/>
      <c r="BBK96" s="20"/>
      <c r="BBL96" s="20"/>
      <c r="BBM96" s="20"/>
      <c r="BBN96" s="20"/>
      <c r="BBO96" s="20"/>
      <c r="BBP96" s="20"/>
      <c r="BBQ96" s="20"/>
      <c r="BBR96" s="20"/>
      <c r="BBS96" s="20"/>
      <c r="BBT96" s="20"/>
      <c r="BBU96" s="20"/>
      <c r="BBV96" s="20"/>
      <c r="BBW96" s="20"/>
      <c r="BBX96" s="20"/>
      <c r="BBY96" s="20"/>
      <c r="BBZ96" s="20"/>
      <c r="BCA96" s="20"/>
      <c r="BCB96" s="20"/>
      <c r="BCC96" s="20"/>
      <c r="BCD96" s="20"/>
      <c r="BCE96" s="20"/>
      <c r="BCF96" s="20"/>
      <c r="BCG96" s="20"/>
      <c r="BCH96" s="20"/>
      <c r="BCI96" s="20"/>
      <c r="BCJ96" s="20"/>
      <c r="BCK96" s="20"/>
      <c r="BCL96" s="20"/>
      <c r="BCM96" s="20"/>
      <c r="BCN96" s="20"/>
      <c r="BCO96" s="20"/>
      <c r="BCP96" s="20"/>
      <c r="BCQ96" s="20"/>
      <c r="BCR96" s="20"/>
      <c r="BCS96" s="20"/>
      <c r="BCT96" s="20"/>
      <c r="BCU96" s="20"/>
      <c r="BCV96" s="20"/>
      <c r="BCW96" s="20"/>
      <c r="BCX96" s="20"/>
      <c r="BCY96" s="20"/>
      <c r="BCZ96" s="20"/>
      <c r="BDA96" s="20"/>
      <c r="BDB96" s="20"/>
      <c r="BDC96" s="20"/>
      <c r="BDD96" s="20"/>
      <c r="BDE96" s="20"/>
      <c r="BDF96" s="20"/>
      <c r="BDG96" s="20"/>
      <c r="BDH96" s="20"/>
      <c r="BDI96" s="20"/>
      <c r="BDJ96" s="20"/>
      <c r="BDK96" s="20"/>
      <c r="BDL96" s="20"/>
      <c r="BDM96" s="20"/>
      <c r="BDN96" s="20"/>
      <c r="BDO96" s="20"/>
      <c r="BDP96" s="20"/>
      <c r="BDQ96" s="20"/>
      <c r="BDR96" s="20"/>
      <c r="BDS96" s="20"/>
      <c r="BDT96" s="20"/>
      <c r="BDU96" s="20"/>
      <c r="BDV96" s="20"/>
      <c r="BDW96" s="20"/>
      <c r="BDX96" s="20"/>
      <c r="BDY96" s="20"/>
      <c r="BDZ96" s="20"/>
      <c r="BEA96" s="20"/>
      <c r="BEB96" s="20"/>
      <c r="BEC96" s="20"/>
      <c r="BED96" s="20"/>
      <c r="BEE96" s="20"/>
      <c r="BEF96" s="20"/>
      <c r="BEG96" s="20"/>
      <c r="BEH96" s="20"/>
      <c r="BEI96" s="20"/>
      <c r="BEJ96" s="20"/>
      <c r="BEK96" s="20"/>
      <c r="BEL96" s="20"/>
      <c r="BEM96" s="20"/>
      <c r="BEN96" s="20"/>
      <c r="BEO96" s="20"/>
      <c r="BEP96" s="20"/>
      <c r="BEQ96" s="20"/>
      <c r="BER96" s="20"/>
      <c r="BES96" s="20"/>
      <c r="BET96" s="20"/>
      <c r="BEU96" s="20"/>
      <c r="BEV96" s="20"/>
      <c r="BEW96" s="20"/>
      <c r="BEX96" s="20"/>
      <c r="BEY96" s="20"/>
      <c r="BEZ96" s="20"/>
      <c r="BFA96" s="20"/>
      <c r="BFB96" s="20"/>
      <c r="BFC96" s="20"/>
      <c r="BFD96" s="20"/>
      <c r="BFE96" s="20"/>
      <c r="BFF96" s="20"/>
      <c r="BFG96" s="20"/>
      <c r="BFH96" s="20"/>
      <c r="BFI96" s="20"/>
      <c r="BFJ96" s="20"/>
      <c r="BFK96" s="20"/>
      <c r="BFL96" s="20"/>
      <c r="BFM96" s="20"/>
      <c r="BFN96" s="20"/>
      <c r="BFO96" s="20"/>
      <c r="BFP96" s="20"/>
      <c r="BFQ96" s="20"/>
      <c r="BFR96" s="20"/>
      <c r="BFS96" s="20"/>
      <c r="BFT96" s="20"/>
      <c r="BFU96" s="20"/>
      <c r="BFV96" s="20"/>
      <c r="BFW96" s="20"/>
      <c r="BFX96" s="20"/>
      <c r="BFY96" s="20"/>
      <c r="BFZ96" s="20"/>
      <c r="BGA96" s="20"/>
      <c r="BGB96" s="20"/>
      <c r="BGC96" s="20"/>
      <c r="BGD96" s="20"/>
      <c r="BGE96" s="20"/>
      <c r="BGF96" s="20"/>
      <c r="BGG96" s="20"/>
      <c r="BGH96" s="20"/>
      <c r="BGI96" s="20"/>
      <c r="BGJ96" s="20"/>
      <c r="BGK96" s="20"/>
      <c r="BGL96" s="20"/>
      <c r="BGM96" s="20"/>
      <c r="BGN96" s="20"/>
      <c r="BGO96" s="20"/>
      <c r="BGP96" s="20"/>
      <c r="BGQ96" s="20"/>
      <c r="BGR96" s="20"/>
      <c r="BGS96" s="20"/>
      <c r="BGT96" s="20"/>
      <c r="BGU96" s="20"/>
      <c r="BGV96" s="20"/>
      <c r="BGW96" s="20"/>
      <c r="BGX96" s="20"/>
      <c r="BGY96" s="20"/>
      <c r="BGZ96" s="20"/>
      <c r="BHA96" s="20"/>
      <c r="BHB96" s="20"/>
      <c r="BHC96" s="20"/>
      <c r="BHD96" s="20"/>
      <c r="BHE96" s="20"/>
      <c r="BHF96" s="20"/>
      <c r="BHG96" s="20"/>
      <c r="BHH96" s="20"/>
      <c r="BHI96" s="20"/>
      <c r="BHJ96" s="20"/>
      <c r="BHK96" s="20"/>
      <c r="BHL96" s="20"/>
      <c r="BHM96" s="20"/>
      <c r="BHN96" s="20"/>
      <c r="BHO96" s="20"/>
      <c r="BHP96" s="20"/>
      <c r="BHQ96" s="20"/>
      <c r="BHR96" s="20"/>
      <c r="BHS96" s="20"/>
      <c r="BHT96" s="20"/>
      <c r="BHU96" s="20"/>
      <c r="BHV96" s="20"/>
      <c r="BHW96" s="20"/>
      <c r="BHX96" s="20"/>
      <c r="BHY96" s="20"/>
      <c r="BHZ96" s="20"/>
      <c r="BIA96" s="20"/>
      <c r="BIB96" s="20"/>
      <c r="BIC96" s="20"/>
      <c r="BID96" s="20"/>
      <c r="BIE96" s="20"/>
      <c r="BIF96" s="20"/>
      <c r="BIG96" s="20"/>
      <c r="BIH96" s="20"/>
      <c r="BII96" s="20"/>
      <c r="BIJ96" s="20"/>
      <c r="BIK96" s="20"/>
      <c r="BIL96" s="20"/>
      <c r="BIM96" s="20"/>
      <c r="BIN96" s="20"/>
      <c r="BIO96" s="20"/>
      <c r="BIP96" s="20"/>
      <c r="BIQ96" s="20"/>
      <c r="BIR96" s="20"/>
      <c r="BIS96" s="20"/>
      <c r="BIT96" s="20"/>
      <c r="BIU96" s="20"/>
      <c r="BIV96" s="20"/>
      <c r="BIW96" s="20"/>
      <c r="BIX96" s="20"/>
      <c r="BIY96" s="20"/>
      <c r="BIZ96" s="20"/>
      <c r="BJA96" s="20"/>
      <c r="BJB96" s="20"/>
      <c r="BJC96" s="20"/>
      <c r="BJD96" s="20"/>
      <c r="BJE96" s="20"/>
      <c r="BJF96" s="20"/>
      <c r="BJG96" s="20"/>
      <c r="BJH96" s="20"/>
      <c r="BJI96" s="20"/>
      <c r="BJJ96" s="20"/>
      <c r="BJK96" s="20"/>
      <c r="BJL96" s="20"/>
      <c r="BJM96" s="20"/>
      <c r="BJN96" s="20"/>
      <c r="BJO96" s="20"/>
      <c r="BJP96" s="20"/>
      <c r="BJQ96" s="20"/>
      <c r="BJR96" s="20"/>
      <c r="BJS96" s="20"/>
      <c r="BJT96" s="20"/>
      <c r="BJU96" s="20"/>
      <c r="BJV96" s="20"/>
      <c r="BJW96" s="20"/>
      <c r="BJX96" s="20"/>
      <c r="BJY96" s="20"/>
      <c r="BJZ96" s="20"/>
      <c r="BKA96" s="20"/>
      <c r="BKB96" s="20"/>
      <c r="BKC96" s="20"/>
      <c r="BKD96" s="20"/>
      <c r="BKE96" s="20"/>
      <c r="BKF96" s="20"/>
      <c r="BKG96" s="20"/>
      <c r="BKH96" s="20"/>
      <c r="BKI96" s="20"/>
      <c r="BKJ96" s="20"/>
      <c r="BKK96" s="20"/>
      <c r="BKL96" s="20"/>
      <c r="BKM96" s="20"/>
      <c r="BKN96" s="20"/>
      <c r="BKO96" s="20"/>
      <c r="BKP96" s="20"/>
      <c r="BKQ96" s="20"/>
      <c r="BKR96" s="20"/>
      <c r="BKS96" s="20"/>
      <c r="BKT96" s="20"/>
      <c r="BKU96" s="20"/>
      <c r="BKV96" s="20"/>
      <c r="BKW96" s="20"/>
      <c r="BKX96" s="20"/>
      <c r="BKY96" s="20"/>
      <c r="BKZ96" s="20"/>
      <c r="BLA96" s="20"/>
      <c r="BLB96" s="20"/>
      <c r="BLC96" s="20"/>
      <c r="BLD96" s="20"/>
      <c r="BLE96" s="20"/>
      <c r="BLF96" s="20"/>
      <c r="BLG96" s="20"/>
      <c r="BLH96" s="20"/>
      <c r="BLI96" s="20"/>
      <c r="BLJ96" s="20"/>
      <c r="BLK96" s="20"/>
      <c r="BLL96" s="20"/>
      <c r="BLM96" s="20"/>
      <c r="BLN96" s="20"/>
      <c r="BLO96" s="20"/>
      <c r="BLP96" s="20"/>
      <c r="BLQ96" s="20"/>
      <c r="BLR96" s="20"/>
      <c r="BLS96" s="20"/>
      <c r="BLT96" s="20"/>
      <c r="BLU96" s="20"/>
      <c r="BLV96" s="20"/>
      <c r="BLW96" s="20"/>
      <c r="BLX96" s="20"/>
      <c r="BLY96" s="20"/>
      <c r="BLZ96" s="20"/>
      <c r="BMA96" s="20"/>
      <c r="BMB96" s="20"/>
      <c r="BMC96" s="20"/>
      <c r="BMD96" s="20"/>
      <c r="BME96" s="20"/>
      <c r="BMF96" s="20"/>
      <c r="BMG96" s="20"/>
      <c r="BMH96" s="20"/>
      <c r="BMI96" s="20"/>
      <c r="BMJ96" s="20"/>
      <c r="BMK96" s="20"/>
      <c r="BML96" s="20"/>
      <c r="BMM96" s="20"/>
      <c r="BMN96" s="20"/>
      <c r="BMO96" s="20"/>
      <c r="BMP96" s="20"/>
      <c r="BMQ96" s="20"/>
      <c r="BMR96" s="20"/>
      <c r="BMS96" s="20"/>
      <c r="BMT96" s="20"/>
      <c r="BMU96" s="20"/>
      <c r="BMV96" s="20"/>
      <c r="BMW96" s="20"/>
      <c r="BMX96" s="20"/>
      <c r="BMY96" s="20"/>
      <c r="BMZ96" s="20"/>
      <c r="BNA96" s="20"/>
      <c r="BNB96" s="20"/>
      <c r="BNC96" s="20"/>
      <c r="BND96" s="20"/>
      <c r="BNE96" s="20"/>
      <c r="BNF96" s="20"/>
      <c r="BNG96" s="20"/>
      <c r="BNH96" s="20"/>
      <c r="BNI96" s="20"/>
      <c r="BNJ96" s="20"/>
      <c r="BNK96" s="20"/>
      <c r="BNL96" s="20"/>
      <c r="BNM96" s="20"/>
      <c r="BNN96" s="20"/>
      <c r="BNO96" s="20"/>
      <c r="BNP96" s="20"/>
      <c r="BNQ96" s="20"/>
      <c r="BNR96" s="20"/>
      <c r="BNS96" s="20"/>
      <c r="BNT96" s="20"/>
      <c r="BNU96" s="20"/>
      <c r="BNV96" s="20"/>
      <c r="BNW96" s="20"/>
      <c r="BNX96" s="20"/>
      <c r="BNY96" s="20"/>
      <c r="BNZ96" s="20"/>
      <c r="BOA96" s="20"/>
      <c r="BOB96" s="20"/>
      <c r="BOC96" s="20"/>
      <c r="BOD96" s="20"/>
      <c r="BOE96" s="20"/>
      <c r="BOF96" s="20"/>
      <c r="BOG96" s="20"/>
      <c r="BOH96" s="20"/>
      <c r="BOI96" s="20"/>
      <c r="BOJ96" s="20"/>
      <c r="BOK96" s="20"/>
      <c r="BOL96" s="20"/>
      <c r="BOM96" s="20"/>
      <c r="BON96" s="20"/>
      <c r="BOO96" s="20"/>
      <c r="BOP96" s="20"/>
      <c r="BOQ96" s="20"/>
      <c r="BOR96" s="20"/>
      <c r="BOS96" s="20"/>
      <c r="BOT96" s="20"/>
      <c r="BOU96" s="20"/>
      <c r="BOV96" s="20"/>
      <c r="BOW96" s="20"/>
      <c r="BOX96" s="20"/>
      <c r="BOY96" s="20"/>
      <c r="BOZ96" s="20"/>
      <c r="BPA96" s="20"/>
      <c r="BPB96" s="20"/>
      <c r="BPC96" s="20"/>
      <c r="BPD96" s="20"/>
      <c r="BPE96" s="20"/>
      <c r="BPF96" s="20"/>
      <c r="BPG96" s="20"/>
      <c r="BPH96" s="20"/>
      <c r="BPI96" s="20"/>
      <c r="BPJ96" s="20"/>
      <c r="BPK96" s="20"/>
      <c r="BPL96" s="20"/>
      <c r="BPM96" s="20"/>
      <c r="BPN96" s="20"/>
      <c r="BPO96" s="20"/>
      <c r="BPP96" s="20"/>
      <c r="BPQ96" s="20"/>
      <c r="BPR96" s="20"/>
      <c r="BPS96" s="20"/>
      <c r="BPT96" s="20"/>
      <c r="BPU96" s="20"/>
      <c r="BPV96" s="20"/>
      <c r="BPW96" s="20"/>
      <c r="BPX96" s="20"/>
      <c r="BPY96" s="20"/>
      <c r="BPZ96" s="20"/>
      <c r="BQA96" s="20"/>
      <c r="BQB96" s="20"/>
      <c r="BQC96" s="20"/>
      <c r="BQD96" s="20"/>
      <c r="BQE96" s="20"/>
      <c r="BQF96" s="20"/>
      <c r="BQG96" s="20"/>
      <c r="BQH96" s="20"/>
      <c r="BQI96" s="20"/>
      <c r="BQJ96" s="20"/>
      <c r="BQK96" s="20"/>
      <c r="BQL96" s="20"/>
      <c r="BQM96" s="20"/>
      <c r="BQN96" s="20"/>
      <c r="BQO96" s="20"/>
      <c r="BQP96" s="20"/>
      <c r="BQQ96" s="20"/>
      <c r="BQR96" s="20"/>
      <c r="BQS96" s="20"/>
      <c r="BQT96" s="20"/>
      <c r="BQU96" s="20"/>
      <c r="BQV96" s="20"/>
      <c r="BQW96" s="20"/>
      <c r="BQX96" s="20"/>
      <c r="BQY96" s="20"/>
      <c r="BQZ96" s="20"/>
      <c r="BRA96" s="20"/>
      <c r="BRB96" s="20"/>
      <c r="BRC96" s="20"/>
      <c r="BRD96" s="20"/>
      <c r="BRE96" s="20"/>
      <c r="BRF96" s="20"/>
      <c r="BRG96" s="20"/>
      <c r="BRH96" s="20"/>
      <c r="BRI96" s="20"/>
      <c r="BRJ96" s="20"/>
      <c r="BRK96" s="20"/>
      <c r="BRL96" s="20"/>
      <c r="BRM96" s="20"/>
      <c r="BRN96" s="20"/>
      <c r="BRO96" s="20"/>
      <c r="BRP96" s="20"/>
      <c r="BRQ96" s="20"/>
      <c r="BRR96" s="20"/>
      <c r="BRS96" s="20"/>
      <c r="BRT96" s="20"/>
      <c r="BRU96" s="20"/>
      <c r="BRV96" s="20"/>
      <c r="BRW96" s="20"/>
      <c r="BRX96" s="20"/>
      <c r="BRY96" s="20"/>
      <c r="BRZ96" s="20"/>
      <c r="BSA96" s="20"/>
      <c r="BSB96" s="20"/>
      <c r="BSC96" s="20"/>
      <c r="BSD96" s="20"/>
      <c r="BSE96" s="20"/>
      <c r="BSF96" s="20"/>
      <c r="BSG96" s="20"/>
      <c r="BSH96" s="20"/>
      <c r="BSI96" s="20"/>
      <c r="BSJ96" s="20"/>
      <c r="BSK96" s="20"/>
      <c r="BSL96" s="20"/>
      <c r="BSM96" s="20"/>
      <c r="BSN96" s="20"/>
      <c r="BSO96" s="20"/>
      <c r="BSP96" s="20"/>
      <c r="BSQ96" s="20"/>
      <c r="BSR96" s="20"/>
      <c r="BSS96" s="20"/>
      <c r="BST96" s="20"/>
      <c r="BSU96" s="20"/>
      <c r="BSV96" s="20"/>
      <c r="BSW96" s="20"/>
      <c r="BSX96" s="20"/>
      <c r="BSY96" s="20"/>
      <c r="BSZ96" s="20"/>
      <c r="BTA96" s="20"/>
      <c r="BTB96" s="20"/>
      <c r="BTC96" s="20"/>
      <c r="BTD96" s="20"/>
      <c r="BTE96" s="20"/>
      <c r="BTF96" s="20"/>
      <c r="BTG96" s="20"/>
      <c r="BTH96" s="20"/>
      <c r="BTI96" s="20"/>
      <c r="BTJ96" s="20"/>
      <c r="BTK96" s="20"/>
      <c r="BTL96" s="20"/>
      <c r="BTM96" s="20"/>
      <c r="BTN96" s="20"/>
      <c r="BTO96" s="20"/>
      <c r="BTP96" s="20"/>
      <c r="BTQ96" s="20"/>
      <c r="BTR96" s="20"/>
      <c r="BTS96" s="20"/>
      <c r="BTT96" s="20"/>
      <c r="BTU96" s="20"/>
      <c r="BTV96" s="20"/>
      <c r="BTW96" s="20"/>
      <c r="BTX96" s="20"/>
      <c r="BTY96" s="20"/>
      <c r="BTZ96" s="20"/>
      <c r="BUA96" s="20"/>
      <c r="BUB96" s="20"/>
      <c r="BUC96" s="20"/>
      <c r="BUD96" s="20"/>
      <c r="BUE96" s="20"/>
      <c r="BUF96" s="20"/>
      <c r="BUG96" s="20"/>
      <c r="BUH96" s="20"/>
      <c r="BUI96" s="20"/>
      <c r="BUJ96" s="20"/>
      <c r="BUK96" s="20"/>
      <c r="BUL96" s="20"/>
      <c r="BUM96" s="20"/>
      <c r="BUN96" s="20"/>
      <c r="BUO96" s="20"/>
      <c r="BUP96" s="20"/>
      <c r="BUQ96" s="20"/>
      <c r="BUR96" s="20"/>
      <c r="BUS96" s="20"/>
      <c r="BUT96" s="20"/>
      <c r="BUU96" s="20"/>
      <c r="BUV96" s="20"/>
      <c r="BUW96" s="20"/>
      <c r="BUX96" s="20"/>
      <c r="BUY96" s="20"/>
      <c r="BUZ96" s="20"/>
      <c r="BVA96" s="20"/>
      <c r="BVB96" s="20"/>
      <c r="BVC96" s="20"/>
      <c r="BVD96" s="20"/>
      <c r="BVE96" s="20"/>
      <c r="BVF96" s="20"/>
      <c r="BVG96" s="20"/>
      <c r="BVH96" s="20"/>
      <c r="BVI96" s="20"/>
      <c r="BVJ96" s="20"/>
      <c r="BVK96" s="20"/>
      <c r="BVL96" s="20"/>
      <c r="BVM96" s="20"/>
      <c r="BVN96" s="20"/>
      <c r="BVO96" s="20"/>
      <c r="BVP96" s="20"/>
      <c r="BVQ96" s="20"/>
      <c r="BVR96" s="20"/>
      <c r="BVS96" s="20"/>
      <c r="BVT96" s="20"/>
      <c r="BVU96" s="20"/>
      <c r="BVV96" s="20"/>
      <c r="BVW96" s="20"/>
      <c r="BVX96" s="20"/>
      <c r="BVY96" s="20"/>
      <c r="BVZ96" s="20"/>
      <c r="BWA96" s="20"/>
      <c r="BWB96" s="20"/>
      <c r="BWC96" s="20"/>
      <c r="BWD96" s="20"/>
      <c r="BWE96" s="20"/>
      <c r="BWF96" s="20"/>
      <c r="BWG96" s="20"/>
      <c r="BWH96" s="20"/>
      <c r="BWI96" s="20"/>
      <c r="BWJ96" s="20"/>
      <c r="BWK96" s="20"/>
      <c r="BWL96" s="20"/>
      <c r="BWM96" s="20"/>
      <c r="BWN96" s="20"/>
      <c r="BWO96" s="20"/>
      <c r="BWP96" s="20"/>
      <c r="BWQ96" s="20"/>
      <c r="BWR96" s="20"/>
      <c r="BWS96" s="20"/>
      <c r="BWT96" s="20"/>
      <c r="BWU96" s="20"/>
      <c r="BWV96" s="20"/>
      <c r="BWW96" s="20"/>
      <c r="BWX96" s="20"/>
      <c r="BWY96" s="20"/>
      <c r="BWZ96" s="20"/>
      <c r="BXA96" s="20"/>
      <c r="BXB96" s="20"/>
      <c r="BXC96" s="20"/>
      <c r="BXD96" s="20"/>
      <c r="BXE96" s="20"/>
      <c r="BXF96" s="20"/>
      <c r="BXG96" s="20"/>
      <c r="BXH96" s="20"/>
      <c r="BXI96" s="20"/>
      <c r="BXJ96" s="20"/>
      <c r="BXK96" s="20"/>
      <c r="BXL96" s="20"/>
      <c r="BXM96" s="20"/>
      <c r="BXN96" s="20"/>
      <c r="BXO96" s="20"/>
      <c r="BXP96" s="20"/>
      <c r="BXQ96" s="20"/>
      <c r="BXR96" s="20"/>
      <c r="BXS96" s="20"/>
      <c r="BXT96" s="20"/>
      <c r="BXU96" s="20"/>
      <c r="BXV96" s="20"/>
      <c r="BXW96" s="20"/>
      <c r="BXX96" s="20"/>
      <c r="BXY96" s="20"/>
      <c r="BXZ96" s="20"/>
      <c r="BYA96" s="20"/>
      <c r="BYB96" s="20"/>
      <c r="BYC96" s="20"/>
      <c r="BYD96" s="20"/>
      <c r="BYE96" s="20"/>
      <c r="BYF96" s="20"/>
      <c r="BYG96" s="20"/>
      <c r="BYH96" s="20"/>
      <c r="BYI96" s="20"/>
      <c r="BYJ96" s="20"/>
      <c r="BYK96" s="20"/>
      <c r="BYL96" s="20"/>
      <c r="BYM96" s="20"/>
      <c r="BYN96" s="20"/>
      <c r="BYO96" s="20"/>
      <c r="BYP96" s="20"/>
      <c r="BYQ96" s="20"/>
      <c r="BYR96" s="20"/>
      <c r="BYS96" s="20"/>
      <c r="BYT96" s="20"/>
      <c r="BYU96" s="20"/>
      <c r="BYV96" s="20"/>
      <c r="BYW96" s="20"/>
      <c r="BYX96" s="20"/>
      <c r="BYY96" s="20"/>
      <c r="BYZ96" s="20"/>
      <c r="BZA96" s="20"/>
      <c r="BZB96" s="20"/>
      <c r="BZC96" s="20"/>
      <c r="BZD96" s="20"/>
      <c r="BZE96" s="20"/>
      <c r="BZF96" s="20"/>
      <c r="BZG96" s="20"/>
      <c r="BZH96" s="20"/>
      <c r="BZI96" s="20"/>
      <c r="BZJ96" s="20"/>
      <c r="BZK96" s="20"/>
      <c r="BZL96" s="20"/>
      <c r="BZM96" s="20"/>
      <c r="BZN96" s="20"/>
      <c r="BZO96" s="20"/>
      <c r="BZP96" s="20"/>
      <c r="BZQ96" s="20"/>
      <c r="BZR96" s="20"/>
      <c r="BZS96" s="20"/>
      <c r="BZT96" s="20"/>
      <c r="BZU96" s="20"/>
      <c r="BZV96" s="20"/>
      <c r="BZW96" s="20"/>
      <c r="BZX96" s="20"/>
      <c r="BZY96" s="20"/>
      <c r="BZZ96" s="20"/>
      <c r="CAA96" s="20"/>
      <c r="CAB96" s="20"/>
      <c r="CAC96" s="20"/>
      <c r="CAD96" s="20"/>
      <c r="CAE96" s="20"/>
      <c r="CAF96" s="20"/>
      <c r="CAG96" s="20"/>
      <c r="CAH96" s="20"/>
      <c r="CAI96" s="20"/>
      <c r="CAJ96" s="20"/>
      <c r="CAK96" s="20"/>
      <c r="CAL96" s="20"/>
      <c r="CAM96" s="20"/>
      <c r="CAN96" s="20"/>
      <c r="CAO96" s="20"/>
      <c r="CAP96" s="20"/>
      <c r="CAQ96" s="20"/>
      <c r="CAR96" s="20"/>
      <c r="CAS96" s="20"/>
      <c r="CAT96" s="20"/>
      <c r="CAU96" s="20"/>
      <c r="CAV96" s="20"/>
      <c r="CAW96" s="20"/>
      <c r="CAX96" s="20"/>
      <c r="CAY96" s="20"/>
      <c r="CAZ96" s="20"/>
      <c r="CBA96" s="20"/>
      <c r="CBB96" s="20"/>
      <c r="CBC96" s="20"/>
      <c r="CBD96" s="20"/>
      <c r="CBE96" s="20"/>
      <c r="CBF96" s="20"/>
      <c r="CBG96" s="20"/>
      <c r="CBH96" s="20"/>
      <c r="CBI96" s="20"/>
      <c r="CBJ96" s="20"/>
      <c r="CBK96" s="20"/>
      <c r="CBL96" s="20"/>
      <c r="CBM96" s="20"/>
      <c r="CBN96" s="20"/>
      <c r="CBO96" s="20"/>
      <c r="CBP96" s="20"/>
      <c r="CBQ96" s="20"/>
      <c r="CBR96" s="20"/>
      <c r="CBS96" s="20"/>
      <c r="CBT96" s="20"/>
      <c r="CBU96" s="20"/>
      <c r="CBV96" s="20"/>
      <c r="CBW96" s="20"/>
      <c r="CBX96" s="20"/>
      <c r="CBY96" s="20"/>
      <c r="CBZ96" s="20"/>
      <c r="CCA96" s="20"/>
      <c r="CCB96" s="20"/>
      <c r="CCC96" s="20"/>
      <c r="CCD96" s="20"/>
      <c r="CCE96" s="20"/>
      <c r="CCF96" s="20"/>
      <c r="CCG96" s="20"/>
      <c r="CCH96" s="20"/>
      <c r="CCI96" s="20"/>
      <c r="CCJ96" s="20"/>
      <c r="CCK96" s="20"/>
      <c r="CCL96" s="20"/>
      <c r="CCM96" s="20"/>
      <c r="CCN96" s="20"/>
      <c r="CCO96" s="20"/>
      <c r="CCP96" s="20"/>
      <c r="CCQ96" s="20"/>
      <c r="CCR96" s="20"/>
      <c r="CCS96" s="20"/>
      <c r="CCT96" s="20"/>
      <c r="CCU96" s="20"/>
      <c r="CCV96" s="20"/>
      <c r="CCW96" s="20"/>
      <c r="CCX96" s="20"/>
      <c r="CCY96" s="20"/>
      <c r="CCZ96" s="20"/>
      <c r="CDA96" s="20"/>
      <c r="CDB96" s="20"/>
      <c r="CDC96" s="20"/>
      <c r="CDD96" s="20"/>
      <c r="CDE96" s="20"/>
      <c r="CDF96" s="20"/>
      <c r="CDG96" s="20"/>
      <c r="CDH96" s="20"/>
      <c r="CDI96" s="20"/>
      <c r="CDJ96" s="20"/>
      <c r="CDK96" s="20"/>
      <c r="CDL96" s="20"/>
      <c r="CDM96" s="20"/>
      <c r="CDN96" s="20"/>
      <c r="CDO96" s="20"/>
      <c r="CDP96" s="20"/>
      <c r="CDQ96" s="20"/>
      <c r="CDR96" s="20"/>
      <c r="CDS96" s="20"/>
      <c r="CDT96" s="20"/>
      <c r="CDU96" s="20"/>
      <c r="CDV96" s="20"/>
      <c r="CDW96" s="20"/>
      <c r="CDX96" s="20"/>
      <c r="CDY96" s="20"/>
      <c r="CDZ96" s="20"/>
      <c r="CEA96" s="20"/>
      <c r="CEB96" s="20"/>
      <c r="CEC96" s="20"/>
      <c r="CED96" s="20"/>
      <c r="CEE96" s="20"/>
      <c r="CEF96" s="20"/>
      <c r="CEG96" s="20"/>
      <c r="CEH96" s="20"/>
      <c r="CEI96" s="20"/>
      <c r="CEJ96" s="20"/>
      <c r="CEK96" s="20"/>
      <c r="CEL96" s="20"/>
      <c r="CEM96" s="20"/>
      <c r="CEN96" s="20"/>
      <c r="CEO96" s="20"/>
      <c r="CEP96" s="20"/>
      <c r="CEQ96" s="20"/>
      <c r="CER96" s="20"/>
      <c r="CES96" s="20"/>
      <c r="CET96" s="20"/>
      <c r="CEU96" s="20"/>
      <c r="CEV96" s="20"/>
      <c r="CEW96" s="20"/>
      <c r="CEX96" s="20"/>
      <c r="CEY96" s="20"/>
      <c r="CEZ96" s="20"/>
      <c r="CFA96" s="20"/>
      <c r="CFB96" s="20"/>
      <c r="CFC96" s="20"/>
      <c r="CFD96" s="20"/>
      <c r="CFE96" s="20"/>
      <c r="CFF96" s="20"/>
      <c r="CFG96" s="20"/>
      <c r="CFH96" s="20"/>
      <c r="CFI96" s="20"/>
      <c r="CFJ96" s="20"/>
      <c r="CFK96" s="20"/>
      <c r="CFL96" s="20"/>
      <c r="CFM96" s="20"/>
      <c r="CFN96" s="20"/>
      <c r="CFO96" s="20"/>
      <c r="CFP96" s="20"/>
      <c r="CFQ96" s="20"/>
      <c r="CFR96" s="20"/>
      <c r="CFS96" s="20"/>
      <c r="CFT96" s="20"/>
      <c r="CFU96" s="20"/>
      <c r="CFV96" s="20"/>
      <c r="CFW96" s="20"/>
      <c r="CFX96" s="20"/>
      <c r="CFY96" s="20"/>
      <c r="CFZ96" s="20"/>
      <c r="CGA96" s="20"/>
      <c r="CGB96" s="20"/>
      <c r="CGC96" s="20"/>
      <c r="CGD96" s="20"/>
      <c r="CGE96" s="20"/>
      <c r="CGF96" s="20"/>
      <c r="CGG96" s="20"/>
      <c r="CGH96" s="20"/>
      <c r="CGI96" s="20"/>
      <c r="CGJ96" s="20"/>
      <c r="CGK96" s="20"/>
      <c r="CGL96" s="20"/>
      <c r="CGM96" s="20"/>
      <c r="CGN96" s="20"/>
      <c r="CGO96" s="20"/>
      <c r="CGP96" s="20"/>
      <c r="CGQ96" s="20"/>
      <c r="CGR96" s="20"/>
      <c r="CGS96" s="20"/>
      <c r="CGT96" s="20"/>
      <c r="CGU96" s="20"/>
      <c r="CGV96" s="20"/>
      <c r="CGW96" s="20"/>
      <c r="CGX96" s="20"/>
      <c r="CGY96" s="20"/>
      <c r="CGZ96" s="20"/>
      <c r="CHA96" s="20"/>
      <c r="CHB96" s="20"/>
      <c r="CHC96" s="20"/>
      <c r="CHD96" s="20"/>
      <c r="CHE96" s="20"/>
      <c r="CHF96" s="20"/>
      <c r="CHG96" s="20"/>
      <c r="CHH96" s="20"/>
      <c r="CHI96" s="20"/>
      <c r="CHJ96" s="20"/>
      <c r="CHK96" s="20"/>
      <c r="CHL96" s="20"/>
      <c r="CHM96" s="20"/>
      <c r="CHN96" s="20"/>
      <c r="CHO96" s="20"/>
      <c r="CHP96" s="20"/>
      <c r="CHQ96" s="20"/>
      <c r="CHR96" s="20"/>
      <c r="CHS96" s="20"/>
      <c r="CHT96" s="20"/>
      <c r="CHU96" s="20"/>
      <c r="CHV96" s="20"/>
      <c r="CHW96" s="20"/>
      <c r="CHX96" s="20"/>
      <c r="CHY96" s="20"/>
      <c r="CHZ96" s="20"/>
      <c r="CIA96" s="20"/>
      <c r="CIB96" s="20"/>
      <c r="CIC96" s="20"/>
      <c r="CID96" s="20"/>
      <c r="CIE96" s="20"/>
      <c r="CIF96" s="20"/>
      <c r="CIG96" s="20"/>
      <c r="CIH96" s="20"/>
      <c r="CII96" s="20"/>
      <c r="CIJ96" s="20"/>
      <c r="CIK96" s="20"/>
      <c r="CIL96" s="20"/>
      <c r="CIM96" s="20"/>
      <c r="CIN96" s="20"/>
      <c r="CIO96" s="20"/>
      <c r="CIP96" s="20"/>
      <c r="CIQ96" s="20"/>
      <c r="CIR96" s="20"/>
      <c r="CIS96" s="20"/>
      <c r="CIT96" s="20"/>
      <c r="CIU96" s="20"/>
      <c r="CIV96" s="20"/>
      <c r="CIW96" s="20"/>
      <c r="CIX96" s="20"/>
      <c r="CIY96" s="20"/>
      <c r="CIZ96" s="20"/>
      <c r="CJA96" s="20"/>
      <c r="CJB96" s="20"/>
      <c r="CJC96" s="20"/>
      <c r="CJD96" s="20"/>
      <c r="CJE96" s="20"/>
      <c r="CJF96" s="20"/>
      <c r="CJG96" s="20"/>
      <c r="CJH96" s="20"/>
      <c r="CJI96" s="20"/>
      <c r="CJJ96" s="20"/>
      <c r="CJK96" s="20"/>
      <c r="CJL96" s="20"/>
      <c r="CJM96" s="20"/>
      <c r="CJN96" s="20"/>
      <c r="CJO96" s="20"/>
      <c r="CJP96" s="20"/>
      <c r="CJQ96" s="20"/>
      <c r="CJR96" s="20"/>
      <c r="CJS96" s="20"/>
      <c r="CJT96" s="20"/>
      <c r="CJU96" s="20"/>
      <c r="CJV96" s="20"/>
      <c r="CJW96" s="20"/>
      <c r="CJX96" s="20"/>
      <c r="CJY96" s="20"/>
      <c r="CJZ96" s="20"/>
      <c r="CKA96" s="20"/>
      <c r="CKB96" s="20"/>
      <c r="CKC96" s="20"/>
      <c r="CKD96" s="20"/>
      <c r="CKE96" s="20"/>
      <c r="CKF96" s="20"/>
      <c r="CKG96" s="20"/>
      <c r="CKH96" s="20"/>
      <c r="CKI96" s="20"/>
      <c r="CKJ96" s="20"/>
      <c r="CKK96" s="20"/>
      <c r="CKL96" s="20"/>
      <c r="CKM96" s="20"/>
      <c r="CKN96" s="20"/>
      <c r="CKO96" s="20"/>
      <c r="CKP96" s="20"/>
      <c r="CKQ96" s="20"/>
      <c r="CKR96" s="20"/>
      <c r="CKS96" s="20"/>
      <c r="CKT96" s="20"/>
      <c r="CKU96" s="20"/>
      <c r="CKV96" s="20"/>
      <c r="CKW96" s="20"/>
      <c r="CKX96" s="20"/>
      <c r="CKY96" s="20"/>
      <c r="CKZ96" s="20"/>
      <c r="CLA96" s="20"/>
      <c r="CLB96" s="20"/>
      <c r="CLC96" s="20"/>
      <c r="CLD96" s="20"/>
      <c r="CLE96" s="20"/>
      <c r="CLF96" s="20"/>
      <c r="CLG96" s="20"/>
      <c r="CLH96" s="20"/>
      <c r="CLI96" s="20"/>
      <c r="CLJ96" s="20"/>
      <c r="CLK96" s="20"/>
      <c r="CLL96" s="20"/>
      <c r="CLM96" s="20"/>
      <c r="CLN96" s="20"/>
      <c r="CLO96" s="20"/>
      <c r="CLP96" s="20"/>
      <c r="CLQ96" s="20"/>
      <c r="CLR96" s="20"/>
      <c r="CLS96" s="20"/>
      <c r="CLT96" s="20"/>
      <c r="CLU96" s="20"/>
      <c r="CLV96" s="20"/>
      <c r="CLW96" s="20"/>
      <c r="CLX96" s="20"/>
      <c r="CLY96" s="20"/>
      <c r="CLZ96" s="20"/>
      <c r="CMA96" s="20"/>
      <c r="CMB96" s="20"/>
      <c r="CMC96" s="20"/>
      <c r="CMD96" s="20"/>
      <c r="CME96" s="20"/>
      <c r="CMF96" s="20"/>
      <c r="CMG96" s="20"/>
      <c r="CMH96" s="20"/>
      <c r="CMI96" s="20"/>
      <c r="CMJ96" s="20"/>
      <c r="CMK96" s="20"/>
      <c r="CML96" s="20"/>
      <c r="CMM96" s="20"/>
      <c r="CMN96" s="20"/>
      <c r="CMO96" s="20"/>
      <c r="CMP96" s="20"/>
      <c r="CMQ96" s="20"/>
      <c r="CMR96" s="20"/>
      <c r="CMS96" s="20"/>
      <c r="CMT96" s="20"/>
      <c r="CMU96" s="20"/>
      <c r="CMV96" s="20"/>
      <c r="CMW96" s="20"/>
      <c r="CMX96" s="20"/>
      <c r="CMY96" s="20"/>
      <c r="CMZ96" s="20"/>
      <c r="CNA96" s="20"/>
      <c r="CNB96" s="20"/>
      <c r="CNC96" s="20"/>
      <c r="CND96" s="20"/>
      <c r="CNE96" s="20"/>
      <c r="CNF96" s="20"/>
      <c r="CNG96" s="20"/>
      <c r="CNH96" s="20"/>
      <c r="CNI96" s="20"/>
      <c r="CNJ96" s="20"/>
      <c r="CNK96" s="20"/>
      <c r="CNL96" s="20"/>
      <c r="CNM96" s="20"/>
      <c r="CNN96" s="20"/>
      <c r="CNO96" s="20"/>
      <c r="CNP96" s="20"/>
      <c r="CNQ96" s="20"/>
      <c r="CNR96" s="20"/>
      <c r="CNS96" s="20"/>
      <c r="CNT96" s="20"/>
      <c r="CNU96" s="20"/>
      <c r="CNV96" s="20"/>
      <c r="CNW96" s="20"/>
      <c r="CNX96" s="20"/>
      <c r="CNY96" s="20"/>
      <c r="CNZ96" s="20"/>
      <c r="COA96" s="20"/>
      <c r="COB96" s="20"/>
      <c r="COC96" s="20"/>
      <c r="COD96" s="20"/>
      <c r="COE96" s="20"/>
      <c r="COF96" s="20"/>
      <c r="COG96" s="20"/>
      <c r="COH96" s="20"/>
      <c r="COI96" s="20"/>
      <c r="COJ96" s="20"/>
      <c r="COK96" s="20"/>
      <c r="COL96" s="20"/>
      <c r="COM96" s="20"/>
      <c r="CON96" s="20"/>
      <c r="COO96" s="20"/>
      <c r="COP96" s="20"/>
      <c r="COQ96" s="20"/>
      <c r="COR96" s="20"/>
      <c r="COS96" s="20"/>
      <c r="COT96" s="20"/>
      <c r="COU96" s="20"/>
      <c r="COV96" s="20"/>
      <c r="COW96" s="20"/>
      <c r="COX96" s="20"/>
      <c r="COY96" s="20"/>
      <c r="COZ96" s="20"/>
      <c r="CPA96" s="20"/>
      <c r="CPB96" s="20"/>
      <c r="CPC96" s="20"/>
      <c r="CPD96" s="20"/>
      <c r="CPE96" s="20"/>
      <c r="CPF96" s="20"/>
      <c r="CPG96" s="20"/>
      <c r="CPH96" s="20"/>
      <c r="CPI96" s="20"/>
      <c r="CPJ96" s="20"/>
      <c r="CPK96" s="20"/>
      <c r="CPL96" s="20"/>
      <c r="CPM96" s="20"/>
      <c r="CPN96" s="20"/>
      <c r="CPO96" s="20"/>
      <c r="CPP96" s="20"/>
      <c r="CPQ96" s="20"/>
      <c r="CPR96" s="20"/>
      <c r="CPS96" s="20"/>
      <c r="CPT96" s="20"/>
      <c r="CPU96" s="20"/>
      <c r="CPV96" s="20"/>
      <c r="CPW96" s="20"/>
      <c r="CPX96" s="20"/>
      <c r="CPY96" s="20"/>
      <c r="CPZ96" s="20"/>
      <c r="CQA96" s="20"/>
      <c r="CQB96" s="20"/>
      <c r="CQC96" s="20"/>
      <c r="CQD96" s="20"/>
      <c r="CQE96" s="20"/>
      <c r="CQF96" s="20"/>
      <c r="CQG96" s="20"/>
      <c r="CQH96" s="20"/>
      <c r="CQI96" s="20"/>
      <c r="CQJ96" s="20"/>
      <c r="CQK96" s="20"/>
      <c r="CQL96" s="20"/>
      <c r="CQM96" s="20"/>
      <c r="CQN96" s="20"/>
      <c r="CQO96" s="20"/>
      <c r="CQP96" s="20"/>
      <c r="CQQ96" s="20"/>
      <c r="CQR96" s="20"/>
      <c r="CQS96" s="20"/>
      <c r="CQT96" s="20"/>
      <c r="CQU96" s="20"/>
      <c r="CQV96" s="20"/>
      <c r="CQW96" s="20"/>
      <c r="CQX96" s="20"/>
      <c r="CQY96" s="20"/>
      <c r="CQZ96" s="20"/>
    </row>
    <row r="97" spans="1:2496" s="11" customFormat="1" ht="18" customHeight="1" x14ac:dyDescent="0.25">
      <c r="A97" s="433"/>
      <c r="B97" s="21">
        <v>5</v>
      </c>
      <c r="C97" s="21" t="str">
        <f t="shared" si="8"/>
        <v>_5</v>
      </c>
      <c r="D97" s="21" t="str">
        <f t="shared" si="9"/>
        <v>_11_1</v>
      </c>
      <c r="E97" s="22" t="s">
        <v>78</v>
      </c>
      <c r="F97" s="21">
        <v>11</v>
      </c>
      <c r="G97" s="22" t="s">
        <v>79</v>
      </c>
      <c r="H97" s="21">
        <v>1</v>
      </c>
      <c r="I97" s="22" t="s">
        <v>7</v>
      </c>
      <c r="J97" s="15">
        <v>0</v>
      </c>
      <c r="K97" s="15">
        <v>0</v>
      </c>
      <c r="L97" s="24">
        <v>62</v>
      </c>
      <c r="M97" s="13">
        <f t="shared" si="6"/>
        <v>62</v>
      </c>
      <c r="N97" s="13">
        <f t="shared" si="7"/>
        <v>62</v>
      </c>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
      <c r="DX97" s="20"/>
      <c r="DY97" s="20"/>
      <c r="DZ97" s="20"/>
      <c r="EA97" s="20"/>
      <c r="EB97" s="20"/>
      <c r="EC97" s="20"/>
      <c r="ED97" s="20"/>
      <c r="EE97" s="20"/>
      <c r="EF97" s="20"/>
      <c r="EG97" s="20"/>
      <c r="EH97" s="20"/>
      <c r="EI97" s="20"/>
      <c r="EJ97" s="20"/>
      <c r="EK97" s="20"/>
      <c r="EL97" s="20"/>
      <c r="EM97" s="20"/>
      <c r="EN97" s="20"/>
      <c r="EO97" s="20"/>
      <c r="EP97" s="20"/>
      <c r="EQ97" s="20"/>
      <c r="ER97" s="20"/>
      <c r="ES97" s="20"/>
      <c r="ET97" s="20"/>
      <c r="EU97" s="20"/>
      <c r="EV97" s="20"/>
      <c r="EW97" s="20"/>
      <c r="EX97" s="20"/>
      <c r="EY97" s="20"/>
      <c r="EZ97" s="20"/>
      <c r="FA97" s="20"/>
      <c r="FB97" s="20"/>
      <c r="FC97" s="20"/>
      <c r="FD97" s="20"/>
      <c r="FE97" s="20"/>
      <c r="FF97" s="20"/>
      <c r="FG97" s="20"/>
      <c r="FH97" s="20"/>
      <c r="FI97" s="20"/>
      <c r="FJ97" s="20"/>
      <c r="FK97" s="20"/>
      <c r="FL97" s="20"/>
      <c r="FM97" s="20"/>
      <c r="FN97" s="20"/>
      <c r="FO97" s="20"/>
      <c r="FP97" s="20"/>
      <c r="FQ97" s="20"/>
      <c r="FR97" s="20"/>
      <c r="FS97" s="20"/>
      <c r="FT97" s="20"/>
      <c r="FU97" s="20"/>
      <c r="FV97" s="20"/>
      <c r="FW97" s="20"/>
      <c r="FX97" s="20"/>
      <c r="FY97" s="20"/>
      <c r="FZ97" s="20"/>
      <c r="GA97" s="20"/>
      <c r="GB97" s="20"/>
      <c r="GC97" s="20"/>
      <c r="GD97" s="20"/>
      <c r="GE97" s="20"/>
      <c r="GF97" s="20"/>
      <c r="GG97" s="20"/>
      <c r="GH97" s="20"/>
      <c r="GI97" s="20"/>
      <c r="GJ97" s="20"/>
      <c r="GK97" s="20"/>
      <c r="GL97" s="20"/>
      <c r="GM97" s="20"/>
      <c r="GN97" s="20"/>
      <c r="GO97" s="20"/>
      <c r="GP97" s="20"/>
      <c r="GQ97" s="20"/>
      <c r="GR97" s="20"/>
      <c r="GS97" s="20"/>
      <c r="GT97" s="20"/>
      <c r="GU97" s="20"/>
      <c r="GV97" s="20"/>
      <c r="GW97" s="20"/>
      <c r="GX97" s="20"/>
      <c r="GY97" s="20"/>
      <c r="GZ97" s="20"/>
      <c r="HA97" s="20"/>
      <c r="HB97" s="20"/>
      <c r="HC97" s="20"/>
      <c r="HD97" s="20"/>
      <c r="HE97" s="20"/>
      <c r="HF97" s="20"/>
      <c r="HG97" s="20"/>
      <c r="HH97" s="20"/>
      <c r="HI97" s="20"/>
      <c r="HJ97" s="20"/>
      <c r="HK97" s="20"/>
      <c r="HL97" s="20"/>
      <c r="HM97" s="20"/>
      <c r="HN97" s="20"/>
      <c r="HO97" s="20"/>
      <c r="HP97" s="20"/>
      <c r="HQ97" s="20"/>
      <c r="HR97" s="20"/>
      <c r="HS97" s="20"/>
      <c r="HT97" s="20"/>
      <c r="HU97" s="20"/>
      <c r="HV97" s="20"/>
      <c r="HW97" s="20"/>
      <c r="HX97" s="20"/>
      <c r="HY97" s="20"/>
      <c r="HZ97" s="20"/>
      <c r="IA97" s="20"/>
      <c r="IB97" s="20"/>
      <c r="IC97" s="20"/>
      <c r="ID97" s="20"/>
      <c r="IE97" s="20"/>
      <c r="IF97" s="20"/>
      <c r="IG97" s="20"/>
      <c r="IH97" s="20"/>
      <c r="II97" s="20"/>
      <c r="IJ97" s="20"/>
      <c r="IK97" s="20"/>
      <c r="IL97" s="20"/>
      <c r="IM97" s="20"/>
      <c r="IN97" s="20"/>
      <c r="IO97" s="20"/>
      <c r="IP97" s="20"/>
      <c r="IQ97" s="20"/>
      <c r="IR97" s="20"/>
      <c r="IS97" s="20"/>
      <c r="IT97" s="20"/>
      <c r="IU97" s="20"/>
      <c r="IV97" s="20"/>
      <c r="IW97" s="20"/>
      <c r="IX97" s="20"/>
      <c r="IY97" s="20"/>
      <c r="IZ97" s="20"/>
      <c r="JA97" s="20"/>
      <c r="JB97" s="20"/>
      <c r="JC97" s="20"/>
      <c r="JD97" s="20"/>
      <c r="JE97" s="20"/>
      <c r="JF97" s="20"/>
      <c r="JG97" s="20"/>
      <c r="JH97" s="20"/>
      <c r="JI97" s="20"/>
      <c r="JJ97" s="20"/>
      <c r="JK97" s="20"/>
      <c r="JL97" s="20"/>
      <c r="JM97" s="20"/>
      <c r="JN97" s="20"/>
      <c r="JO97" s="20"/>
      <c r="JP97" s="20"/>
      <c r="JQ97" s="20"/>
      <c r="JR97" s="20"/>
      <c r="JS97" s="20"/>
      <c r="JT97" s="20"/>
      <c r="JU97" s="20"/>
      <c r="JV97" s="20"/>
      <c r="JW97" s="20"/>
      <c r="JX97" s="20"/>
      <c r="JY97" s="20"/>
      <c r="JZ97" s="20"/>
      <c r="KA97" s="20"/>
      <c r="KB97" s="20"/>
      <c r="KC97" s="20"/>
      <c r="KD97" s="20"/>
      <c r="KE97" s="20"/>
      <c r="KF97" s="20"/>
      <c r="KG97" s="20"/>
      <c r="KH97" s="20"/>
      <c r="KI97" s="20"/>
      <c r="KJ97" s="20"/>
      <c r="KK97" s="20"/>
      <c r="KL97" s="20"/>
      <c r="KM97" s="20"/>
      <c r="KN97" s="20"/>
      <c r="KO97" s="20"/>
      <c r="KP97" s="20"/>
      <c r="KQ97" s="20"/>
      <c r="KR97" s="20"/>
      <c r="KS97" s="20"/>
      <c r="KT97" s="20"/>
      <c r="KU97" s="20"/>
      <c r="KV97" s="20"/>
      <c r="KW97" s="20"/>
      <c r="KX97" s="20"/>
      <c r="KY97" s="20"/>
      <c r="KZ97" s="20"/>
      <c r="LA97" s="20"/>
      <c r="LB97" s="20"/>
      <c r="LC97" s="20"/>
      <c r="LD97" s="20"/>
      <c r="LE97" s="20"/>
      <c r="LF97" s="20"/>
      <c r="LG97" s="20"/>
      <c r="LH97" s="20"/>
      <c r="LI97" s="20"/>
      <c r="LJ97" s="20"/>
      <c r="LK97" s="20"/>
      <c r="LL97" s="20"/>
      <c r="LM97" s="20"/>
      <c r="LN97" s="20"/>
      <c r="LO97" s="20"/>
      <c r="LP97" s="20"/>
      <c r="LQ97" s="20"/>
      <c r="LR97" s="20"/>
      <c r="LS97" s="20"/>
      <c r="LT97" s="20"/>
      <c r="LU97" s="20"/>
      <c r="LV97" s="20"/>
      <c r="LW97" s="20"/>
      <c r="LX97" s="20"/>
      <c r="LY97" s="20"/>
      <c r="LZ97" s="20"/>
      <c r="MA97" s="20"/>
      <c r="MB97" s="20"/>
      <c r="MC97" s="20"/>
      <c r="MD97" s="20"/>
      <c r="ME97" s="20"/>
      <c r="MF97" s="20"/>
      <c r="MG97" s="20"/>
      <c r="MH97" s="20"/>
      <c r="MI97" s="20"/>
      <c r="MJ97" s="20"/>
      <c r="MK97" s="20"/>
      <c r="ML97" s="20"/>
      <c r="MM97" s="20"/>
      <c r="MN97" s="20"/>
      <c r="MO97" s="20"/>
      <c r="MP97" s="20"/>
      <c r="MQ97" s="20"/>
      <c r="MR97" s="20"/>
      <c r="MS97" s="20"/>
      <c r="MT97" s="20"/>
      <c r="MU97" s="20"/>
      <c r="MV97" s="20"/>
      <c r="MW97" s="20"/>
      <c r="MX97" s="20"/>
      <c r="MY97" s="20"/>
      <c r="MZ97" s="20"/>
      <c r="NA97" s="20"/>
      <c r="NB97" s="20"/>
      <c r="NC97" s="20"/>
      <c r="ND97" s="20"/>
      <c r="NE97" s="20"/>
      <c r="NF97" s="20"/>
      <c r="NG97" s="20"/>
      <c r="NH97" s="20"/>
      <c r="NI97" s="20"/>
      <c r="NJ97" s="20"/>
      <c r="NK97" s="20"/>
      <c r="NL97" s="20"/>
      <c r="NM97" s="20"/>
      <c r="NN97" s="20"/>
      <c r="NO97" s="20"/>
      <c r="NP97" s="20"/>
      <c r="NQ97" s="20"/>
      <c r="NR97" s="20"/>
      <c r="NS97" s="20"/>
      <c r="NT97" s="20"/>
      <c r="NU97" s="20"/>
      <c r="NV97" s="20"/>
      <c r="NW97" s="20"/>
      <c r="NX97" s="20"/>
      <c r="NY97" s="20"/>
      <c r="NZ97" s="20"/>
      <c r="OA97" s="20"/>
      <c r="OB97" s="20"/>
      <c r="OC97" s="20"/>
      <c r="OD97" s="20"/>
      <c r="OE97" s="20"/>
      <c r="OF97" s="20"/>
      <c r="OG97" s="20"/>
      <c r="OH97" s="20"/>
      <c r="OI97" s="20"/>
      <c r="OJ97" s="20"/>
      <c r="OK97" s="20"/>
      <c r="OL97" s="20"/>
      <c r="OM97" s="20"/>
      <c r="ON97" s="20"/>
      <c r="OO97" s="20"/>
      <c r="OP97" s="20"/>
      <c r="OQ97" s="20"/>
      <c r="OR97" s="20"/>
      <c r="OS97" s="20"/>
      <c r="OT97" s="20"/>
      <c r="OU97" s="20"/>
      <c r="OV97" s="20"/>
      <c r="OW97" s="20"/>
      <c r="OX97" s="20"/>
      <c r="OY97" s="20"/>
      <c r="OZ97" s="20"/>
      <c r="PA97" s="20"/>
      <c r="PB97" s="20"/>
      <c r="PC97" s="20"/>
      <c r="PD97" s="20"/>
      <c r="PE97" s="20"/>
      <c r="PF97" s="20"/>
      <c r="PG97" s="20"/>
      <c r="PH97" s="20"/>
      <c r="PI97" s="20"/>
      <c r="PJ97" s="20"/>
      <c r="PK97" s="20"/>
      <c r="PL97" s="20"/>
      <c r="PM97" s="20"/>
      <c r="PN97" s="20"/>
      <c r="PO97" s="20"/>
      <c r="PP97" s="20"/>
      <c r="PQ97" s="20"/>
      <c r="PR97" s="20"/>
      <c r="PS97" s="20"/>
      <c r="PT97" s="20"/>
      <c r="PU97" s="20"/>
      <c r="PV97" s="20"/>
      <c r="PW97" s="20"/>
      <c r="PX97" s="20"/>
      <c r="PY97" s="20"/>
      <c r="PZ97" s="20"/>
      <c r="QA97" s="20"/>
      <c r="QB97" s="20"/>
      <c r="QC97" s="20"/>
      <c r="QD97" s="20"/>
      <c r="QE97" s="20"/>
      <c r="QF97" s="20"/>
      <c r="QG97" s="20"/>
      <c r="QH97" s="20"/>
      <c r="QI97" s="20"/>
      <c r="QJ97" s="20"/>
      <c r="QK97" s="20"/>
      <c r="QL97" s="20"/>
      <c r="QM97" s="20"/>
      <c r="QN97" s="20"/>
      <c r="QO97" s="20"/>
      <c r="QP97" s="20"/>
      <c r="QQ97" s="20"/>
      <c r="QR97" s="20"/>
      <c r="QS97" s="20"/>
      <c r="QT97" s="20"/>
      <c r="QU97" s="20"/>
      <c r="QV97" s="20"/>
      <c r="QW97" s="20"/>
      <c r="QX97" s="20"/>
      <c r="QY97" s="20"/>
      <c r="QZ97" s="20"/>
      <c r="RA97" s="20"/>
      <c r="RB97" s="20"/>
      <c r="RC97" s="20"/>
      <c r="RD97" s="20"/>
      <c r="RE97" s="20"/>
      <c r="RF97" s="20"/>
      <c r="RG97" s="20"/>
      <c r="RH97" s="20"/>
      <c r="RI97" s="20"/>
      <c r="RJ97" s="20"/>
      <c r="RK97" s="20"/>
      <c r="RL97" s="20"/>
      <c r="RM97" s="20"/>
      <c r="RN97" s="20"/>
      <c r="RO97" s="20"/>
      <c r="RP97" s="20"/>
      <c r="RQ97" s="20"/>
      <c r="RR97" s="20"/>
      <c r="RS97" s="20"/>
      <c r="RT97" s="20"/>
      <c r="RU97" s="20"/>
      <c r="RV97" s="20"/>
      <c r="RW97" s="20"/>
      <c r="RX97" s="20"/>
      <c r="RY97" s="20"/>
      <c r="RZ97" s="20"/>
      <c r="SA97" s="20"/>
      <c r="SB97" s="20"/>
      <c r="SC97" s="20"/>
      <c r="SD97" s="20"/>
      <c r="SE97" s="20"/>
      <c r="SF97" s="20"/>
      <c r="SG97" s="20"/>
      <c r="SH97" s="20"/>
      <c r="SI97" s="20"/>
      <c r="SJ97" s="20"/>
      <c r="SK97" s="20"/>
      <c r="SL97" s="20"/>
      <c r="SM97" s="20"/>
      <c r="SN97" s="20"/>
      <c r="SO97" s="20"/>
      <c r="SP97" s="20"/>
      <c r="SQ97" s="20"/>
      <c r="SR97" s="20"/>
      <c r="SS97" s="20"/>
      <c r="ST97" s="20"/>
      <c r="SU97" s="20"/>
      <c r="SV97" s="20"/>
      <c r="SW97" s="20"/>
      <c r="SX97" s="20"/>
      <c r="SY97" s="20"/>
      <c r="SZ97" s="20"/>
      <c r="TA97" s="20"/>
      <c r="TB97" s="20"/>
      <c r="TC97" s="20"/>
      <c r="TD97" s="20"/>
      <c r="TE97" s="20"/>
      <c r="TF97" s="20"/>
      <c r="TG97" s="20"/>
      <c r="TH97" s="20"/>
      <c r="TI97" s="20"/>
      <c r="TJ97" s="20"/>
      <c r="TK97" s="20"/>
      <c r="TL97" s="20"/>
      <c r="TM97" s="20"/>
      <c r="TN97" s="20"/>
      <c r="TO97" s="20"/>
      <c r="TP97" s="20"/>
      <c r="TQ97" s="20"/>
      <c r="TR97" s="20"/>
      <c r="TS97" s="20"/>
      <c r="TT97" s="20"/>
      <c r="TU97" s="20"/>
      <c r="TV97" s="20"/>
      <c r="TW97" s="20"/>
      <c r="TX97" s="20"/>
      <c r="TY97" s="20"/>
      <c r="TZ97" s="20"/>
      <c r="UA97" s="20"/>
      <c r="UB97" s="20"/>
      <c r="UC97" s="20"/>
      <c r="UD97" s="20"/>
      <c r="UE97" s="20"/>
      <c r="UF97" s="20"/>
      <c r="UG97" s="20"/>
      <c r="UH97" s="20"/>
      <c r="UI97" s="20"/>
      <c r="UJ97" s="20"/>
      <c r="UK97" s="20"/>
      <c r="UL97" s="20"/>
      <c r="UM97" s="20"/>
      <c r="UN97" s="20"/>
      <c r="UO97" s="20"/>
      <c r="UP97" s="20"/>
      <c r="UQ97" s="20"/>
      <c r="UR97" s="20"/>
      <c r="US97" s="20"/>
      <c r="UT97" s="20"/>
      <c r="UU97" s="20"/>
      <c r="UV97" s="20"/>
      <c r="UW97" s="20"/>
      <c r="UX97" s="20"/>
      <c r="UY97" s="20"/>
      <c r="UZ97" s="20"/>
      <c r="VA97" s="20"/>
      <c r="VB97" s="20"/>
      <c r="VC97" s="20"/>
      <c r="VD97" s="20"/>
      <c r="VE97" s="20"/>
      <c r="VF97" s="20"/>
      <c r="VG97" s="20"/>
      <c r="VH97" s="20"/>
      <c r="VI97" s="20"/>
      <c r="VJ97" s="20"/>
      <c r="VK97" s="20"/>
      <c r="VL97" s="20"/>
      <c r="VM97" s="20"/>
      <c r="VN97" s="20"/>
      <c r="VO97" s="20"/>
      <c r="VP97" s="20"/>
      <c r="VQ97" s="20"/>
      <c r="VR97" s="20"/>
      <c r="VS97" s="20"/>
      <c r="VT97" s="20"/>
      <c r="VU97" s="20"/>
      <c r="VV97" s="20"/>
      <c r="VW97" s="20"/>
      <c r="VX97" s="20"/>
      <c r="VY97" s="20"/>
      <c r="VZ97" s="20"/>
      <c r="WA97" s="20"/>
      <c r="WB97" s="20"/>
      <c r="WC97" s="20"/>
      <c r="WD97" s="20"/>
      <c r="WE97" s="20"/>
      <c r="WF97" s="20"/>
      <c r="WG97" s="20"/>
      <c r="WH97" s="20"/>
      <c r="WI97" s="20"/>
      <c r="WJ97" s="20"/>
      <c r="WK97" s="20"/>
      <c r="WL97" s="20"/>
      <c r="WM97" s="20"/>
      <c r="WN97" s="20"/>
      <c r="WO97" s="20"/>
      <c r="WP97" s="20"/>
      <c r="WQ97" s="20"/>
      <c r="WR97" s="20"/>
      <c r="WS97" s="20"/>
      <c r="WT97" s="20"/>
      <c r="WU97" s="20"/>
      <c r="WV97" s="20"/>
      <c r="WW97" s="20"/>
      <c r="WX97" s="20"/>
      <c r="WY97" s="20"/>
      <c r="WZ97" s="20"/>
      <c r="XA97" s="20"/>
      <c r="XB97" s="20"/>
      <c r="XC97" s="20"/>
      <c r="XD97" s="20"/>
      <c r="XE97" s="20"/>
      <c r="XF97" s="20"/>
      <c r="XG97" s="20"/>
      <c r="XH97" s="20"/>
      <c r="XI97" s="20"/>
      <c r="XJ97" s="20"/>
      <c r="XK97" s="20"/>
      <c r="XL97" s="20"/>
      <c r="XM97" s="20"/>
      <c r="XN97" s="20"/>
      <c r="XO97" s="20"/>
      <c r="XP97" s="20"/>
      <c r="XQ97" s="20"/>
      <c r="XR97" s="20"/>
      <c r="XS97" s="20"/>
      <c r="XT97" s="20"/>
      <c r="XU97" s="20"/>
      <c r="XV97" s="20"/>
      <c r="XW97" s="20"/>
      <c r="XX97" s="20"/>
      <c r="XY97" s="20"/>
      <c r="XZ97" s="20"/>
      <c r="YA97" s="20"/>
      <c r="YB97" s="20"/>
      <c r="YC97" s="20"/>
      <c r="YD97" s="20"/>
      <c r="YE97" s="20"/>
      <c r="YF97" s="20"/>
      <c r="YG97" s="20"/>
      <c r="YH97" s="20"/>
      <c r="YI97" s="20"/>
      <c r="YJ97" s="20"/>
      <c r="YK97" s="20"/>
      <c r="YL97" s="20"/>
      <c r="YM97" s="20"/>
      <c r="YN97" s="20"/>
      <c r="YO97" s="20"/>
      <c r="YP97" s="20"/>
      <c r="YQ97" s="20"/>
      <c r="YR97" s="20"/>
      <c r="YS97" s="20"/>
      <c r="YT97" s="20"/>
      <c r="YU97" s="20"/>
      <c r="YV97" s="20"/>
      <c r="YW97" s="20"/>
      <c r="YX97" s="20"/>
      <c r="YY97" s="20"/>
      <c r="YZ97" s="20"/>
      <c r="ZA97" s="20"/>
      <c r="ZB97" s="20"/>
      <c r="ZC97" s="20"/>
      <c r="ZD97" s="20"/>
      <c r="ZE97" s="20"/>
      <c r="ZF97" s="20"/>
      <c r="ZG97" s="20"/>
      <c r="ZH97" s="20"/>
      <c r="ZI97" s="20"/>
      <c r="ZJ97" s="20"/>
      <c r="ZK97" s="20"/>
      <c r="ZL97" s="20"/>
      <c r="ZM97" s="20"/>
      <c r="ZN97" s="20"/>
      <c r="ZO97" s="20"/>
      <c r="ZP97" s="20"/>
      <c r="ZQ97" s="20"/>
      <c r="ZR97" s="20"/>
      <c r="ZS97" s="20"/>
      <c r="ZT97" s="20"/>
      <c r="ZU97" s="20"/>
      <c r="ZV97" s="20"/>
      <c r="ZW97" s="20"/>
      <c r="ZX97" s="20"/>
      <c r="ZY97" s="20"/>
      <c r="ZZ97" s="20"/>
      <c r="AAA97" s="20"/>
      <c r="AAB97" s="20"/>
      <c r="AAC97" s="20"/>
      <c r="AAD97" s="20"/>
      <c r="AAE97" s="20"/>
      <c r="AAF97" s="20"/>
      <c r="AAG97" s="20"/>
      <c r="AAH97" s="20"/>
      <c r="AAI97" s="20"/>
      <c r="AAJ97" s="20"/>
      <c r="AAK97" s="20"/>
      <c r="AAL97" s="20"/>
      <c r="AAM97" s="20"/>
      <c r="AAN97" s="20"/>
      <c r="AAO97" s="20"/>
      <c r="AAP97" s="20"/>
      <c r="AAQ97" s="20"/>
      <c r="AAR97" s="20"/>
      <c r="AAS97" s="20"/>
      <c r="AAT97" s="20"/>
      <c r="AAU97" s="20"/>
      <c r="AAV97" s="20"/>
      <c r="AAW97" s="20"/>
      <c r="AAX97" s="20"/>
      <c r="AAY97" s="20"/>
      <c r="AAZ97" s="20"/>
      <c r="ABA97" s="20"/>
      <c r="ABB97" s="20"/>
      <c r="ABC97" s="20"/>
      <c r="ABD97" s="20"/>
      <c r="ABE97" s="20"/>
      <c r="ABF97" s="20"/>
      <c r="ABG97" s="20"/>
      <c r="ABH97" s="20"/>
      <c r="ABI97" s="20"/>
      <c r="ABJ97" s="20"/>
      <c r="ABK97" s="20"/>
      <c r="ABL97" s="20"/>
      <c r="ABM97" s="20"/>
      <c r="ABN97" s="20"/>
      <c r="ABO97" s="20"/>
      <c r="ABP97" s="20"/>
      <c r="ABQ97" s="20"/>
      <c r="ABR97" s="20"/>
      <c r="ABS97" s="20"/>
      <c r="ABT97" s="20"/>
      <c r="ABU97" s="20"/>
      <c r="ABV97" s="20"/>
      <c r="ABW97" s="20"/>
      <c r="ABX97" s="20"/>
      <c r="ABY97" s="20"/>
      <c r="ABZ97" s="20"/>
      <c r="ACA97" s="20"/>
      <c r="ACB97" s="20"/>
      <c r="ACC97" s="20"/>
      <c r="ACD97" s="20"/>
      <c r="ACE97" s="20"/>
      <c r="ACF97" s="20"/>
      <c r="ACG97" s="20"/>
      <c r="ACH97" s="20"/>
      <c r="ACI97" s="20"/>
      <c r="ACJ97" s="20"/>
      <c r="ACK97" s="20"/>
      <c r="ACL97" s="20"/>
      <c r="ACM97" s="20"/>
      <c r="ACN97" s="20"/>
      <c r="ACO97" s="20"/>
      <c r="ACP97" s="20"/>
      <c r="ACQ97" s="20"/>
      <c r="ACR97" s="20"/>
      <c r="ACS97" s="20"/>
      <c r="ACT97" s="20"/>
      <c r="ACU97" s="20"/>
      <c r="ACV97" s="20"/>
      <c r="ACW97" s="20"/>
      <c r="ACX97" s="20"/>
      <c r="ACY97" s="20"/>
      <c r="ACZ97" s="20"/>
      <c r="ADA97" s="20"/>
      <c r="ADB97" s="20"/>
      <c r="ADC97" s="20"/>
      <c r="ADD97" s="20"/>
      <c r="ADE97" s="20"/>
      <c r="ADF97" s="20"/>
      <c r="ADG97" s="20"/>
      <c r="ADH97" s="20"/>
      <c r="ADI97" s="20"/>
      <c r="ADJ97" s="20"/>
      <c r="ADK97" s="20"/>
      <c r="ADL97" s="20"/>
      <c r="ADM97" s="20"/>
      <c r="ADN97" s="20"/>
      <c r="ADO97" s="20"/>
      <c r="ADP97" s="20"/>
      <c r="ADQ97" s="20"/>
      <c r="ADR97" s="20"/>
      <c r="ADS97" s="20"/>
      <c r="ADT97" s="20"/>
      <c r="ADU97" s="20"/>
      <c r="ADV97" s="20"/>
      <c r="ADW97" s="20"/>
      <c r="ADX97" s="20"/>
      <c r="ADY97" s="20"/>
      <c r="ADZ97" s="20"/>
      <c r="AEA97" s="20"/>
      <c r="AEB97" s="20"/>
      <c r="AEC97" s="20"/>
      <c r="AED97" s="20"/>
      <c r="AEE97" s="20"/>
      <c r="AEF97" s="20"/>
      <c r="AEG97" s="20"/>
      <c r="AEH97" s="20"/>
      <c r="AEI97" s="20"/>
      <c r="AEJ97" s="20"/>
      <c r="AEK97" s="20"/>
      <c r="AEL97" s="20"/>
      <c r="AEM97" s="20"/>
      <c r="AEN97" s="20"/>
      <c r="AEO97" s="20"/>
      <c r="AEP97" s="20"/>
      <c r="AEQ97" s="20"/>
      <c r="AER97" s="20"/>
      <c r="AES97" s="20"/>
      <c r="AET97" s="20"/>
      <c r="AEU97" s="20"/>
      <c r="AEV97" s="20"/>
      <c r="AEW97" s="20"/>
      <c r="AEX97" s="20"/>
      <c r="AEY97" s="20"/>
      <c r="AEZ97" s="20"/>
      <c r="AFA97" s="20"/>
      <c r="AFB97" s="20"/>
      <c r="AFC97" s="20"/>
      <c r="AFD97" s="20"/>
      <c r="AFE97" s="20"/>
      <c r="AFF97" s="20"/>
      <c r="AFG97" s="20"/>
      <c r="AFH97" s="20"/>
      <c r="AFI97" s="20"/>
      <c r="AFJ97" s="20"/>
      <c r="AFK97" s="20"/>
      <c r="AFL97" s="20"/>
      <c r="AFM97" s="20"/>
      <c r="AFN97" s="20"/>
      <c r="AFO97" s="20"/>
      <c r="AFP97" s="20"/>
      <c r="AFQ97" s="20"/>
      <c r="AFR97" s="20"/>
      <c r="AFS97" s="20"/>
      <c r="AFT97" s="20"/>
      <c r="AFU97" s="20"/>
      <c r="AFV97" s="20"/>
      <c r="AFW97" s="20"/>
      <c r="AFX97" s="20"/>
      <c r="AFY97" s="20"/>
      <c r="AFZ97" s="20"/>
      <c r="AGA97" s="20"/>
      <c r="AGB97" s="20"/>
      <c r="AGC97" s="20"/>
      <c r="AGD97" s="20"/>
      <c r="AGE97" s="20"/>
      <c r="AGF97" s="20"/>
      <c r="AGG97" s="20"/>
      <c r="AGH97" s="20"/>
      <c r="AGI97" s="20"/>
      <c r="AGJ97" s="20"/>
      <c r="AGK97" s="20"/>
      <c r="AGL97" s="20"/>
      <c r="AGM97" s="20"/>
      <c r="AGN97" s="20"/>
      <c r="AGO97" s="20"/>
      <c r="AGP97" s="20"/>
      <c r="AGQ97" s="20"/>
      <c r="AGR97" s="20"/>
      <c r="AGS97" s="20"/>
      <c r="AGT97" s="20"/>
      <c r="AGU97" s="20"/>
      <c r="AGV97" s="20"/>
      <c r="AGW97" s="20"/>
      <c r="AGX97" s="20"/>
      <c r="AGY97" s="20"/>
      <c r="AGZ97" s="20"/>
      <c r="AHA97" s="20"/>
      <c r="AHB97" s="20"/>
      <c r="AHC97" s="20"/>
      <c r="AHD97" s="20"/>
      <c r="AHE97" s="20"/>
      <c r="AHF97" s="20"/>
      <c r="AHG97" s="20"/>
      <c r="AHH97" s="20"/>
      <c r="AHI97" s="20"/>
      <c r="AHJ97" s="20"/>
      <c r="AHK97" s="20"/>
      <c r="AHL97" s="20"/>
      <c r="AHM97" s="20"/>
      <c r="AHN97" s="20"/>
      <c r="AHO97" s="20"/>
      <c r="AHP97" s="20"/>
      <c r="AHQ97" s="20"/>
      <c r="AHR97" s="20"/>
      <c r="AHS97" s="20"/>
      <c r="AHT97" s="20"/>
      <c r="AHU97" s="20"/>
      <c r="AHV97" s="20"/>
      <c r="AHW97" s="20"/>
      <c r="AHX97" s="20"/>
      <c r="AHY97" s="20"/>
      <c r="AHZ97" s="20"/>
      <c r="AIA97" s="20"/>
      <c r="AIB97" s="20"/>
      <c r="AIC97" s="20"/>
      <c r="AID97" s="20"/>
      <c r="AIE97" s="20"/>
      <c r="AIF97" s="20"/>
      <c r="AIG97" s="20"/>
      <c r="AIH97" s="20"/>
      <c r="AII97" s="20"/>
      <c r="AIJ97" s="20"/>
      <c r="AIK97" s="20"/>
      <c r="AIL97" s="20"/>
      <c r="AIM97" s="20"/>
      <c r="AIN97" s="20"/>
      <c r="AIO97" s="20"/>
      <c r="AIP97" s="20"/>
      <c r="AIQ97" s="20"/>
      <c r="AIR97" s="20"/>
      <c r="AIS97" s="20"/>
      <c r="AIT97" s="20"/>
      <c r="AIU97" s="20"/>
      <c r="AIV97" s="20"/>
      <c r="AIW97" s="20"/>
      <c r="AIX97" s="20"/>
      <c r="AIY97" s="20"/>
      <c r="AIZ97" s="20"/>
      <c r="AJA97" s="20"/>
      <c r="AJB97" s="20"/>
      <c r="AJC97" s="20"/>
      <c r="AJD97" s="20"/>
      <c r="AJE97" s="20"/>
      <c r="AJF97" s="20"/>
      <c r="AJG97" s="20"/>
      <c r="AJH97" s="20"/>
      <c r="AJI97" s="20"/>
      <c r="AJJ97" s="20"/>
      <c r="AJK97" s="20"/>
      <c r="AJL97" s="20"/>
      <c r="AJM97" s="20"/>
      <c r="AJN97" s="20"/>
      <c r="AJO97" s="20"/>
      <c r="AJP97" s="20"/>
      <c r="AJQ97" s="20"/>
      <c r="AJR97" s="20"/>
      <c r="AJS97" s="20"/>
      <c r="AJT97" s="20"/>
      <c r="AJU97" s="20"/>
      <c r="AJV97" s="20"/>
      <c r="AJW97" s="20"/>
      <c r="AJX97" s="20"/>
      <c r="AJY97" s="20"/>
      <c r="AJZ97" s="20"/>
      <c r="AKA97" s="20"/>
      <c r="AKB97" s="20"/>
      <c r="AKC97" s="20"/>
      <c r="AKD97" s="20"/>
      <c r="AKE97" s="20"/>
      <c r="AKF97" s="20"/>
      <c r="AKG97" s="20"/>
      <c r="AKH97" s="20"/>
      <c r="AKI97" s="20"/>
      <c r="AKJ97" s="20"/>
      <c r="AKK97" s="20"/>
      <c r="AKL97" s="20"/>
      <c r="AKM97" s="20"/>
      <c r="AKN97" s="20"/>
      <c r="AKO97" s="20"/>
      <c r="AKP97" s="20"/>
      <c r="AKQ97" s="20"/>
      <c r="AKR97" s="20"/>
      <c r="AKS97" s="20"/>
      <c r="AKT97" s="20"/>
      <c r="AKU97" s="20"/>
      <c r="AKV97" s="20"/>
      <c r="AKW97" s="20"/>
      <c r="AKX97" s="20"/>
      <c r="AKY97" s="20"/>
      <c r="AKZ97" s="20"/>
      <c r="ALA97" s="20"/>
      <c r="ALB97" s="20"/>
      <c r="ALC97" s="20"/>
      <c r="ALD97" s="20"/>
      <c r="ALE97" s="20"/>
      <c r="ALF97" s="20"/>
      <c r="ALG97" s="20"/>
      <c r="ALH97" s="20"/>
      <c r="ALI97" s="20"/>
      <c r="ALJ97" s="20"/>
      <c r="ALK97" s="20"/>
      <c r="ALL97" s="20"/>
      <c r="ALM97" s="20"/>
      <c r="ALN97" s="20"/>
      <c r="ALO97" s="20"/>
      <c r="ALP97" s="20"/>
      <c r="ALQ97" s="20"/>
      <c r="ALR97" s="20"/>
      <c r="ALS97" s="20"/>
      <c r="ALT97" s="20"/>
      <c r="ALU97" s="20"/>
      <c r="ALV97" s="20"/>
      <c r="ALW97" s="20"/>
      <c r="ALX97" s="20"/>
      <c r="ALY97" s="20"/>
      <c r="ALZ97" s="20"/>
      <c r="AMA97" s="20"/>
      <c r="AMB97" s="20"/>
      <c r="AMC97" s="20"/>
      <c r="AMD97" s="20"/>
      <c r="AME97" s="20"/>
      <c r="AMF97" s="20"/>
      <c r="AMG97" s="20"/>
      <c r="AMH97" s="20"/>
      <c r="AMI97" s="20"/>
      <c r="AMJ97" s="20"/>
      <c r="AMK97" s="20"/>
      <c r="AML97" s="20"/>
      <c r="AMM97" s="20"/>
      <c r="AMN97" s="20"/>
      <c r="AMO97" s="20"/>
      <c r="AMP97" s="20"/>
      <c r="AMQ97" s="20"/>
      <c r="AMR97" s="20"/>
      <c r="AMS97" s="20"/>
      <c r="AMT97" s="20"/>
      <c r="AMU97" s="20"/>
      <c r="AMV97" s="20"/>
      <c r="AMW97" s="20"/>
      <c r="AMX97" s="20"/>
      <c r="AMY97" s="20"/>
      <c r="AMZ97" s="20"/>
      <c r="ANA97" s="20"/>
      <c r="ANB97" s="20"/>
      <c r="ANC97" s="20"/>
      <c r="AND97" s="20"/>
      <c r="ANE97" s="20"/>
      <c r="ANF97" s="20"/>
      <c r="ANG97" s="20"/>
      <c r="ANH97" s="20"/>
      <c r="ANI97" s="20"/>
      <c r="ANJ97" s="20"/>
      <c r="ANK97" s="20"/>
      <c r="ANL97" s="20"/>
      <c r="ANM97" s="20"/>
      <c r="ANN97" s="20"/>
      <c r="ANO97" s="20"/>
      <c r="ANP97" s="20"/>
      <c r="ANQ97" s="20"/>
      <c r="ANR97" s="20"/>
      <c r="ANS97" s="20"/>
      <c r="ANT97" s="20"/>
      <c r="ANU97" s="20"/>
      <c r="ANV97" s="20"/>
      <c r="ANW97" s="20"/>
      <c r="ANX97" s="20"/>
      <c r="ANY97" s="20"/>
      <c r="ANZ97" s="20"/>
      <c r="AOA97" s="20"/>
      <c r="AOB97" s="20"/>
      <c r="AOC97" s="20"/>
      <c r="AOD97" s="20"/>
      <c r="AOE97" s="20"/>
      <c r="AOF97" s="20"/>
      <c r="AOG97" s="20"/>
      <c r="AOH97" s="20"/>
      <c r="AOI97" s="20"/>
      <c r="AOJ97" s="20"/>
      <c r="AOK97" s="20"/>
      <c r="AOL97" s="20"/>
      <c r="AOM97" s="20"/>
      <c r="AON97" s="20"/>
      <c r="AOO97" s="20"/>
      <c r="AOP97" s="20"/>
      <c r="AOQ97" s="20"/>
      <c r="AOR97" s="20"/>
      <c r="AOS97" s="20"/>
      <c r="AOT97" s="20"/>
      <c r="AOU97" s="20"/>
      <c r="AOV97" s="20"/>
      <c r="AOW97" s="20"/>
      <c r="AOX97" s="20"/>
      <c r="AOY97" s="20"/>
      <c r="AOZ97" s="20"/>
      <c r="APA97" s="20"/>
      <c r="APB97" s="20"/>
      <c r="APC97" s="20"/>
      <c r="APD97" s="20"/>
      <c r="APE97" s="20"/>
      <c r="APF97" s="20"/>
      <c r="APG97" s="20"/>
      <c r="APH97" s="20"/>
      <c r="API97" s="20"/>
      <c r="APJ97" s="20"/>
      <c r="APK97" s="20"/>
      <c r="APL97" s="20"/>
      <c r="APM97" s="20"/>
      <c r="APN97" s="20"/>
      <c r="APO97" s="20"/>
      <c r="APP97" s="20"/>
      <c r="APQ97" s="20"/>
      <c r="APR97" s="20"/>
      <c r="APS97" s="20"/>
      <c r="APT97" s="20"/>
      <c r="APU97" s="20"/>
      <c r="APV97" s="20"/>
      <c r="APW97" s="20"/>
      <c r="APX97" s="20"/>
      <c r="APY97" s="20"/>
      <c r="APZ97" s="20"/>
      <c r="AQA97" s="20"/>
      <c r="AQB97" s="20"/>
      <c r="AQC97" s="20"/>
      <c r="AQD97" s="20"/>
      <c r="AQE97" s="20"/>
      <c r="AQF97" s="20"/>
      <c r="AQG97" s="20"/>
      <c r="AQH97" s="20"/>
      <c r="AQI97" s="20"/>
      <c r="AQJ97" s="20"/>
      <c r="AQK97" s="20"/>
      <c r="AQL97" s="20"/>
      <c r="AQM97" s="20"/>
      <c r="AQN97" s="20"/>
      <c r="AQO97" s="20"/>
      <c r="AQP97" s="20"/>
      <c r="AQQ97" s="20"/>
      <c r="AQR97" s="20"/>
      <c r="AQS97" s="20"/>
      <c r="AQT97" s="20"/>
      <c r="AQU97" s="20"/>
      <c r="AQV97" s="20"/>
      <c r="AQW97" s="20"/>
      <c r="AQX97" s="20"/>
      <c r="AQY97" s="20"/>
      <c r="AQZ97" s="20"/>
      <c r="ARA97" s="20"/>
      <c r="ARB97" s="20"/>
      <c r="ARC97" s="20"/>
      <c r="ARD97" s="20"/>
      <c r="ARE97" s="20"/>
      <c r="ARF97" s="20"/>
      <c r="ARG97" s="20"/>
      <c r="ARH97" s="20"/>
      <c r="ARI97" s="20"/>
      <c r="ARJ97" s="20"/>
      <c r="ARK97" s="20"/>
      <c r="ARL97" s="20"/>
      <c r="ARM97" s="20"/>
      <c r="ARN97" s="20"/>
      <c r="ARO97" s="20"/>
      <c r="ARP97" s="20"/>
      <c r="ARQ97" s="20"/>
      <c r="ARR97" s="20"/>
      <c r="ARS97" s="20"/>
      <c r="ART97" s="20"/>
      <c r="ARU97" s="20"/>
      <c r="ARV97" s="20"/>
      <c r="ARW97" s="20"/>
      <c r="ARX97" s="20"/>
      <c r="ARY97" s="20"/>
      <c r="ARZ97" s="20"/>
      <c r="ASA97" s="20"/>
      <c r="ASB97" s="20"/>
      <c r="ASC97" s="20"/>
      <c r="ASD97" s="20"/>
      <c r="ASE97" s="20"/>
      <c r="ASF97" s="20"/>
      <c r="ASG97" s="20"/>
      <c r="ASH97" s="20"/>
      <c r="ASI97" s="20"/>
      <c r="ASJ97" s="20"/>
      <c r="ASK97" s="20"/>
      <c r="ASL97" s="20"/>
      <c r="ASM97" s="20"/>
      <c r="ASN97" s="20"/>
      <c r="ASO97" s="20"/>
      <c r="ASP97" s="20"/>
      <c r="ASQ97" s="20"/>
      <c r="ASR97" s="20"/>
      <c r="ASS97" s="20"/>
      <c r="AST97" s="20"/>
      <c r="ASU97" s="20"/>
      <c r="ASV97" s="20"/>
      <c r="ASW97" s="20"/>
      <c r="ASX97" s="20"/>
      <c r="ASY97" s="20"/>
      <c r="ASZ97" s="20"/>
      <c r="ATA97" s="20"/>
      <c r="ATB97" s="20"/>
      <c r="ATC97" s="20"/>
      <c r="ATD97" s="20"/>
      <c r="ATE97" s="20"/>
      <c r="ATF97" s="20"/>
      <c r="ATG97" s="20"/>
      <c r="ATH97" s="20"/>
      <c r="ATI97" s="20"/>
      <c r="ATJ97" s="20"/>
      <c r="ATK97" s="20"/>
      <c r="ATL97" s="20"/>
      <c r="ATM97" s="20"/>
      <c r="ATN97" s="20"/>
      <c r="ATO97" s="20"/>
      <c r="ATP97" s="20"/>
      <c r="ATQ97" s="20"/>
      <c r="ATR97" s="20"/>
      <c r="ATS97" s="20"/>
      <c r="ATT97" s="20"/>
      <c r="ATU97" s="20"/>
      <c r="ATV97" s="20"/>
      <c r="ATW97" s="20"/>
      <c r="ATX97" s="20"/>
      <c r="ATY97" s="20"/>
      <c r="ATZ97" s="20"/>
      <c r="AUA97" s="20"/>
      <c r="AUB97" s="20"/>
      <c r="AUC97" s="20"/>
      <c r="AUD97" s="20"/>
      <c r="AUE97" s="20"/>
      <c r="AUF97" s="20"/>
      <c r="AUG97" s="20"/>
      <c r="AUH97" s="20"/>
      <c r="AUI97" s="20"/>
      <c r="AUJ97" s="20"/>
      <c r="AUK97" s="20"/>
      <c r="AUL97" s="20"/>
      <c r="AUM97" s="20"/>
      <c r="AUN97" s="20"/>
      <c r="AUO97" s="20"/>
      <c r="AUP97" s="20"/>
      <c r="AUQ97" s="20"/>
      <c r="AUR97" s="20"/>
      <c r="AUS97" s="20"/>
      <c r="AUT97" s="20"/>
      <c r="AUU97" s="20"/>
      <c r="AUV97" s="20"/>
      <c r="AUW97" s="20"/>
      <c r="AUX97" s="20"/>
      <c r="AUY97" s="20"/>
      <c r="AUZ97" s="20"/>
      <c r="AVA97" s="20"/>
      <c r="AVB97" s="20"/>
      <c r="AVC97" s="20"/>
      <c r="AVD97" s="20"/>
      <c r="AVE97" s="20"/>
      <c r="AVF97" s="20"/>
      <c r="AVG97" s="20"/>
      <c r="AVH97" s="20"/>
      <c r="AVI97" s="20"/>
      <c r="AVJ97" s="20"/>
      <c r="AVK97" s="20"/>
      <c r="AVL97" s="20"/>
      <c r="AVM97" s="20"/>
      <c r="AVN97" s="20"/>
      <c r="AVO97" s="20"/>
      <c r="AVP97" s="20"/>
      <c r="AVQ97" s="20"/>
      <c r="AVR97" s="20"/>
      <c r="AVS97" s="20"/>
      <c r="AVT97" s="20"/>
      <c r="AVU97" s="20"/>
      <c r="AVV97" s="20"/>
      <c r="AVW97" s="20"/>
      <c r="AVX97" s="20"/>
      <c r="AVY97" s="20"/>
      <c r="AVZ97" s="20"/>
      <c r="AWA97" s="20"/>
      <c r="AWB97" s="20"/>
      <c r="AWC97" s="20"/>
      <c r="AWD97" s="20"/>
      <c r="AWE97" s="20"/>
      <c r="AWF97" s="20"/>
      <c r="AWG97" s="20"/>
      <c r="AWH97" s="20"/>
      <c r="AWI97" s="20"/>
      <c r="AWJ97" s="20"/>
      <c r="AWK97" s="20"/>
      <c r="AWL97" s="20"/>
      <c r="AWM97" s="20"/>
      <c r="AWN97" s="20"/>
      <c r="AWO97" s="20"/>
      <c r="AWP97" s="20"/>
      <c r="AWQ97" s="20"/>
      <c r="AWR97" s="20"/>
      <c r="AWS97" s="20"/>
      <c r="AWT97" s="20"/>
      <c r="AWU97" s="20"/>
      <c r="AWV97" s="20"/>
      <c r="AWW97" s="20"/>
      <c r="AWX97" s="20"/>
      <c r="AWY97" s="20"/>
      <c r="AWZ97" s="20"/>
      <c r="AXA97" s="20"/>
      <c r="AXB97" s="20"/>
      <c r="AXC97" s="20"/>
      <c r="AXD97" s="20"/>
      <c r="AXE97" s="20"/>
      <c r="AXF97" s="20"/>
      <c r="AXG97" s="20"/>
      <c r="AXH97" s="20"/>
      <c r="AXI97" s="20"/>
      <c r="AXJ97" s="20"/>
      <c r="AXK97" s="20"/>
      <c r="AXL97" s="20"/>
      <c r="AXM97" s="20"/>
      <c r="AXN97" s="20"/>
      <c r="AXO97" s="20"/>
      <c r="AXP97" s="20"/>
      <c r="AXQ97" s="20"/>
      <c r="AXR97" s="20"/>
      <c r="AXS97" s="20"/>
      <c r="AXT97" s="20"/>
      <c r="AXU97" s="20"/>
      <c r="AXV97" s="20"/>
      <c r="AXW97" s="20"/>
      <c r="AXX97" s="20"/>
      <c r="AXY97" s="20"/>
      <c r="AXZ97" s="20"/>
      <c r="AYA97" s="20"/>
      <c r="AYB97" s="20"/>
      <c r="AYC97" s="20"/>
      <c r="AYD97" s="20"/>
      <c r="AYE97" s="20"/>
      <c r="AYF97" s="20"/>
      <c r="AYG97" s="20"/>
      <c r="AYH97" s="20"/>
      <c r="AYI97" s="20"/>
      <c r="AYJ97" s="20"/>
      <c r="AYK97" s="20"/>
      <c r="AYL97" s="20"/>
      <c r="AYM97" s="20"/>
      <c r="AYN97" s="20"/>
      <c r="AYO97" s="20"/>
      <c r="AYP97" s="20"/>
      <c r="AYQ97" s="20"/>
      <c r="AYR97" s="20"/>
      <c r="AYS97" s="20"/>
      <c r="AYT97" s="20"/>
      <c r="AYU97" s="20"/>
      <c r="AYV97" s="20"/>
      <c r="AYW97" s="20"/>
      <c r="AYX97" s="20"/>
      <c r="AYY97" s="20"/>
      <c r="AYZ97" s="20"/>
      <c r="AZA97" s="20"/>
      <c r="AZB97" s="20"/>
      <c r="AZC97" s="20"/>
      <c r="AZD97" s="20"/>
      <c r="AZE97" s="20"/>
      <c r="AZF97" s="20"/>
      <c r="AZG97" s="20"/>
      <c r="AZH97" s="20"/>
      <c r="AZI97" s="20"/>
      <c r="AZJ97" s="20"/>
      <c r="AZK97" s="20"/>
      <c r="AZL97" s="20"/>
      <c r="AZM97" s="20"/>
      <c r="AZN97" s="20"/>
      <c r="AZO97" s="20"/>
      <c r="AZP97" s="20"/>
      <c r="AZQ97" s="20"/>
      <c r="AZR97" s="20"/>
      <c r="AZS97" s="20"/>
      <c r="AZT97" s="20"/>
      <c r="AZU97" s="20"/>
      <c r="AZV97" s="20"/>
      <c r="AZW97" s="20"/>
      <c r="AZX97" s="20"/>
      <c r="AZY97" s="20"/>
      <c r="AZZ97" s="20"/>
      <c r="BAA97" s="20"/>
      <c r="BAB97" s="20"/>
      <c r="BAC97" s="20"/>
      <c r="BAD97" s="20"/>
      <c r="BAE97" s="20"/>
      <c r="BAF97" s="20"/>
      <c r="BAG97" s="20"/>
      <c r="BAH97" s="20"/>
      <c r="BAI97" s="20"/>
      <c r="BAJ97" s="20"/>
      <c r="BAK97" s="20"/>
      <c r="BAL97" s="20"/>
      <c r="BAM97" s="20"/>
      <c r="BAN97" s="20"/>
      <c r="BAO97" s="20"/>
      <c r="BAP97" s="20"/>
      <c r="BAQ97" s="20"/>
      <c r="BAR97" s="20"/>
      <c r="BAS97" s="20"/>
      <c r="BAT97" s="20"/>
      <c r="BAU97" s="20"/>
      <c r="BAV97" s="20"/>
      <c r="BAW97" s="20"/>
      <c r="BAX97" s="20"/>
      <c r="BAY97" s="20"/>
      <c r="BAZ97" s="20"/>
      <c r="BBA97" s="20"/>
      <c r="BBB97" s="20"/>
      <c r="BBC97" s="20"/>
      <c r="BBD97" s="20"/>
      <c r="BBE97" s="20"/>
      <c r="BBF97" s="20"/>
      <c r="BBG97" s="20"/>
      <c r="BBH97" s="20"/>
      <c r="BBI97" s="20"/>
      <c r="BBJ97" s="20"/>
      <c r="BBK97" s="20"/>
      <c r="BBL97" s="20"/>
      <c r="BBM97" s="20"/>
      <c r="BBN97" s="20"/>
      <c r="BBO97" s="20"/>
      <c r="BBP97" s="20"/>
      <c r="BBQ97" s="20"/>
      <c r="BBR97" s="20"/>
      <c r="BBS97" s="20"/>
      <c r="BBT97" s="20"/>
      <c r="BBU97" s="20"/>
      <c r="BBV97" s="20"/>
      <c r="BBW97" s="20"/>
      <c r="BBX97" s="20"/>
      <c r="BBY97" s="20"/>
      <c r="BBZ97" s="20"/>
      <c r="BCA97" s="20"/>
      <c r="BCB97" s="20"/>
      <c r="BCC97" s="20"/>
      <c r="BCD97" s="20"/>
      <c r="BCE97" s="20"/>
      <c r="BCF97" s="20"/>
      <c r="BCG97" s="20"/>
      <c r="BCH97" s="20"/>
      <c r="BCI97" s="20"/>
      <c r="BCJ97" s="20"/>
      <c r="BCK97" s="20"/>
      <c r="BCL97" s="20"/>
      <c r="BCM97" s="20"/>
      <c r="BCN97" s="20"/>
      <c r="BCO97" s="20"/>
      <c r="BCP97" s="20"/>
      <c r="BCQ97" s="20"/>
      <c r="BCR97" s="20"/>
      <c r="BCS97" s="20"/>
      <c r="BCT97" s="20"/>
      <c r="BCU97" s="20"/>
      <c r="BCV97" s="20"/>
      <c r="BCW97" s="20"/>
      <c r="BCX97" s="20"/>
      <c r="BCY97" s="20"/>
      <c r="BCZ97" s="20"/>
      <c r="BDA97" s="20"/>
      <c r="BDB97" s="20"/>
      <c r="BDC97" s="20"/>
      <c r="BDD97" s="20"/>
      <c r="BDE97" s="20"/>
      <c r="BDF97" s="20"/>
      <c r="BDG97" s="20"/>
      <c r="BDH97" s="20"/>
      <c r="BDI97" s="20"/>
      <c r="BDJ97" s="20"/>
      <c r="BDK97" s="20"/>
      <c r="BDL97" s="20"/>
      <c r="BDM97" s="20"/>
      <c r="BDN97" s="20"/>
      <c r="BDO97" s="20"/>
      <c r="BDP97" s="20"/>
      <c r="BDQ97" s="20"/>
      <c r="BDR97" s="20"/>
      <c r="BDS97" s="20"/>
      <c r="BDT97" s="20"/>
      <c r="BDU97" s="20"/>
      <c r="BDV97" s="20"/>
      <c r="BDW97" s="20"/>
      <c r="BDX97" s="20"/>
      <c r="BDY97" s="20"/>
      <c r="BDZ97" s="20"/>
      <c r="BEA97" s="20"/>
      <c r="BEB97" s="20"/>
      <c r="BEC97" s="20"/>
      <c r="BED97" s="20"/>
      <c r="BEE97" s="20"/>
      <c r="BEF97" s="20"/>
      <c r="BEG97" s="20"/>
      <c r="BEH97" s="20"/>
      <c r="BEI97" s="20"/>
      <c r="BEJ97" s="20"/>
      <c r="BEK97" s="20"/>
      <c r="BEL97" s="20"/>
      <c r="BEM97" s="20"/>
      <c r="BEN97" s="20"/>
      <c r="BEO97" s="20"/>
      <c r="BEP97" s="20"/>
      <c r="BEQ97" s="20"/>
      <c r="BER97" s="20"/>
      <c r="BES97" s="20"/>
      <c r="BET97" s="20"/>
      <c r="BEU97" s="20"/>
      <c r="BEV97" s="20"/>
      <c r="BEW97" s="20"/>
      <c r="BEX97" s="20"/>
      <c r="BEY97" s="20"/>
      <c r="BEZ97" s="20"/>
      <c r="BFA97" s="20"/>
      <c r="BFB97" s="20"/>
      <c r="BFC97" s="20"/>
      <c r="BFD97" s="20"/>
      <c r="BFE97" s="20"/>
      <c r="BFF97" s="20"/>
      <c r="BFG97" s="20"/>
      <c r="BFH97" s="20"/>
      <c r="BFI97" s="20"/>
      <c r="BFJ97" s="20"/>
      <c r="BFK97" s="20"/>
      <c r="BFL97" s="20"/>
      <c r="BFM97" s="20"/>
      <c r="BFN97" s="20"/>
      <c r="BFO97" s="20"/>
      <c r="BFP97" s="20"/>
      <c r="BFQ97" s="20"/>
      <c r="BFR97" s="20"/>
      <c r="BFS97" s="20"/>
      <c r="BFT97" s="20"/>
      <c r="BFU97" s="20"/>
      <c r="BFV97" s="20"/>
      <c r="BFW97" s="20"/>
      <c r="BFX97" s="20"/>
      <c r="BFY97" s="20"/>
      <c r="BFZ97" s="20"/>
      <c r="BGA97" s="20"/>
      <c r="BGB97" s="20"/>
      <c r="BGC97" s="20"/>
      <c r="BGD97" s="20"/>
      <c r="BGE97" s="20"/>
      <c r="BGF97" s="20"/>
      <c r="BGG97" s="20"/>
      <c r="BGH97" s="20"/>
      <c r="BGI97" s="20"/>
      <c r="BGJ97" s="20"/>
      <c r="BGK97" s="20"/>
      <c r="BGL97" s="20"/>
      <c r="BGM97" s="20"/>
      <c r="BGN97" s="20"/>
      <c r="BGO97" s="20"/>
      <c r="BGP97" s="20"/>
      <c r="BGQ97" s="20"/>
      <c r="BGR97" s="20"/>
      <c r="BGS97" s="20"/>
      <c r="BGT97" s="20"/>
      <c r="BGU97" s="20"/>
      <c r="BGV97" s="20"/>
      <c r="BGW97" s="20"/>
      <c r="BGX97" s="20"/>
      <c r="BGY97" s="20"/>
      <c r="BGZ97" s="20"/>
      <c r="BHA97" s="20"/>
      <c r="BHB97" s="20"/>
      <c r="BHC97" s="20"/>
      <c r="BHD97" s="20"/>
      <c r="BHE97" s="20"/>
      <c r="BHF97" s="20"/>
      <c r="BHG97" s="20"/>
      <c r="BHH97" s="20"/>
      <c r="BHI97" s="20"/>
      <c r="BHJ97" s="20"/>
      <c r="BHK97" s="20"/>
      <c r="BHL97" s="20"/>
      <c r="BHM97" s="20"/>
      <c r="BHN97" s="20"/>
      <c r="BHO97" s="20"/>
      <c r="BHP97" s="20"/>
      <c r="BHQ97" s="20"/>
      <c r="BHR97" s="20"/>
      <c r="BHS97" s="20"/>
      <c r="BHT97" s="20"/>
      <c r="BHU97" s="20"/>
      <c r="BHV97" s="20"/>
      <c r="BHW97" s="20"/>
      <c r="BHX97" s="20"/>
      <c r="BHY97" s="20"/>
      <c r="BHZ97" s="20"/>
      <c r="BIA97" s="20"/>
      <c r="BIB97" s="20"/>
      <c r="BIC97" s="20"/>
      <c r="BID97" s="20"/>
      <c r="BIE97" s="20"/>
      <c r="BIF97" s="20"/>
      <c r="BIG97" s="20"/>
      <c r="BIH97" s="20"/>
      <c r="BII97" s="20"/>
      <c r="BIJ97" s="20"/>
      <c r="BIK97" s="20"/>
      <c r="BIL97" s="20"/>
      <c r="BIM97" s="20"/>
      <c r="BIN97" s="20"/>
      <c r="BIO97" s="20"/>
      <c r="BIP97" s="20"/>
      <c r="BIQ97" s="20"/>
      <c r="BIR97" s="20"/>
      <c r="BIS97" s="20"/>
      <c r="BIT97" s="20"/>
      <c r="BIU97" s="20"/>
      <c r="BIV97" s="20"/>
      <c r="BIW97" s="20"/>
      <c r="BIX97" s="20"/>
      <c r="BIY97" s="20"/>
      <c r="BIZ97" s="20"/>
      <c r="BJA97" s="20"/>
      <c r="BJB97" s="20"/>
      <c r="BJC97" s="20"/>
      <c r="BJD97" s="20"/>
      <c r="BJE97" s="20"/>
      <c r="BJF97" s="20"/>
      <c r="BJG97" s="20"/>
      <c r="BJH97" s="20"/>
      <c r="BJI97" s="20"/>
      <c r="BJJ97" s="20"/>
      <c r="BJK97" s="20"/>
      <c r="BJL97" s="20"/>
      <c r="BJM97" s="20"/>
      <c r="BJN97" s="20"/>
      <c r="BJO97" s="20"/>
      <c r="BJP97" s="20"/>
      <c r="BJQ97" s="20"/>
      <c r="BJR97" s="20"/>
      <c r="BJS97" s="20"/>
      <c r="BJT97" s="20"/>
      <c r="BJU97" s="20"/>
      <c r="BJV97" s="20"/>
      <c r="BJW97" s="20"/>
      <c r="BJX97" s="20"/>
      <c r="BJY97" s="20"/>
      <c r="BJZ97" s="20"/>
      <c r="BKA97" s="20"/>
      <c r="BKB97" s="20"/>
      <c r="BKC97" s="20"/>
      <c r="BKD97" s="20"/>
      <c r="BKE97" s="20"/>
      <c r="BKF97" s="20"/>
      <c r="BKG97" s="20"/>
      <c r="BKH97" s="20"/>
      <c r="BKI97" s="20"/>
      <c r="BKJ97" s="20"/>
      <c r="BKK97" s="20"/>
      <c r="BKL97" s="20"/>
      <c r="BKM97" s="20"/>
      <c r="BKN97" s="20"/>
      <c r="BKO97" s="20"/>
      <c r="BKP97" s="20"/>
      <c r="BKQ97" s="20"/>
      <c r="BKR97" s="20"/>
      <c r="BKS97" s="20"/>
      <c r="BKT97" s="20"/>
      <c r="BKU97" s="20"/>
      <c r="BKV97" s="20"/>
      <c r="BKW97" s="20"/>
      <c r="BKX97" s="20"/>
      <c r="BKY97" s="20"/>
      <c r="BKZ97" s="20"/>
      <c r="BLA97" s="20"/>
      <c r="BLB97" s="20"/>
      <c r="BLC97" s="20"/>
      <c r="BLD97" s="20"/>
      <c r="BLE97" s="20"/>
      <c r="BLF97" s="20"/>
      <c r="BLG97" s="20"/>
      <c r="BLH97" s="20"/>
      <c r="BLI97" s="20"/>
      <c r="BLJ97" s="20"/>
      <c r="BLK97" s="20"/>
      <c r="BLL97" s="20"/>
      <c r="BLM97" s="20"/>
      <c r="BLN97" s="20"/>
      <c r="BLO97" s="20"/>
      <c r="BLP97" s="20"/>
      <c r="BLQ97" s="20"/>
      <c r="BLR97" s="20"/>
      <c r="BLS97" s="20"/>
      <c r="BLT97" s="20"/>
      <c r="BLU97" s="20"/>
      <c r="BLV97" s="20"/>
      <c r="BLW97" s="20"/>
      <c r="BLX97" s="20"/>
      <c r="BLY97" s="20"/>
      <c r="BLZ97" s="20"/>
      <c r="BMA97" s="20"/>
      <c r="BMB97" s="20"/>
      <c r="BMC97" s="20"/>
      <c r="BMD97" s="20"/>
      <c r="BME97" s="20"/>
      <c r="BMF97" s="20"/>
      <c r="BMG97" s="20"/>
      <c r="BMH97" s="20"/>
      <c r="BMI97" s="20"/>
      <c r="BMJ97" s="20"/>
      <c r="BMK97" s="20"/>
      <c r="BML97" s="20"/>
      <c r="BMM97" s="20"/>
      <c r="BMN97" s="20"/>
      <c r="BMO97" s="20"/>
      <c r="BMP97" s="20"/>
      <c r="BMQ97" s="20"/>
      <c r="BMR97" s="20"/>
      <c r="BMS97" s="20"/>
      <c r="BMT97" s="20"/>
      <c r="BMU97" s="20"/>
      <c r="BMV97" s="20"/>
      <c r="BMW97" s="20"/>
      <c r="BMX97" s="20"/>
      <c r="BMY97" s="20"/>
      <c r="BMZ97" s="20"/>
      <c r="BNA97" s="20"/>
      <c r="BNB97" s="20"/>
      <c r="BNC97" s="20"/>
      <c r="BND97" s="20"/>
      <c r="BNE97" s="20"/>
      <c r="BNF97" s="20"/>
      <c r="BNG97" s="20"/>
      <c r="BNH97" s="20"/>
      <c r="BNI97" s="20"/>
      <c r="BNJ97" s="20"/>
      <c r="BNK97" s="20"/>
      <c r="BNL97" s="20"/>
      <c r="BNM97" s="20"/>
      <c r="BNN97" s="20"/>
      <c r="BNO97" s="20"/>
      <c r="BNP97" s="20"/>
      <c r="BNQ97" s="20"/>
      <c r="BNR97" s="20"/>
      <c r="BNS97" s="20"/>
      <c r="BNT97" s="20"/>
      <c r="BNU97" s="20"/>
      <c r="BNV97" s="20"/>
      <c r="BNW97" s="20"/>
      <c r="BNX97" s="20"/>
      <c r="BNY97" s="20"/>
      <c r="BNZ97" s="20"/>
      <c r="BOA97" s="20"/>
      <c r="BOB97" s="20"/>
      <c r="BOC97" s="20"/>
      <c r="BOD97" s="20"/>
      <c r="BOE97" s="20"/>
      <c r="BOF97" s="20"/>
      <c r="BOG97" s="20"/>
      <c r="BOH97" s="20"/>
      <c r="BOI97" s="20"/>
      <c r="BOJ97" s="20"/>
      <c r="BOK97" s="20"/>
      <c r="BOL97" s="20"/>
      <c r="BOM97" s="20"/>
      <c r="BON97" s="20"/>
      <c r="BOO97" s="20"/>
      <c r="BOP97" s="20"/>
      <c r="BOQ97" s="20"/>
      <c r="BOR97" s="20"/>
      <c r="BOS97" s="20"/>
      <c r="BOT97" s="20"/>
      <c r="BOU97" s="20"/>
      <c r="BOV97" s="20"/>
      <c r="BOW97" s="20"/>
      <c r="BOX97" s="20"/>
      <c r="BOY97" s="20"/>
      <c r="BOZ97" s="20"/>
      <c r="BPA97" s="20"/>
      <c r="BPB97" s="20"/>
      <c r="BPC97" s="20"/>
      <c r="BPD97" s="20"/>
      <c r="BPE97" s="20"/>
      <c r="BPF97" s="20"/>
      <c r="BPG97" s="20"/>
      <c r="BPH97" s="20"/>
      <c r="BPI97" s="20"/>
      <c r="BPJ97" s="20"/>
      <c r="BPK97" s="20"/>
      <c r="BPL97" s="20"/>
      <c r="BPM97" s="20"/>
      <c r="BPN97" s="20"/>
      <c r="BPO97" s="20"/>
      <c r="BPP97" s="20"/>
      <c r="BPQ97" s="20"/>
      <c r="BPR97" s="20"/>
      <c r="BPS97" s="20"/>
      <c r="BPT97" s="20"/>
      <c r="BPU97" s="20"/>
      <c r="BPV97" s="20"/>
      <c r="BPW97" s="20"/>
      <c r="BPX97" s="20"/>
      <c r="BPY97" s="20"/>
      <c r="BPZ97" s="20"/>
      <c r="BQA97" s="20"/>
      <c r="BQB97" s="20"/>
      <c r="BQC97" s="20"/>
      <c r="BQD97" s="20"/>
      <c r="BQE97" s="20"/>
      <c r="BQF97" s="20"/>
      <c r="BQG97" s="20"/>
      <c r="BQH97" s="20"/>
      <c r="BQI97" s="20"/>
      <c r="BQJ97" s="20"/>
      <c r="BQK97" s="20"/>
      <c r="BQL97" s="20"/>
      <c r="BQM97" s="20"/>
      <c r="BQN97" s="20"/>
      <c r="BQO97" s="20"/>
      <c r="BQP97" s="20"/>
      <c r="BQQ97" s="20"/>
      <c r="BQR97" s="20"/>
      <c r="BQS97" s="20"/>
      <c r="BQT97" s="20"/>
      <c r="BQU97" s="20"/>
      <c r="BQV97" s="20"/>
      <c r="BQW97" s="20"/>
      <c r="BQX97" s="20"/>
      <c r="BQY97" s="20"/>
      <c r="BQZ97" s="20"/>
      <c r="BRA97" s="20"/>
      <c r="BRB97" s="20"/>
      <c r="BRC97" s="20"/>
      <c r="BRD97" s="20"/>
      <c r="BRE97" s="20"/>
      <c r="BRF97" s="20"/>
      <c r="BRG97" s="20"/>
      <c r="BRH97" s="20"/>
      <c r="BRI97" s="20"/>
      <c r="BRJ97" s="20"/>
      <c r="BRK97" s="20"/>
      <c r="BRL97" s="20"/>
      <c r="BRM97" s="20"/>
      <c r="BRN97" s="20"/>
      <c r="BRO97" s="20"/>
      <c r="BRP97" s="20"/>
      <c r="BRQ97" s="20"/>
      <c r="BRR97" s="20"/>
      <c r="BRS97" s="20"/>
      <c r="BRT97" s="20"/>
      <c r="BRU97" s="20"/>
      <c r="BRV97" s="20"/>
      <c r="BRW97" s="20"/>
      <c r="BRX97" s="20"/>
      <c r="BRY97" s="20"/>
      <c r="BRZ97" s="20"/>
      <c r="BSA97" s="20"/>
      <c r="BSB97" s="20"/>
      <c r="BSC97" s="20"/>
      <c r="BSD97" s="20"/>
      <c r="BSE97" s="20"/>
      <c r="BSF97" s="20"/>
      <c r="BSG97" s="20"/>
      <c r="BSH97" s="20"/>
      <c r="BSI97" s="20"/>
      <c r="BSJ97" s="20"/>
      <c r="BSK97" s="20"/>
      <c r="BSL97" s="20"/>
      <c r="BSM97" s="20"/>
      <c r="BSN97" s="20"/>
      <c r="BSO97" s="20"/>
      <c r="BSP97" s="20"/>
      <c r="BSQ97" s="20"/>
      <c r="BSR97" s="20"/>
      <c r="BSS97" s="20"/>
      <c r="BST97" s="20"/>
      <c r="BSU97" s="20"/>
      <c r="BSV97" s="20"/>
      <c r="BSW97" s="20"/>
      <c r="BSX97" s="20"/>
      <c r="BSY97" s="20"/>
      <c r="BSZ97" s="20"/>
      <c r="BTA97" s="20"/>
      <c r="BTB97" s="20"/>
      <c r="BTC97" s="20"/>
      <c r="BTD97" s="20"/>
      <c r="BTE97" s="20"/>
      <c r="BTF97" s="20"/>
      <c r="BTG97" s="20"/>
      <c r="BTH97" s="20"/>
      <c r="BTI97" s="20"/>
      <c r="BTJ97" s="20"/>
      <c r="BTK97" s="20"/>
      <c r="BTL97" s="20"/>
      <c r="BTM97" s="20"/>
      <c r="BTN97" s="20"/>
      <c r="BTO97" s="20"/>
      <c r="BTP97" s="20"/>
      <c r="BTQ97" s="20"/>
      <c r="BTR97" s="20"/>
      <c r="BTS97" s="20"/>
      <c r="BTT97" s="20"/>
      <c r="BTU97" s="20"/>
      <c r="BTV97" s="20"/>
      <c r="BTW97" s="20"/>
      <c r="BTX97" s="20"/>
      <c r="BTY97" s="20"/>
      <c r="BTZ97" s="20"/>
      <c r="BUA97" s="20"/>
      <c r="BUB97" s="20"/>
      <c r="BUC97" s="20"/>
      <c r="BUD97" s="20"/>
      <c r="BUE97" s="20"/>
      <c r="BUF97" s="20"/>
      <c r="BUG97" s="20"/>
      <c r="BUH97" s="20"/>
      <c r="BUI97" s="20"/>
      <c r="BUJ97" s="20"/>
      <c r="BUK97" s="20"/>
      <c r="BUL97" s="20"/>
      <c r="BUM97" s="20"/>
      <c r="BUN97" s="20"/>
      <c r="BUO97" s="20"/>
      <c r="BUP97" s="20"/>
      <c r="BUQ97" s="20"/>
      <c r="BUR97" s="20"/>
      <c r="BUS97" s="20"/>
      <c r="BUT97" s="20"/>
      <c r="BUU97" s="20"/>
      <c r="BUV97" s="20"/>
      <c r="BUW97" s="20"/>
      <c r="BUX97" s="20"/>
      <c r="BUY97" s="20"/>
      <c r="BUZ97" s="20"/>
      <c r="BVA97" s="20"/>
      <c r="BVB97" s="20"/>
      <c r="BVC97" s="20"/>
      <c r="BVD97" s="20"/>
      <c r="BVE97" s="20"/>
      <c r="BVF97" s="20"/>
      <c r="BVG97" s="20"/>
      <c r="BVH97" s="20"/>
      <c r="BVI97" s="20"/>
      <c r="BVJ97" s="20"/>
      <c r="BVK97" s="20"/>
      <c r="BVL97" s="20"/>
      <c r="BVM97" s="20"/>
      <c r="BVN97" s="20"/>
      <c r="BVO97" s="20"/>
      <c r="BVP97" s="20"/>
      <c r="BVQ97" s="20"/>
      <c r="BVR97" s="20"/>
      <c r="BVS97" s="20"/>
      <c r="BVT97" s="20"/>
      <c r="BVU97" s="20"/>
      <c r="BVV97" s="20"/>
      <c r="BVW97" s="20"/>
      <c r="BVX97" s="20"/>
      <c r="BVY97" s="20"/>
      <c r="BVZ97" s="20"/>
      <c r="BWA97" s="20"/>
      <c r="BWB97" s="20"/>
      <c r="BWC97" s="20"/>
      <c r="BWD97" s="20"/>
      <c r="BWE97" s="20"/>
      <c r="BWF97" s="20"/>
      <c r="BWG97" s="20"/>
      <c r="BWH97" s="20"/>
      <c r="BWI97" s="20"/>
      <c r="BWJ97" s="20"/>
      <c r="BWK97" s="20"/>
      <c r="BWL97" s="20"/>
      <c r="BWM97" s="20"/>
      <c r="BWN97" s="20"/>
      <c r="BWO97" s="20"/>
      <c r="BWP97" s="20"/>
      <c r="BWQ97" s="20"/>
      <c r="BWR97" s="20"/>
      <c r="BWS97" s="20"/>
      <c r="BWT97" s="20"/>
      <c r="BWU97" s="20"/>
      <c r="BWV97" s="20"/>
      <c r="BWW97" s="20"/>
      <c r="BWX97" s="20"/>
      <c r="BWY97" s="20"/>
      <c r="BWZ97" s="20"/>
      <c r="BXA97" s="20"/>
      <c r="BXB97" s="20"/>
      <c r="BXC97" s="20"/>
      <c r="BXD97" s="20"/>
      <c r="BXE97" s="20"/>
      <c r="BXF97" s="20"/>
      <c r="BXG97" s="20"/>
      <c r="BXH97" s="20"/>
      <c r="BXI97" s="20"/>
      <c r="BXJ97" s="20"/>
      <c r="BXK97" s="20"/>
      <c r="BXL97" s="20"/>
      <c r="BXM97" s="20"/>
      <c r="BXN97" s="20"/>
      <c r="BXO97" s="20"/>
      <c r="BXP97" s="20"/>
      <c r="BXQ97" s="20"/>
      <c r="BXR97" s="20"/>
      <c r="BXS97" s="20"/>
      <c r="BXT97" s="20"/>
      <c r="BXU97" s="20"/>
      <c r="BXV97" s="20"/>
      <c r="BXW97" s="20"/>
      <c r="BXX97" s="20"/>
      <c r="BXY97" s="20"/>
      <c r="BXZ97" s="20"/>
      <c r="BYA97" s="20"/>
      <c r="BYB97" s="20"/>
      <c r="BYC97" s="20"/>
      <c r="BYD97" s="20"/>
      <c r="BYE97" s="20"/>
      <c r="BYF97" s="20"/>
      <c r="BYG97" s="20"/>
      <c r="BYH97" s="20"/>
      <c r="BYI97" s="20"/>
      <c r="BYJ97" s="20"/>
      <c r="BYK97" s="20"/>
      <c r="BYL97" s="20"/>
      <c r="BYM97" s="20"/>
      <c r="BYN97" s="20"/>
      <c r="BYO97" s="20"/>
      <c r="BYP97" s="20"/>
      <c r="BYQ97" s="20"/>
      <c r="BYR97" s="20"/>
      <c r="BYS97" s="20"/>
      <c r="BYT97" s="20"/>
      <c r="BYU97" s="20"/>
      <c r="BYV97" s="20"/>
      <c r="BYW97" s="20"/>
      <c r="BYX97" s="20"/>
      <c r="BYY97" s="20"/>
      <c r="BYZ97" s="20"/>
      <c r="BZA97" s="20"/>
      <c r="BZB97" s="20"/>
      <c r="BZC97" s="20"/>
      <c r="BZD97" s="20"/>
      <c r="BZE97" s="20"/>
      <c r="BZF97" s="20"/>
      <c r="BZG97" s="20"/>
      <c r="BZH97" s="20"/>
      <c r="BZI97" s="20"/>
      <c r="BZJ97" s="20"/>
      <c r="BZK97" s="20"/>
      <c r="BZL97" s="20"/>
      <c r="BZM97" s="20"/>
      <c r="BZN97" s="20"/>
      <c r="BZO97" s="20"/>
      <c r="BZP97" s="20"/>
      <c r="BZQ97" s="20"/>
      <c r="BZR97" s="20"/>
      <c r="BZS97" s="20"/>
      <c r="BZT97" s="20"/>
      <c r="BZU97" s="20"/>
      <c r="BZV97" s="20"/>
      <c r="BZW97" s="20"/>
      <c r="BZX97" s="20"/>
      <c r="BZY97" s="20"/>
      <c r="BZZ97" s="20"/>
      <c r="CAA97" s="20"/>
      <c r="CAB97" s="20"/>
      <c r="CAC97" s="20"/>
      <c r="CAD97" s="20"/>
      <c r="CAE97" s="20"/>
      <c r="CAF97" s="20"/>
      <c r="CAG97" s="20"/>
      <c r="CAH97" s="20"/>
      <c r="CAI97" s="20"/>
      <c r="CAJ97" s="20"/>
      <c r="CAK97" s="20"/>
      <c r="CAL97" s="20"/>
      <c r="CAM97" s="20"/>
      <c r="CAN97" s="20"/>
      <c r="CAO97" s="20"/>
      <c r="CAP97" s="20"/>
      <c r="CAQ97" s="20"/>
      <c r="CAR97" s="20"/>
      <c r="CAS97" s="20"/>
      <c r="CAT97" s="20"/>
      <c r="CAU97" s="20"/>
      <c r="CAV97" s="20"/>
      <c r="CAW97" s="20"/>
      <c r="CAX97" s="20"/>
      <c r="CAY97" s="20"/>
      <c r="CAZ97" s="20"/>
      <c r="CBA97" s="20"/>
      <c r="CBB97" s="20"/>
      <c r="CBC97" s="20"/>
      <c r="CBD97" s="20"/>
      <c r="CBE97" s="20"/>
      <c r="CBF97" s="20"/>
      <c r="CBG97" s="20"/>
      <c r="CBH97" s="20"/>
      <c r="CBI97" s="20"/>
      <c r="CBJ97" s="20"/>
      <c r="CBK97" s="20"/>
      <c r="CBL97" s="20"/>
      <c r="CBM97" s="20"/>
      <c r="CBN97" s="20"/>
      <c r="CBO97" s="20"/>
      <c r="CBP97" s="20"/>
      <c r="CBQ97" s="20"/>
      <c r="CBR97" s="20"/>
      <c r="CBS97" s="20"/>
      <c r="CBT97" s="20"/>
      <c r="CBU97" s="20"/>
      <c r="CBV97" s="20"/>
      <c r="CBW97" s="20"/>
      <c r="CBX97" s="20"/>
      <c r="CBY97" s="20"/>
      <c r="CBZ97" s="20"/>
      <c r="CCA97" s="20"/>
      <c r="CCB97" s="20"/>
      <c r="CCC97" s="20"/>
      <c r="CCD97" s="20"/>
      <c r="CCE97" s="20"/>
      <c r="CCF97" s="20"/>
      <c r="CCG97" s="20"/>
      <c r="CCH97" s="20"/>
      <c r="CCI97" s="20"/>
      <c r="CCJ97" s="20"/>
      <c r="CCK97" s="20"/>
      <c r="CCL97" s="20"/>
      <c r="CCM97" s="20"/>
      <c r="CCN97" s="20"/>
      <c r="CCO97" s="20"/>
      <c r="CCP97" s="20"/>
      <c r="CCQ97" s="20"/>
      <c r="CCR97" s="20"/>
      <c r="CCS97" s="20"/>
      <c r="CCT97" s="20"/>
      <c r="CCU97" s="20"/>
      <c r="CCV97" s="20"/>
      <c r="CCW97" s="20"/>
      <c r="CCX97" s="20"/>
      <c r="CCY97" s="20"/>
      <c r="CCZ97" s="20"/>
      <c r="CDA97" s="20"/>
      <c r="CDB97" s="20"/>
      <c r="CDC97" s="20"/>
      <c r="CDD97" s="20"/>
      <c r="CDE97" s="20"/>
      <c r="CDF97" s="20"/>
      <c r="CDG97" s="20"/>
      <c r="CDH97" s="20"/>
      <c r="CDI97" s="20"/>
      <c r="CDJ97" s="20"/>
      <c r="CDK97" s="20"/>
      <c r="CDL97" s="20"/>
      <c r="CDM97" s="20"/>
      <c r="CDN97" s="20"/>
      <c r="CDO97" s="20"/>
      <c r="CDP97" s="20"/>
      <c r="CDQ97" s="20"/>
      <c r="CDR97" s="20"/>
      <c r="CDS97" s="20"/>
      <c r="CDT97" s="20"/>
      <c r="CDU97" s="20"/>
      <c r="CDV97" s="20"/>
      <c r="CDW97" s="20"/>
      <c r="CDX97" s="20"/>
      <c r="CDY97" s="20"/>
      <c r="CDZ97" s="20"/>
      <c r="CEA97" s="20"/>
      <c r="CEB97" s="20"/>
      <c r="CEC97" s="20"/>
      <c r="CED97" s="20"/>
      <c r="CEE97" s="20"/>
      <c r="CEF97" s="20"/>
      <c r="CEG97" s="20"/>
      <c r="CEH97" s="20"/>
      <c r="CEI97" s="20"/>
      <c r="CEJ97" s="20"/>
      <c r="CEK97" s="20"/>
      <c r="CEL97" s="20"/>
      <c r="CEM97" s="20"/>
      <c r="CEN97" s="20"/>
      <c r="CEO97" s="20"/>
      <c r="CEP97" s="20"/>
      <c r="CEQ97" s="20"/>
      <c r="CER97" s="20"/>
      <c r="CES97" s="20"/>
      <c r="CET97" s="20"/>
      <c r="CEU97" s="20"/>
      <c r="CEV97" s="20"/>
      <c r="CEW97" s="20"/>
      <c r="CEX97" s="20"/>
      <c r="CEY97" s="20"/>
      <c r="CEZ97" s="20"/>
      <c r="CFA97" s="20"/>
      <c r="CFB97" s="20"/>
      <c r="CFC97" s="20"/>
      <c r="CFD97" s="20"/>
      <c r="CFE97" s="20"/>
      <c r="CFF97" s="20"/>
      <c r="CFG97" s="20"/>
      <c r="CFH97" s="20"/>
      <c r="CFI97" s="20"/>
      <c r="CFJ97" s="20"/>
      <c r="CFK97" s="20"/>
      <c r="CFL97" s="20"/>
      <c r="CFM97" s="20"/>
      <c r="CFN97" s="20"/>
      <c r="CFO97" s="20"/>
      <c r="CFP97" s="20"/>
      <c r="CFQ97" s="20"/>
      <c r="CFR97" s="20"/>
      <c r="CFS97" s="20"/>
      <c r="CFT97" s="20"/>
      <c r="CFU97" s="20"/>
      <c r="CFV97" s="20"/>
      <c r="CFW97" s="20"/>
      <c r="CFX97" s="20"/>
      <c r="CFY97" s="20"/>
      <c r="CFZ97" s="20"/>
      <c r="CGA97" s="20"/>
      <c r="CGB97" s="20"/>
      <c r="CGC97" s="20"/>
      <c r="CGD97" s="20"/>
      <c r="CGE97" s="20"/>
      <c r="CGF97" s="20"/>
      <c r="CGG97" s="20"/>
      <c r="CGH97" s="20"/>
      <c r="CGI97" s="20"/>
      <c r="CGJ97" s="20"/>
      <c r="CGK97" s="20"/>
      <c r="CGL97" s="20"/>
      <c r="CGM97" s="20"/>
      <c r="CGN97" s="20"/>
      <c r="CGO97" s="20"/>
      <c r="CGP97" s="20"/>
      <c r="CGQ97" s="20"/>
      <c r="CGR97" s="20"/>
      <c r="CGS97" s="20"/>
      <c r="CGT97" s="20"/>
      <c r="CGU97" s="20"/>
      <c r="CGV97" s="20"/>
      <c r="CGW97" s="20"/>
      <c r="CGX97" s="20"/>
      <c r="CGY97" s="20"/>
      <c r="CGZ97" s="20"/>
      <c r="CHA97" s="20"/>
      <c r="CHB97" s="20"/>
      <c r="CHC97" s="20"/>
      <c r="CHD97" s="20"/>
      <c r="CHE97" s="20"/>
      <c r="CHF97" s="20"/>
      <c r="CHG97" s="20"/>
      <c r="CHH97" s="20"/>
      <c r="CHI97" s="20"/>
      <c r="CHJ97" s="20"/>
      <c r="CHK97" s="20"/>
      <c r="CHL97" s="20"/>
      <c r="CHM97" s="20"/>
      <c r="CHN97" s="20"/>
      <c r="CHO97" s="20"/>
      <c r="CHP97" s="20"/>
      <c r="CHQ97" s="20"/>
      <c r="CHR97" s="20"/>
      <c r="CHS97" s="20"/>
      <c r="CHT97" s="20"/>
      <c r="CHU97" s="20"/>
      <c r="CHV97" s="20"/>
      <c r="CHW97" s="20"/>
      <c r="CHX97" s="20"/>
      <c r="CHY97" s="20"/>
      <c r="CHZ97" s="20"/>
      <c r="CIA97" s="20"/>
      <c r="CIB97" s="20"/>
      <c r="CIC97" s="20"/>
      <c r="CID97" s="20"/>
      <c r="CIE97" s="20"/>
      <c r="CIF97" s="20"/>
      <c r="CIG97" s="20"/>
      <c r="CIH97" s="20"/>
      <c r="CII97" s="20"/>
      <c r="CIJ97" s="20"/>
      <c r="CIK97" s="20"/>
      <c r="CIL97" s="20"/>
      <c r="CIM97" s="20"/>
      <c r="CIN97" s="20"/>
      <c r="CIO97" s="20"/>
      <c r="CIP97" s="20"/>
      <c r="CIQ97" s="20"/>
      <c r="CIR97" s="20"/>
      <c r="CIS97" s="20"/>
      <c r="CIT97" s="20"/>
      <c r="CIU97" s="20"/>
      <c r="CIV97" s="20"/>
      <c r="CIW97" s="20"/>
      <c r="CIX97" s="20"/>
      <c r="CIY97" s="20"/>
      <c r="CIZ97" s="20"/>
      <c r="CJA97" s="20"/>
      <c r="CJB97" s="20"/>
      <c r="CJC97" s="20"/>
      <c r="CJD97" s="20"/>
      <c r="CJE97" s="20"/>
      <c r="CJF97" s="20"/>
      <c r="CJG97" s="20"/>
      <c r="CJH97" s="20"/>
      <c r="CJI97" s="20"/>
      <c r="CJJ97" s="20"/>
      <c r="CJK97" s="20"/>
      <c r="CJL97" s="20"/>
      <c r="CJM97" s="20"/>
      <c r="CJN97" s="20"/>
      <c r="CJO97" s="20"/>
      <c r="CJP97" s="20"/>
      <c r="CJQ97" s="20"/>
      <c r="CJR97" s="20"/>
      <c r="CJS97" s="20"/>
      <c r="CJT97" s="20"/>
      <c r="CJU97" s="20"/>
      <c r="CJV97" s="20"/>
      <c r="CJW97" s="20"/>
      <c r="CJX97" s="20"/>
      <c r="CJY97" s="20"/>
      <c r="CJZ97" s="20"/>
      <c r="CKA97" s="20"/>
      <c r="CKB97" s="20"/>
      <c r="CKC97" s="20"/>
      <c r="CKD97" s="20"/>
      <c r="CKE97" s="20"/>
      <c r="CKF97" s="20"/>
      <c r="CKG97" s="20"/>
      <c r="CKH97" s="20"/>
      <c r="CKI97" s="20"/>
      <c r="CKJ97" s="20"/>
      <c r="CKK97" s="20"/>
      <c r="CKL97" s="20"/>
      <c r="CKM97" s="20"/>
      <c r="CKN97" s="20"/>
      <c r="CKO97" s="20"/>
      <c r="CKP97" s="20"/>
      <c r="CKQ97" s="20"/>
      <c r="CKR97" s="20"/>
      <c r="CKS97" s="20"/>
      <c r="CKT97" s="20"/>
      <c r="CKU97" s="20"/>
      <c r="CKV97" s="20"/>
      <c r="CKW97" s="20"/>
      <c r="CKX97" s="20"/>
      <c r="CKY97" s="20"/>
      <c r="CKZ97" s="20"/>
      <c r="CLA97" s="20"/>
      <c r="CLB97" s="20"/>
      <c r="CLC97" s="20"/>
      <c r="CLD97" s="20"/>
      <c r="CLE97" s="20"/>
      <c r="CLF97" s="20"/>
      <c r="CLG97" s="20"/>
      <c r="CLH97" s="20"/>
      <c r="CLI97" s="20"/>
      <c r="CLJ97" s="20"/>
      <c r="CLK97" s="20"/>
      <c r="CLL97" s="20"/>
      <c r="CLM97" s="20"/>
      <c r="CLN97" s="20"/>
      <c r="CLO97" s="20"/>
      <c r="CLP97" s="20"/>
      <c r="CLQ97" s="20"/>
      <c r="CLR97" s="20"/>
      <c r="CLS97" s="20"/>
      <c r="CLT97" s="20"/>
      <c r="CLU97" s="20"/>
      <c r="CLV97" s="20"/>
      <c r="CLW97" s="20"/>
      <c r="CLX97" s="20"/>
      <c r="CLY97" s="20"/>
      <c r="CLZ97" s="20"/>
      <c r="CMA97" s="20"/>
      <c r="CMB97" s="20"/>
      <c r="CMC97" s="20"/>
      <c r="CMD97" s="20"/>
      <c r="CME97" s="20"/>
      <c r="CMF97" s="20"/>
      <c r="CMG97" s="20"/>
      <c r="CMH97" s="20"/>
      <c r="CMI97" s="20"/>
      <c r="CMJ97" s="20"/>
      <c r="CMK97" s="20"/>
      <c r="CML97" s="20"/>
      <c r="CMM97" s="20"/>
      <c r="CMN97" s="20"/>
      <c r="CMO97" s="20"/>
      <c r="CMP97" s="20"/>
      <c r="CMQ97" s="20"/>
      <c r="CMR97" s="20"/>
      <c r="CMS97" s="20"/>
      <c r="CMT97" s="20"/>
      <c r="CMU97" s="20"/>
      <c r="CMV97" s="20"/>
      <c r="CMW97" s="20"/>
      <c r="CMX97" s="20"/>
      <c r="CMY97" s="20"/>
      <c r="CMZ97" s="20"/>
      <c r="CNA97" s="20"/>
      <c r="CNB97" s="20"/>
      <c r="CNC97" s="20"/>
      <c r="CND97" s="20"/>
      <c r="CNE97" s="20"/>
      <c r="CNF97" s="20"/>
      <c r="CNG97" s="20"/>
      <c r="CNH97" s="20"/>
      <c r="CNI97" s="20"/>
      <c r="CNJ97" s="20"/>
      <c r="CNK97" s="20"/>
      <c r="CNL97" s="20"/>
      <c r="CNM97" s="20"/>
      <c r="CNN97" s="20"/>
      <c r="CNO97" s="20"/>
      <c r="CNP97" s="20"/>
      <c r="CNQ97" s="20"/>
      <c r="CNR97" s="20"/>
      <c r="CNS97" s="20"/>
      <c r="CNT97" s="20"/>
      <c r="CNU97" s="20"/>
      <c r="CNV97" s="20"/>
      <c r="CNW97" s="20"/>
      <c r="CNX97" s="20"/>
      <c r="CNY97" s="20"/>
      <c r="CNZ97" s="20"/>
      <c r="COA97" s="20"/>
      <c r="COB97" s="20"/>
      <c r="COC97" s="20"/>
      <c r="COD97" s="20"/>
      <c r="COE97" s="20"/>
      <c r="COF97" s="20"/>
      <c r="COG97" s="20"/>
      <c r="COH97" s="20"/>
      <c r="COI97" s="20"/>
      <c r="COJ97" s="20"/>
      <c r="COK97" s="20"/>
      <c r="COL97" s="20"/>
      <c r="COM97" s="20"/>
      <c r="CON97" s="20"/>
      <c r="COO97" s="20"/>
      <c r="COP97" s="20"/>
      <c r="COQ97" s="20"/>
      <c r="COR97" s="20"/>
      <c r="COS97" s="20"/>
      <c r="COT97" s="20"/>
      <c r="COU97" s="20"/>
      <c r="COV97" s="20"/>
      <c r="COW97" s="20"/>
      <c r="COX97" s="20"/>
      <c r="COY97" s="20"/>
      <c r="COZ97" s="20"/>
      <c r="CPA97" s="20"/>
      <c r="CPB97" s="20"/>
      <c r="CPC97" s="20"/>
      <c r="CPD97" s="20"/>
      <c r="CPE97" s="20"/>
      <c r="CPF97" s="20"/>
      <c r="CPG97" s="20"/>
      <c r="CPH97" s="20"/>
      <c r="CPI97" s="20"/>
      <c r="CPJ97" s="20"/>
      <c r="CPK97" s="20"/>
      <c r="CPL97" s="20"/>
      <c r="CPM97" s="20"/>
      <c r="CPN97" s="20"/>
      <c r="CPO97" s="20"/>
      <c r="CPP97" s="20"/>
      <c r="CPQ97" s="20"/>
      <c r="CPR97" s="20"/>
      <c r="CPS97" s="20"/>
      <c r="CPT97" s="20"/>
      <c r="CPU97" s="20"/>
      <c r="CPV97" s="20"/>
      <c r="CPW97" s="20"/>
      <c r="CPX97" s="20"/>
      <c r="CPY97" s="20"/>
      <c r="CPZ97" s="20"/>
      <c r="CQA97" s="20"/>
      <c r="CQB97" s="20"/>
      <c r="CQC97" s="20"/>
      <c r="CQD97" s="20"/>
      <c r="CQE97" s="20"/>
      <c r="CQF97" s="20"/>
      <c r="CQG97" s="20"/>
      <c r="CQH97" s="20"/>
      <c r="CQI97" s="20"/>
      <c r="CQJ97" s="20"/>
      <c r="CQK97" s="20"/>
      <c r="CQL97" s="20"/>
      <c r="CQM97" s="20"/>
      <c r="CQN97" s="20"/>
      <c r="CQO97" s="20"/>
      <c r="CQP97" s="20"/>
      <c r="CQQ97" s="20"/>
      <c r="CQR97" s="20"/>
      <c r="CQS97" s="20"/>
      <c r="CQT97" s="20"/>
      <c r="CQU97" s="20"/>
      <c r="CQV97" s="20"/>
      <c r="CQW97" s="20"/>
      <c r="CQX97" s="20"/>
      <c r="CQY97" s="20"/>
      <c r="CQZ97" s="20"/>
    </row>
    <row r="98" spans="1:2496" s="11" customFormat="1" ht="18" customHeight="1" x14ac:dyDescent="0.25">
      <c r="A98" s="433"/>
      <c r="B98" s="21">
        <v>5</v>
      </c>
      <c r="C98" s="21" t="str">
        <f t="shared" si="8"/>
        <v>_5</v>
      </c>
      <c r="D98" s="21" t="str">
        <f t="shared" si="9"/>
        <v>_11_2</v>
      </c>
      <c r="E98" s="22" t="s">
        <v>78</v>
      </c>
      <c r="F98" s="21">
        <v>11</v>
      </c>
      <c r="G98" s="22" t="s">
        <v>79</v>
      </c>
      <c r="H98" s="21">
        <v>2</v>
      </c>
      <c r="I98" s="22" t="s">
        <v>9</v>
      </c>
      <c r="J98" s="15">
        <v>0</v>
      </c>
      <c r="K98" s="15">
        <v>0</v>
      </c>
      <c r="L98" s="24">
        <v>3</v>
      </c>
      <c r="M98" s="13">
        <f t="shared" si="6"/>
        <v>3</v>
      </c>
      <c r="N98" s="13">
        <f t="shared" si="7"/>
        <v>3</v>
      </c>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
      <c r="DX98" s="20"/>
      <c r="DY98" s="20"/>
      <c r="DZ98" s="20"/>
      <c r="EA98" s="20"/>
      <c r="EB98" s="20"/>
      <c r="EC98" s="20"/>
      <c r="ED98" s="20"/>
      <c r="EE98" s="20"/>
      <c r="EF98" s="20"/>
      <c r="EG98" s="20"/>
      <c r="EH98" s="20"/>
      <c r="EI98" s="20"/>
      <c r="EJ98" s="20"/>
      <c r="EK98" s="20"/>
      <c r="EL98" s="20"/>
      <c r="EM98" s="20"/>
      <c r="EN98" s="20"/>
      <c r="EO98" s="20"/>
      <c r="EP98" s="20"/>
      <c r="EQ98" s="20"/>
      <c r="ER98" s="20"/>
      <c r="ES98" s="20"/>
      <c r="ET98" s="20"/>
      <c r="EU98" s="20"/>
      <c r="EV98" s="20"/>
      <c r="EW98" s="20"/>
      <c r="EX98" s="20"/>
      <c r="EY98" s="20"/>
      <c r="EZ98" s="20"/>
      <c r="FA98" s="20"/>
      <c r="FB98" s="20"/>
      <c r="FC98" s="20"/>
      <c r="FD98" s="20"/>
      <c r="FE98" s="20"/>
      <c r="FF98" s="20"/>
      <c r="FG98" s="20"/>
      <c r="FH98" s="20"/>
      <c r="FI98" s="20"/>
      <c r="FJ98" s="20"/>
      <c r="FK98" s="20"/>
      <c r="FL98" s="20"/>
      <c r="FM98" s="20"/>
      <c r="FN98" s="20"/>
      <c r="FO98" s="20"/>
      <c r="FP98" s="20"/>
      <c r="FQ98" s="20"/>
      <c r="FR98" s="20"/>
      <c r="FS98" s="20"/>
      <c r="FT98" s="20"/>
      <c r="FU98" s="20"/>
      <c r="FV98" s="20"/>
      <c r="FW98" s="20"/>
      <c r="FX98" s="20"/>
      <c r="FY98" s="20"/>
      <c r="FZ98" s="20"/>
      <c r="GA98" s="20"/>
      <c r="GB98" s="20"/>
      <c r="GC98" s="20"/>
      <c r="GD98" s="20"/>
      <c r="GE98" s="20"/>
      <c r="GF98" s="20"/>
      <c r="GG98" s="20"/>
      <c r="GH98" s="20"/>
      <c r="GI98" s="20"/>
      <c r="GJ98" s="20"/>
      <c r="GK98" s="20"/>
      <c r="GL98" s="20"/>
      <c r="GM98" s="20"/>
      <c r="GN98" s="20"/>
      <c r="GO98" s="20"/>
      <c r="GP98" s="20"/>
      <c r="GQ98" s="20"/>
      <c r="GR98" s="20"/>
      <c r="GS98" s="20"/>
      <c r="GT98" s="20"/>
      <c r="GU98" s="20"/>
      <c r="GV98" s="20"/>
      <c r="GW98" s="20"/>
      <c r="GX98" s="20"/>
      <c r="GY98" s="20"/>
      <c r="GZ98" s="20"/>
      <c r="HA98" s="20"/>
      <c r="HB98" s="20"/>
      <c r="HC98" s="20"/>
      <c r="HD98" s="20"/>
      <c r="HE98" s="20"/>
      <c r="HF98" s="20"/>
      <c r="HG98" s="20"/>
      <c r="HH98" s="20"/>
      <c r="HI98" s="20"/>
      <c r="HJ98" s="20"/>
      <c r="HK98" s="20"/>
      <c r="HL98" s="20"/>
      <c r="HM98" s="20"/>
      <c r="HN98" s="20"/>
      <c r="HO98" s="20"/>
      <c r="HP98" s="20"/>
      <c r="HQ98" s="20"/>
      <c r="HR98" s="20"/>
      <c r="HS98" s="20"/>
      <c r="HT98" s="20"/>
      <c r="HU98" s="20"/>
      <c r="HV98" s="20"/>
      <c r="HW98" s="20"/>
      <c r="HX98" s="20"/>
      <c r="HY98" s="20"/>
      <c r="HZ98" s="20"/>
      <c r="IA98" s="20"/>
      <c r="IB98" s="20"/>
      <c r="IC98" s="20"/>
      <c r="ID98" s="20"/>
      <c r="IE98" s="20"/>
      <c r="IF98" s="20"/>
      <c r="IG98" s="20"/>
      <c r="IH98" s="20"/>
      <c r="II98" s="20"/>
      <c r="IJ98" s="20"/>
      <c r="IK98" s="20"/>
      <c r="IL98" s="20"/>
      <c r="IM98" s="20"/>
      <c r="IN98" s="20"/>
      <c r="IO98" s="20"/>
      <c r="IP98" s="20"/>
      <c r="IQ98" s="20"/>
      <c r="IR98" s="20"/>
      <c r="IS98" s="20"/>
      <c r="IT98" s="20"/>
      <c r="IU98" s="20"/>
      <c r="IV98" s="20"/>
      <c r="IW98" s="20"/>
      <c r="IX98" s="20"/>
      <c r="IY98" s="20"/>
      <c r="IZ98" s="20"/>
      <c r="JA98" s="20"/>
      <c r="JB98" s="20"/>
      <c r="JC98" s="20"/>
      <c r="JD98" s="20"/>
      <c r="JE98" s="20"/>
      <c r="JF98" s="20"/>
      <c r="JG98" s="20"/>
      <c r="JH98" s="20"/>
      <c r="JI98" s="20"/>
      <c r="JJ98" s="20"/>
      <c r="JK98" s="20"/>
      <c r="JL98" s="20"/>
      <c r="JM98" s="20"/>
      <c r="JN98" s="20"/>
      <c r="JO98" s="20"/>
      <c r="JP98" s="20"/>
      <c r="JQ98" s="20"/>
      <c r="JR98" s="20"/>
      <c r="JS98" s="20"/>
      <c r="JT98" s="20"/>
      <c r="JU98" s="20"/>
      <c r="JV98" s="20"/>
      <c r="JW98" s="20"/>
      <c r="JX98" s="20"/>
      <c r="JY98" s="20"/>
      <c r="JZ98" s="20"/>
      <c r="KA98" s="20"/>
      <c r="KB98" s="20"/>
      <c r="KC98" s="20"/>
      <c r="KD98" s="20"/>
      <c r="KE98" s="20"/>
      <c r="KF98" s="20"/>
      <c r="KG98" s="20"/>
      <c r="KH98" s="20"/>
      <c r="KI98" s="20"/>
      <c r="KJ98" s="20"/>
      <c r="KK98" s="20"/>
      <c r="KL98" s="20"/>
      <c r="KM98" s="20"/>
      <c r="KN98" s="20"/>
      <c r="KO98" s="20"/>
      <c r="KP98" s="20"/>
      <c r="KQ98" s="20"/>
      <c r="KR98" s="20"/>
      <c r="KS98" s="20"/>
      <c r="KT98" s="20"/>
      <c r="KU98" s="20"/>
      <c r="KV98" s="20"/>
      <c r="KW98" s="20"/>
      <c r="KX98" s="20"/>
      <c r="KY98" s="20"/>
      <c r="KZ98" s="20"/>
      <c r="LA98" s="20"/>
      <c r="LB98" s="20"/>
      <c r="LC98" s="20"/>
      <c r="LD98" s="20"/>
      <c r="LE98" s="20"/>
      <c r="LF98" s="20"/>
      <c r="LG98" s="20"/>
      <c r="LH98" s="20"/>
      <c r="LI98" s="20"/>
      <c r="LJ98" s="20"/>
      <c r="LK98" s="20"/>
      <c r="LL98" s="20"/>
      <c r="LM98" s="20"/>
      <c r="LN98" s="20"/>
      <c r="LO98" s="20"/>
      <c r="LP98" s="20"/>
      <c r="LQ98" s="20"/>
      <c r="LR98" s="20"/>
      <c r="LS98" s="20"/>
      <c r="LT98" s="20"/>
      <c r="LU98" s="20"/>
      <c r="LV98" s="20"/>
      <c r="LW98" s="20"/>
      <c r="LX98" s="20"/>
      <c r="LY98" s="20"/>
      <c r="LZ98" s="20"/>
      <c r="MA98" s="20"/>
      <c r="MB98" s="20"/>
      <c r="MC98" s="20"/>
      <c r="MD98" s="20"/>
      <c r="ME98" s="20"/>
      <c r="MF98" s="20"/>
      <c r="MG98" s="20"/>
      <c r="MH98" s="20"/>
      <c r="MI98" s="20"/>
      <c r="MJ98" s="20"/>
      <c r="MK98" s="20"/>
      <c r="ML98" s="20"/>
      <c r="MM98" s="20"/>
      <c r="MN98" s="20"/>
      <c r="MO98" s="20"/>
      <c r="MP98" s="20"/>
      <c r="MQ98" s="20"/>
      <c r="MR98" s="20"/>
      <c r="MS98" s="20"/>
      <c r="MT98" s="20"/>
      <c r="MU98" s="20"/>
      <c r="MV98" s="20"/>
      <c r="MW98" s="20"/>
      <c r="MX98" s="20"/>
      <c r="MY98" s="20"/>
      <c r="MZ98" s="20"/>
      <c r="NA98" s="20"/>
      <c r="NB98" s="20"/>
      <c r="NC98" s="20"/>
      <c r="ND98" s="20"/>
      <c r="NE98" s="20"/>
      <c r="NF98" s="20"/>
      <c r="NG98" s="20"/>
      <c r="NH98" s="20"/>
      <c r="NI98" s="20"/>
      <c r="NJ98" s="20"/>
      <c r="NK98" s="20"/>
      <c r="NL98" s="20"/>
      <c r="NM98" s="20"/>
      <c r="NN98" s="20"/>
      <c r="NO98" s="20"/>
      <c r="NP98" s="20"/>
      <c r="NQ98" s="20"/>
      <c r="NR98" s="20"/>
      <c r="NS98" s="20"/>
      <c r="NT98" s="20"/>
      <c r="NU98" s="20"/>
      <c r="NV98" s="20"/>
      <c r="NW98" s="20"/>
      <c r="NX98" s="20"/>
      <c r="NY98" s="20"/>
      <c r="NZ98" s="20"/>
      <c r="OA98" s="20"/>
      <c r="OB98" s="20"/>
      <c r="OC98" s="20"/>
      <c r="OD98" s="20"/>
      <c r="OE98" s="20"/>
      <c r="OF98" s="20"/>
      <c r="OG98" s="20"/>
      <c r="OH98" s="20"/>
      <c r="OI98" s="20"/>
      <c r="OJ98" s="20"/>
      <c r="OK98" s="20"/>
      <c r="OL98" s="20"/>
      <c r="OM98" s="20"/>
      <c r="ON98" s="20"/>
      <c r="OO98" s="20"/>
      <c r="OP98" s="20"/>
      <c r="OQ98" s="20"/>
      <c r="OR98" s="20"/>
      <c r="OS98" s="20"/>
      <c r="OT98" s="20"/>
      <c r="OU98" s="20"/>
      <c r="OV98" s="20"/>
      <c r="OW98" s="20"/>
      <c r="OX98" s="20"/>
      <c r="OY98" s="20"/>
      <c r="OZ98" s="20"/>
      <c r="PA98" s="20"/>
      <c r="PB98" s="20"/>
      <c r="PC98" s="20"/>
      <c r="PD98" s="20"/>
      <c r="PE98" s="20"/>
      <c r="PF98" s="20"/>
      <c r="PG98" s="20"/>
      <c r="PH98" s="20"/>
      <c r="PI98" s="20"/>
      <c r="PJ98" s="20"/>
      <c r="PK98" s="20"/>
      <c r="PL98" s="20"/>
      <c r="PM98" s="20"/>
      <c r="PN98" s="20"/>
      <c r="PO98" s="20"/>
      <c r="PP98" s="20"/>
      <c r="PQ98" s="20"/>
      <c r="PR98" s="20"/>
      <c r="PS98" s="20"/>
      <c r="PT98" s="20"/>
      <c r="PU98" s="20"/>
      <c r="PV98" s="20"/>
      <c r="PW98" s="20"/>
      <c r="PX98" s="20"/>
      <c r="PY98" s="20"/>
      <c r="PZ98" s="20"/>
      <c r="QA98" s="20"/>
      <c r="QB98" s="20"/>
      <c r="QC98" s="20"/>
      <c r="QD98" s="20"/>
      <c r="QE98" s="20"/>
      <c r="QF98" s="20"/>
      <c r="QG98" s="20"/>
      <c r="QH98" s="20"/>
      <c r="QI98" s="20"/>
      <c r="QJ98" s="20"/>
      <c r="QK98" s="20"/>
      <c r="QL98" s="20"/>
      <c r="QM98" s="20"/>
      <c r="QN98" s="20"/>
      <c r="QO98" s="20"/>
      <c r="QP98" s="20"/>
      <c r="QQ98" s="20"/>
      <c r="QR98" s="20"/>
      <c r="QS98" s="20"/>
      <c r="QT98" s="20"/>
      <c r="QU98" s="20"/>
      <c r="QV98" s="20"/>
      <c r="QW98" s="20"/>
      <c r="QX98" s="20"/>
      <c r="QY98" s="20"/>
      <c r="QZ98" s="20"/>
      <c r="RA98" s="20"/>
      <c r="RB98" s="20"/>
      <c r="RC98" s="20"/>
      <c r="RD98" s="20"/>
      <c r="RE98" s="20"/>
      <c r="RF98" s="20"/>
      <c r="RG98" s="20"/>
      <c r="RH98" s="20"/>
      <c r="RI98" s="20"/>
      <c r="RJ98" s="20"/>
      <c r="RK98" s="20"/>
      <c r="RL98" s="20"/>
      <c r="RM98" s="20"/>
      <c r="RN98" s="20"/>
      <c r="RO98" s="20"/>
      <c r="RP98" s="20"/>
      <c r="RQ98" s="20"/>
      <c r="RR98" s="20"/>
      <c r="RS98" s="20"/>
      <c r="RT98" s="20"/>
      <c r="RU98" s="20"/>
      <c r="RV98" s="20"/>
      <c r="RW98" s="20"/>
      <c r="RX98" s="20"/>
      <c r="RY98" s="20"/>
      <c r="RZ98" s="20"/>
      <c r="SA98" s="20"/>
      <c r="SB98" s="20"/>
      <c r="SC98" s="20"/>
      <c r="SD98" s="20"/>
      <c r="SE98" s="20"/>
      <c r="SF98" s="20"/>
      <c r="SG98" s="20"/>
      <c r="SH98" s="20"/>
      <c r="SI98" s="20"/>
      <c r="SJ98" s="20"/>
      <c r="SK98" s="20"/>
      <c r="SL98" s="20"/>
      <c r="SM98" s="20"/>
      <c r="SN98" s="20"/>
      <c r="SO98" s="20"/>
      <c r="SP98" s="20"/>
      <c r="SQ98" s="20"/>
      <c r="SR98" s="20"/>
      <c r="SS98" s="20"/>
      <c r="ST98" s="20"/>
      <c r="SU98" s="20"/>
      <c r="SV98" s="20"/>
      <c r="SW98" s="20"/>
      <c r="SX98" s="20"/>
      <c r="SY98" s="20"/>
      <c r="SZ98" s="20"/>
      <c r="TA98" s="20"/>
      <c r="TB98" s="20"/>
      <c r="TC98" s="20"/>
      <c r="TD98" s="20"/>
      <c r="TE98" s="20"/>
      <c r="TF98" s="20"/>
      <c r="TG98" s="20"/>
      <c r="TH98" s="20"/>
      <c r="TI98" s="20"/>
      <c r="TJ98" s="20"/>
      <c r="TK98" s="20"/>
      <c r="TL98" s="20"/>
      <c r="TM98" s="20"/>
      <c r="TN98" s="20"/>
      <c r="TO98" s="20"/>
      <c r="TP98" s="20"/>
      <c r="TQ98" s="20"/>
      <c r="TR98" s="20"/>
      <c r="TS98" s="20"/>
      <c r="TT98" s="20"/>
      <c r="TU98" s="20"/>
      <c r="TV98" s="20"/>
      <c r="TW98" s="20"/>
      <c r="TX98" s="20"/>
      <c r="TY98" s="20"/>
      <c r="TZ98" s="20"/>
      <c r="UA98" s="20"/>
      <c r="UB98" s="20"/>
      <c r="UC98" s="20"/>
      <c r="UD98" s="20"/>
      <c r="UE98" s="20"/>
      <c r="UF98" s="20"/>
      <c r="UG98" s="20"/>
      <c r="UH98" s="20"/>
      <c r="UI98" s="20"/>
      <c r="UJ98" s="20"/>
      <c r="UK98" s="20"/>
      <c r="UL98" s="20"/>
      <c r="UM98" s="20"/>
      <c r="UN98" s="20"/>
      <c r="UO98" s="20"/>
      <c r="UP98" s="20"/>
      <c r="UQ98" s="20"/>
      <c r="UR98" s="20"/>
      <c r="US98" s="20"/>
      <c r="UT98" s="20"/>
      <c r="UU98" s="20"/>
      <c r="UV98" s="20"/>
      <c r="UW98" s="20"/>
      <c r="UX98" s="20"/>
      <c r="UY98" s="20"/>
      <c r="UZ98" s="20"/>
      <c r="VA98" s="20"/>
      <c r="VB98" s="20"/>
      <c r="VC98" s="20"/>
      <c r="VD98" s="20"/>
      <c r="VE98" s="20"/>
      <c r="VF98" s="20"/>
      <c r="VG98" s="20"/>
      <c r="VH98" s="20"/>
      <c r="VI98" s="20"/>
      <c r="VJ98" s="20"/>
      <c r="VK98" s="20"/>
      <c r="VL98" s="20"/>
      <c r="VM98" s="20"/>
      <c r="VN98" s="20"/>
      <c r="VO98" s="20"/>
      <c r="VP98" s="20"/>
      <c r="VQ98" s="20"/>
      <c r="VR98" s="20"/>
      <c r="VS98" s="20"/>
      <c r="VT98" s="20"/>
      <c r="VU98" s="20"/>
      <c r="VV98" s="20"/>
      <c r="VW98" s="20"/>
      <c r="VX98" s="20"/>
      <c r="VY98" s="20"/>
      <c r="VZ98" s="20"/>
      <c r="WA98" s="20"/>
      <c r="WB98" s="20"/>
      <c r="WC98" s="20"/>
      <c r="WD98" s="20"/>
      <c r="WE98" s="20"/>
      <c r="WF98" s="20"/>
      <c r="WG98" s="20"/>
      <c r="WH98" s="20"/>
      <c r="WI98" s="20"/>
      <c r="WJ98" s="20"/>
      <c r="WK98" s="20"/>
      <c r="WL98" s="20"/>
      <c r="WM98" s="20"/>
      <c r="WN98" s="20"/>
      <c r="WO98" s="20"/>
      <c r="WP98" s="20"/>
      <c r="WQ98" s="20"/>
      <c r="WR98" s="20"/>
      <c r="WS98" s="20"/>
      <c r="WT98" s="20"/>
      <c r="WU98" s="20"/>
      <c r="WV98" s="20"/>
      <c r="WW98" s="20"/>
      <c r="WX98" s="20"/>
      <c r="WY98" s="20"/>
      <c r="WZ98" s="20"/>
      <c r="XA98" s="20"/>
      <c r="XB98" s="20"/>
      <c r="XC98" s="20"/>
      <c r="XD98" s="20"/>
      <c r="XE98" s="20"/>
      <c r="XF98" s="20"/>
      <c r="XG98" s="20"/>
      <c r="XH98" s="20"/>
      <c r="XI98" s="20"/>
      <c r="XJ98" s="20"/>
      <c r="XK98" s="20"/>
      <c r="XL98" s="20"/>
      <c r="XM98" s="20"/>
      <c r="XN98" s="20"/>
      <c r="XO98" s="20"/>
      <c r="XP98" s="20"/>
      <c r="XQ98" s="20"/>
      <c r="XR98" s="20"/>
      <c r="XS98" s="20"/>
      <c r="XT98" s="20"/>
      <c r="XU98" s="20"/>
      <c r="XV98" s="20"/>
      <c r="XW98" s="20"/>
      <c r="XX98" s="20"/>
      <c r="XY98" s="20"/>
      <c r="XZ98" s="20"/>
      <c r="YA98" s="20"/>
      <c r="YB98" s="20"/>
      <c r="YC98" s="20"/>
      <c r="YD98" s="20"/>
      <c r="YE98" s="20"/>
      <c r="YF98" s="20"/>
      <c r="YG98" s="20"/>
      <c r="YH98" s="20"/>
      <c r="YI98" s="20"/>
      <c r="YJ98" s="20"/>
      <c r="YK98" s="20"/>
      <c r="YL98" s="20"/>
      <c r="YM98" s="20"/>
      <c r="YN98" s="20"/>
      <c r="YO98" s="20"/>
      <c r="YP98" s="20"/>
      <c r="YQ98" s="20"/>
      <c r="YR98" s="20"/>
      <c r="YS98" s="20"/>
      <c r="YT98" s="20"/>
      <c r="YU98" s="20"/>
      <c r="YV98" s="20"/>
      <c r="YW98" s="20"/>
      <c r="YX98" s="20"/>
      <c r="YY98" s="20"/>
      <c r="YZ98" s="20"/>
      <c r="ZA98" s="20"/>
      <c r="ZB98" s="20"/>
      <c r="ZC98" s="20"/>
      <c r="ZD98" s="20"/>
      <c r="ZE98" s="20"/>
      <c r="ZF98" s="20"/>
      <c r="ZG98" s="20"/>
      <c r="ZH98" s="20"/>
      <c r="ZI98" s="20"/>
      <c r="ZJ98" s="20"/>
      <c r="ZK98" s="20"/>
      <c r="ZL98" s="20"/>
      <c r="ZM98" s="20"/>
      <c r="ZN98" s="20"/>
      <c r="ZO98" s="20"/>
      <c r="ZP98" s="20"/>
      <c r="ZQ98" s="20"/>
      <c r="ZR98" s="20"/>
      <c r="ZS98" s="20"/>
      <c r="ZT98" s="20"/>
      <c r="ZU98" s="20"/>
      <c r="ZV98" s="20"/>
      <c r="ZW98" s="20"/>
      <c r="ZX98" s="20"/>
      <c r="ZY98" s="20"/>
      <c r="ZZ98" s="20"/>
      <c r="AAA98" s="20"/>
      <c r="AAB98" s="20"/>
      <c r="AAC98" s="20"/>
      <c r="AAD98" s="20"/>
      <c r="AAE98" s="20"/>
      <c r="AAF98" s="20"/>
      <c r="AAG98" s="20"/>
      <c r="AAH98" s="20"/>
      <c r="AAI98" s="20"/>
      <c r="AAJ98" s="20"/>
      <c r="AAK98" s="20"/>
      <c r="AAL98" s="20"/>
      <c r="AAM98" s="20"/>
      <c r="AAN98" s="20"/>
      <c r="AAO98" s="20"/>
      <c r="AAP98" s="20"/>
      <c r="AAQ98" s="20"/>
      <c r="AAR98" s="20"/>
      <c r="AAS98" s="20"/>
      <c r="AAT98" s="20"/>
      <c r="AAU98" s="20"/>
      <c r="AAV98" s="20"/>
      <c r="AAW98" s="20"/>
      <c r="AAX98" s="20"/>
      <c r="AAY98" s="20"/>
      <c r="AAZ98" s="20"/>
      <c r="ABA98" s="20"/>
      <c r="ABB98" s="20"/>
      <c r="ABC98" s="20"/>
      <c r="ABD98" s="20"/>
      <c r="ABE98" s="20"/>
      <c r="ABF98" s="20"/>
      <c r="ABG98" s="20"/>
      <c r="ABH98" s="20"/>
      <c r="ABI98" s="20"/>
      <c r="ABJ98" s="20"/>
      <c r="ABK98" s="20"/>
      <c r="ABL98" s="20"/>
      <c r="ABM98" s="20"/>
      <c r="ABN98" s="20"/>
      <c r="ABO98" s="20"/>
      <c r="ABP98" s="20"/>
      <c r="ABQ98" s="20"/>
      <c r="ABR98" s="20"/>
      <c r="ABS98" s="20"/>
      <c r="ABT98" s="20"/>
      <c r="ABU98" s="20"/>
      <c r="ABV98" s="20"/>
      <c r="ABW98" s="20"/>
      <c r="ABX98" s="20"/>
      <c r="ABY98" s="20"/>
      <c r="ABZ98" s="20"/>
      <c r="ACA98" s="20"/>
      <c r="ACB98" s="20"/>
      <c r="ACC98" s="20"/>
      <c r="ACD98" s="20"/>
      <c r="ACE98" s="20"/>
      <c r="ACF98" s="20"/>
      <c r="ACG98" s="20"/>
      <c r="ACH98" s="20"/>
      <c r="ACI98" s="20"/>
      <c r="ACJ98" s="20"/>
      <c r="ACK98" s="20"/>
      <c r="ACL98" s="20"/>
      <c r="ACM98" s="20"/>
      <c r="ACN98" s="20"/>
      <c r="ACO98" s="20"/>
      <c r="ACP98" s="20"/>
      <c r="ACQ98" s="20"/>
      <c r="ACR98" s="20"/>
      <c r="ACS98" s="20"/>
      <c r="ACT98" s="20"/>
      <c r="ACU98" s="20"/>
      <c r="ACV98" s="20"/>
      <c r="ACW98" s="20"/>
      <c r="ACX98" s="20"/>
      <c r="ACY98" s="20"/>
      <c r="ACZ98" s="20"/>
      <c r="ADA98" s="20"/>
      <c r="ADB98" s="20"/>
      <c r="ADC98" s="20"/>
      <c r="ADD98" s="20"/>
      <c r="ADE98" s="20"/>
      <c r="ADF98" s="20"/>
      <c r="ADG98" s="20"/>
      <c r="ADH98" s="20"/>
      <c r="ADI98" s="20"/>
      <c r="ADJ98" s="20"/>
      <c r="ADK98" s="20"/>
      <c r="ADL98" s="20"/>
      <c r="ADM98" s="20"/>
      <c r="ADN98" s="20"/>
      <c r="ADO98" s="20"/>
      <c r="ADP98" s="20"/>
      <c r="ADQ98" s="20"/>
      <c r="ADR98" s="20"/>
      <c r="ADS98" s="20"/>
      <c r="ADT98" s="20"/>
      <c r="ADU98" s="20"/>
      <c r="ADV98" s="20"/>
      <c r="ADW98" s="20"/>
      <c r="ADX98" s="20"/>
      <c r="ADY98" s="20"/>
      <c r="ADZ98" s="20"/>
      <c r="AEA98" s="20"/>
      <c r="AEB98" s="20"/>
      <c r="AEC98" s="20"/>
      <c r="AED98" s="20"/>
      <c r="AEE98" s="20"/>
      <c r="AEF98" s="20"/>
      <c r="AEG98" s="20"/>
      <c r="AEH98" s="20"/>
      <c r="AEI98" s="20"/>
      <c r="AEJ98" s="20"/>
      <c r="AEK98" s="20"/>
      <c r="AEL98" s="20"/>
      <c r="AEM98" s="20"/>
      <c r="AEN98" s="20"/>
      <c r="AEO98" s="20"/>
      <c r="AEP98" s="20"/>
      <c r="AEQ98" s="20"/>
      <c r="AER98" s="20"/>
      <c r="AES98" s="20"/>
      <c r="AET98" s="20"/>
      <c r="AEU98" s="20"/>
      <c r="AEV98" s="20"/>
      <c r="AEW98" s="20"/>
      <c r="AEX98" s="20"/>
      <c r="AEY98" s="20"/>
      <c r="AEZ98" s="20"/>
      <c r="AFA98" s="20"/>
      <c r="AFB98" s="20"/>
      <c r="AFC98" s="20"/>
      <c r="AFD98" s="20"/>
      <c r="AFE98" s="20"/>
      <c r="AFF98" s="20"/>
      <c r="AFG98" s="20"/>
      <c r="AFH98" s="20"/>
      <c r="AFI98" s="20"/>
      <c r="AFJ98" s="20"/>
      <c r="AFK98" s="20"/>
      <c r="AFL98" s="20"/>
      <c r="AFM98" s="20"/>
      <c r="AFN98" s="20"/>
      <c r="AFO98" s="20"/>
      <c r="AFP98" s="20"/>
      <c r="AFQ98" s="20"/>
      <c r="AFR98" s="20"/>
      <c r="AFS98" s="20"/>
      <c r="AFT98" s="20"/>
      <c r="AFU98" s="20"/>
      <c r="AFV98" s="20"/>
      <c r="AFW98" s="20"/>
      <c r="AFX98" s="20"/>
      <c r="AFY98" s="20"/>
      <c r="AFZ98" s="20"/>
      <c r="AGA98" s="20"/>
      <c r="AGB98" s="20"/>
      <c r="AGC98" s="20"/>
      <c r="AGD98" s="20"/>
      <c r="AGE98" s="20"/>
      <c r="AGF98" s="20"/>
      <c r="AGG98" s="20"/>
      <c r="AGH98" s="20"/>
      <c r="AGI98" s="20"/>
      <c r="AGJ98" s="20"/>
      <c r="AGK98" s="20"/>
      <c r="AGL98" s="20"/>
      <c r="AGM98" s="20"/>
      <c r="AGN98" s="20"/>
      <c r="AGO98" s="20"/>
      <c r="AGP98" s="20"/>
      <c r="AGQ98" s="20"/>
      <c r="AGR98" s="20"/>
      <c r="AGS98" s="20"/>
      <c r="AGT98" s="20"/>
      <c r="AGU98" s="20"/>
      <c r="AGV98" s="20"/>
      <c r="AGW98" s="20"/>
      <c r="AGX98" s="20"/>
      <c r="AGY98" s="20"/>
      <c r="AGZ98" s="20"/>
      <c r="AHA98" s="20"/>
      <c r="AHB98" s="20"/>
      <c r="AHC98" s="20"/>
      <c r="AHD98" s="20"/>
      <c r="AHE98" s="20"/>
      <c r="AHF98" s="20"/>
      <c r="AHG98" s="20"/>
      <c r="AHH98" s="20"/>
      <c r="AHI98" s="20"/>
      <c r="AHJ98" s="20"/>
      <c r="AHK98" s="20"/>
      <c r="AHL98" s="20"/>
      <c r="AHM98" s="20"/>
      <c r="AHN98" s="20"/>
      <c r="AHO98" s="20"/>
      <c r="AHP98" s="20"/>
      <c r="AHQ98" s="20"/>
      <c r="AHR98" s="20"/>
      <c r="AHS98" s="20"/>
      <c r="AHT98" s="20"/>
      <c r="AHU98" s="20"/>
      <c r="AHV98" s="20"/>
      <c r="AHW98" s="20"/>
      <c r="AHX98" s="20"/>
      <c r="AHY98" s="20"/>
      <c r="AHZ98" s="20"/>
      <c r="AIA98" s="20"/>
      <c r="AIB98" s="20"/>
      <c r="AIC98" s="20"/>
      <c r="AID98" s="20"/>
      <c r="AIE98" s="20"/>
      <c r="AIF98" s="20"/>
      <c r="AIG98" s="20"/>
      <c r="AIH98" s="20"/>
      <c r="AII98" s="20"/>
      <c r="AIJ98" s="20"/>
      <c r="AIK98" s="20"/>
      <c r="AIL98" s="20"/>
      <c r="AIM98" s="20"/>
      <c r="AIN98" s="20"/>
      <c r="AIO98" s="20"/>
      <c r="AIP98" s="20"/>
      <c r="AIQ98" s="20"/>
      <c r="AIR98" s="20"/>
      <c r="AIS98" s="20"/>
      <c r="AIT98" s="20"/>
      <c r="AIU98" s="20"/>
      <c r="AIV98" s="20"/>
      <c r="AIW98" s="20"/>
      <c r="AIX98" s="20"/>
      <c r="AIY98" s="20"/>
      <c r="AIZ98" s="20"/>
      <c r="AJA98" s="20"/>
      <c r="AJB98" s="20"/>
      <c r="AJC98" s="20"/>
      <c r="AJD98" s="20"/>
      <c r="AJE98" s="20"/>
      <c r="AJF98" s="20"/>
      <c r="AJG98" s="20"/>
      <c r="AJH98" s="20"/>
      <c r="AJI98" s="20"/>
      <c r="AJJ98" s="20"/>
      <c r="AJK98" s="20"/>
      <c r="AJL98" s="20"/>
      <c r="AJM98" s="20"/>
      <c r="AJN98" s="20"/>
      <c r="AJO98" s="20"/>
      <c r="AJP98" s="20"/>
      <c r="AJQ98" s="20"/>
      <c r="AJR98" s="20"/>
      <c r="AJS98" s="20"/>
      <c r="AJT98" s="20"/>
      <c r="AJU98" s="20"/>
      <c r="AJV98" s="20"/>
      <c r="AJW98" s="20"/>
      <c r="AJX98" s="20"/>
      <c r="AJY98" s="20"/>
      <c r="AJZ98" s="20"/>
      <c r="AKA98" s="20"/>
      <c r="AKB98" s="20"/>
      <c r="AKC98" s="20"/>
      <c r="AKD98" s="20"/>
      <c r="AKE98" s="20"/>
      <c r="AKF98" s="20"/>
      <c r="AKG98" s="20"/>
      <c r="AKH98" s="20"/>
      <c r="AKI98" s="20"/>
      <c r="AKJ98" s="20"/>
      <c r="AKK98" s="20"/>
      <c r="AKL98" s="20"/>
      <c r="AKM98" s="20"/>
      <c r="AKN98" s="20"/>
      <c r="AKO98" s="20"/>
      <c r="AKP98" s="20"/>
      <c r="AKQ98" s="20"/>
      <c r="AKR98" s="20"/>
      <c r="AKS98" s="20"/>
      <c r="AKT98" s="20"/>
      <c r="AKU98" s="20"/>
      <c r="AKV98" s="20"/>
      <c r="AKW98" s="20"/>
      <c r="AKX98" s="20"/>
      <c r="AKY98" s="20"/>
      <c r="AKZ98" s="20"/>
      <c r="ALA98" s="20"/>
      <c r="ALB98" s="20"/>
      <c r="ALC98" s="20"/>
      <c r="ALD98" s="20"/>
      <c r="ALE98" s="20"/>
      <c r="ALF98" s="20"/>
      <c r="ALG98" s="20"/>
      <c r="ALH98" s="20"/>
      <c r="ALI98" s="20"/>
      <c r="ALJ98" s="20"/>
      <c r="ALK98" s="20"/>
      <c r="ALL98" s="20"/>
      <c r="ALM98" s="20"/>
      <c r="ALN98" s="20"/>
      <c r="ALO98" s="20"/>
      <c r="ALP98" s="20"/>
      <c r="ALQ98" s="20"/>
      <c r="ALR98" s="20"/>
      <c r="ALS98" s="20"/>
      <c r="ALT98" s="20"/>
      <c r="ALU98" s="20"/>
      <c r="ALV98" s="20"/>
      <c r="ALW98" s="20"/>
      <c r="ALX98" s="20"/>
      <c r="ALY98" s="20"/>
      <c r="ALZ98" s="20"/>
      <c r="AMA98" s="20"/>
      <c r="AMB98" s="20"/>
      <c r="AMC98" s="20"/>
      <c r="AMD98" s="20"/>
      <c r="AME98" s="20"/>
      <c r="AMF98" s="20"/>
      <c r="AMG98" s="20"/>
      <c r="AMH98" s="20"/>
      <c r="AMI98" s="20"/>
      <c r="AMJ98" s="20"/>
      <c r="AMK98" s="20"/>
      <c r="AML98" s="20"/>
      <c r="AMM98" s="20"/>
      <c r="AMN98" s="20"/>
      <c r="AMO98" s="20"/>
      <c r="AMP98" s="20"/>
      <c r="AMQ98" s="20"/>
      <c r="AMR98" s="20"/>
      <c r="AMS98" s="20"/>
      <c r="AMT98" s="20"/>
      <c r="AMU98" s="20"/>
      <c r="AMV98" s="20"/>
      <c r="AMW98" s="20"/>
      <c r="AMX98" s="20"/>
      <c r="AMY98" s="20"/>
      <c r="AMZ98" s="20"/>
      <c r="ANA98" s="20"/>
      <c r="ANB98" s="20"/>
      <c r="ANC98" s="20"/>
      <c r="AND98" s="20"/>
      <c r="ANE98" s="20"/>
      <c r="ANF98" s="20"/>
      <c r="ANG98" s="20"/>
      <c r="ANH98" s="20"/>
      <c r="ANI98" s="20"/>
      <c r="ANJ98" s="20"/>
      <c r="ANK98" s="20"/>
      <c r="ANL98" s="20"/>
      <c r="ANM98" s="20"/>
      <c r="ANN98" s="20"/>
      <c r="ANO98" s="20"/>
      <c r="ANP98" s="20"/>
      <c r="ANQ98" s="20"/>
      <c r="ANR98" s="20"/>
      <c r="ANS98" s="20"/>
      <c r="ANT98" s="20"/>
      <c r="ANU98" s="20"/>
      <c r="ANV98" s="20"/>
      <c r="ANW98" s="20"/>
      <c r="ANX98" s="20"/>
      <c r="ANY98" s="20"/>
      <c r="ANZ98" s="20"/>
      <c r="AOA98" s="20"/>
      <c r="AOB98" s="20"/>
      <c r="AOC98" s="20"/>
      <c r="AOD98" s="20"/>
      <c r="AOE98" s="20"/>
      <c r="AOF98" s="20"/>
      <c r="AOG98" s="20"/>
      <c r="AOH98" s="20"/>
      <c r="AOI98" s="20"/>
      <c r="AOJ98" s="20"/>
      <c r="AOK98" s="20"/>
      <c r="AOL98" s="20"/>
      <c r="AOM98" s="20"/>
      <c r="AON98" s="20"/>
      <c r="AOO98" s="20"/>
      <c r="AOP98" s="20"/>
      <c r="AOQ98" s="20"/>
      <c r="AOR98" s="20"/>
      <c r="AOS98" s="20"/>
      <c r="AOT98" s="20"/>
      <c r="AOU98" s="20"/>
      <c r="AOV98" s="20"/>
      <c r="AOW98" s="20"/>
      <c r="AOX98" s="20"/>
      <c r="AOY98" s="20"/>
      <c r="AOZ98" s="20"/>
      <c r="APA98" s="20"/>
      <c r="APB98" s="20"/>
      <c r="APC98" s="20"/>
      <c r="APD98" s="20"/>
      <c r="APE98" s="20"/>
      <c r="APF98" s="20"/>
      <c r="APG98" s="20"/>
      <c r="APH98" s="20"/>
      <c r="API98" s="20"/>
      <c r="APJ98" s="20"/>
      <c r="APK98" s="20"/>
      <c r="APL98" s="20"/>
      <c r="APM98" s="20"/>
      <c r="APN98" s="20"/>
      <c r="APO98" s="20"/>
      <c r="APP98" s="20"/>
      <c r="APQ98" s="20"/>
      <c r="APR98" s="20"/>
      <c r="APS98" s="20"/>
      <c r="APT98" s="20"/>
      <c r="APU98" s="20"/>
      <c r="APV98" s="20"/>
      <c r="APW98" s="20"/>
      <c r="APX98" s="20"/>
      <c r="APY98" s="20"/>
      <c r="APZ98" s="20"/>
      <c r="AQA98" s="20"/>
      <c r="AQB98" s="20"/>
      <c r="AQC98" s="20"/>
      <c r="AQD98" s="20"/>
      <c r="AQE98" s="20"/>
      <c r="AQF98" s="20"/>
      <c r="AQG98" s="20"/>
      <c r="AQH98" s="20"/>
      <c r="AQI98" s="20"/>
      <c r="AQJ98" s="20"/>
      <c r="AQK98" s="20"/>
      <c r="AQL98" s="20"/>
      <c r="AQM98" s="20"/>
      <c r="AQN98" s="20"/>
      <c r="AQO98" s="20"/>
      <c r="AQP98" s="20"/>
      <c r="AQQ98" s="20"/>
      <c r="AQR98" s="20"/>
      <c r="AQS98" s="20"/>
      <c r="AQT98" s="20"/>
      <c r="AQU98" s="20"/>
      <c r="AQV98" s="20"/>
      <c r="AQW98" s="20"/>
      <c r="AQX98" s="20"/>
      <c r="AQY98" s="20"/>
      <c r="AQZ98" s="20"/>
      <c r="ARA98" s="20"/>
      <c r="ARB98" s="20"/>
      <c r="ARC98" s="20"/>
      <c r="ARD98" s="20"/>
      <c r="ARE98" s="20"/>
      <c r="ARF98" s="20"/>
      <c r="ARG98" s="20"/>
      <c r="ARH98" s="20"/>
      <c r="ARI98" s="20"/>
      <c r="ARJ98" s="20"/>
      <c r="ARK98" s="20"/>
      <c r="ARL98" s="20"/>
      <c r="ARM98" s="20"/>
      <c r="ARN98" s="20"/>
      <c r="ARO98" s="20"/>
      <c r="ARP98" s="20"/>
      <c r="ARQ98" s="20"/>
      <c r="ARR98" s="20"/>
      <c r="ARS98" s="20"/>
      <c r="ART98" s="20"/>
      <c r="ARU98" s="20"/>
      <c r="ARV98" s="20"/>
      <c r="ARW98" s="20"/>
      <c r="ARX98" s="20"/>
      <c r="ARY98" s="20"/>
      <c r="ARZ98" s="20"/>
      <c r="ASA98" s="20"/>
      <c r="ASB98" s="20"/>
      <c r="ASC98" s="20"/>
      <c r="ASD98" s="20"/>
      <c r="ASE98" s="20"/>
      <c r="ASF98" s="20"/>
      <c r="ASG98" s="20"/>
      <c r="ASH98" s="20"/>
      <c r="ASI98" s="20"/>
      <c r="ASJ98" s="20"/>
      <c r="ASK98" s="20"/>
      <c r="ASL98" s="20"/>
      <c r="ASM98" s="20"/>
      <c r="ASN98" s="20"/>
      <c r="ASO98" s="20"/>
      <c r="ASP98" s="20"/>
      <c r="ASQ98" s="20"/>
      <c r="ASR98" s="20"/>
      <c r="ASS98" s="20"/>
      <c r="AST98" s="20"/>
      <c r="ASU98" s="20"/>
      <c r="ASV98" s="20"/>
      <c r="ASW98" s="20"/>
      <c r="ASX98" s="20"/>
      <c r="ASY98" s="20"/>
      <c r="ASZ98" s="20"/>
      <c r="ATA98" s="20"/>
      <c r="ATB98" s="20"/>
      <c r="ATC98" s="20"/>
      <c r="ATD98" s="20"/>
      <c r="ATE98" s="20"/>
      <c r="ATF98" s="20"/>
      <c r="ATG98" s="20"/>
      <c r="ATH98" s="20"/>
      <c r="ATI98" s="20"/>
      <c r="ATJ98" s="20"/>
      <c r="ATK98" s="20"/>
      <c r="ATL98" s="20"/>
      <c r="ATM98" s="20"/>
      <c r="ATN98" s="20"/>
      <c r="ATO98" s="20"/>
      <c r="ATP98" s="20"/>
      <c r="ATQ98" s="20"/>
      <c r="ATR98" s="20"/>
      <c r="ATS98" s="20"/>
      <c r="ATT98" s="20"/>
      <c r="ATU98" s="20"/>
      <c r="ATV98" s="20"/>
      <c r="ATW98" s="20"/>
      <c r="ATX98" s="20"/>
      <c r="ATY98" s="20"/>
      <c r="ATZ98" s="20"/>
      <c r="AUA98" s="20"/>
      <c r="AUB98" s="20"/>
      <c r="AUC98" s="20"/>
      <c r="AUD98" s="20"/>
      <c r="AUE98" s="20"/>
      <c r="AUF98" s="20"/>
      <c r="AUG98" s="20"/>
      <c r="AUH98" s="20"/>
      <c r="AUI98" s="20"/>
      <c r="AUJ98" s="20"/>
      <c r="AUK98" s="20"/>
      <c r="AUL98" s="20"/>
      <c r="AUM98" s="20"/>
      <c r="AUN98" s="20"/>
      <c r="AUO98" s="20"/>
      <c r="AUP98" s="20"/>
      <c r="AUQ98" s="20"/>
      <c r="AUR98" s="20"/>
      <c r="AUS98" s="20"/>
      <c r="AUT98" s="20"/>
      <c r="AUU98" s="20"/>
      <c r="AUV98" s="20"/>
      <c r="AUW98" s="20"/>
      <c r="AUX98" s="20"/>
      <c r="AUY98" s="20"/>
      <c r="AUZ98" s="20"/>
      <c r="AVA98" s="20"/>
      <c r="AVB98" s="20"/>
      <c r="AVC98" s="20"/>
      <c r="AVD98" s="20"/>
      <c r="AVE98" s="20"/>
      <c r="AVF98" s="20"/>
      <c r="AVG98" s="20"/>
      <c r="AVH98" s="20"/>
      <c r="AVI98" s="20"/>
      <c r="AVJ98" s="20"/>
      <c r="AVK98" s="20"/>
      <c r="AVL98" s="20"/>
      <c r="AVM98" s="20"/>
      <c r="AVN98" s="20"/>
      <c r="AVO98" s="20"/>
      <c r="AVP98" s="20"/>
      <c r="AVQ98" s="20"/>
      <c r="AVR98" s="20"/>
      <c r="AVS98" s="20"/>
      <c r="AVT98" s="20"/>
      <c r="AVU98" s="20"/>
      <c r="AVV98" s="20"/>
      <c r="AVW98" s="20"/>
      <c r="AVX98" s="20"/>
      <c r="AVY98" s="20"/>
      <c r="AVZ98" s="20"/>
      <c r="AWA98" s="20"/>
      <c r="AWB98" s="20"/>
      <c r="AWC98" s="20"/>
      <c r="AWD98" s="20"/>
      <c r="AWE98" s="20"/>
      <c r="AWF98" s="20"/>
      <c r="AWG98" s="20"/>
      <c r="AWH98" s="20"/>
      <c r="AWI98" s="20"/>
      <c r="AWJ98" s="20"/>
      <c r="AWK98" s="20"/>
      <c r="AWL98" s="20"/>
      <c r="AWM98" s="20"/>
      <c r="AWN98" s="20"/>
      <c r="AWO98" s="20"/>
      <c r="AWP98" s="20"/>
      <c r="AWQ98" s="20"/>
      <c r="AWR98" s="20"/>
      <c r="AWS98" s="20"/>
      <c r="AWT98" s="20"/>
      <c r="AWU98" s="20"/>
      <c r="AWV98" s="20"/>
      <c r="AWW98" s="20"/>
      <c r="AWX98" s="20"/>
      <c r="AWY98" s="20"/>
      <c r="AWZ98" s="20"/>
      <c r="AXA98" s="20"/>
      <c r="AXB98" s="20"/>
      <c r="AXC98" s="20"/>
      <c r="AXD98" s="20"/>
      <c r="AXE98" s="20"/>
      <c r="AXF98" s="20"/>
      <c r="AXG98" s="20"/>
      <c r="AXH98" s="20"/>
      <c r="AXI98" s="20"/>
      <c r="AXJ98" s="20"/>
      <c r="AXK98" s="20"/>
      <c r="AXL98" s="20"/>
      <c r="AXM98" s="20"/>
      <c r="AXN98" s="20"/>
      <c r="AXO98" s="20"/>
      <c r="AXP98" s="20"/>
      <c r="AXQ98" s="20"/>
      <c r="AXR98" s="20"/>
      <c r="AXS98" s="20"/>
      <c r="AXT98" s="20"/>
      <c r="AXU98" s="20"/>
      <c r="AXV98" s="20"/>
      <c r="AXW98" s="20"/>
      <c r="AXX98" s="20"/>
      <c r="AXY98" s="20"/>
      <c r="AXZ98" s="20"/>
      <c r="AYA98" s="20"/>
      <c r="AYB98" s="20"/>
      <c r="AYC98" s="20"/>
      <c r="AYD98" s="20"/>
      <c r="AYE98" s="20"/>
      <c r="AYF98" s="20"/>
      <c r="AYG98" s="20"/>
      <c r="AYH98" s="20"/>
      <c r="AYI98" s="20"/>
      <c r="AYJ98" s="20"/>
      <c r="AYK98" s="20"/>
      <c r="AYL98" s="20"/>
      <c r="AYM98" s="20"/>
      <c r="AYN98" s="20"/>
      <c r="AYO98" s="20"/>
      <c r="AYP98" s="20"/>
      <c r="AYQ98" s="20"/>
      <c r="AYR98" s="20"/>
      <c r="AYS98" s="20"/>
      <c r="AYT98" s="20"/>
      <c r="AYU98" s="20"/>
      <c r="AYV98" s="20"/>
      <c r="AYW98" s="20"/>
      <c r="AYX98" s="20"/>
      <c r="AYY98" s="20"/>
      <c r="AYZ98" s="20"/>
      <c r="AZA98" s="20"/>
      <c r="AZB98" s="20"/>
      <c r="AZC98" s="20"/>
      <c r="AZD98" s="20"/>
      <c r="AZE98" s="20"/>
      <c r="AZF98" s="20"/>
      <c r="AZG98" s="20"/>
      <c r="AZH98" s="20"/>
      <c r="AZI98" s="20"/>
      <c r="AZJ98" s="20"/>
      <c r="AZK98" s="20"/>
      <c r="AZL98" s="20"/>
      <c r="AZM98" s="20"/>
      <c r="AZN98" s="20"/>
      <c r="AZO98" s="20"/>
      <c r="AZP98" s="20"/>
      <c r="AZQ98" s="20"/>
      <c r="AZR98" s="20"/>
      <c r="AZS98" s="20"/>
      <c r="AZT98" s="20"/>
      <c r="AZU98" s="20"/>
      <c r="AZV98" s="20"/>
      <c r="AZW98" s="20"/>
      <c r="AZX98" s="20"/>
      <c r="AZY98" s="20"/>
      <c r="AZZ98" s="20"/>
      <c r="BAA98" s="20"/>
      <c r="BAB98" s="20"/>
      <c r="BAC98" s="20"/>
      <c r="BAD98" s="20"/>
      <c r="BAE98" s="20"/>
      <c r="BAF98" s="20"/>
      <c r="BAG98" s="20"/>
      <c r="BAH98" s="20"/>
      <c r="BAI98" s="20"/>
      <c r="BAJ98" s="20"/>
      <c r="BAK98" s="20"/>
      <c r="BAL98" s="20"/>
      <c r="BAM98" s="20"/>
      <c r="BAN98" s="20"/>
      <c r="BAO98" s="20"/>
      <c r="BAP98" s="20"/>
      <c r="BAQ98" s="20"/>
      <c r="BAR98" s="20"/>
      <c r="BAS98" s="20"/>
      <c r="BAT98" s="20"/>
      <c r="BAU98" s="20"/>
      <c r="BAV98" s="20"/>
      <c r="BAW98" s="20"/>
      <c r="BAX98" s="20"/>
      <c r="BAY98" s="20"/>
      <c r="BAZ98" s="20"/>
      <c r="BBA98" s="20"/>
      <c r="BBB98" s="20"/>
      <c r="BBC98" s="20"/>
      <c r="BBD98" s="20"/>
      <c r="BBE98" s="20"/>
      <c r="BBF98" s="20"/>
      <c r="BBG98" s="20"/>
      <c r="BBH98" s="20"/>
      <c r="BBI98" s="20"/>
      <c r="BBJ98" s="20"/>
      <c r="BBK98" s="20"/>
      <c r="BBL98" s="20"/>
      <c r="BBM98" s="20"/>
      <c r="BBN98" s="20"/>
      <c r="BBO98" s="20"/>
      <c r="BBP98" s="20"/>
      <c r="BBQ98" s="20"/>
      <c r="BBR98" s="20"/>
      <c r="BBS98" s="20"/>
      <c r="BBT98" s="20"/>
      <c r="BBU98" s="20"/>
      <c r="BBV98" s="20"/>
      <c r="BBW98" s="20"/>
      <c r="BBX98" s="20"/>
      <c r="BBY98" s="20"/>
      <c r="BBZ98" s="20"/>
      <c r="BCA98" s="20"/>
      <c r="BCB98" s="20"/>
      <c r="BCC98" s="20"/>
      <c r="BCD98" s="20"/>
      <c r="BCE98" s="20"/>
      <c r="BCF98" s="20"/>
      <c r="BCG98" s="20"/>
      <c r="BCH98" s="20"/>
      <c r="BCI98" s="20"/>
      <c r="BCJ98" s="20"/>
      <c r="BCK98" s="20"/>
      <c r="BCL98" s="20"/>
      <c r="BCM98" s="20"/>
      <c r="BCN98" s="20"/>
      <c r="BCO98" s="20"/>
      <c r="BCP98" s="20"/>
      <c r="BCQ98" s="20"/>
      <c r="BCR98" s="20"/>
      <c r="BCS98" s="20"/>
      <c r="BCT98" s="20"/>
      <c r="BCU98" s="20"/>
      <c r="BCV98" s="20"/>
      <c r="BCW98" s="20"/>
      <c r="BCX98" s="20"/>
      <c r="BCY98" s="20"/>
      <c r="BCZ98" s="20"/>
      <c r="BDA98" s="20"/>
      <c r="BDB98" s="20"/>
      <c r="BDC98" s="20"/>
      <c r="BDD98" s="20"/>
      <c r="BDE98" s="20"/>
      <c r="BDF98" s="20"/>
      <c r="BDG98" s="20"/>
      <c r="BDH98" s="20"/>
      <c r="BDI98" s="20"/>
      <c r="BDJ98" s="20"/>
      <c r="BDK98" s="20"/>
      <c r="BDL98" s="20"/>
      <c r="BDM98" s="20"/>
      <c r="BDN98" s="20"/>
      <c r="BDO98" s="20"/>
      <c r="BDP98" s="20"/>
      <c r="BDQ98" s="20"/>
      <c r="BDR98" s="20"/>
      <c r="BDS98" s="20"/>
      <c r="BDT98" s="20"/>
      <c r="BDU98" s="20"/>
      <c r="BDV98" s="20"/>
      <c r="BDW98" s="20"/>
      <c r="BDX98" s="20"/>
      <c r="BDY98" s="20"/>
      <c r="BDZ98" s="20"/>
      <c r="BEA98" s="20"/>
      <c r="BEB98" s="20"/>
      <c r="BEC98" s="20"/>
      <c r="BED98" s="20"/>
      <c r="BEE98" s="20"/>
      <c r="BEF98" s="20"/>
      <c r="BEG98" s="20"/>
      <c r="BEH98" s="20"/>
      <c r="BEI98" s="20"/>
      <c r="BEJ98" s="20"/>
      <c r="BEK98" s="20"/>
      <c r="BEL98" s="20"/>
      <c r="BEM98" s="20"/>
      <c r="BEN98" s="20"/>
      <c r="BEO98" s="20"/>
      <c r="BEP98" s="20"/>
      <c r="BEQ98" s="20"/>
      <c r="BER98" s="20"/>
      <c r="BES98" s="20"/>
      <c r="BET98" s="20"/>
      <c r="BEU98" s="20"/>
      <c r="BEV98" s="20"/>
      <c r="BEW98" s="20"/>
      <c r="BEX98" s="20"/>
      <c r="BEY98" s="20"/>
      <c r="BEZ98" s="20"/>
      <c r="BFA98" s="20"/>
      <c r="BFB98" s="20"/>
      <c r="BFC98" s="20"/>
      <c r="BFD98" s="20"/>
      <c r="BFE98" s="20"/>
      <c r="BFF98" s="20"/>
      <c r="BFG98" s="20"/>
      <c r="BFH98" s="20"/>
      <c r="BFI98" s="20"/>
      <c r="BFJ98" s="20"/>
      <c r="BFK98" s="20"/>
      <c r="BFL98" s="20"/>
      <c r="BFM98" s="20"/>
      <c r="BFN98" s="20"/>
      <c r="BFO98" s="20"/>
      <c r="BFP98" s="20"/>
      <c r="BFQ98" s="20"/>
      <c r="BFR98" s="20"/>
      <c r="BFS98" s="20"/>
      <c r="BFT98" s="20"/>
      <c r="BFU98" s="20"/>
      <c r="BFV98" s="20"/>
      <c r="BFW98" s="20"/>
      <c r="BFX98" s="20"/>
      <c r="BFY98" s="20"/>
      <c r="BFZ98" s="20"/>
      <c r="BGA98" s="20"/>
      <c r="BGB98" s="20"/>
      <c r="BGC98" s="20"/>
      <c r="BGD98" s="20"/>
      <c r="BGE98" s="20"/>
      <c r="BGF98" s="20"/>
      <c r="BGG98" s="20"/>
      <c r="BGH98" s="20"/>
      <c r="BGI98" s="20"/>
      <c r="BGJ98" s="20"/>
      <c r="BGK98" s="20"/>
      <c r="BGL98" s="20"/>
      <c r="BGM98" s="20"/>
      <c r="BGN98" s="20"/>
      <c r="BGO98" s="20"/>
      <c r="BGP98" s="20"/>
      <c r="BGQ98" s="20"/>
      <c r="BGR98" s="20"/>
      <c r="BGS98" s="20"/>
      <c r="BGT98" s="20"/>
      <c r="BGU98" s="20"/>
      <c r="BGV98" s="20"/>
      <c r="BGW98" s="20"/>
      <c r="BGX98" s="20"/>
      <c r="BGY98" s="20"/>
      <c r="BGZ98" s="20"/>
      <c r="BHA98" s="20"/>
      <c r="BHB98" s="20"/>
      <c r="BHC98" s="20"/>
      <c r="BHD98" s="20"/>
      <c r="BHE98" s="20"/>
      <c r="BHF98" s="20"/>
      <c r="BHG98" s="20"/>
      <c r="BHH98" s="20"/>
      <c r="BHI98" s="20"/>
      <c r="BHJ98" s="20"/>
      <c r="BHK98" s="20"/>
      <c r="BHL98" s="20"/>
      <c r="BHM98" s="20"/>
      <c r="BHN98" s="20"/>
      <c r="BHO98" s="20"/>
      <c r="BHP98" s="20"/>
      <c r="BHQ98" s="20"/>
      <c r="BHR98" s="20"/>
      <c r="BHS98" s="20"/>
      <c r="BHT98" s="20"/>
      <c r="BHU98" s="20"/>
      <c r="BHV98" s="20"/>
      <c r="BHW98" s="20"/>
      <c r="BHX98" s="20"/>
      <c r="BHY98" s="20"/>
      <c r="BHZ98" s="20"/>
      <c r="BIA98" s="20"/>
      <c r="BIB98" s="20"/>
      <c r="BIC98" s="20"/>
      <c r="BID98" s="20"/>
      <c r="BIE98" s="20"/>
      <c r="BIF98" s="20"/>
      <c r="BIG98" s="20"/>
      <c r="BIH98" s="20"/>
      <c r="BII98" s="20"/>
      <c r="BIJ98" s="20"/>
      <c r="BIK98" s="20"/>
      <c r="BIL98" s="20"/>
      <c r="BIM98" s="20"/>
      <c r="BIN98" s="20"/>
      <c r="BIO98" s="20"/>
      <c r="BIP98" s="20"/>
      <c r="BIQ98" s="20"/>
      <c r="BIR98" s="20"/>
      <c r="BIS98" s="20"/>
      <c r="BIT98" s="20"/>
      <c r="BIU98" s="20"/>
      <c r="BIV98" s="20"/>
      <c r="BIW98" s="20"/>
      <c r="BIX98" s="20"/>
      <c r="BIY98" s="20"/>
      <c r="BIZ98" s="20"/>
      <c r="BJA98" s="20"/>
      <c r="BJB98" s="20"/>
      <c r="BJC98" s="20"/>
      <c r="BJD98" s="20"/>
      <c r="BJE98" s="20"/>
      <c r="BJF98" s="20"/>
      <c r="BJG98" s="20"/>
      <c r="BJH98" s="20"/>
      <c r="BJI98" s="20"/>
      <c r="BJJ98" s="20"/>
      <c r="BJK98" s="20"/>
      <c r="BJL98" s="20"/>
      <c r="BJM98" s="20"/>
      <c r="BJN98" s="20"/>
      <c r="BJO98" s="20"/>
      <c r="BJP98" s="20"/>
      <c r="BJQ98" s="20"/>
      <c r="BJR98" s="20"/>
      <c r="BJS98" s="20"/>
      <c r="BJT98" s="20"/>
      <c r="BJU98" s="20"/>
      <c r="BJV98" s="20"/>
      <c r="BJW98" s="20"/>
      <c r="BJX98" s="20"/>
      <c r="BJY98" s="20"/>
      <c r="BJZ98" s="20"/>
      <c r="BKA98" s="20"/>
      <c r="BKB98" s="20"/>
      <c r="BKC98" s="20"/>
      <c r="BKD98" s="20"/>
      <c r="BKE98" s="20"/>
      <c r="BKF98" s="20"/>
      <c r="BKG98" s="20"/>
      <c r="BKH98" s="20"/>
      <c r="BKI98" s="20"/>
      <c r="BKJ98" s="20"/>
      <c r="BKK98" s="20"/>
      <c r="BKL98" s="20"/>
      <c r="BKM98" s="20"/>
      <c r="BKN98" s="20"/>
      <c r="BKO98" s="20"/>
      <c r="BKP98" s="20"/>
      <c r="BKQ98" s="20"/>
      <c r="BKR98" s="20"/>
      <c r="BKS98" s="20"/>
      <c r="BKT98" s="20"/>
      <c r="BKU98" s="20"/>
      <c r="BKV98" s="20"/>
      <c r="BKW98" s="20"/>
      <c r="BKX98" s="20"/>
      <c r="BKY98" s="20"/>
      <c r="BKZ98" s="20"/>
      <c r="BLA98" s="20"/>
      <c r="BLB98" s="20"/>
      <c r="BLC98" s="20"/>
      <c r="BLD98" s="20"/>
      <c r="BLE98" s="20"/>
      <c r="BLF98" s="20"/>
      <c r="BLG98" s="20"/>
      <c r="BLH98" s="20"/>
      <c r="BLI98" s="20"/>
      <c r="BLJ98" s="20"/>
      <c r="BLK98" s="20"/>
      <c r="BLL98" s="20"/>
      <c r="BLM98" s="20"/>
      <c r="BLN98" s="20"/>
      <c r="BLO98" s="20"/>
      <c r="BLP98" s="20"/>
      <c r="BLQ98" s="20"/>
      <c r="BLR98" s="20"/>
      <c r="BLS98" s="20"/>
      <c r="BLT98" s="20"/>
      <c r="BLU98" s="20"/>
      <c r="BLV98" s="20"/>
      <c r="BLW98" s="20"/>
      <c r="BLX98" s="20"/>
      <c r="BLY98" s="20"/>
      <c r="BLZ98" s="20"/>
      <c r="BMA98" s="20"/>
      <c r="BMB98" s="20"/>
      <c r="BMC98" s="20"/>
      <c r="BMD98" s="20"/>
      <c r="BME98" s="20"/>
      <c r="BMF98" s="20"/>
      <c r="BMG98" s="20"/>
      <c r="BMH98" s="20"/>
      <c r="BMI98" s="20"/>
      <c r="BMJ98" s="20"/>
      <c r="BMK98" s="20"/>
      <c r="BML98" s="20"/>
      <c r="BMM98" s="20"/>
      <c r="BMN98" s="20"/>
      <c r="BMO98" s="20"/>
      <c r="BMP98" s="20"/>
      <c r="BMQ98" s="20"/>
      <c r="BMR98" s="20"/>
      <c r="BMS98" s="20"/>
      <c r="BMT98" s="20"/>
      <c r="BMU98" s="20"/>
      <c r="BMV98" s="20"/>
      <c r="BMW98" s="20"/>
      <c r="BMX98" s="20"/>
      <c r="BMY98" s="20"/>
      <c r="BMZ98" s="20"/>
      <c r="BNA98" s="20"/>
      <c r="BNB98" s="20"/>
      <c r="BNC98" s="20"/>
      <c r="BND98" s="20"/>
      <c r="BNE98" s="20"/>
      <c r="BNF98" s="20"/>
      <c r="BNG98" s="20"/>
      <c r="BNH98" s="20"/>
      <c r="BNI98" s="20"/>
      <c r="BNJ98" s="20"/>
      <c r="BNK98" s="20"/>
      <c r="BNL98" s="20"/>
      <c r="BNM98" s="20"/>
      <c r="BNN98" s="20"/>
      <c r="BNO98" s="20"/>
      <c r="BNP98" s="20"/>
      <c r="BNQ98" s="20"/>
      <c r="BNR98" s="20"/>
      <c r="BNS98" s="20"/>
      <c r="BNT98" s="20"/>
      <c r="BNU98" s="20"/>
      <c r="BNV98" s="20"/>
      <c r="BNW98" s="20"/>
      <c r="BNX98" s="20"/>
      <c r="BNY98" s="20"/>
      <c r="BNZ98" s="20"/>
      <c r="BOA98" s="20"/>
      <c r="BOB98" s="20"/>
      <c r="BOC98" s="20"/>
      <c r="BOD98" s="20"/>
      <c r="BOE98" s="20"/>
      <c r="BOF98" s="20"/>
      <c r="BOG98" s="20"/>
      <c r="BOH98" s="20"/>
      <c r="BOI98" s="20"/>
      <c r="BOJ98" s="20"/>
      <c r="BOK98" s="20"/>
      <c r="BOL98" s="20"/>
      <c r="BOM98" s="20"/>
      <c r="BON98" s="20"/>
      <c r="BOO98" s="20"/>
      <c r="BOP98" s="20"/>
      <c r="BOQ98" s="20"/>
      <c r="BOR98" s="20"/>
      <c r="BOS98" s="20"/>
      <c r="BOT98" s="20"/>
      <c r="BOU98" s="20"/>
      <c r="BOV98" s="20"/>
      <c r="BOW98" s="20"/>
      <c r="BOX98" s="20"/>
      <c r="BOY98" s="20"/>
      <c r="BOZ98" s="20"/>
      <c r="BPA98" s="20"/>
      <c r="BPB98" s="20"/>
      <c r="BPC98" s="20"/>
      <c r="BPD98" s="20"/>
      <c r="BPE98" s="20"/>
      <c r="BPF98" s="20"/>
      <c r="BPG98" s="20"/>
      <c r="BPH98" s="20"/>
      <c r="BPI98" s="20"/>
      <c r="BPJ98" s="20"/>
      <c r="BPK98" s="20"/>
      <c r="BPL98" s="20"/>
      <c r="BPM98" s="20"/>
      <c r="BPN98" s="20"/>
      <c r="BPO98" s="20"/>
      <c r="BPP98" s="20"/>
      <c r="BPQ98" s="20"/>
      <c r="BPR98" s="20"/>
      <c r="BPS98" s="20"/>
      <c r="BPT98" s="20"/>
      <c r="BPU98" s="20"/>
      <c r="BPV98" s="20"/>
      <c r="BPW98" s="20"/>
      <c r="BPX98" s="20"/>
      <c r="BPY98" s="20"/>
      <c r="BPZ98" s="20"/>
      <c r="BQA98" s="20"/>
      <c r="BQB98" s="20"/>
      <c r="BQC98" s="20"/>
      <c r="BQD98" s="20"/>
      <c r="BQE98" s="20"/>
      <c r="BQF98" s="20"/>
      <c r="BQG98" s="20"/>
      <c r="BQH98" s="20"/>
      <c r="BQI98" s="20"/>
      <c r="BQJ98" s="20"/>
      <c r="BQK98" s="20"/>
      <c r="BQL98" s="20"/>
      <c r="BQM98" s="20"/>
      <c r="BQN98" s="20"/>
      <c r="BQO98" s="20"/>
      <c r="BQP98" s="20"/>
      <c r="BQQ98" s="20"/>
      <c r="BQR98" s="20"/>
      <c r="BQS98" s="20"/>
      <c r="BQT98" s="20"/>
      <c r="BQU98" s="20"/>
      <c r="BQV98" s="20"/>
      <c r="BQW98" s="20"/>
      <c r="BQX98" s="20"/>
      <c r="BQY98" s="20"/>
      <c r="BQZ98" s="20"/>
      <c r="BRA98" s="20"/>
      <c r="BRB98" s="20"/>
      <c r="BRC98" s="20"/>
      <c r="BRD98" s="20"/>
      <c r="BRE98" s="20"/>
      <c r="BRF98" s="20"/>
      <c r="BRG98" s="20"/>
      <c r="BRH98" s="20"/>
      <c r="BRI98" s="20"/>
      <c r="BRJ98" s="20"/>
      <c r="BRK98" s="20"/>
      <c r="BRL98" s="20"/>
      <c r="BRM98" s="20"/>
      <c r="BRN98" s="20"/>
      <c r="BRO98" s="20"/>
      <c r="BRP98" s="20"/>
      <c r="BRQ98" s="20"/>
      <c r="BRR98" s="20"/>
      <c r="BRS98" s="20"/>
      <c r="BRT98" s="20"/>
      <c r="BRU98" s="20"/>
      <c r="BRV98" s="20"/>
      <c r="BRW98" s="20"/>
      <c r="BRX98" s="20"/>
      <c r="BRY98" s="20"/>
      <c r="BRZ98" s="20"/>
      <c r="BSA98" s="20"/>
      <c r="BSB98" s="20"/>
      <c r="BSC98" s="20"/>
      <c r="BSD98" s="20"/>
      <c r="BSE98" s="20"/>
      <c r="BSF98" s="20"/>
      <c r="BSG98" s="20"/>
      <c r="BSH98" s="20"/>
      <c r="BSI98" s="20"/>
      <c r="BSJ98" s="20"/>
      <c r="BSK98" s="20"/>
      <c r="BSL98" s="20"/>
      <c r="BSM98" s="20"/>
      <c r="BSN98" s="20"/>
      <c r="BSO98" s="20"/>
      <c r="BSP98" s="20"/>
      <c r="BSQ98" s="20"/>
      <c r="BSR98" s="20"/>
      <c r="BSS98" s="20"/>
      <c r="BST98" s="20"/>
      <c r="BSU98" s="20"/>
      <c r="BSV98" s="20"/>
      <c r="BSW98" s="20"/>
      <c r="BSX98" s="20"/>
      <c r="BSY98" s="20"/>
      <c r="BSZ98" s="20"/>
      <c r="BTA98" s="20"/>
      <c r="BTB98" s="20"/>
      <c r="BTC98" s="20"/>
      <c r="BTD98" s="20"/>
      <c r="BTE98" s="20"/>
      <c r="BTF98" s="20"/>
      <c r="BTG98" s="20"/>
      <c r="BTH98" s="20"/>
      <c r="BTI98" s="20"/>
      <c r="BTJ98" s="20"/>
      <c r="BTK98" s="20"/>
      <c r="BTL98" s="20"/>
      <c r="BTM98" s="20"/>
      <c r="BTN98" s="20"/>
      <c r="BTO98" s="20"/>
      <c r="BTP98" s="20"/>
      <c r="BTQ98" s="20"/>
      <c r="BTR98" s="20"/>
      <c r="BTS98" s="20"/>
      <c r="BTT98" s="20"/>
      <c r="BTU98" s="20"/>
      <c r="BTV98" s="20"/>
      <c r="BTW98" s="20"/>
      <c r="BTX98" s="20"/>
      <c r="BTY98" s="20"/>
      <c r="BTZ98" s="20"/>
      <c r="BUA98" s="20"/>
      <c r="BUB98" s="20"/>
      <c r="BUC98" s="20"/>
      <c r="BUD98" s="20"/>
      <c r="BUE98" s="20"/>
      <c r="BUF98" s="20"/>
      <c r="BUG98" s="20"/>
      <c r="BUH98" s="20"/>
      <c r="BUI98" s="20"/>
      <c r="BUJ98" s="20"/>
      <c r="BUK98" s="20"/>
      <c r="BUL98" s="20"/>
      <c r="BUM98" s="20"/>
      <c r="BUN98" s="20"/>
      <c r="BUO98" s="20"/>
      <c r="BUP98" s="20"/>
      <c r="BUQ98" s="20"/>
      <c r="BUR98" s="20"/>
      <c r="BUS98" s="20"/>
      <c r="BUT98" s="20"/>
      <c r="BUU98" s="20"/>
      <c r="BUV98" s="20"/>
      <c r="BUW98" s="20"/>
      <c r="BUX98" s="20"/>
      <c r="BUY98" s="20"/>
      <c r="BUZ98" s="20"/>
      <c r="BVA98" s="20"/>
      <c r="BVB98" s="20"/>
      <c r="BVC98" s="20"/>
      <c r="BVD98" s="20"/>
      <c r="BVE98" s="20"/>
      <c r="BVF98" s="20"/>
      <c r="BVG98" s="20"/>
      <c r="BVH98" s="20"/>
      <c r="BVI98" s="20"/>
      <c r="BVJ98" s="20"/>
      <c r="BVK98" s="20"/>
      <c r="BVL98" s="20"/>
      <c r="BVM98" s="20"/>
      <c r="BVN98" s="20"/>
      <c r="BVO98" s="20"/>
      <c r="BVP98" s="20"/>
      <c r="BVQ98" s="20"/>
      <c r="BVR98" s="20"/>
      <c r="BVS98" s="20"/>
      <c r="BVT98" s="20"/>
      <c r="BVU98" s="20"/>
      <c r="BVV98" s="20"/>
      <c r="BVW98" s="20"/>
      <c r="BVX98" s="20"/>
      <c r="BVY98" s="20"/>
      <c r="BVZ98" s="20"/>
      <c r="BWA98" s="20"/>
      <c r="BWB98" s="20"/>
      <c r="BWC98" s="20"/>
      <c r="BWD98" s="20"/>
      <c r="BWE98" s="20"/>
      <c r="BWF98" s="20"/>
      <c r="BWG98" s="20"/>
      <c r="BWH98" s="20"/>
      <c r="BWI98" s="20"/>
      <c r="BWJ98" s="20"/>
      <c r="BWK98" s="20"/>
      <c r="BWL98" s="20"/>
      <c r="BWM98" s="20"/>
      <c r="BWN98" s="20"/>
      <c r="BWO98" s="20"/>
      <c r="BWP98" s="20"/>
      <c r="BWQ98" s="20"/>
      <c r="BWR98" s="20"/>
      <c r="BWS98" s="20"/>
      <c r="BWT98" s="20"/>
      <c r="BWU98" s="20"/>
      <c r="BWV98" s="20"/>
      <c r="BWW98" s="20"/>
      <c r="BWX98" s="20"/>
      <c r="BWY98" s="20"/>
      <c r="BWZ98" s="20"/>
      <c r="BXA98" s="20"/>
      <c r="BXB98" s="20"/>
      <c r="BXC98" s="20"/>
      <c r="BXD98" s="20"/>
      <c r="BXE98" s="20"/>
      <c r="BXF98" s="20"/>
      <c r="BXG98" s="20"/>
      <c r="BXH98" s="20"/>
      <c r="BXI98" s="20"/>
      <c r="BXJ98" s="20"/>
      <c r="BXK98" s="20"/>
      <c r="BXL98" s="20"/>
      <c r="BXM98" s="20"/>
      <c r="BXN98" s="20"/>
      <c r="BXO98" s="20"/>
      <c r="BXP98" s="20"/>
      <c r="BXQ98" s="20"/>
      <c r="BXR98" s="20"/>
      <c r="BXS98" s="20"/>
      <c r="BXT98" s="20"/>
      <c r="BXU98" s="20"/>
      <c r="BXV98" s="20"/>
      <c r="BXW98" s="20"/>
      <c r="BXX98" s="20"/>
      <c r="BXY98" s="20"/>
      <c r="BXZ98" s="20"/>
      <c r="BYA98" s="20"/>
      <c r="BYB98" s="20"/>
      <c r="BYC98" s="20"/>
      <c r="BYD98" s="20"/>
      <c r="BYE98" s="20"/>
      <c r="BYF98" s="20"/>
      <c r="BYG98" s="20"/>
      <c r="BYH98" s="20"/>
      <c r="BYI98" s="20"/>
      <c r="BYJ98" s="20"/>
      <c r="BYK98" s="20"/>
      <c r="BYL98" s="20"/>
      <c r="BYM98" s="20"/>
      <c r="BYN98" s="20"/>
      <c r="BYO98" s="20"/>
      <c r="BYP98" s="20"/>
      <c r="BYQ98" s="20"/>
      <c r="BYR98" s="20"/>
      <c r="BYS98" s="20"/>
      <c r="BYT98" s="20"/>
      <c r="BYU98" s="20"/>
      <c r="BYV98" s="20"/>
      <c r="BYW98" s="20"/>
      <c r="BYX98" s="20"/>
      <c r="BYY98" s="20"/>
      <c r="BYZ98" s="20"/>
      <c r="BZA98" s="20"/>
      <c r="BZB98" s="20"/>
      <c r="BZC98" s="20"/>
      <c r="BZD98" s="20"/>
      <c r="BZE98" s="20"/>
      <c r="BZF98" s="20"/>
      <c r="BZG98" s="20"/>
      <c r="BZH98" s="20"/>
      <c r="BZI98" s="20"/>
      <c r="BZJ98" s="20"/>
      <c r="BZK98" s="20"/>
      <c r="BZL98" s="20"/>
      <c r="BZM98" s="20"/>
      <c r="BZN98" s="20"/>
      <c r="BZO98" s="20"/>
      <c r="BZP98" s="20"/>
      <c r="BZQ98" s="20"/>
      <c r="BZR98" s="20"/>
      <c r="BZS98" s="20"/>
      <c r="BZT98" s="20"/>
      <c r="BZU98" s="20"/>
      <c r="BZV98" s="20"/>
      <c r="BZW98" s="20"/>
      <c r="BZX98" s="20"/>
      <c r="BZY98" s="20"/>
      <c r="BZZ98" s="20"/>
      <c r="CAA98" s="20"/>
      <c r="CAB98" s="20"/>
      <c r="CAC98" s="20"/>
      <c r="CAD98" s="20"/>
      <c r="CAE98" s="20"/>
      <c r="CAF98" s="20"/>
      <c r="CAG98" s="20"/>
      <c r="CAH98" s="20"/>
      <c r="CAI98" s="20"/>
      <c r="CAJ98" s="20"/>
      <c r="CAK98" s="20"/>
      <c r="CAL98" s="20"/>
      <c r="CAM98" s="20"/>
      <c r="CAN98" s="20"/>
      <c r="CAO98" s="20"/>
      <c r="CAP98" s="20"/>
      <c r="CAQ98" s="20"/>
      <c r="CAR98" s="20"/>
      <c r="CAS98" s="20"/>
      <c r="CAT98" s="20"/>
      <c r="CAU98" s="20"/>
      <c r="CAV98" s="20"/>
      <c r="CAW98" s="20"/>
      <c r="CAX98" s="20"/>
      <c r="CAY98" s="20"/>
      <c r="CAZ98" s="20"/>
      <c r="CBA98" s="20"/>
      <c r="CBB98" s="20"/>
      <c r="CBC98" s="20"/>
      <c r="CBD98" s="20"/>
      <c r="CBE98" s="20"/>
      <c r="CBF98" s="20"/>
      <c r="CBG98" s="20"/>
      <c r="CBH98" s="20"/>
      <c r="CBI98" s="20"/>
      <c r="CBJ98" s="20"/>
      <c r="CBK98" s="20"/>
      <c r="CBL98" s="20"/>
      <c r="CBM98" s="20"/>
      <c r="CBN98" s="20"/>
      <c r="CBO98" s="20"/>
      <c r="CBP98" s="20"/>
      <c r="CBQ98" s="20"/>
      <c r="CBR98" s="20"/>
      <c r="CBS98" s="20"/>
      <c r="CBT98" s="20"/>
      <c r="CBU98" s="20"/>
      <c r="CBV98" s="20"/>
      <c r="CBW98" s="20"/>
      <c r="CBX98" s="20"/>
      <c r="CBY98" s="20"/>
      <c r="CBZ98" s="20"/>
      <c r="CCA98" s="20"/>
      <c r="CCB98" s="20"/>
      <c r="CCC98" s="20"/>
      <c r="CCD98" s="20"/>
      <c r="CCE98" s="20"/>
      <c r="CCF98" s="20"/>
      <c r="CCG98" s="20"/>
      <c r="CCH98" s="20"/>
      <c r="CCI98" s="20"/>
      <c r="CCJ98" s="20"/>
      <c r="CCK98" s="20"/>
      <c r="CCL98" s="20"/>
      <c r="CCM98" s="20"/>
      <c r="CCN98" s="20"/>
      <c r="CCO98" s="20"/>
      <c r="CCP98" s="20"/>
      <c r="CCQ98" s="20"/>
      <c r="CCR98" s="20"/>
      <c r="CCS98" s="20"/>
      <c r="CCT98" s="20"/>
      <c r="CCU98" s="20"/>
      <c r="CCV98" s="20"/>
      <c r="CCW98" s="20"/>
      <c r="CCX98" s="20"/>
      <c r="CCY98" s="20"/>
      <c r="CCZ98" s="20"/>
      <c r="CDA98" s="20"/>
      <c r="CDB98" s="20"/>
      <c r="CDC98" s="20"/>
      <c r="CDD98" s="20"/>
      <c r="CDE98" s="20"/>
      <c r="CDF98" s="20"/>
      <c r="CDG98" s="20"/>
      <c r="CDH98" s="20"/>
      <c r="CDI98" s="20"/>
      <c r="CDJ98" s="20"/>
      <c r="CDK98" s="20"/>
      <c r="CDL98" s="20"/>
      <c r="CDM98" s="20"/>
      <c r="CDN98" s="20"/>
      <c r="CDO98" s="20"/>
      <c r="CDP98" s="20"/>
      <c r="CDQ98" s="20"/>
      <c r="CDR98" s="20"/>
      <c r="CDS98" s="20"/>
      <c r="CDT98" s="20"/>
      <c r="CDU98" s="20"/>
      <c r="CDV98" s="20"/>
      <c r="CDW98" s="20"/>
      <c r="CDX98" s="20"/>
      <c r="CDY98" s="20"/>
      <c r="CDZ98" s="20"/>
      <c r="CEA98" s="20"/>
      <c r="CEB98" s="20"/>
      <c r="CEC98" s="20"/>
      <c r="CED98" s="20"/>
      <c r="CEE98" s="20"/>
      <c r="CEF98" s="20"/>
      <c r="CEG98" s="20"/>
      <c r="CEH98" s="20"/>
      <c r="CEI98" s="20"/>
      <c r="CEJ98" s="20"/>
      <c r="CEK98" s="20"/>
      <c r="CEL98" s="20"/>
      <c r="CEM98" s="20"/>
      <c r="CEN98" s="20"/>
      <c r="CEO98" s="20"/>
      <c r="CEP98" s="20"/>
      <c r="CEQ98" s="20"/>
      <c r="CER98" s="20"/>
      <c r="CES98" s="20"/>
      <c r="CET98" s="20"/>
      <c r="CEU98" s="20"/>
      <c r="CEV98" s="20"/>
      <c r="CEW98" s="20"/>
      <c r="CEX98" s="20"/>
      <c r="CEY98" s="20"/>
      <c r="CEZ98" s="20"/>
      <c r="CFA98" s="20"/>
      <c r="CFB98" s="20"/>
      <c r="CFC98" s="20"/>
      <c r="CFD98" s="20"/>
      <c r="CFE98" s="20"/>
      <c r="CFF98" s="20"/>
      <c r="CFG98" s="20"/>
      <c r="CFH98" s="20"/>
      <c r="CFI98" s="20"/>
      <c r="CFJ98" s="20"/>
      <c r="CFK98" s="20"/>
      <c r="CFL98" s="20"/>
      <c r="CFM98" s="20"/>
      <c r="CFN98" s="20"/>
      <c r="CFO98" s="20"/>
      <c r="CFP98" s="20"/>
      <c r="CFQ98" s="20"/>
      <c r="CFR98" s="20"/>
      <c r="CFS98" s="20"/>
      <c r="CFT98" s="20"/>
      <c r="CFU98" s="20"/>
      <c r="CFV98" s="20"/>
      <c r="CFW98" s="20"/>
      <c r="CFX98" s="20"/>
      <c r="CFY98" s="20"/>
      <c r="CFZ98" s="20"/>
      <c r="CGA98" s="20"/>
      <c r="CGB98" s="20"/>
      <c r="CGC98" s="20"/>
      <c r="CGD98" s="20"/>
      <c r="CGE98" s="20"/>
      <c r="CGF98" s="20"/>
      <c r="CGG98" s="20"/>
      <c r="CGH98" s="20"/>
      <c r="CGI98" s="20"/>
      <c r="CGJ98" s="20"/>
      <c r="CGK98" s="20"/>
      <c r="CGL98" s="20"/>
      <c r="CGM98" s="20"/>
      <c r="CGN98" s="20"/>
      <c r="CGO98" s="20"/>
      <c r="CGP98" s="20"/>
      <c r="CGQ98" s="20"/>
      <c r="CGR98" s="20"/>
      <c r="CGS98" s="20"/>
      <c r="CGT98" s="20"/>
      <c r="CGU98" s="20"/>
      <c r="CGV98" s="20"/>
      <c r="CGW98" s="20"/>
      <c r="CGX98" s="20"/>
      <c r="CGY98" s="20"/>
      <c r="CGZ98" s="20"/>
      <c r="CHA98" s="20"/>
      <c r="CHB98" s="20"/>
      <c r="CHC98" s="20"/>
      <c r="CHD98" s="20"/>
      <c r="CHE98" s="20"/>
      <c r="CHF98" s="20"/>
      <c r="CHG98" s="20"/>
      <c r="CHH98" s="20"/>
      <c r="CHI98" s="20"/>
      <c r="CHJ98" s="20"/>
      <c r="CHK98" s="20"/>
      <c r="CHL98" s="20"/>
      <c r="CHM98" s="20"/>
      <c r="CHN98" s="20"/>
      <c r="CHO98" s="20"/>
      <c r="CHP98" s="20"/>
      <c r="CHQ98" s="20"/>
      <c r="CHR98" s="20"/>
      <c r="CHS98" s="20"/>
      <c r="CHT98" s="20"/>
      <c r="CHU98" s="20"/>
      <c r="CHV98" s="20"/>
      <c r="CHW98" s="20"/>
      <c r="CHX98" s="20"/>
      <c r="CHY98" s="20"/>
      <c r="CHZ98" s="20"/>
      <c r="CIA98" s="20"/>
      <c r="CIB98" s="20"/>
      <c r="CIC98" s="20"/>
      <c r="CID98" s="20"/>
      <c r="CIE98" s="20"/>
      <c r="CIF98" s="20"/>
      <c r="CIG98" s="20"/>
      <c r="CIH98" s="20"/>
      <c r="CII98" s="20"/>
      <c r="CIJ98" s="20"/>
      <c r="CIK98" s="20"/>
      <c r="CIL98" s="20"/>
      <c r="CIM98" s="20"/>
      <c r="CIN98" s="20"/>
      <c r="CIO98" s="20"/>
      <c r="CIP98" s="20"/>
      <c r="CIQ98" s="20"/>
      <c r="CIR98" s="20"/>
      <c r="CIS98" s="20"/>
      <c r="CIT98" s="20"/>
      <c r="CIU98" s="20"/>
      <c r="CIV98" s="20"/>
      <c r="CIW98" s="20"/>
      <c r="CIX98" s="20"/>
      <c r="CIY98" s="20"/>
      <c r="CIZ98" s="20"/>
      <c r="CJA98" s="20"/>
      <c r="CJB98" s="20"/>
      <c r="CJC98" s="20"/>
      <c r="CJD98" s="20"/>
      <c r="CJE98" s="20"/>
      <c r="CJF98" s="20"/>
      <c r="CJG98" s="20"/>
      <c r="CJH98" s="20"/>
      <c r="CJI98" s="20"/>
      <c r="CJJ98" s="20"/>
      <c r="CJK98" s="20"/>
      <c r="CJL98" s="20"/>
      <c r="CJM98" s="20"/>
      <c r="CJN98" s="20"/>
      <c r="CJO98" s="20"/>
      <c r="CJP98" s="20"/>
      <c r="CJQ98" s="20"/>
      <c r="CJR98" s="20"/>
      <c r="CJS98" s="20"/>
      <c r="CJT98" s="20"/>
      <c r="CJU98" s="20"/>
      <c r="CJV98" s="20"/>
      <c r="CJW98" s="20"/>
      <c r="CJX98" s="20"/>
      <c r="CJY98" s="20"/>
      <c r="CJZ98" s="20"/>
      <c r="CKA98" s="20"/>
      <c r="CKB98" s="20"/>
      <c r="CKC98" s="20"/>
      <c r="CKD98" s="20"/>
      <c r="CKE98" s="20"/>
      <c r="CKF98" s="20"/>
      <c r="CKG98" s="20"/>
      <c r="CKH98" s="20"/>
      <c r="CKI98" s="20"/>
      <c r="CKJ98" s="20"/>
      <c r="CKK98" s="20"/>
      <c r="CKL98" s="20"/>
      <c r="CKM98" s="20"/>
      <c r="CKN98" s="20"/>
      <c r="CKO98" s="20"/>
      <c r="CKP98" s="20"/>
      <c r="CKQ98" s="20"/>
      <c r="CKR98" s="20"/>
      <c r="CKS98" s="20"/>
      <c r="CKT98" s="20"/>
      <c r="CKU98" s="20"/>
      <c r="CKV98" s="20"/>
      <c r="CKW98" s="20"/>
      <c r="CKX98" s="20"/>
      <c r="CKY98" s="20"/>
      <c r="CKZ98" s="20"/>
      <c r="CLA98" s="20"/>
      <c r="CLB98" s="20"/>
      <c r="CLC98" s="20"/>
      <c r="CLD98" s="20"/>
      <c r="CLE98" s="20"/>
      <c r="CLF98" s="20"/>
      <c r="CLG98" s="20"/>
      <c r="CLH98" s="20"/>
      <c r="CLI98" s="20"/>
      <c r="CLJ98" s="20"/>
      <c r="CLK98" s="20"/>
      <c r="CLL98" s="20"/>
      <c r="CLM98" s="20"/>
      <c r="CLN98" s="20"/>
      <c r="CLO98" s="20"/>
      <c r="CLP98" s="20"/>
      <c r="CLQ98" s="20"/>
      <c r="CLR98" s="20"/>
      <c r="CLS98" s="20"/>
      <c r="CLT98" s="20"/>
      <c r="CLU98" s="20"/>
      <c r="CLV98" s="20"/>
      <c r="CLW98" s="20"/>
      <c r="CLX98" s="20"/>
      <c r="CLY98" s="20"/>
      <c r="CLZ98" s="20"/>
      <c r="CMA98" s="20"/>
      <c r="CMB98" s="20"/>
      <c r="CMC98" s="20"/>
      <c r="CMD98" s="20"/>
      <c r="CME98" s="20"/>
      <c r="CMF98" s="20"/>
      <c r="CMG98" s="20"/>
      <c r="CMH98" s="20"/>
      <c r="CMI98" s="20"/>
      <c r="CMJ98" s="20"/>
      <c r="CMK98" s="20"/>
      <c r="CML98" s="20"/>
      <c r="CMM98" s="20"/>
      <c r="CMN98" s="20"/>
      <c r="CMO98" s="20"/>
      <c r="CMP98" s="20"/>
      <c r="CMQ98" s="20"/>
      <c r="CMR98" s="20"/>
      <c r="CMS98" s="20"/>
      <c r="CMT98" s="20"/>
      <c r="CMU98" s="20"/>
      <c r="CMV98" s="20"/>
      <c r="CMW98" s="20"/>
      <c r="CMX98" s="20"/>
      <c r="CMY98" s="20"/>
      <c r="CMZ98" s="20"/>
      <c r="CNA98" s="20"/>
      <c r="CNB98" s="20"/>
      <c r="CNC98" s="20"/>
      <c r="CND98" s="20"/>
      <c r="CNE98" s="20"/>
      <c r="CNF98" s="20"/>
      <c r="CNG98" s="20"/>
      <c r="CNH98" s="20"/>
      <c r="CNI98" s="20"/>
      <c r="CNJ98" s="20"/>
      <c r="CNK98" s="20"/>
      <c r="CNL98" s="20"/>
      <c r="CNM98" s="20"/>
      <c r="CNN98" s="20"/>
      <c r="CNO98" s="20"/>
      <c r="CNP98" s="20"/>
      <c r="CNQ98" s="20"/>
      <c r="CNR98" s="20"/>
      <c r="CNS98" s="20"/>
      <c r="CNT98" s="20"/>
      <c r="CNU98" s="20"/>
      <c r="CNV98" s="20"/>
      <c r="CNW98" s="20"/>
      <c r="CNX98" s="20"/>
      <c r="CNY98" s="20"/>
      <c r="CNZ98" s="20"/>
      <c r="COA98" s="20"/>
      <c r="COB98" s="20"/>
      <c r="COC98" s="20"/>
      <c r="COD98" s="20"/>
      <c r="COE98" s="20"/>
      <c r="COF98" s="20"/>
      <c r="COG98" s="20"/>
      <c r="COH98" s="20"/>
      <c r="COI98" s="20"/>
      <c r="COJ98" s="20"/>
      <c r="COK98" s="20"/>
      <c r="COL98" s="20"/>
      <c r="COM98" s="20"/>
      <c r="CON98" s="20"/>
      <c r="COO98" s="20"/>
      <c r="COP98" s="20"/>
      <c r="COQ98" s="20"/>
      <c r="COR98" s="20"/>
      <c r="COS98" s="20"/>
      <c r="COT98" s="20"/>
      <c r="COU98" s="20"/>
      <c r="COV98" s="20"/>
      <c r="COW98" s="20"/>
      <c r="COX98" s="20"/>
      <c r="COY98" s="20"/>
      <c r="COZ98" s="20"/>
      <c r="CPA98" s="20"/>
      <c r="CPB98" s="20"/>
      <c r="CPC98" s="20"/>
      <c r="CPD98" s="20"/>
      <c r="CPE98" s="20"/>
      <c r="CPF98" s="20"/>
      <c r="CPG98" s="20"/>
      <c r="CPH98" s="20"/>
      <c r="CPI98" s="20"/>
      <c r="CPJ98" s="20"/>
      <c r="CPK98" s="20"/>
      <c r="CPL98" s="20"/>
      <c r="CPM98" s="20"/>
      <c r="CPN98" s="20"/>
      <c r="CPO98" s="20"/>
      <c r="CPP98" s="20"/>
      <c r="CPQ98" s="20"/>
      <c r="CPR98" s="20"/>
      <c r="CPS98" s="20"/>
      <c r="CPT98" s="20"/>
      <c r="CPU98" s="20"/>
      <c r="CPV98" s="20"/>
      <c r="CPW98" s="20"/>
      <c r="CPX98" s="20"/>
      <c r="CPY98" s="20"/>
      <c r="CPZ98" s="20"/>
      <c r="CQA98" s="20"/>
      <c r="CQB98" s="20"/>
      <c r="CQC98" s="20"/>
      <c r="CQD98" s="20"/>
      <c r="CQE98" s="20"/>
      <c r="CQF98" s="20"/>
      <c r="CQG98" s="20"/>
      <c r="CQH98" s="20"/>
      <c r="CQI98" s="20"/>
      <c r="CQJ98" s="20"/>
      <c r="CQK98" s="20"/>
      <c r="CQL98" s="20"/>
      <c r="CQM98" s="20"/>
      <c r="CQN98" s="20"/>
      <c r="CQO98" s="20"/>
      <c r="CQP98" s="20"/>
      <c r="CQQ98" s="20"/>
      <c r="CQR98" s="20"/>
      <c r="CQS98" s="20"/>
      <c r="CQT98" s="20"/>
      <c r="CQU98" s="20"/>
      <c r="CQV98" s="20"/>
      <c r="CQW98" s="20"/>
      <c r="CQX98" s="20"/>
      <c r="CQY98" s="20"/>
      <c r="CQZ98" s="20"/>
    </row>
    <row r="99" spans="1:2496" s="11" customFormat="1" ht="18" customHeight="1" x14ac:dyDescent="0.25">
      <c r="A99" s="433"/>
      <c r="B99" s="21">
        <v>6</v>
      </c>
      <c r="C99" s="21" t="str">
        <f t="shared" si="8"/>
        <v>_6</v>
      </c>
      <c r="D99" s="21" t="str">
        <f t="shared" si="9"/>
        <v>_9_1</v>
      </c>
      <c r="E99" s="22" t="s">
        <v>48</v>
      </c>
      <c r="F99" s="21">
        <v>9</v>
      </c>
      <c r="G99" s="22" t="s">
        <v>49</v>
      </c>
      <c r="H99" s="21">
        <v>1</v>
      </c>
      <c r="I99" s="22" t="s">
        <v>7</v>
      </c>
      <c r="J99" s="15">
        <v>0</v>
      </c>
      <c r="K99" s="15">
        <v>0</v>
      </c>
      <c r="L99" s="24">
        <v>46</v>
      </c>
      <c r="M99" s="13">
        <f t="shared" ref="M99:M120" si="10">+ROUND(L99*(1+J99),0)</f>
        <v>46</v>
      </c>
      <c r="N99" s="13">
        <f t="shared" ref="N99:N120" si="11">+ROUND(M99*(1+K99),0)</f>
        <v>46</v>
      </c>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20"/>
      <c r="DM99" s="20"/>
      <c r="DN99" s="20"/>
      <c r="DO99" s="20"/>
      <c r="DP99" s="20"/>
      <c r="DQ99" s="20"/>
      <c r="DR99" s="20"/>
      <c r="DS99" s="20"/>
      <c r="DT99" s="20"/>
      <c r="DU99" s="20"/>
      <c r="DV99" s="20"/>
      <c r="DW99" s="20"/>
      <c r="DX99" s="20"/>
      <c r="DY99" s="20"/>
      <c r="DZ99" s="20"/>
      <c r="EA99" s="20"/>
      <c r="EB99" s="20"/>
      <c r="EC99" s="20"/>
      <c r="ED99" s="20"/>
      <c r="EE99" s="20"/>
      <c r="EF99" s="20"/>
      <c r="EG99" s="20"/>
      <c r="EH99" s="20"/>
      <c r="EI99" s="20"/>
      <c r="EJ99" s="20"/>
      <c r="EK99" s="20"/>
      <c r="EL99" s="20"/>
      <c r="EM99" s="20"/>
      <c r="EN99" s="20"/>
      <c r="EO99" s="20"/>
      <c r="EP99" s="20"/>
      <c r="EQ99" s="20"/>
      <c r="ER99" s="20"/>
      <c r="ES99" s="20"/>
      <c r="ET99" s="20"/>
      <c r="EU99" s="20"/>
      <c r="EV99" s="20"/>
      <c r="EW99" s="20"/>
      <c r="EX99" s="20"/>
      <c r="EY99" s="20"/>
      <c r="EZ99" s="20"/>
      <c r="FA99" s="20"/>
      <c r="FB99" s="20"/>
      <c r="FC99" s="20"/>
      <c r="FD99" s="20"/>
      <c r="FE99" s="20"/>
      <c r="FF99" s="20"/>
      <c r="FG99" s="20"/>
      <c r="FH99" s="20"/>
      <c r="FI99" s="20"/>
      <c r="FJ99" s="20"/>
      <c r="FK99" s="20"/>
      <c r="FL99" s="20"/>
      <c r="FM99" s="20"/>
      <c r="FN99" s="20"/>
      <c r="FO99" s="20"/>
      <c r="FP99" s="20"/>
      <c r="FQ99" s="20"/>
      <c r="FR99" s="20"/>
      <c r="FS99" s="20"/>
      <c r="FT99" s="20"/>
      <c r="FU99" s="20"/>
      <c r="FV99" s="20"/>
      <c r="FW99" s="20"/>
      <c r="FX99" s="20"/>
      <c r="FY99" s="20"/>
      <c r="FZ99" s="20"/>
      <c r="GA99" s="20"/>
      <c r="GB99" s="20"/>
      <c r="GC99" s="20"/>
      <c r="GD99" s="20"/>
      <c r="GE99" s="20"/>
      <c r="GF99" s="20"/>
      <c r="GG99" s="20"/>
      <c r="GH99" s="20"/>
      <c r="GI99" s="20"/>
      <c r="GJ99" s="20"/>
      <c r="GK99" s="20"/>
      <c r="GL99" s="20"/>
      <c r="GM99" s="20"/>
      <c r="GN99" s="20"/>
      <c r="GO99" s="20"/>
      <c r="GP99" s="20"/>
      <c r="GQ99" s="20"/>
      <c r="GR99" s="20"/>
      <c r="GS99" s="20"/>
      <c r="GT99" s="20"/>
      <c r="GU99" s="20"/>
      <c r="GV99" s="20"/>
      <c r="GW99" s="20"/>
      <c r="GX99" s="20"/>
      <c r="GY99" s="20"/>
      <c r="GZ99" s="20"/>
      <c r="HA99" s="20"/>
      <c r="HB99" s="20"/>
      <c r="HC99" s="20"/>
      <c r="HD99" s="20"/>
      <c r="HE99" s="20"/>
      <c r="HF99" s="20"/>
      <c r="HG99" s="20"/>
      <c r="HH99" s="20"/>
      <c r="HI99" s="20"/>
      <c r="HJ99" s="20"/>
      <c r="HK99" s="20"/>
      <c r="HL99" s="20"/>
      <c r="HM99" s="20"/>
      <c r="HN99" s="20"/>
      <c r="HO99" s="20"/>
      <c r="HP99" s="20"/>
      <c r="HQ99" s="20"/>
      <c r="HR99" s="20"/>
      <c r="HS99" s="20"/>
      <c r="HT99" s="20"/>
      <c r="HU99" s="20"/>
      <c r="HV99" s="20"/>
      <c r="HW99" s="20"/>
      <c r="HX99" s="20"/>
      <c r="HY99" s="20"/>
      <c r="HZ99" s="20"/>
      <c r="IA99" s="20"/>
      <c r="IB99" s="20"/>
      <c r="IC99" s="20"/>
      <c r="ID99" s="20"/>
      <c r="IE99" s="20"/>
      <c r="IF99" s="20"/>
      <c r="IG99" s="20"/>
      <c r="IH99" s="20"/>
      <c r="II99" s="20"/>
      <c r="IJ99" s="20"/>
      <c r="IK99" s="20"/>
      <c r="IL99" s="20"/>
      <c r="IM99" s="20"/>
      <c r="IN99" s="20"/>
      <c r="IO99" s="20"/>
      <c r="IP99" s="20"/>
      <c r="IQ99" s="20"/>
      <c r="IR99" s="20"/>
      <c r="IS99" s="20"/>
      <c r="IT99" s="20"/>
      <c r="IU99" s="20"/>
      <c r="IV99" s="20"/>
      <c r="IW99" s="20"/>
      <c r="IX99" s="20"/>
      <c r="IY99" s="20"/>
      <c r="IZ99" s="20"/>
      <c r="JA99" s="20"/>
      <c r="JB99" s="20"/>
      <c r="JC99" s="20"/>
      <c r="JD99" s="20"/>
      <c r="JE99" s="20"/>
      <c r="JF99" s="20"/>
      <c r="JG99" s="20"/>
      <c r="JH99" s="20"/>
      <c r="JI99" s="20"/>
      <c r="JJ99" s="20"/>
      <c r="JK99" s="20"/>
      <c r="JL99" s="20"/>
      <c r="JM99" s="20"/>
      <c r="JN99" s="20"/>
      <c r="JO99" s="20"/>
      <c r="JP99" s="20"/>
      <c r="JQ99" s="20"/>
      <c r="JR99" s="20"/>
      <c r="JS99" s="20"/>
      <c r="JT99" s="20"/>
      <c r="JU99" s="20"/>
      <c r="JV99" s="20"/>
      <c r="JW99" s="20"/>
      <c r="JX99" s="20"/>
      <c r="JY99" s="20"/>
      <c r="JZ99" s="20"/>
      <c r="KA99" s="20"/>
      <c r="KB99" s="20"/>
      <c r="KC99" s="20"/>
      <c r="KD99" s="20"/>
      <c r="KE99" s="20"/>
      <c r="KF99" s="20"/>
      <c r="KG99" s="20"/>
      <c r="KH99" s="20"/>
      <c r="KI99" s="20"/>
      <c r="KJ99" s="20"/>
      <c r="KK99" s="20"/>
      <c r="KL99" s="20"/>
      <c r="KM99" s="20"/>
      <c r="KN99" s="20"/>
      <c r="KO99" s="20"/>
      <c r="KP99" s="20"/>
      <c r="KQ99" s="20"/>
      <c r="KR99" s="20"/>
      <c r="KS99" s="20"/>
      <c r="KT99" s="20"/>
      <c r="KU99" s="20"/>
      <c r="KV99" s="20"/>
      <c r="KW99" s="20"/>
      <c r="KX99" s="20"/>
      <c r="KY99" s="20"/>
      <c r="KZ99" s="20"/>
      <c r="LA99" s="20"/>
      <c r="LB99" s="20"/>
      <c r="LC99" s="20"/>
      <c r="LD99" s="20"/>
      <c r="LE99" s="20"/>
      <c r="LF99" s="20"/>
      <c r="LG99" s="20"/>
      <c r="LH99" s="20"/>
      <c r="LI99" s="20"/>
      <c r="LJ99" s="20"/>
      <c r="LK99" s="20"/>
      <c r="LL99" s="20"/>
      <c r="LM99" s="20"/>
      <c r="LN99" s="20"/>
      <c r="LO99" s="20"/>
      <c r="LP99" s="20"/>
      <c r="LQ99" s="20"/>
      <c r="LR99" s="20"/>
      <c r="LS99" s="20"/>
      <c r="LT99" s="20"/>
      <c r="LU99" s="20"/>
      <c r="LV99" s="20"/>
      <c r="LW99" s="20"/>
      <c r="LX99" s="20"/>
      <c r="LY99" s="20"/>
      <c r="LZ99" s="20"/>
      <c r="MA99" s="20"/>
      <c r="MB99" s="20"/>
      <c r="MC99" s="20"/>
      <c r="MD99" s="20"/>
      <c r="ME99" s="20"/>
      <c r="MF99" s="20"/>
      <c r="MG99" s="20"/>
      <c r="MH99" s="20"/>
      <c r="MI99" s="20"/>
      <c r="MJ99" s="20"/>
      <c r="MK99" s="20"/>
      <c r="ML99" s="20"/>
      <c r="MM99" s="20"/>
      <c r="MN99" s="20"/>
      <c r="MO99" s="20"/>
      <c r="MP99" s="20"/>
      <c r="MQ99" s="20"/>
      <c r="MR99" s="20"/>
      <c r="MS99" s="20"/>
      <c r="MT99" s="20"/>
      <c r="MU99" s="20"/>
      <c r="MV99" s="20"/>
      <c r="MW99" s="20"/>
      <c r="MX99" s="20"/>
      <c r="MY99" s="20"/>
      <c r="MZ99" s="20"/>
      <c r="NA99" s="20"/>
      <c r="NB99" s="20"/>
      <c r="NC99" s="20"/>
      <c r="ND99" s="20"/>
      <c r="NE99" s="20"/>
      <c r="NF99" s="20"/>
      <c r="NG99" s="20"/>
      <c r="NH99" s="20"/>
      <c r="NI99" s="20"/>
      <c r="NJ99" s="20"/>
      <c r="NK99" s="20"/>
      <c r="NL99" s="20"/>
      <c r="NM99" s="20"/>
      <c r="NN99" s="20"/>
      <c r="NO99" s="20"/>
      <c r="NP99" s="20"/>
      <c r="NQ99" s="20"/>
      <c r="NR99" s="20"/>
      <c r="NS99" s="20"/>
      <c r="NT99" s="20"/>
      <c r="NU99" s="20"/>
      <c r="NV99" s="20"/>
      <c r="NW99" s="20"/>
      <c r="NX99" s="20"/>
      <c r="NY99" s="20"/>
      <c r="NZ99" s="20"/>
      <c r="OA99" s="20"/>
      <c r="OB99" s="20"/>
      <c r="OC99" s="20"/>
      <c r="OD99" s="20"/>
      <c r="OE99" s="20"/>
      <c r="OF99" s="20"/>
      <c r="OG99" s="20"/>
      <c r="OH99" s="20"/>
      <c r="OI99" s="20"/>
      <c r="OJ99" s="20"/>
      <c r="OK99" s="20"/>
      <c r="OL99" s="20"/>
      <c r="OM99" s="20"/>
      <c r="ON99" s="20"/>
      <c r="OO99" s="20"/>
      <c r="OP99" s="20"/>
      <c r="OQ99" s="20"/>
      <c r="OR99" s="20"/>
      <c r="OS99" s="20"/>
      <c r="OT99" s="20"/>
      <c r="OU99" s="20"/>
      <c r="OV99" s="20"/>
      <c r="OW99" s="20"/>
      <c r="OX99" s="20"/>
      <c r="OY99" s="20"/>
      <c r="OZ99" s="20"/>
      <c r="PA99" s="20"/>
      <c r="PB99" s="20"/>
      <c r="PC99" s="20"/>
      <c r="PD99" s="20"/>
      <c r="PE99" s="20"/>
      <c r="PF99" s="20"/>
      <c r="PG99" s="20"/>
      <c r="PH99" s="20"/>
      <c r="PI99" s="20"/>
      <c r="PJ99" s="20"/>
      <c r="PK99" s="20"/>
      <c r="PL99" s="20"/>
      <c r="PM99" s="20"/>
      <c r="PN99" s="20"/>
      <c r="PO99" s="20"/>
      <c r="PP99" s="20"/>
      <c r="PQ99" s="20"/>
      <c r="PR99" s="20"/>
      <c r="PS99" s="20"/>
      <c r="PT99" s="20"/>
      <c r="PU99" s="20"/>
      <c r="PV99" s="20"/>
      <c r="PW99" s="20"/>
      <c r="PX99" s="20"/>
      <c r="PY99" s="20"/>
      <c r="PZ99" s="20"/>
      <c r="QA99" s="20"/>
      <c r="QB99" s="20"/>
      <c r="QC99" s="20"/>
      <c r="QD99" s="20"/>
      <c r="QE99" s="20"/>
      <c r="QF99" s="20"/>
      <c r="QG99" s="20"/>
      <c r="QH99" s="20"/>
      <c r="QI99" s="20"/>
      <c r="QJ99" s="20"/>
      <c r="QK99" s="20"/>
      <c r="QL99" s="20"/>
      <c r="QM99" s="20"/>
      <c r="QN99" s="20"/>
      <c r="QO99" s="20"/>
      <c r="QP99" s="20"/>
      <c r="QQ99" s="20"/>
      <c r="QR99" s="20"/>
      <c r="QS99" s="20"/>
      <c r="QT99" s="20"/>
      <c r="QU99" s="20"/>
      <c r="QV99" s="20"/>
      <c r="QW99" s="20"/>
      <c r="QX99" s="20"/>
      <c r="QY99" s="20"/>
      <c r="QZ99" s="20"/>
      <c r="RA99" s="20"/>
      <c r="RB99" s="20"/>
      <c r="RC99" s="20"/>
      <c r="RD99" s="20"/>
      <c r="RE99" s="20"/>
      <c r="RF99" s="20"/>
      <c r="RG99" s="20"/>
      <c r="RH99" s="20"/>
      <c r="RI99" s="20"/>
      <c r="RJ99" s="20"/>
      <c r="RK99" s="20"/>
      <c r="RL99" s="20"/>
      <c r="RM99" s="20"/>
      <c r="RN99" s="20"/>
      <c r="RO99" s="20"/>
      <c r="RP99" s="20"/>
      <c r="RQ99" s="20"/>
      <c r="RR99" s="20"/>
      <c r="RS99" s="20"/>
      <c r="RT99" s="20"/>
      <c r="RU99" s="20"/>
      <c r="RV99" s="20"/>
      <c r="RW99" s="20"/>
      <c r="RX99" s="20"/>
      <c r="RY99" s="20"/>
      <c r="RZ99" s="20"/>
      <c r="SA99" s="20"/>
      <c r="SB99" s="20"/>
      <c r="SC99" s="20"/>
      <c r="SD99" s="20"/>
      <c r="SE99" s="20"/>
      <c r="SF99" s="20"/>
      <c r="SG99" s="20"/>
      <c r="SH99" s="20"/>
      <c r="SI99" s="20"/>
      <c r="SJ99" s="20"/>
      <c r="SK99" s="20"/>
      <c r="SL99" s="20"/>
      <c r="SM99" s="20"/>
      <c r="SN99" s="20"/>
      <c r="SO99" s="20"/>
      <c r="SP99" s="20"/>
      <c r="SQ99" s="20"/>
      <c r="SR99" s="20"/>
      <c r="SS99" s="20"/>
      <c r="ST99" s="20"/>
      <c r="SU99" s="20"/>
      <c r="SV99" s="20"/>
      <c r="SW99" s="20"/>
      <c r="SX99" s="20"/>
      <c r="SY99" s="20"/>
      <c r="SZ99" s="20"/>
      <c r="TA99" s="20"/>
      <c r="TB99" s="20"/>
      <c r="TC99" s="20"/>
      <c r="TD99" s="20"/>
      <c r="TE99" s="20"/>
      <c r="TF99" s="20"/>
      <c r="TG99" s="20"/>
      <c r="TH99" s="20"/>
      <c r="TI99" s="20"/>
      <c r="TJ99" s="20"/>
      <c r="TK99" s="20"/>
      <c r="TL99" s="20"/>
      <c r="TM99" s="20"/>
      <c r="TN99" s="20"/>
      <c r="TO99" s="20"/>
      <c r="TP99" s="20"/>
      <c r="TQ99" s="20"/>
      <c r="TR99" s="20"/>
      <c r="TS99" s="20"/>
      <c r="TT99" s="20"/>
      <c r="TU99" s="20"/>
      <c r="TV99" s="20"/>
      <c r="TW99" s="20"/>
      <c r="TX99" s="20"/>
      <c r="TY99" s="20"/>
      <c r="TZ99" s="20"/>
      <c r="UA99" s="20"/>
      <c r="UB99" s="20"/>
      <c r="UC99" s="20"/>
      <c r="UD99" s="20"/>
      <c r="UE99" s="20"/>
      <c r="UF99" s="20"/>
      <c r="UG99" s="20"/>
      <c r="UH99" s="20"/>
      <c r="UI99" s="20"/>
      <c r="UJ99" s="20"/>
      <c r="UK99" s="20"/>
      <c r="UL99" s="20"/>
      <c r="UM99" s="20"/>
      <c r="UN99" s="20"/>
      <c r="UO99" s="20"/>
      <c r="UP99" s="20"/>
      <c r="UQ99" s="20"/>
      <c r="UR99" s="20"/>
      <c r="US99" s="20"/>
      <c r="UT99" s="20"/>
      <c r="UU99" s="20"/>
      <c r="UV99" s="20"/>
      <c r="UW99" s="20"/>
      <c r="UX99" s="20"/>
      <c r="UY99" s="20"/>
      <c r="UZ99" s="20"/>
      <c r="VA99" s="20"/>
      <c r="VB99" s="20"/>
      <c r="VC99" s="20"/>
      <c r="VD99" s="20"/>
      <c r="VE99" s="20"/>
      <c r="VF99" s="20"/>
      <c r="VG99" s="20"/>
      <c r="VH99" s="20"/>
      <c r="VI99" s="20"/>
      <c r="VJ99" s="20"/>
      <c r="VK99" s="20"/>
      <c r="VL99" s="20"/>
      <c r="VM99" s="20"/>
      <c r="VN99" s="20"/>
      <c r="VO99" s="20"/>
      <c r="VP99" s="20"/>
      <c r="VQ99" s="20"/>
      <c r="VR99" s="20"/>
      <c r="VS99" s="20"/>
      <c r="VT99" s="20"/>
      <c r="VU99" s="20"/>
      <c r="VV99" s="20"/>
      <c r="VW99" s="20"/>
      <c r="VX99" s="20"/>
      <c r="VY99" s="20"/>
      <c r="VZ99" s="20"/>
      <c r="WA99" s="20"/>
      <c r="WB99" s="20"/>
      <c r="WC99" s="20"/>
      <c r="WD99" s="20"/>
      <c r="WE99" s="20"/>
      <c r="WF99" s="20"/>
      <c r="WG99" s="20"/>
      <c r="WH99" s="20"/>
      <c r="WI99" s="20"/>
      <c r="WJ99" s="20"/>
      <c r="WK99" s="20"/>
      <c r="WL99" s="20"/>
      <c r="WM99" s="20"/>
      <c r="WN99" s="20"/>
      <c r="WO99" s="20"/>
      <c r="WP99" s="20"/>
      <c r="WQ99" s="20"/>
      <c r="WR99" s="20"/>
      <c r="WS99" s="20"/>
      <c r="WT99" s="20"/>
      <c r="WU99" s="20"/>
      <c r="WV99" s="20"/>
      <c r="WW99" s="20"/>
      <c r="WX99" s="20"/>
      <c r="WY99" s="20"/>
      <c r="WZ99" s="20"/>
      <c r="XA99" s="20"/>
      <c r="XB99" s="20"/>
      <c r="XC99" s="20"/>
      <c r="XD99" s="20"/>
      <c r="XE99" s="20"/>
      <c r="XF99" s="20"/>
      <c r="XG99" s="20"/>
      <c r="XH99" s="20"/>
      <c r="XI99" s="20"/>
      <c r="XJ99" s="20"/>
      <c r="XK99" s="20"/>
      <c r="XL99" s="20"/>
      <c r="XM99" s="20"/>
      <c r="XN99" s="20"/>
      <c r="XO99" s="20"/>
      <c r="XP99" s="20"/>
      <c r="XQ99" s="20"/>
      <c r="XR99" s="20"/>
      <c r="XS99" s="20"/>
      <c r="XT99" s="20"/>
      <c r="XU99" s="20"/>
      <c r="XV99" s="20"/>
      <c r="XW99" s="20"/>
      <c r="XX99" s="20"/>
      <c r="XY99" s="20"/>
      <c r="XZ99" s="20"/>
      <c r="YA99" s="20"/>
      <c r="YB99" s="20"/>
      <c r="YC99" s="20"/>
      <c r="YD99" s="20"/>
      <c r="YE99" s="20"/>
      <c r="YF99" s="20"/>
      <c r="YG99" s="20"/>
      <c r="YH99" s="20"/>
      <c r="YI99" s="20"/>
      <c r="YJ99" s="20"/>
      <c r="YK99" s="20"/>
      <c r="YL99" s="20"/>
      <c r="YM99" s="20"/>
      <c r="YN99" s="20"/>
      <c r="YO99" s="20"/>
      <c r="YP99" s="20"/>
      <c r="YQ99" s="20"/>
      <c r="YR99" s="20"/>
      <c r="YS99" s="20"/>
      <c r="YT99" s="20"/>
      <c r="YU99" s="20"/>
      <c r="YV99" s="20"/>
      <c r="YW99" s="20"/>
      <c r="YX99" s="20"/>
      <c r="YY99" s="20"/>
      <c r="YZ99" s="20"/>
      <c r="ZA99" s="20"/>
      <c r="ZB99" s="20"/>
      <c r="ZC99" s="20"/>
      <c r="ZD99" s="20"/>
      <c r="ZE99" s="20"/>
      <c r="ZF99" s="20"/>
      <c r="ZG99" s="20"/>
      <c r="ZH99" s="20"/>
      <c r="ZI99" s="20"/>
      <c r="ZJ99" s="20"/>
      <c r="ZK99" s="20"/>
      <c r="ZL99" s="20"/>
      <c r="ZM99" s="20"/>
      <c r="ZN99" s="20"/>
      <c r="ZO99" s="20"/>
      <c r="ZP99" s="20"/>
      <c r="ZQ99" s="20"/>
      <c r="ZR99" s="20"/>
      <c r="ZS99" s="20"/>
      <c r="ZT99" s="20"/>
      <c r="ZU99" s="20"/>
      <c r="ZV99" s="20"/>
      <c r="ZW99" s="20"/>
      <c r="ZX99" s="20"/>
      <c r="ZY99" s="20"/>
      <c r="ZZ99" s="20"/>
      <c r="AAA99" s="20"/>
      <c r="AAB99" s="20"/>
      <c r="AAC99" s="20"/>
      <c r="AAD99" s="20"/>
      <c r="AAE99" s="20"/>
      <c r="AAF99" s="20"/>
      <c r="AAG99" s="20"/>
      <c r="AAH99" s="20"/>
      <c r="AAI99" s="20"/>
      <c r="AAJ99" s="20"/>
      <c r="AAK99" s="20"/>
      <c r="AAL99" s="20"/>
      <c r="AAM99" s="20"/>
      <c r="AAN99" s="20"/>
      <c r="AAO99" s="20"/>
      <c r="AAP99" s="20"/>
      <c r="AAQ99" s="20"/>
      <c r="AAR99" s="20"/>
      <c r="AAS99" s="20"/>
      <c r="AAT99" s="20"/>
      <c r="AAU99" s="20"/>
      <c r="AAV99" s="20"/>
      <c r="AAW99" s="20"/>
      <c r="AAX99" s="20"/>
      <c r="AAY99" s="20"/>
      <c r="AAZ99" s="20"/>
      <c r="ABA99" s="20"/>
      <c r="ABB99" s="20"/>
      <c r="ABC99" s="20"/>
      <c r="ABD99" s="20"/>
      <c r="ABE99" s="20"/>
      <c r="ABF99" s="20"/>
      <c r="ABG99" s="20"/>
      <c r="ABH99" s="20"/>
      <c r="ABI99" s="20"/>
      <c r="ABJ99" s="20"/>
      <c r="ABK99" s="20"/>
      <c r="ABL99" s="20"/>
      <c r="ABM99" s="20"/>
      <c r="ABN99" s="20"/>
      <c r="ABO99" s="20"/>
      <c r="ABP99" s="20"/>
      <c r="ABQ99" s="20"/>
      <c r="ABR99" s="20"/>
      <c r="ABS99" s="20"/>
      <c r="ABT99" s="20"/>
      <c r="ABU99" s="20"/>
      <c r="ABV99" s="20"/>
      <c r="ABW99" s="20"/>
      <c r="ABX99" s="20"/>
      <c r="ABY99" s="20"/>
      <c r="ABZ99" s="20"/>
      <c r="ACA99" s="20"/>
      <c r="ACB99" s="20"/>
      <c r="ACC99" s="20"/>
      <c r="ACD99" s="20"/>
      <c r="ACE99" s="20"/>
      <c r="ACF99" s="20"/>
      <c r="ACG99" s="20"/>
      <c r="ACH99" s="20"/>
      <c r="ACI99" s="20"/>
      <c r="ACJ99" s="20"/>
      <c r="ACK99" s="20"/>
      <c r="ACL99" s="20"/>
      <c r="ACM99" s="20"/>
      <c r="ACN99" s="20"/>
      <c r="ACO99" s="20"/>
      <c r="ACP99" s="20"/>
      <c r="ACQ99" s="20"/>
      <c r="ACR99" s="20"/>
      <c r="ACS99" s="20"/>
      <c r="ACT99" s="20"/>
      <c r="ACU99" s="20"/>
      <c r="ACV99" s="20"/>
      <c r="ACW99" s="20"/>
      <c r="ACX99" s="20"/>
      <c r="ACY99" s="20"/>
      <c r="ACZ99" s="20"/>
      <c r="ADA99" s="20"/>
      <c r="ADB99" s="20"/>
      <c r="ADC99" s="20"/>
      <c r="ADD99" s="20"/>
      <c r="ADE99" s="20"/>
      <c r="ADF99" s="20"/>
      <c r="ADG99" s="20"/>
      <c r="ADH99" s="20"/>
      <c r="ADI99" s="20"/>
      <c r="ADJ99" s="20"/>
      <c r="ADK99" s="20"/>
      <c r="ADL99" s="20"/>
      <c r="ADM99" s="20"/>
      <c r="ADN99" s="20"/>
      <c r="ADO99" s="20"/>
      <c r="ADP99" s="20"/>
      <c r="ADQ99" s="20"/>
      <c r="ADR99" s="20"/>
      <c r="ADS99" s="20"/>
      <c r="ADT99" s="20"/>
      <c r="ADU99" s="20"/>
      <c r="ADV99" s="20"/>
      <c r="ADW99" s="20"/>
      <c r="ADX99" s="20"/>
      <c r="ADY99" s="20"/>
      <c r="ADZ99" s="20"/>
      <c r="AEA99" s="20"/>
      <c r="AEB99" s="20"/>
      <c r="AEC99" s="20"/>
      <c r="AED99" s="20"/>
      <c r="AEE99" s="20"/>
      <c r="AEF99" s="20"/>
      <c r="AEG99" s="20"/>
      <c r="AEH99" s="20"/>
      <c r="AEI99" s="20"/>
      <c r="AEJ99" s="20"/>
      <c r="AEK99" s="20"/>
      <c r="AEL99" s="20"/>
      <c r="AEM99" s="20"/>
      <c r="AEN99" s="20"/>
      <c r="AEO99" s="20"/>
      <c r="AEP99" s="20"/>
      <c r="AEQ99" s="20"/>
      <c r="AER99" s="20"/>
      <c r="AES99" s="20"/>
      <c r="AET99" s="20"/>
      <c r="AEU99" s="20"/>
      <c r="AEV99" s="20"/>
      <c r="AEW99" s="20"/>
      <c r="AEX99" s="20"/>
      <c r="AEY99" s="20"/>
      <c r="AEZ99" s="20"/>
      <c r="AFA99" s="20"/>
      <c r="AFB99" s="20"/>
      <c r="AFC99" s="20"/>
      <c r="AFD99" s="20"/>
      <c r="AFE99" s="20"/>
      <c r="AFF99" s="20"/>
      <c r="AFG99" s="20"/>
      <c r="AFH99" s="20"/>
      <c r="AFI99" s="20"/>
      <c r="AFJ99" s="20"/>
      <c r="AFK99" s="20"/>
      <c r="AFL99" s="20"/>
      <c r="AFM99" s="20"/>
      <c r="AFN99" s="20"/>
      <c r="AFO99" s="20"/>
      <c r="AFP99" s="20"/>
      <c r="AFQ99" s="20"/>
      <c r="AFR99" s="20"/>
      <c r="AFS99" s="20"/>
      <c r="AFT99" s="20"/>
      <c r="AFU99" s="20"/>
      <c r="AFV99" s="20"/>
      <c r="AFW99" s="20"/>
      <c r="AFX99" s="20"/>
      <c r="AFY99" s="20"/>
      <c r="AFZ99" s="20"/>
      <c r="AGA99" s="20"/>
      <c r="AGB99" s="20"/>
      <c r="AGC99" s="20"/>
      <c r="AGD99" s="20"/>
      <c r="AGE99" s="20"/>
      <c r="AGF99" s="20"/>
      <c r="AGG99" s="20"/>
      <c r="AGH99" s="20"/>
      <c r="AGI99" s="20"/>
      <c r="AGJ99" s="20"/>
      <c r="AGK99" s="20"/>
      <c r="AGL99" s="20"/>
      <c r="AGM99" s="20"/>
      <c r="AGN99" s="20"/>
      <c r="AGO99" s="20"/>
      <c r="AGP99" s="20"/>
      <c r="AGQ99" s="20"/>
      <c r="AGR99" s="20"/>
      <c r="AGS99" s="20"/>
      <c r="AGT99" s="20"/>
      <c r="AGU99" s="20"/>
      <c r="AGV99" s="20"/>
      <c r="AGW99" s="20"/>
      <c r="AGX99" s="20"/>
      <c r="AGY99" s="20"/>
      <c r="AGZ99" s="20"/>
      <c r="AHA99" s="20"/>
      <c r="AHB99" s="20"/>
      <c r="AHC99" s="20"/>
      <c r="AHD99" s="20"/>
      <c r="AHE99" s="20"/>
      <c r="AHF99" s="20"/>
      <c r="AHG99" s="20"/>
      <c r="AHH99" s="20"/>
      <c r="AHI99" s="20"/>
      <c r="AHJ99" s="20"/>
      <c r="AHK99" s="20"/>
      <c r="AHL99" s="20"/>
      <c r="AHM99" s="20"/>
      <c r="AHN99" s="20"/>
      <c r="AHO99" s="20"/>
      <c r="AHP99" s="20"/>
      <c r="AHQ99" s="20"/>
      <c r="AHR99" s="20"/>
      <c r="AHS99" s="20"/>
      <c r="AHT99" s="20"/>
      <c r="AHU99" s="20"/>
      <c r="AHV99" s="20"/>
      <c r="AHW99" s="20"/>
      <c r="AHX99" s="20"/>
      <c r="AHY99" s="20"/>
      <c r="AHZ99" s="20"/>
      <c r="AIA99" s="20"/>
      <c r="AIB99" s="20"/>
      <c r="AIC99" s="20"/>
      <c r="AID99" s="20"/>
      <c r="AIE99" s="20"/>
      <c r="AIF99" s="20"/>
      <c r="AIG99" s="20"/>
      <c r="AIH99" s="20"/>
      <c r="AII99" s="20"/>
      <c r="AIJ99" s="20"/>
      <c r="AIK99" s="20"/>
      <c r="AIL99" s="20"/>
      <c r="AIM99" s="20"/>
      <c r="AIN99" s="20"/>
      <c r="AIO99" s="20"/>
      <c r="AIP99" s="20"/>
      <c r="AIQ99" s="20"/>
      <c r="AIR99" s="20"/>
      <c r="AIS99" s="20"/>
      <c r="AIT99" s="20"/>
      <c r="AIU99" s="20"/>
      <c r="AIV99" s="20"/>
      <c r="AIW99" s="20"/>
      <c r="AIX99" s="20"/>
      <c r="AIY99" s="20"/>
      <c r="AIZ99" s="20"/>
      <c r="AJA99" s="20"/>
      <c r="AJB99" s="20"/>
      <c r="AJC99" s="20"/>
      <c r="AJD99" s="20"/>
      <c r="AJE99" s="20"/>
      <c r="AJF99" s="20"/>
      <c r="AJG99" s="20"/>
      <c r="AJH99" s="20"/>
      <c r="AJI99" s="20"/>
      <c r="AJJ99" s="20"/>
      <c r="AJK99" s="20"/>
      <c r="AJL99" s="20"/>
      <c r="AJM99" s="20"/>
      <c r="AJN99" s="20"/>
      <c r="AJO99" s="20"/>
      <c r="AJP99" s="20"/>
      <c r="AJQ99" s="20"/>
      <c r="AJR99" s="20"/>
      <c r="AJS99" s="20"/>
      <c r="AJT99" s="20"/>
      <c r="AJU99" s="20"/>
      <c r="AJV99" s="20"/>
      <c r="AJW99" s="20"/>
      <c r="AJX99" s="20"/>
      <c r="AJY99" s="20"/>
      <c r="AJZ99" s="20"/>
      <c r="AKA99" s="20"/>
      <c r="AKB99" s="20"/>
      <c r="AKC99" s="20"/>
      <c r="AKD99" s="20"/>
      <c r="AKE99" s="20"/>
      <c r="AKF99" s="20"/>
      <c r="AKG99" s="20"/>
      <c r="AKH99" s="20"/>
      <c r="AKI99" s="20"/>
      <c r="AKJ99" s="20"/>
      <c r="AKK99" s="20"/>
      <c r="AKL99" s="20"/>
      <c r="AKM99" s="20"/>
      <c r="AKN99" s="20"/>
      <c r="AKO99" s="20"/>
      <c r="AKP99" s="20"/>
      <c r="AKQ99" s="20"/>
      <c r="AKR99" s="20"/>
      <c r="AKS99" s="20"/>
      <c r="AKT99" s="20"/>
      <c r="AKU99" s="20"/>
      <c r="AKV99" s="20"/>
      <c r="AKW99" s="20"/>
      <c r="AKX99" s="20"/>
      <c r="AKY99" s="20"/>
      <c r="AKZ99" s="20"/>
      <c r="ALA99" s="20"/>
      <c r="ALB99" s="20"/>
      <c r="ALC99" s="20"/>
      <c r="ALD99" s="20"/>
      <c r="ALE99" s="20"/>
      <c r="ALF99" s="20"/>
      <c r="ALG99" s="20"/>
      <c r="ALH99" s="20"/>
      <c r="ALI99" s="20"/>
      <c r="ALJ99" s="20"/>
      <c r="ALK99" s="20"/>
      <c r="ALL99" s="20"/>
      <c r="ALM99" s="20"/>
      <c r="ALN99" s="20"/>
      <c r="ALO99" s="20"/>
      <c r="ALP99" s="20"/>
      <c r="ALQ99" s="20"/>
      <c r="ALR99" s="20"/>
      <c r="ALS99" s="20"/>
      <c r="ALT99" s="20"/>
      <c r="ALU99" s="20"/>
      <c r="ALV99" s="20"/>
      <c r="ALW99" s="20"/>
      <c r="ALX99" s="20"/>
      <c r="ALY99" s="20"/>
      <c r="ALZ99" s="20"/>
      <c r="AMA99" s="20"/>
      <c r="AMB99" s="20"/>
      <c r="AMC99" s="20"/>
      <c r="AMD99" s="20"/>
      <c r="AME99" s="20"/>
      <c r="AMF99" s="20"/>
      <c r="AMG99" s="20"/>
      <c r="AMH99" s="20"/>
      <c r="AMI99" s="20"/>
      <c r="AMJ99" s="20"/>
      <c r="AMK99" s="20"/>
      <c r="AML99" s="20"/>
      <c r="AMM99" s="20"/>
      <c r="AMN99" s="20"/>
      <c r="AMO99" s="20"/>
      <c r="AMP99" s="20"/>
      <c r="AMQ99" s="20"/>
      <c r="AMR99" s="20"/>
      <c r="AMS99" s="20"/>
      <c r="AMT99" s="20"/>
      <c r="AMU99" s="20"/>
      <c r="AMV99" s="20"/>
      <c r="AMW99" s="20"/>
      <c r="AMX99" s="20"/>
      <c r="AMY99" s="20"/>
      <c r="AMZ99" s="20"/>
      <c r="ANA99" s="20"/>
      <c r="ANB99" s="20"/>
      <c r="ANC99" s="20"/>
      <c r="AND99" s="20"/>
      <c r="ANE99" s="20"/>
      <c r="ANF99" s="20"/>
      <c r="ANG99" s="20"/>
      <c r="ANH99" s="20"/>
      <c r="ANI99" s="20"/>
      <c r="ANJ99" s="20"/>
      <c r="ANK99" s="20"/>
      <c r="ANL99" s="20"/>
      <c r="ANM99" s="20"/>
      <c r="ANN99" s="20"/>
      <c r="ANO99" s="20"/>
      <c r="ANP99" s="20"/>
      <c r="ANQ99" s="20"/>
      <c r="ANR99" s="20"/>
      <c r="ANS99" s="20"/>
      <c r="ANT99" s="20"/>
      <c r="ANU99" s="20"/>
      <c r="ANV99" s="20"/>
      <c r="ANW99" s="20"/>
      <c r="ANX99" s="20"/>
      <c r="ANY99" s="20"/>
      <c r="ANZ99" s="20"/>
      <c r="AOA99" s="20"/>
      <c r="AOB99" s="20"/>
      <c r="AOC99" s="20"/>
      <c r="AOD99" s="20"/>
      <c r="AOE99" s="20"/>
      <c r="AOF99" s="20"/>
      <c r="AOG99" s="20"/>
      <c r="AOH99" s="20"/>
      <c r="AOI99" s="20"/>
      <c r="AOJ99" s="20"/>
      <c r="AOK99" s="20"/>
      <c r="AOL99" s="20"/>
      <c r="AOM99" s="20"/>
      <c r="AON99" s="20"/>
      <c r="AOO99" s="20"/>
      <c r="AOP99" s="20"/>
      <c r="AOQ99" s="20"/>
      <c r="AOR99" s="20"/>
      <c r="AOS99" s="20"/>
      <c r="AOT99" s="20"/>
      <c r="AOU99" s="20"/>
      <c r="AOV99" s="20"/>
      <c r="AOW99" s="20"/>
      <c r="AOX99" s="20"/>
      <c r="AOY99" s="20"/>
      <c r="AOZ99" s="20"/>
      <c r="APA99" s="20"/>
      <c r="APB99" s="20"/>
      <c r="APC99" s="20"/>
      <c r="APD99" s="20"/>
      <c r="APE99" s="20"/>
      <c r="APF99" s="20"/>
      <c r="APG99" s="20"/>
      <c r="APH99" s="20"/>
      <c r="API99" s="20"/>
      <c r="APJ99" s="20"/>
      <c r="APK99" s="20"/>
      <c r="APL99" s="20"/>
      <c r="APM99" s="20"/>
      <c r="APN99" s="20"/>
      <c r="APO99" s="20"/>
      <c r="APP99" s="20"/>
      <c r="APQ99" s="20"/>
      <c r="APR99" s="20"/>
      <c r="APS99" s="20"/>
      <c r="APT99" s="20"/>
      <c r="APU99" s="20"/>
      <c r="APV99" s="20"/>
      <c r="APW99" s="20"/>
      <c r="APX99" s="20"/>
      <c r="APY99" s="20"/>
      <c r="APZ99" s="20"/>
      <c r="AQA99" s="20"/>
      <c r="AQB99" s="20"/>
      <c r="AQC99" s="20"/>
      <c r="AQD99" s="20"/>
      <c r="AQE99" s="20"/>
      <c r="AQF99" s="20"/>
      <c r="AQG99" s="20"/>
      <c r="AQH99" s="20"/>
      <c r="AQI99" s="20"/>
      <c r="AQJ99" s="20"/>
      <c r="AQK99" s="20"/>
      <c r="AQL99" s="20"/>
      <c r="AQM99" s="20"/>
      <c r="AQN99" s="20"/>
      <c r="AQO99" s="20"/>
      <c r="AQP99" s="20"/>
      <c r="AQQ99" s="20"/>
      <c r="AQR99" s="20"/>
      <c r="AQS99" s="20"/>
      <c r="AQT99" s="20"/>
      <c r="AQU99" s="20"/>
      <c r="AQV99" s="20"/>
      <c r="AQW99" s="20"/>
      <c r="AQX99" s="20"/>
      <c r="AQY99" s="20"/>
      <c r="AQZ99" s="20"/>
      <c r="ARA99" s="20"/>
      <c r="ARB99" s="20"/>
      <c r="ARC99" s="20"/>
      <c r="ARD99" s="20"/>
      <c r="ARE99" s="20"/>
      <c r="ARF99" s="20"/>
      <c r="ARG99" s="20"/>
      <c r="ARH99" s="20"/>
      <c r="ARI99" s="20"/>
      <c r="ARJ99" s="20"/>
      <c r="ARK99" s="20"/>
      <c r="ARL99" s="20"/>
      <c r="ARM99" s="20"/>
      <c r="ARN99" s="20"/>
      <c r="ARO99" s="20"/>
      <c r="ARP99" s="20"/>
      <c r="ARQ99" s="20"/>
      <c r="ARR99" s="20"/>
      <c r="ARS99" s="20"/>
      <c r="ART99" s="20"/>
      <c r="ARU99" s="20"/>
      <c r="ARV99" s="20"/>
      <c r="ARW99" s="20"/>
      <c r="ARX99" s="20"/>
      <c r="ARY99" s="20"/>
      <c r="ARZ99" s="20"/>
      <c r="ASA99" s="20"/>
      <c r="ASB99" s="20"/>
      <c r="ASC99" s="20"/>
      <c r="ASD99" s="20"/>
      <c r="ASE99" s="20"/>
      <c r="ASF99" s="20"/>
      <c r="ASG99" s="20"/>
      <c r="ASH99" s="20"/>
      <c r="ASI99" s="20"/>
      <c r="ASJ99" s="20"/>
      <c r="ASK99" s="20"/>
      <c r="ASL99" s="20"/>
      <c r="ASM99" s="20"/>
      <c r="ASN99" s="20"/>
      <c r="ASO99" s="20"/>
      <c r="ASP99" s="20"/>
      <c r="ASQ99" s="20"/>
      <c r="ASR99" s="20"/>
      <c r="ASS99" s="20"/>
      <c r="AST99" s="20"/>
      <c r="ASU99" s="20"/>
      <c r="ASV99" s="20"/>
      <c r="ASW99" s="20"/>
      <c r="ASX99" s="20"/>
      <c r="ASY99" s="20"/>
      <c r="ASZ99" s="20"/>
      <c r="ATA99" s="20"/>
      <c r="ATB99" s="20"/>
      <c r="ATC99" s="20"/>
      <c r="ATD99" s="20"/>
      <c r="ATE99" s="20"/>
      <c r="ATF99" s="20"/>
      <c r="ATG99" s="20"/>
      <c r="ATH99" s="20"/>
      <c r="ATI99" s="20"/>
      <c r="ATJ99" s="20"/>
      <c r="ATK99" s="20"/>
      <c r="ATL99" s="20"/>
      <c r="ATM99" s="20"/>
      <c r="ATN99" s="20"/>
      <c r="ATO99" s="20"/>
      <c r="ATP99" s="20"/>
      <c r="ATQ99" s="20"/>
      <c r="ATR99" s="20"/>
      <c r="ATS99" s="20"/>
      <c r="ATT99" s="20"/>
      <c r="ATU99" s="20"/>
      <c r="ATV99" s="20"/>
      <c r="ATW99" s="20"/>
      <c r="ATX99" s="20"/>
      <c r="ATY99" s="20"/>
      <c r="ATZ99" s="20"/>
      <c r="AUA99" s="20"/>
      <c r="AUB99" s="20"/>
      <c r="AUC99" s="20"/>
      <c r="AUD99" s="20"/>
      <c r="AUE99" s="20"/>
      <c r="AUF99" s="20"/>
      <c r="AUG99" s="20"/>
      <c r="AUH99" s="20"/>
      <c r="AUI99" s="20"/>
      <c r="AUJ99" s="20"/>
      <c r="AUK99" s="20"/>
      <c r="AUL99" s="20"/>
      <c r="AUM99" s="20"/>
      <c r="AUN99" s="20"/>
      <c r="AUO99" s="20"/>
      <c r="AUP99" s="20"/>
      <c r="AUQ99" s="20"/>
      <c r="AUR99" s="20"/>
      <c r="AUS99" s="20"/>
      <c r="AUT99" s="20"/>
      <c r="AUU99" s="20"/>
      <c r="AUV99" s="20"/>
      <c r="AUW99" s="20"/>
      <c r="AUX99" s="20"/>
      <c r="AUY99" s="20"/>
      <c r="AUZ99" s="20"/>
      <c r="AVA99" s="20"/>
      <c r="AVB99" s="20"/>
      <c r="AVC99" s="20"/>
      <c r="AVD99" s="20"/>
      <c r="AVE99" s="20"/>
      <c r="AVF99" s="20"/>
      <c r="AVG99" s="20"/>
      <c r="AVH99" s="20"/>
      <c r="AVI99" s="20"/>
      <c r="AVJ99" s="20"/>
      <c r="AVK99" s="20"/>
      <c r="AVL99" s="20"/>
      <c r="AVM99" s="20"/>
      <c r="AVN99" s="20"/>
      <c r="AVO99" s="20"/>
      <c r="AVP99" s="20"/>
      <c r="AVQ99" s="20"/>
      <c r="AVR99" s="20"/>
      <c r="AVS99" s="20"/>
      <c r="AVT99" s="20"/>
      <c r="AVU99" s="20"/>
      <c r="AVV99" s="20"/>
      <c r="AVW99" s="20"/>
      <c r="AVX99" s="20"/>
      <c r="AVY99" s="20"/>
      <c r="AVZ99" s="20"/>
      <c r="AWA99" s="20"/>
      <c r="AWB99" s="20"/>
      <c r="AWC99" s="20"/>
      <c r="AWD99" s="20"/>
      <c r="AWE99" s="20"/>
      <c r="AWF99" s="20"/>
      <c r="AWG99" s="20"/>
      <c r="AWH99" s="20"/>
      <c r="AWI99" s="20"/>
      <c r="AWJ99" s="20"/>
      <c r="AWK99" s="20"/>
      <c r="AWL99" s="20"/>
      <c r="AWM99" s="20"/>
      <c r="AWN99" s="20"/>
      <c r="AWO99" s="20"/>
      <c r="AWP99" s="20"/>
      <c r="AWQ99" s="20"/>
      <c r="AWR99" s="20"/>
      <c r="AWS99" s="20"/>
      <c r="AWT99" s="20"/>
      <c r="AWU99" s="20"/>
      <c r="AWV99" s="20"/>
      <c r="AWW99" s="20"/>
      <c r="AWX99" s="20"/>
      <c r="AWY99" s="20"/>
      <c r="AWZ99" s="20"/>
      <c r="AXA99" s="20"/>
      <c r="AXB99" s="20"/>
      <c r="AXC99" s="20"/>
      <c r="AXD99" s="20"/>
      <c r="AXE99" s="20"/>
      <c r="AXF99" s="20"/>
      <c r="AXG99" s="20"/>
      <c r="AXH99" s="20"/>
      <c r="AXI99" s="20"/>
      <c r="AXJ99" s="20"/>
      <c r="AXK99" s="20"/>
      <c r="AXL99" s="20"/>
      <c r="AXM99" s="20"/>
      <c r="AXN99" s="20"/>
      <c r="AXO99" s="20"/>
      <c r="AXP99" s="20"/>
      <c r="AXQ99" s="20"/>
      <c r="AXR99" s="20"/>
      <c r="AXS99" s="20"/>
      <c r="AXT99" s="20"/>
      <c r="AXU99" s="20"/>
      <c r="AXV99" s="20"/>
      <c r="AXW99" s="20"/>
      <c r="AXX99" s="20"/>
      <c r="AXY99" s="20"/>
      <c r="AXZ99" s="20"/>
      <c r="AYA99" s="20"/>
      <c r="AYB99" s="20"/>
      <c r="AYC99" s="20"/>
      <c r="AYD99" s="20"/>
      <c r="AYE99" s="20"/>
      <c r="AYF99" s="20"/>
      <c r="AYG99" s="20"/>
      <c r="AYH99" s="20"/>
      <c r="AYI99" s="20"/>
      <c r="AYJ99" s="20"/>
      <c r="AYK99" s="20"/>
      <c r="AYL99" s="20"/>
      <c r="AYM99" s="20"/>
      <c r="AYN99" s="20"/>
      <c r="AYO99" s="20"/>
      <c r="AYP99" s="20"/>
      <c r="AYQ99" s="20"/>
      <c r="AYR99" s="20"/>
      <c r="AYS99" s="20"/>
      <c r="AYT99" s="20"/>
      <c r="AYU99" s="20"/>
      <c r="AYV99" s="20"/>
      <c r="AYW99" s="20"/>
      <c r="AYX99" s="20"/>
      <c r="AYY99" s="20"/>
      <c r="AYZ99" s="20"/>
      <c r="AZA99" s="20"/>
      <c r="AZB99" s="20"/>
      <c r="AZC99" s="20"/>
      <c r="AZD99" s="20"/>
      <c r="AZE99" s="20"/>
      <c r="AZF99" s="20"/>
      <c r="AZG99" s="20"/>
      <c r="AZH99" s="20"/>
      <c r="AZI99" s="20"/>
      <c r="AZJ99" s="20"/>
      <c r="AZK99" s="20"/>
      <c r="AZL99" s="20"/>
      <c r="AZM99" s="20"/>
      <c r="AZN99" s="20"/>
      <c r="AZO99" s="20"/>
      <c r="AZP99" s="20"/>
      <c r="AZQ99" s="20"/>
      <c r="AZR99" s="20"/>
      <c r="AZS99" s="20"/>
      <c r="AZT99" s="20"/>
      <c r="AZU99" s="20"/>
      <c r="AZV99" s="20"/>
      <c r="AZW99" s="20"/>
      <c r="AZX99" s="20"/>
      <c r="AZY99" s="20"/>
      <c r="AZZ99" s="20"/>
      <c r="BAA99" s="20"/>
      <c r="BAB99" s="20"/>
      <c r="BAC99" s="20"/>
      <c r="BAD99" s="20"/>
      <c r="BAE99" s="20"/>
      <c r="BAF99" s="20"/>
      <c r="BAG99" s="20"/>
      <c r="BAH99" s="20"/>
      <c r="BAI99" s="20"/>
      <c r="BAJ99" s="20"/>
      <c r="BAK99" s="20"/>
      <c r="BAL99" s="20"/>
      <c r="BAM99" s="20"/>
      <c r="BAN99" s="20"/>
      <c r="BAO99" s="20"/>
      <c r="BAP99" s="20"/>
      <c r="BAQ99" s="20"/>
      <c r="BAR99" s="20"/>
      <c r="BAS99" s="20"/>
      <c r="BAT99" s="20"/>
      <c r="BAU99" s="20"/>
      <c r="BAV99" s="20"/>
      <c r="BAW99" s="20"/>
      <c r="BAX99" s="20"/>
      <c r="BAY99" s="20"/>
      <c r="BAZ99" s="20"/>
      <c r="BBA99" s="20"/>
      <c r="BBB99" s="20"/>
      <c r="BBC99" s="20"/>
      <c r="BBD99" s="20"/>
      <c r="BBE99" s="20"/>
      <c r="BBF99" s="20"/>
      <c r="BBG99" s="20"/>
      <c r="BBH99" s="20"/>
      <c r="BBI99" s="20"/>
      <c r="BBJ99" s="20"/>
      <c r="BBK99" s="20"/>
      <c r="BBL99" s="20"/>
      <c r="BBM99" s="20"/>
      <c r="BBN99" s="20"/>
      <c r="BBO99" s="20"/>
      <c r="BBP99" s="20"/>
      <c r="BBQ99" s="20"/>
      <c r="BBR99" s="20"/>
      <c r="BBS99" s="20"/>
      <c r="BBT99" s="20"/>
      <c r="BBU99" s="20"/>
      <c r="BBV99" s="20"/>
      <c r="BBW99" s="20"/>
      <c r="BBX99" s="20"/>
      <c r="BBY99" s="20"/>
      <c r="BBZ99" s="20"/>
      <c r="BCA99" s="20"/>
      <c r="BCB99" s="20"/>
      <c r="BCC99" s="20"/>
      <c r="BCD99" s="20"/>
      <c r="BCE99" s="20"/>
      <c r="BCF99" s="20"/>
      <c r="BCG99" s="20"/>
      <c r="BCH99" s="20"/>
      <c r="BCI99" s="20"/>
      <c r="BCJ99" s="20"/>
      <c r="BCK99" s="20"/>
      <c r="BCL99" s="20"/>
      <c r="BCM99" s="20"/>
      <c r="BCN99" s="20"/>
      <c r="BCO99" s="20"/>
      <c r="BCP99" s="20"/>
      <c r="BCQ99" s="20"/>
      <c r="BCR99" s="20"/>
      <c r="BCS99" s="20"/>
      <c r="BCT99" s="20"/>
      <c r="BCU99" s="20"/>
      <c r="BCV99" s="20"/>
      <c r="BCW99" s="20"/>
      <c r="BCX99" s="20"/>
      <c r="BCY99" s="20"/>
      <c r="BCZ99" s="20"/>
      <c r="BDA99" s="20"/>
      <c r="BDB99" s="20"/>
      <c r="BDC99" s="20"/>
      <c r="BDD99" s="20"/>
      <c r="BDE99" s="20"/>
      <c r="BDF99" s="20"/>
      <c r="BDG99" s="20"/>
      <c r="BDH99" s="20"/>
      <c r="BDI99" s="20"/>
      <c r="BDJ99" s="20"/>
      <c r="BDK99" s="20"/>
      <c r="BDL99" s="20"/>
      <c r="BDM99" s="20"/>
      <c r="BDN99" s="20"/>
      <c r="BDO99" s="20"/>
      <c r="BDP99" s="20"/>
      <c r="BDQ99" s="20"/>
      <c r="BDR99" s="20"/>
      <c r="BDS99" s="20"/>
      <c r="BDT99" s="20"/>
      <c r="BDU99" s="20"/>
      <c r="BDV99" s="20"/>
      <c r="BDW99" s="20"/>
      <c r="BDX99" s="20"/>
      <c r="BDY99" s="20"/>
      <c r="BDZ99" s="20"/>
      <c r="BEA99" s="20"/>
      <c r="BEB99" s="20"/>
      <c r="BEC99" s="20"/>
      <c r="BED99" s="20"/>
      <c r="BEE99" s="20"/>
      <c r="BEF99" s="20"/>
      <c r="BEG99" s="20"/>
      <c r="BEH99" s="20"/>
      <c r="BEI99" s="20"/>
      <c r="BEJ99" s="20"/>
      <c r="BEK99" s="20"/>
      <c r="BEL99" s="20"/>
      <c r="BEM99" s="20"/>
      <c r="BEN99" s="20"/>
      <c r="BEO99" s="20"/>
      <c r="BEP99" s="20"/>
      <c r="BEQ99" s="20"/>
      <c r="BER99" s="20"/>
      <c r="BES99" s="20"/>
      <c r="BET99" s="20"/>
      <c r="BEU99" s="20"/>
      <c r="BEV99" s="20"/>
      <c r="BEW99" s="20"/>
      <c r="BEX99" s="20"/>
      <c r="BEY99" s="20"/>
      <c r="BEZ99" s="20"/>
      <c r="BFA99" s="20"/>
      <c r="BFB99" s="20"/>
      <c r="BFC99" s="20"/>
      <c r="BFD99" s="20"/>
      <c r="BFE99" s="20"/>
      <c r="BFF99" s="20"/>
      <c r="BFG99" s="20"/>
      <c r="BFH99" s="20"/>
      <c r="BFI99" s="20"/>
      <c r="BFJ99" s="20"/>
      <c r="BFK99" s="20"/>
      <c r="BFL99" s="20"/>
      <c r="BFM99" s="20"/>
      <c r="BFN99" s="20"/>
      <c r="BFO99" s="20"/>
      <c r="BFP99" s="20"/>
      <c r="BFQ99" s="20"/>
      <c r="BFR99" s="20"/>
      <c r="BFS99" s="20"/>
      <c r="BFT99" s="20"/>
      <c r="BFU99" s="20"/>
      <c r="BFV99" s="20"/>
      <c r="BFW99" s="20"/>
      <c r="BFX99" s="20"/>
      <c r="BFY99" s="20"/>
      <c r="BFZ99" s="20"/>
      <c r="BGA99" s="20"/>
      <c r="BGB99" s="20"/>
      <c r="BGC99" s="20"/>
      <c r="BGD99" s="20"/>
      <c r="BGE99" s="20"/>
      <c r="BGF99" s="20"/>
      <c r="BGG99" s="20"/>
      <c r="BGH99" s="20"/>
      <c r="BGI99" s="20"/>
      <c r="BGJ99" s="20"/>
      <c r="BGK99" s="20"/>
      <c r="BGL99" s="20"/>
      <c r="BGM99" s="20"/>
      <c r="BGN99" s="20"/>
      <c r="BGO99" s="20"/>
      <c r="BGP99" s="20"/>
      <c r="BGQ99" s="20"/>
      <c r="BGR99" s="20"/>
      <c r="BGS99" s="20"/>
      <c r="BGT99" s="20"/>
      <c r="BGU99" s="20"/>
      <c r="BGV99" s="20"/>
      <c r="BGW99" s="20"/>
      <c r="BGX99" s="20"/>
      <c r="BGY99" s="20"/>
      <c r="BGZ99" s="20"/>
      <c r="BHA99" s="20"/>
      <c r="BHB99" s="20"/>
      <c r="BHC99" s="20"/>
      <c r="BHD99" s="20"/>
      <c r="BHE99" s="20"/>
      <c r="BHF99" s="20"/>
      <c r="BHG99" s="20"/>
      <c r="BHH99" s="20"/>
      <c r="BHI99" s="20"/>
      <c r="BHJ99" s="20"/>
      <c r="BHK99" s="20"/>
      <c r="BHL99" s="20"/>
      <c r="BHM99" s="20"/>
      <c r="BHN99" s="20"/>
      <c r="BHO99" s="20"/>
      <c r="BHP99" s="20"/>
      <c r="BHQ99" s="20"/>
      <c r="BHR99" s="20"/>
      <c r="BHS99" s="20"/>
      <c r="BHT99" s="20"/>
      <c r="BHU99" s="20"/>
      <c r="BHV99" s="20"/>
      <c r="BHW99" s="20"/>
      <c r="BHX99" s="20"/>
      <c r="BHY99" s="20"/>
      <c r="BHZ99" s="20"/>
      <c r="BIA99" s="20"/>
      <c r="BIB99" s="20"/>
      <c r="BIC99" s="20"/>
      <c r="BID99" s="20"/>
      <c r="BIE99" s="20"/>
      <c r="BIF99" s="20"/>
      <c r="BIG99" s="20"/>
      <c r="BIH99" s="20"/>
      <c r="BII99" s="20"/>
      <c r="BIJ99" s="20"/>
      <c r="BIK99" s="20"/>
      <c r="BIL99" s="20"/>
      <c r="BIM99" s="20"/>
      <c r="BIN99" s="20"/>
      <c r="BIO99" s="20"/>
      <c r="BIP99" s="20"/>
      <c r="BIQ99" s="20"/>
      <c r="BIR99" s="20"/>
      <c r="BIS99" s="20"/>
      <c r="BIT99" s="20"/>
      <c r="BIU99" s="20"/>
      <c r="BIV99" s="20"/>
      <c r="BIW99" s="20"/>
      <c r="BIX99" s="20"/>
      <c r="BIY99" s="20"/>
      <c r="BIZ99" s="20"/>
      <c r="BJA99" s="20"/>
      <c r="BJB99" s="20"/>
      <c r="BJC99" s="20"/>
      <c r="BJD99" s="20"/>
      <c r="BJE99" s="20"/>
      <c r="BJF99" s="20"/>
      <c r="BJG99" s="20"/>
      <c r="BJH99" s="20"/>
      <c r="BJI99" s="20"/>
      <c r="BJJ99" s="20"/>
      <c r="BJK99" s="20"/>
      <c r="BJL99" s="20"/>
      <c r="BJM99" s="20"/>
      <c r="BJN99" s="20"/>
      <c r="BJO99" s="20"/>
      <c r="BJP99" s="20"/>
      <c r="BJQ99" s="20"/>
      <c r="BJR99" s="20"/>
      <c r="BJS99" s="20"/>
      <c r="BJT99" s="20"/>
      <c r="BJU99" s="20"/>
      <c r="BJV99" s="20"/>
      <c r="BJW99" s="20"/>
      <c r="BJX99" s="20"/>
      <c r="BJY99" s="20"/>
      <c r="BJZ99" s="20"/>
      <c r="BKA99" s="20"/>
      <c r="BKB99" s="20"/>
      <c r="BKC99" s="20"/>
      <c r="BKD99" s="20"/>
      <c r="BKE99" s="20"/>
      <c r="BKF99" s="20"/>
      <c r="BKG99" s="20"/>
      <c r="BKH99" s="20"/>
      <c r="BKI99" s="20"/>
      <c r="BKJ99" s="20"/>
      <c r="BKK99" s="20"/>
      <c r="BKL99" s="20"/>
      <c r="BKM99" s="20"/>
      <c r="BKN99" s="20"/>
      <c r="BKO99" s="20"/>
      <c r="BKP99" s="20"/>
      <c r="BKQ99" s="20"/>
      <c r="BKR99" s="20"/>
      <c r="BKS99" s="20"/>
      <c r="BKT99" s="20"/>
      <c r="BKU99" s="20"/>
      <c r="BKV99" s="20"/>
      <c r="BKW99" s="20"/>
      <c r="BKX99" s="20"/>
      <c r="BKY99" s="20"/>
      <c r="BKZ99" s="20"/>
      <c r="BLA99" s="20"/>
      <c r="BLB99" s="20"/>
      <c r="BLC99" s="20"/>
      <c r="BLD99" s="20"/>
      <c r="BLE99" s="20"/>
      <c r="BLF99" s="20"/>
      <c r="BLG99" s="20"/>
      <c r="BLH99" s="20"/>
      <c r="BLI99" s="20"/>
      <c r="BLJ99" s="20"/>
      <c r="BLK99" s="20"/>
      <c r="BLL99" s="20"/>
      <c r="BLM99" s="20"/>
      <c r="BLN99" s="20"/>
      <c r="BLO99" s="20"/>
      <c r="BLP99" s="20"/>
      <c r="BLQ99" s="20"/>
      <c r="BLR99" s="20"/>
      <c r="BLS99" s="20"/>
      <c r="BLT99" s="20"/>
      <c r="BLU99" s="20"/>
      <c r="BLV99" s="20"/>
      <c r="BLW99" s="20"/>
      <c r="BLX99" s="20"/>
      <c r="BLY99" s="20"/>
      <c r="BLZ99" s="20"/>
      <c r="BMA99" s="20"/>
      <c r="BMB99" s="20"/>
      <c r="BMC99" s="20"/>
      <c r="BMD99" s="20"/>
      <c r="BME99" s="20"/>
      <c r="BMF99" s="20"/>
      <c r="BMG99" s="20"/>
      <c r="BMH99" s="20"/>
      <c r="BMI99" s="20"/>
      <c r="BMJ99" s="20"/>
      <c r="BMK99" s="20"/>
      <c r="BML99" s="20"/>
      <c r="BMM99" s="20"/>
      <c r="BMN99" s="20"/>
      <c r="BMO99" s="20"/>
      <c r="BMP99" s="20"/>
      <c r="BMQ99" s="20"/>
      <c r="BMR99" s="20"/>
      <c r="BMS99" s="20"/>
      <c r="BMT99" s="20"/>
      <c r="BMU99" s="20"/>
      <c r="BMV99" s="20"/>
      <c r="BMW99" s="20"/>
      <c r="BMX99" s="20"/>
      <c r="BMY99" s="20"/>
      <c r="BMZ99" s="20"/>
      <c r="BNA99" s="20"/>
      <c r="BNB99" s="20"/>
      <c r="BNC99" s="20"/>
      <c r="BND99" s="20"/>
      <c r="BNE99" s="20"/>
      <c r="BNF99" s="20"/>
      <c r="BNG99" s="20"/>
      <c r="BNH99" s="20"/>
      <c r="BNI99" s="20"/>
      <c r="BNJ99" s="20"/>
      <c r="BNK99" s="20"/>
      <c r="BNL99" s="20"/>
      <c r="BNM99" s="20"/>
      <c r="BNN99" s="20"/>
      <c r="BNO99" s="20"/>
      <c r="BNP99" s="20"/>
      <c r="BNQ99" s="20"/>
      <c r="BNR99" s="20"/>
      <c r="BNS99" s="20"/>
      <c r="BNT99" s="20"/>
      <c r="BNU99" s="20"/>
      <c r="BNV99" s="20"/>
      <c r="BNW99" s="20"/>
      <c r="BNX99" s="20"/>
      <c r="BNY99" s="20"/>
      <c r="BNZ99" s="20"/>
      <c r="BOA99" s="20"/>
      <c r="BOB99" s="20"/>
      <c r="BOC99" s="20"/>
      <c r="BOD99" s="20"/>
      <c r="BOE99" s="20"/>
      <c r="BOF99" s="20"/>
      <c r="BOG99" s="20"/>
      <c r="BOH99" s="20"/>
      <c r="BOI99" s="20"/>
      <c r="BOJ99" s="20"/>
      <c r="BOK99" s="20"/>
      <c r="BOL99" s="20"/>
      <c r="BOM99" s="20"/>
      <c r="BON99" s="20"/>
      <c r="BOO99" s="20"/>
      <c r="BOP99" s="20"/>
      <c r="BOQ99" s="20"/>
      <c r="BOR99" s="20"/>
      <c r="BOS99" s="20"/>
      <c r="BOT99" s="20"/>
      <c r="BOU99" s="20"/>
      <c r="BOV99" s="20"/>
      <c r="BOW99" s="20"/>
      <c r="BOX99" s="20"/>
      <c r="BOY99" s="20"/>
      <c r="BOZ99" s="20"/>
      <c r="BPA99" s="20"/>
      <c r="BPB99" s="20"/>
      <c r="BPC99" s="20"/>
      <c r="BPD99" s="20"/>
      <c r="BPE99" s="20"/>
      <c r="BPF99" s="20"/>
      <c r="BPG99" s="20"/>
      <c r="BPH99" s="20"/>
      <c r="BPI99" s="20"/>
      <c r="BPJ99" s="20"/>
      <c r="BPK99" s="20"/>
      <c r="BPL99" s="20"/>
      <c r="BPM99" s="20"/>
      <c r="BPN99" s="20"/>
      <c r="BPO99" s="20"/>
      <c r="BPP99" s="20"/>
      <c r="BPQ99" s="20"/>
      <c r="BPR99" s="20"/>
      <c r="BPS99" s="20"/>
      <c r="BPT99" s="20"/>
      <c r="BPU99" s="20"/>
      <c r="BPV99" s="20"/>
      <c r="BPW99" s="20"/>
      <c r="BPX99" s="20"/>
      <c r="BPY99" s="20"/>
      <c r="BPZ99" s="20"/>
      <c r="BQA99" s="20"/>
      <c r="BQB99" s="20"/>
      <c r="BQC99" s="20"/>
      <c r="BQD99" s="20"/>
      <c r="BQE99" s="20"/>
      <c r="BQF99" s="20"/>
      <c r="BQG99" s="20"/>
      <c r="BQH99" s="20"/>
      <c r="BQI99" s="20"/>
      <c r="BQJ99" s="20"/>
      <c r="BQK99" s="20"/>
      <c r="BQL99" s="20"/>
      <c r="BQM99" s="20"/>
      <c r="BQN99" s="20"/>
      <c r="BQO99" s="20"/>
      <c r="BQP99" s="20"/>
      <c r="BQQ99" s="20"/>
      <c r="BQR99" s="20"/>
      <c r="BQS99" s="20"/>
      <c r="BQT99" s="20"/>
      <c r="BQU99" s="20"/>
      <c r="BQV99" s="20"/>
      <c r="BQW99" s="20"/>
      <c r="BQX99" s="20"/>
      <c r="BQY99" s="20"/>
      <c r="BQZ99" s="20"/>
      <c r="BRA99" s="20"/>
      <c r="BRB99" s="20"/>
      <c r="BRC99" s="20"/>
      <c r="BRD99" s="20"/>
      <c r="BRE99" s="20"/>
      <c r="BRF99" s="20"/>
      <c r="BRG99" s="20"/>
      <c r="BRH99" s="20"/>
      <c r="BRI99" s="20"/>
      <c r="BRJ99" s="20"/>
      <c r="BRK99" s="20"/>
      <c r="BRL99" s="20"/>
      <c r="BRM99" s="20"/>
      <c r="BRN99" s="20"/>
      <c r="BRO99" s="20"/>
      <c r="BRP99" s="20"/>
      <c r="BRQ99" s="20"/>
      <c r="BRR99" s="20"/>
      <c r="BRS99" s="20"/>
      <c r="BRT99" s="20"/>
      <c r="BRU99" s="20"/>
      <c r="BRV99" s="20"/>
      <c r="BRW99" s="20"/>
      <c r="BRX99" s="20"/>
      <c r="BRY99" s="20"/>
      <c r="BRZ99" s="20"/>
      <c r="BSA99" s="20"/>
      <c r="BSB99" s="20"/>
      <c r="BSC99" s="20"/>
      <c r="BSD99" s="20"/>
      <c r="BSE99" s="20"/>
      <c r="BSF99" s="20"/>
      <c r="BSG99" s="20"/>
      <c r="BSH99" s="20"/>
      <c r="BSI99" s="20"/>
      <c r="BSJ99" s="20"/>
      <c r="BSK99" s="20"/>
      <c r="BSL99" s="20"/>
      <c r="BSM99" s="20"/>
      <c r="BSN99" s="20"/>
      <c r="BSO99" s="20"/>
      <c r="BSP99" s="20"/>
      <c r="BSQ99" s="20"/>
      <c r="BSR99" s="20"/>
      <c r="BSS99" s="20"/>
      <c r="BST99" s="20"/>
      <c r="BSU99" s="20"/>
      <c r="BSV99" s="20"/>
      <c r="BSW99" s="20"/>
      <c r="BSX99" s="20"/>
      <c r="BSY99" s="20"/>
      <c r="BSZ99" s="20"/>
      <c r="BTA99" s="20"/>
      <c r="BTB99" s="20"/>
      <c r="BTC99" s="20"/>
      <c r="BTD99" s="20"/>
      <c r="BTE99" s="20"/>
      <c r="BTF99" s="20"/>
      <c r="BTG99" s="20"/>
      <c r="BTH99" s="20"/>
      <c r="BTI99" s="20"/>
      <c r="BTJ99" s="20"/>
      <c r="BTK99" s="20"/>
      <c r="BTL99" s="20"/>
      <c r="BTM99" s="20"/>
      <c r="BTN99" s="20"/>
      <c r="BTO99" s="20"/>
      <c r="BTP99" s="20"/>
      <c r="BTQ99" s="20"/>
      <c r="BTR99" s="20"/>
      <c r="BTS99" s="20"/>
      <c r="BTT99" s="20"/>
      <c r="BTU99" s="20"/>
      <c r="BTV99" s="20"/>
      <c r="BTW99" s="20"/>
      <c r="BTX99" s="20"/>
      <c r="BTY99" s="20"/>
      <c r="BTZ99" s="20"/>
      <c r="BUA99" s="20"/>
      <c r="BUB99" s="20"/>
      <c r="BUC99" s="20"/>
      <c r="BUD99" s="20"/>
      <c r="BUE99" s="20"/>
      <c r="BUF99" s="20"/>
      <c r="BUG99" s="20"/>
      <c r="BUH99" s="20"/>
      <c r="BUI99" s="20"/>
      <c r="BUJ99" s="20"/>
      <c r="BUK99" s="20"/>
      <c r="BUL99" s="20"/>
      <c r="BUM99" s="20"/>
      <c r="BUN99" s="20"/>
      <c r="BUO99" s="20"/>
      <c r="BUP99" s="20"/>
      <c r="BUQ99" s="20"/>
      <c r="BUR99" s="20"/>
      <c r="BUS99" s="20"/>
      <c r="BUT99" s="20"/>
      <c r="BUU99" s="20"/>
      <c r="BUV99" s="20"/>
      <c r="BUW99" s="20"/>
      <c r="BUX99" s="20"/>
      <c r="BUY99" s="20"/>
      <c r="BUZ99" s="20"/>
      <c r="BVA99" s="20"/>
      <c r="BVB99" s="20"/>
      <c r="BVC99" s="20"/>
      <c r="BVD99" s="20"/>
      <c r="BVE99" s="20"/>
      <c r="BVF99" s="20"/>
      <c r="BVG99" s="20"/>
      <c r="BVH99" s="20"/>
      <c r="BVI99" s="20"/>
      <c r="BVJ99" s="20"/>
      <c r="BVK99" s="20"/>
      <c r="BVL99" s="20"/>
      <c r="BVM99" s="20"/>
      <c r="BVN99" s="20"/>
      <c r="BVO99" s="20"/>
      <c r="BVP99" s="20"/>
      <c r="BVQ99" s="20"/>
      <c r="BVR99" s="20"/>
      <c r="BVS99" s="20"/>
      <c r="BVT99" s="20"/>
      <c r="BVU99" s="20"/>
      <c r="BVV99" s="20"/>
      <c r="BVW99" s="20"/>
      <c r="BVX99" s="20"/>
      <c r="BVY99" s="20"/>
      <c r="BVZ99" s="20"/>
      <c r="BWA99" s="20"/>
      <c r="BWB99" s="20"/>
      <c r="BWC99" s="20"/>
      <c r="BWD99" s="20"/>
      <c r="BWE99" s="20"/>
      <c r="BWF99" s="20"/>
      <c r="BWG99" s="20"/>
      <c r="BWH99" s="20"/>
      <c r="BWI99" s="20"/>
      <c r="BWJ99" s="20"/>
      <c r="BWK99" s="20"/>
      <c r="BWL99" s="20"/>
      <c r="BWM99" s="20"/>
      <c r="BWN99" s="20"/>
      <c r="BWO99" s="20"/>
      <c r="BWP99" s="20"/>
      <c r="BWQ99" s="20"/>
      <c r="BWR99" s="20"/>
      <c r="BWS99" s="20"/>
      <c r="BWT99" s="20"/>
      <c r="BWU99" s="20"/>
      <c r="BWV99" s="20"/>
      <c r="BWW99" s="20"/>
      <c r="BWX99" s="20"/>
      <c r="BWY99" s="20"/>
      <c r="BWZ99" s="20"/>
      <c r="BXA99" s="20"/>
      <c r="BXB99" s="20"/>
      <c r="BXC99" s="20"/>
      <c r="BXD99" s="20"/>
      <c r="BXE99" s="20"/>
      <c r="BXF99" s="20"/>
      <c r="BXG99" s="20"/>
      <c r="BXH99" s="20"/>
      <c r="BXI99" s="20"/>
      <c r="BXJ99" s="20"/>
      <c r="BXK99" s="20"/>
      <c r="BXL99" s="20"/>
      <c r="BXM99" s="20"/>
      <c r="BXN99" s="20"/>
      <c r="BXO99" s="20"/>
      <c r="BXP99" s="20"/>
      <c r="BXQ99" s="20"/>
      <c r="BXR99" s="20"/>
      <c r="BXS99" s="20"/>
      <c r="BXT99" s="20"/>
      <c r="BXU99" s="20"/>
      <c r="BXV99" s="20"/>
      <c r="BXW99" s="20"/>
      <c r="BXX99" s="20"/>
      <c r="BXY99" s="20"/>
      <c r="BXZ99" s="20"/>
      <c r="BYA99" s="20"/>
      <c r="BYB99" s="20"/>
      <c r="BYC99" s="20"/>
      <c r="BYD99" s="20"/>
      <c r="BYE99" s="20"/>
      <c r="BYF99" s="20"/>
      <c r="BYG99" s="20"/>
      <c r="BYH99" s="20"/>
      <c r="BYI99" s="20"/>
      <c r="BYJ99" s="20"/>
      <c r="BYK99" s="20"/>
      <c r="BYL99" s="20"/>
      <c r="BYM99" s="20"/>
      <c r="BYN99" s="20"/>
      <c r="BYO99" s="20"/>
      <c r="BYP99" s="20"/>
      <c r="BYQ99" s="20"/>
      <c r="BYR99" s="20"/>
      <c r="BYS99" s="20"/>
      <c r="BYT99" s="20"/>
      <c r="BYU99" s="20"/>
      <c r="BYV99" s="20"/>
      <c r="BYW99" s="20"/>
      <c r="BYX99" s="20"/>
      <c r="BYY99" s="20"/>
      <c r="BYZ99" s="20"/>
      <c r="BZA99" s="20"/>
      <c r="BZB99" s="20"/>
      <c r="BZC99" s="20"/>
      <c r="BZD99" s="20"/>
      <c r="BZE99" s="20"/>
      <c r="BZF99" s="20"/>
      <c r="BZG99" s="20"/>
      <c r="BZH99" s="20"/>
      <c r="BZI99" s="20"/>
      <c r="BZJ99" s="20"/>
      <c r="BZK99" s="20"/>
      <c r="BZL99" s="20"/>
      <c r="BZM99" s="20"/>
      <c r="BZN99" s="20"/>
      <c r="BZO99" s="20"/>
      <c r="BZP99" s="20"/>
      <c r="BZQ99" s="20"/>
      <c r="BZR99" s="20"/>
      <c r="BZS99" s="20"/>
      <c r="BZT99" s="20"/>
      <c r="BZU99" s="20"/>
      <c r="BZV99" s="20"/>
      <c r="BZW99" s="20"/>
      <c r="BZX99" s="20"/>
      <c r="BZY99" s="20"/>
      <c r="BZZ99" s="20"/>
      <c r="CAA99" s="20"/>
      <c r="CAB99" s="20"/>
      <c r="CAC99" s="20"/>
      <c r="CAD99" s="20"/>
      <c r="CAE99" s="20"/>
      <c r="CAF99" s="20"/>
      <c r="CAG99" s="20"/>
      <c r="CAH99" s="20"/>
      <c r="CAI99" s="20"/>
      <c r="CAJ99" s="20"/>
      <c r="CAK99" s="20"/>
      <c r="CAL99" s="20"/>
      <c r="CAM99" s="20"/>
      <c r="CAN99" s="20"/>
      <c r="CAO99" s="20"/>
      <c r="CAP99" s="20"/>
      <c r="CAQ99" s="20"/>
      <c r="CAR99" s="20"/>
      <c r="CAS99" s="20"/>
      <c r="CAT99" s="20"/>
      <c r="CAU99" s="20"/>
      <c r="CAV99" s="20"/>
      <c r="CAW99" s="20"/>
      <c r="CAX99" s="20"/>
      <c r="CAY99" s="20"/>
      <c r="CAZ99" s="20"/>
      <c r="CBA99" s="20"/>
      <c r="CBB99" s="20"/>
      <c r="CBC99" s="20"/>
      <c r="CBD99" s="20"/>
      <c r="CBE99" s="20"/>
      <c r="CBF99" s="20"/>
      <c r="CBG99" s="20"/>
      <c r="CBH99" s="20"/>
      <c r="CBI99" s="20"/>
      <c r="CBJ99" s="20"/>
      <c r="CBK99" s="20"/>
      <c r="CBL99" s="20"/>
      <c r="CBM99" s="20"/>
      <c r="CBN99" s="20"/>
      <c r="CBO99" s="20"/>
      <c r="CBP99" s="20"/>
      <c r="CBQ99" s="20"/>
      <c r="CBR99" s="20"/>
      <c r="CBS99" s="20"/>
      <c r="CBT99" s="20"/>
      <c r="CBU99" s="20"/>
      <c r="CBV99" s="20"/>
      <c r="CBW99" s="20"/>
      <c r="CBX99" s="20"/>
      <c r="CBY99" s="20"/>
      <c r="CBZ99" s="20"/>
      <c r="CCA99" s="20"/>
      <c r="CCB99" s="20"/>
      <c r="CCC99" s="20"/>
      <c r="CCD99" s="20"/>
      <c r="CCE99" s="20"/>
      <c r="CCF99" s="20"/>
      <c r="CCG99" s="20"/>
      <c r="CCH99" s="20"/>
      <c r="CCI99" s="20"/>
      <c r="CCJ99" s="20"/>
      <c r="CCK99" s="20"/>
      <c r="CCL99" s="20"/>
      <c r="CCM99" s="20"/>
      <c r="CCN99" s="20"/>
      <c r="CCO99" s="20"/>
      <c r="CCP99" s="20"/>
      <c r="CCQ99" s="20"/>
      <c r="CCR99" s="20"/>
      <c r="CCS99" s="20"/>
      <c r="CCT99" s="20"/>
      <c r="CCU99" s="20"/>
      <c r="CCV99" s="20"/>
      <c r="CCW99" s="20"/>
      <c r="CCX99" s="20"/>
      <c r="CCY99" s="20"/>
      <c r="CCZ99" s="20"/>
      <c r="CDA99" s="20"/>
      <c r="CDB99" s="20"/>
      <c r="CDC99" s="20"/>
      <c r="CDD99" s="20"/>
      <c r="CDE99" s="20"/>
      <c r="CDF99" s="20"/>
      <c r="CDG99" s="20"/>
      <c r="CDH99" s="20"/>
      <c r="CDI99" s="20"/>
      <c r="CDJ99" s="20"/>
      <c r="CDK99" s="20"/>
      <c r="CDL99" s="20"/>
      <c r="CDM99" s="20"/>
      <c r="CDN99" s="20"/>
      <c r="CDO99" s="20"/>
      <c r="CDP99" s="20"/>
      <c r="CDQ99" s="20"/>
      <c r="CDR99" s="20"/>
      <c r="CDS99" s="20"/>
      <c r="CDT99" s="20"/>
      <c r="CDU99" s="20"/>
      <c r="CDV99" s="20"/>
      <c r="CDW99" s="20"/>
      <c r="CDX99" s="20"/>
      <c r="CDY99" s="20"/>
      <c r="CDZ99" s="20"/>
      <c r="CEA99" s="20"/>
      <c r="CEB99" s="20"/>
      <c r="CEC99" s="20"/>
      <c r="CED99" s="20"/>
      <c r="CEE99" s="20"/>
      <c r="CEF99" s="20"/>
      <c r="CEG99" s="20"/>
      <c r="CEH99" s="20"/>
      <c r="CEI99" s="20"/>
      <c r="CEJ99" s="20"/>
      <c r="CEK99" s="20"/>
      <c r="CEL99" s="20"/>
      <c r="CEM99" s="20"/>
      <c r="CEN99" s="20"/>
      <c r="CEO99" s="20"/>
      <c r="CEP99" s="20"/>
      <c r="CEQ99" s="20"/>
      <c r="CER99" s="20"/>
      <c r="CES99" s="20"/>
      <c r="CET99" s="20"/>
      <c r="CEU99" s="20"/>
      <c r="CEV99" s="20"/>
      <c r="CEW99" s="20"/>
      <c r="CEX99" s="20"/>
      <c r="CEY99" s="20"/>
      <c r="CEZ99" s="20"/>
      <c r="CFA99" s="20"/>
      <c r="CFB99" s="20"/>
      <c r="CFC99" s="20"/>
      <c r="CFD99" s="20"/>
      <c r="CFE99" s="20"/>
      <c r="CFF99" s="20"/>
      <c r="CFG99" s="20"/>
      <c r="CFH99" s="20"/>
      <c r="CFI99" s="20"/>
      <c r="CFJ99" s="20"/>
      <c r="CFK99" s="20"/>
      <c r="CFL99" s="20"/>
      <c r="CFM99" s="20"/>
      <c r="CFN99" s="20"/>
      <c r="CFO99" s="20"/>
      <c r="CFP99" s="20"/>
      <c r="CFQ99" s="20"/>
      <c r="CFR99" s="20"/>
      <c r="CFS99" s="20"/>
      <c r="CFT99" s="20"/>
      <c r="CFU99" s="20"/>
      <c r="CFV99" s="20"/>
      <c r="CFW99" s="20"/>
      <c r="CFX99" s="20"/>
      <c r="CFY99" s="20"/>
      <c r="CFZ99" s="20"/>
      <c r="CGA99" s="20"/>
      <c r="CGB99" s="20"/>
      <c r="CGC99" s="20"/>
      <c r="CGD99" s="20"/>
      <c r="CGE99" s="20"/>
      <c r="CGF99" s="20"/>
      <c r="CGG99" s="20"/>
      <c r="CGH99" s="20"/>
      <c r="CGI99" s="20"/>
      <c r="CGJ99" s="20"/>
      <c r="CGK99" s="20"/>
      <c r="CGL99" s="20"/>
      <c r="CGM99" s="20"/>
      <c r="CGN99" s="20"/>
      <c r="CGO99" s="20"/>
      <c r="CGP99" s="20"/>
      <c r="CGQ99" s="20"/>
      <c r="CGR99" s="20"/>
      <c r="CGS99" s="20"/>
      <c r="CGT99" s="20"/>
      <c r="CGU99" s="20"/>
      <c r="CGV99" s="20"/>
      <c r="CGW99" s="20"/>
      <c r="CGX99" s="20"/>
      <c r="CGY99" s="20"/>
      <c r="CGZ99" s="20"/>
      <c r="CHA99" s="20"/>
      <c r="CHB99" s="20"/>
      <c r="CHC99" s="20"/>
      <c r="CHD99" s="20"/>
      <c r="CHE99" s="20"/>
      <c r="CHF99" s="20"/>
      <c r="CHG99" s="20"/>
      <c r="CHH99" s="20"/>
      <c r="CHI99" s="20"/>
      <c r="CHJ99" s="20"/>
      <c r="CHK99" s="20"/>
      <c r="CHL99" s="20"/>
      <c r="CHM99" s="20"/>
      <c r="CHN99" s="20"/>
      <c r="CHO99" s="20"/>
      <c r="CHP99" s="20"/>
      <c r="CHQ99" s="20"/>
      <c r="CHR99" s="20"/>
      <c r="CHS99" s="20"/>
      <c r="CHT99" s="20"/>
      <c r="CHU99" s="20"/>
      <c r="CHV99" s="20"/>
      <c r="CHW99" s="20"/>
      <c r="CHX99" s="20"/>
      <c r="CHY99" s="20"/>
      <c r="CHZ99" s="20"/>
      <c r="CIA99" s="20"/>
      <c r="CIB99" s="20"/>
      <c r="CIC99" s="20"/>
      <c r="CID99" s="20"/>
      <c r="CIE99" s="20"/>
      <c r="CIF99" s="20"/>
      <c r="CIG99" s="20"/>
      <c r="CIH99" s="20"/>
      <c r="CII99" s="20"/>
      <c r="CIJ99" s="20"/>
      <c r="CIK99" s="20"/>
      <c r="CIL99" s="20"/>
      <c r="CIM99" s="20"/>
      <c r="CIN99" s="20"/>
      <c r="CIO99" s="20"/>
      <c r="CIP99" s="20"/>
      <c r="CIQ99" s="20"/>
      <c r="CIR99" s="20"/>
      <c r="CIS99" s="20"/>
      <c r="CIT99" s="20"/>
      <c r="CIU99" s="20"/>
      <c r="CIV99" s="20"/>
      <c r="CIW99" s="20"/>
      <c r="CIX99" s="20"/>
      <c r="CIY99" s="20"/>
      <c r="CIZ99" s="20"/>
      <c r="CJA99" s="20"/>
      <c r="CJB99" s="20"/>
      <c r="CJC99" s="20"/>
      <c r="CJD99" s="20"/>
      <c r="CJE99" s="20"/>
      <c r="CJF99" s="20"/>
      <c r="CJG99" s="20"/>
      <c r="CJH99" s="20"/>
      <c r="CJI99" s="20"/>
      <c r="CJJ99" s="20"/>
      <c r="CJK99" s="20"/>
      <c r="CJL99" s="20"/>
      <c r="CJM99" s="20"/>
      <c r="CJN99" s="20"/>
      <c r="CJO99" s="20"/>
      <c r="CJP99" s="20"/>
      <c r="CJQ99" s="20"/>
      <c r="CJR99" s="20"/>
      <c r="CJS99" s="20"/>
      <c r="CJT99" s="20"/>
      <c r="CJU99" s="20"/>
      <c r="CJV99" s="20"/>
      <c r="CJW99" s="20"/>
      <c r="CJX99" s="20"/>
      <c r="CJY99" s="20"/>
      <c r="CJZ99" s="20"/>
      <c r="CKA99" s="20"/>
      <c r="CKB99" s="20"/>
      <c r="CKC99" s="20"/>
      <c r="CKD99" s="20"/>
      <c r="CKE99" s="20"/>
      <c r="CKF99" s="20"/>
      <c r="CKG99" s="20"/>
      <c r="CKH99" s="20"/>
      <c r="CKI99" s="20"/>
      <c r="CKJ99" s="20"/>
      <c r="CKK99" s="20"/>
      <c r="CKL99" s="20"/>
      <c r="CKM99" s="20"/>
      <c r="CKN99" s="20"/>
      <c r="CKO99" s="20"/>
      <c r="CKP99" s="20"/>
      <c r="CKQ99" s="20"/>
      <c r="CKR99" s="20"/>
      <c r="CKS99" s="20"/>
      <c r="CKT99" s="20"/>
      <c r="CKU99" s="20"/>
      <c r="CKV99" s="20"/>
      <c r="CKW99" s="20"/>
      <c r="CKX99" s="20"/>
      <c r="CKY99" s="20"/>
      <c r="CKZ99" s="20"/>
      <c r="CLA99" s="20"/>
      <c r="CLB99" s="20"/>
      <c r="CLC99" s="20"/>
      <c r="CLD99" s="20"/>
      <c r="CLE99" s="20"/>
      <c r="CLF99" s="20"/>
      <c r="CLG99" s="20"/>
      <c r="CLH99" s="20"/>
      <c r="CLI99" s="20"/>
      <c r="CLJ99" s="20"/>
      <c r="CLK99" s="20"/>
      <c r="CLL99" s="20"/>
      <c r="CLM99" s="20"/>
      <c r="CLN99" s="20"/>
      <c r="CLO99" s="20"/>
      <c r="CLP99" s="20"/>
      <c r="CLQ99" s="20"/>
      <c r="CLR99" s="20"/>
      <c r="CLS99" s="20"/>
      <c r="CLT99" s="20"/>
      <c r="CLU99" s="20"/>
      <c r="CLV99" s="20"/>
      <c r="CLW99" s="20"/>
      <c r="CLX99" s="20"/>
      <c r="CLY99" s="20"/>
      <c r="CLZ99" s="20"/>
      <c r="CMA99" s="20"/>
      <c r="CMB99" s="20"/>
      <c r="CMC99" s="20"/>
      <c r="CMD99" s="20"/>
      <c r="CME99" s="20"/>
      <c r="CMF99" s="20"/>
      <c r="CMG99" s="20"/>
      <c r="CMH99" s="20"/>
      <c r="CMI99" s="20"/>
      <c r="CMJ99" s="20"/>
      <c r="CMK99" s="20"/>
      <c r="CML99" s="20"/>
      <c r="CMM99" s="20"/>
      <c r="CMN99" s="20"/>
      <c r="CMO99" s="20"/>
      <c r="CMP99" s="20"/>
      <c r="CMQ99" s="20"/>
      <c r="CMR99" s="20"/>
      <c r="CMS99" s="20"/>
      <c r="CMT99" s="20"/>
      <c r="CMU99" s="20"/>
      <c r="CMV99" s="20"/>
      <c r="CMW99" s="20"/>
      <c r="CMX99" s="20"/>
      <c r="CMY99" s="20"/>
      <c r="CMZ99" s="20"/>
      <c r="CNA99" s="20"/>
      <c r="CNB99" s="20"/>
      <c r="CNC99" s="20"/>
      <c r="CND99" s="20"/>
      <c r="CNE99" s="20"/>
      <c r="CNF99" s="20"/>
      <c r="CNG99" s="20"/>
      <c r="CNH99" s="20"/>
      <c r="CNI99" s="20"/>
      <c r="CNJ99" s="20"/>
      <c r="CNK99" s="20"/>
      <c r="CNL99" s="20"/>
      <c r="CNM99" s="20"/>
      <c r="CNN99" s="20"/>
      <c r="CNO99" s="20"/>
      <c r="CNP99" s="20"/>
      <c r="CNQ99" s="20"/>
      <c r="CNR99" s="20"/>
      <c r="CNS99" s="20"/>
      <c r="CNT99" s="20"/>
      <c r="CNU99" s="20"/>
      <c r="CNV99" s="20"/>
      <c r="CNW99" s="20"/>
      <c r="CNX99" s="20"/>
      <c r="CNY99" s="20"/>
      <c r="CNZ99" s="20"/>
      <c r="COA99" s="20"/>
      <c r="COB99" s="20"/>
      <c r="COC99" s="20"/>
      <c r="COD99" s="20"/>
      <c r="COE99" s="20"/>
      <c r="COF99" s="20"/>
      <c r="COG99" s="20"/>
      <c r="COH99" s="20"/>
      <c r="COI99" s="20"/>
      <c r="COJ99" s="20"/>
      <c r="COK99" s="20"/>
      <c r="COL99" s="20"/>
      <c r="COM99" s="20"/>
      <c r="CON99" s="20"/>
      <c r="COO99" s="20"/>
      <c r="COP99" s="20"/>
      <c r="COQ99" s="20"/>
      <c r="COR99" s="20"/>
      <c r="COS99" s="20"/>
      <c r="COT99" s="20"/>
      <c r="COU99" s="20"/>
      <c r="COV99" s="20"/>
      <c r="COW99" s="20"/>
      <c r="COX99" s="20"/>
      <c r="COY99" s="20"/>
      <c r="COZ99" s="20"/>
      <c r="CPA99" s="20"/>
      <c r="CPB99" s="20"/>
      <c r="CPC99" s="20"/>
      <c r="CPD99" s="20"/>
      <c r="CPE99" s="20"/>
      <c r="CPF99" s="20"/>
      <c r="CPG99" s="20"/>
      <c r="CPH99" s="20"/>
      <c r="CPI99" s="20"/>
      <c r="CPJ99" s="20"/>
      <c r="CPK99" s="20"/>
      <c r="CPL99" s="20"/>
      <c r="CPM99" s="20"/>
      <c r="CPN99" s="20"/>
      <c r="CPO99" s="20"/>
      <c r="CPP99" s="20"/>
      <c r="CPQ99" s="20"/>
      <c r="CPR99" s="20"/>
      <c r="CPS99" s="20"/>
      <c r="CPT99" s="20"/>
      <c r="CPU99" s="20"/>
      <c r="CPV99" s="20"/>
      <c r="CPW99" s="20"/>
      <c r="CPX99" s="20"/>
      <c r="CPY99" s="20"/>
      <c r="CPZ99" s="20"/>
      <c r="CQA99" s="20"/>
      <c r="CQB99" s="20"/>
      <c r="CQC99" s="20"/>
      <c r="CQD99" s="20"/>
      <c r="CQE99" s="20"/>
      <c r="CQF99" s="20"/>
      <c r="CQG99" s="20"/>
      <c r="CQH99" s="20"/>
      <c r="CQI99" s="20"/>
      <c r="CQJ99" s="20"/>
      <c r="CQK99" s="20"/>
      <c r="CQL99" s="20"/>
      <c r="CQM99" s="20"/>
      <c r="CQN99" s="20"/>
      <c r="CQO99" s="20"/>
      <c r="CQP99" s="20"/>
      <c r="CQQ99" s="20"/>
      <c r="CQR99" s="20"/>
      <c r="CQS99" s="20"/>
      <c r="CQT99" s="20"/>
      <c r="CQU99" s="20"/>
      <c r="CQV99" s="20"/>
      <c r="CQW99" s="20"/>
      <c r="CQX99" s="20"/>
      <c r="CQY99" s="20"/>
      <c r="CQZ99" s="20"/>
    </row>
    <row r="100" spans="1:2496" s="11" customFormat="1" ht="18" customHeight="1" x14ac:dyDescent="0.25">
      <c r="A100" s="433"/>
      <c r="B100" s="21">
        <v>6</v>
      </c>
      <c r="C100" s="21" t="str">
        <f t="shared" si="8"/>
        <v>_6</v>
      </c>
      <c r="D100" s="21" t="str">
        <f t="shared" si="9"/>
        <v>_9_2</v>
      </c>
      <c r="E100" s="22" t="s">
        <v>48</v>
      </c>
      <c r="F100" s="21">
        <v>9</v>
      </c>
      <c r="G100" s="22" t="s">
        <v>49</v>
      </c>
      <c r="H100" s="21">
        <v>2</v>
      </c>
      <c r="I100" s="22" t="s">
        <v>9</v>
      </c>
      <c r="J100" s="15">
        <v>0</v>
      </c>
      <c r="K100" s="15">
        <v>0</v>
      </c>
      <c r="L100" s="24">
        <v>3</v>
      </c>
      <c r="M100" s="13">
        <f t="shared" si="10"/>
        <v>3</v>
      </c>
      <c r="N100" s="13">
        <f t="shared" si="11"/>
        <v>3</v>
      </c>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c r="DY100" s="20"/>
      <c r="DZ100" s="20"/>
      <c r="EA100" s="20"/>
      <c r="EB100" s="20"/>
      <c r="EC100" s="20"/>
      <c r="ED100" s="20"/>
      <c r="EE100" s="20"/>
      <c r="EF100" s="20"/>
      <c r="EG100" s="20"/>
      <c r="EH100" s="20"/>
      <c r="EI100" s="20"/>
      <c r="EJ100" s="20"/>
      <c r="EK100" s="20"/>
      <c r="EL100" s="20"/>
      <c r="EM100" s="20"/>
      <c r="EN100" s="20"/>
      <c r="EO100" s="20"/>
      <c r="EP100" s="20"/>
      <c r="EQ100" s="20"/>
      <c r="ER100" s="20"/>
      <c r="ES100" s="20"/>
      <c r="ET100" s="20"/>
      <c r="EU100" s="20"/>
      <c r="EV100" s="20"/>
      <c r="EW100" s="20"/>
      <c r="EX100" s="20"/>
      <c r="EY100" s="20"/>
      <c r="EZ100" s="20"/>
      <c r="FA100" s="20"/>
      <c r="FB100" s="20"/>
      <c r="FC100" s="20"/>
      <c r="FD100" s="20"/>
      <c r="FE100" s="20"/>
      <c r="FF100" s="20"/>
      <c r="FG100" s="20"/>
      <c r="FH100" s="20"/>
      <c r="FI100" s="20"/>
      <c r="FJ100" s="20"/>
      <c r="FK100" s="20"/>
      <c r="FL100" s="20"/>
      <c r="FM100" s="20"/>
      <c r="FN100" s="20"/>
      <c r="FO100" s="20"/>
      <c r="FP100" s="20"/>
      <c r="FQ100" s="20"/>
      <c r="FR100" s="20"/>
      <c r="FS100" s="20"/>
      <c r="FT100" s="20"/>
      <c r="FU100" s="20"/>
      <c r="FV100" s="20"/>
      <c r="FW100" s="20"/>
      <c r="FX100" s="20"/>
      <c r="FY100" s="20"/>
      <c r="FZ100" s="20"/>
      <c r="GA100" s="20"/>
      <c r="GB100" s="20"/>
      <c r="GC100" s="20"/>
      <c r="GD100" s="20"/>
      <c r="GE100" s="20"/>
      <c r="GF100" s="20"/>
      <c r="GG100" s="20"/>
      <c r="GH100" s="20"/>
      <c r="GI100" s="20"/>
      <c r="GJ100" s="20"/>
      <c r="GK100" s="20"/>
      <c r="GL100" s="20"/>
      <c r="GM100" s="20"/>
      <c r="GN100" s="20"/>
      <c r="GO100" s="20"/>
      <c r="GP100" s="20"/>
      <c r="GQ100" s="20"/>
      <c r="GR100" s="20"/>
      <c r="GS100" s="20"/>
      <c r="GT100" s="20"/>
      <c r="GU100" s="20"/>
      <c r="GV100" s="20"/>
      <c r="GW100" s="20"/>
      <c r="GX100" s="20"/>
      <c r="GY100" s="20"/>
      <c r="GZ100" s="20"/>
      <c r="HA100" s="20"/>
      <c r="HB100" s="20"/>
      <c r="HC100" s="20"/>
      <c r="HD100" s="20"/>
      <c r="HE100" s="20"/>
      <c r="HF100" s="20"/>
      <c r="HG100" s="20"/>
      <c r="HH100" s="20"/>
      <c r="HI100" s="20"/>
      <c r="HJ100" s="20"/>
      <c r="HK100" s="20"/>
      <c r="HL100" s="20"/>
      <c r="HM100" s="20"/>
      <c r="HN100" s="20"/>
      <c r="HO100" s="20"/>
      <c r="HP100" s="20"/>
      <c r="HQ100" s="20"/>
      <c r="HR100" s="20"/>
      <c r="HS100" s="20"/>
      <c r="HT100" s="20"/>
      <c r="HU100" s="20"/>
      <c r="HV100" s="20"/>
      <c r="HW100" s="20"/>
      <c r="HX100" s="20"/>
      <c r="HY100" s="20"/>
      <c r="HZ100" s="20"/>
      <c r="IA100" s="20"/>
      <c r="IB100" s="20"/>
      <c r="IC100" s="20"/>
      <c r="ID100" s="20"/>
      <c r="IE100" s="20"/>
      <c r="IF100" s="20"/>
      <c r="IG100" s="20"/>
      <c r="IH100" s="20"/>
      <c r="II100" s="20"/>
      <c r="IJ100" s="20"/>
      <c r="IK100" s="20"/>
      <c r="IL100" s="20"/>
      <c r="IM100" s="20"/>
      <c r="IN100" s="20"/>
      <c r="IO100" s="20"/>
      <c r="IP100" s="20"/>
      <c r="IQ100" s="20"/>
      <c r="IR100" s="20"/>
      <c r="IS100" s="20"/>
      <c r="IT100" s="20"/>
      <c r="IU100" s="20"/>
      <c r="IV100" s="20"/>
      <c r="IW100" s="20"/>
      <c r="IX100" s="20"/>
      <c r="IY100" s="20"/>
      <c r="IZ100" s="20"/>
      <c r="JA100" s="20"/>
      <c r="JB100" s="20"/>
      <c r="JC100" s="20"/>
      <c r="JD100" s="20"/>
      <c r="JE100" s="20"/>
      <c r="JF100" s="20"/>
      <c r="JG100" s="20"/>
      <c r="JH100" s="20"/>
      <c r="JI100" s="20"/>
      <c r="JJ100" s="20"/>
      <c r="JK100" s="20"/>
      <c r="JL100" s="20"/>
      <c r="JM100" s="20"/>
      <c r="JN100" s="20"/>
      <c r="JO100" s="20"/>
      <c r="JP100" s="20"/>
      <c r="JQ100" s="20"/>
      <c r="JR100" s="20"/>
      <c r="JS100" s="20"/>
      <c r="JT100" s="20"/>
      <c r="JU100" s="20"/>
      <c r="JV100" s="20"/>
      <c r="JW100" s="20"/>
      <c r="JX100" s="20"/>
      <c r="JY100" s="20"/>
      <c r="JZ100" s="20"/>
      <c r="KA100" s="20"/>
      <c r="KB100" s="20"/>
      <c r="KC100" s="20"/>
      <c r="KD100" s="20"/>
      <c r="KE100" s="20"/>
      <c r="KF100" s="20"/>
      <c r="KG100" s="20"/>
      <c r="KH100" s="20"/>
      <c r="KI100" s="20"/>
      <c r="KJ100" s="20"/>
      <c r="KK100" s="20"/>
      <c r="KL100" s="20"/>
      <c r="KM100" s="20"/>
      <c r="KN100" s="20"/>
      <c r="KO100" s="20"/>
      <c r="KP100" s="20"/>
      <c r="KQ100" s="20"/>
      <c r="KR100" s="20"/>
      <c r="KS100" s="20"/>
      <c r="KT100" s="20"/>
      <c r="KU100" s="20"/>
      <c r="KV100" s="20"/>
      <c r="KW100" s="20"/>
      <c r="KX100" s="20"/>
      <c r="KY100" s="20"/>
      <c r="KZ100" s="20"/>
      <c r="LA100" s="20"/>
      <c r="LB100" s="20"/>
      <c r="LC100" s="20"/>
      <c r="LD100" s="20"/>
      <c r="LE100" s="20"/>
      <c r="LF100" s="20"/>
      <c r="LG100" s="20"/>
      <c r="LH100" s="20"/>
      <c r="LI100" s="20"/>
      <c r="LJ100" s="20"/>
      <c r="LK100" s="20"/>
      <c r="LL100" s="20"/>
      <c r="LM100" s="20"/>
      <c r="LN100" s="20"/>
      <c r="LO100" s="20"/>
      <c r="LP100" s="20"/>
      <c r="LQ100" s="20"/>
      <c r="LR100" s="20"/>
      <c r="LS100" s="20"/>
      <c r="LT100" s="20"/>
      <c r="LU100" s="20"/>
      <c r="LV100" s="20"/>
      <c r="LW100" s="20"/>
      <c r="LX100" s="20"/>
      <c r="LY100" s="20"/>
      <c r="LZ100" s="20"/>
      <c r="MA100" s="20"/>
      <c r="MB100" s="20"/>
      <c r="MC100" s="20"/>
      <c r="MD100" s="20"/>
      <c r="ME100" s="20"/>
      <c r="MF100" s="20"/>
      <c r="MG100" s="20"/>
      <c r="MH100" s="20"/>
      <c r="MI100" s="20"/>
      <c r="MJ100" s="20"/>
      <c r="MK100" s="20"/>
      <c r="ML100" s="20"/>
      <c r="MM100" s="20"/>
      <c r="MN100" s="20"/>
      <c r="MO100" s="20"/>
      <c r="MP100" s="20"/>
      <c r="MQ100" s="20"/>
      <c r="MR100" s="20"/>
      <c r="MS100" s="20"/>
      <c r="MT100" s="20"/>
      <c r="MU100" s="20"/>
      <c r="MV100" s="20"/>
      <c r="MW100" s="20"/>
      <c r="MX100" s="20"/>
      <c r="MY100" s="20"/>
      <c r="MZ100" s="20"/>
      <c r="NA100" s="20"/>
      <c r="NB100" s="20"/>
      <c r="NC100" s="20"/>
      <c r="ND100" s="20"/>
      <c r="NE100" s="20"/>
      <c r="NF100" s="20"/>
      <c r="NG100" s="20"/>
      <c r="NH100" s="20"/>
      <c r="NI100" s="20"/>
      <c r="NJ100" s="20"/>
      <c r="NK100" s="20"/>
      <c r="NL100" s="20"/>
      <c r="NM100" s="20"/>
      <c r="NN100" s="20"/>
      <c r="NO100" s="20"/>
      <c r="NP100" s="20"/>
      <c r="NQ100" s="20"/>
      <c r="NR100" s="20"/>
      <c r="NS100" s="20"/>
      <c r="NT100" s="20"/>
      <c r="NU100" s="20"/>
      <c r="NV100" s="20"/>
      <c r="NW100" s="20"/>
      <c r="NX100" s="20"/>
      <c r="NY100" s="20"/>
      <c r="NZ100" s="20"/>
      <c r="OA100" s="20"/>
      <c r="OB100" s="20"/>
      <c r="OC100" s="20"/>
      <c r="OD100" s="20"/>
      <c r="OE100" s="20"/>
      <c r="OF100" s="20"/>
      <c r="OG100" s="20"/>
      <c r="OH100" s="20"/>
      <c r="OI100" s="20"/>
      <c r="OJ100" s="20"/>
      <c r="OK100" s="20"/>
      <c r="OL100" s="20"/>
      <c r="OM100" s="20"/>
      <c r="ON100" s="20"/>
      <c r="OO100" s="20"/>
      <c r="OP100" s="20"/>
      <c r="OQ100" s="20"/>
      <c r="OR100" s="20"/>
      <c r="OS100" s="20"/>
      <c r="OT100" s="20"/>
      <c r="OU100" s="20"/>
      <c r="OV100" s="20"/>
      <c r="OW100" s="20"/>
      <c r="OX100" s="20"/>
      <c r="OY100" s="20"/>
      <c r="OZ100" s="20"/>
      <c r="PA100" s="20"/>
      <c r="PB100" s="20"/>
      <c r="PC100" s="20"/>
      <c r="PD100" s="20"/>
      <c r="PE100" s="20"/>
      <c r="PF100" s="20"/>
      <c r="PG100" s="20"/>
      <c r="PH100" s="20"/>
      <c r="PI100" s="20"/>
      <c r="PJ100" s="20"/>
      <c r="PK100" s="20"/>
      <c r="PL100" s="20"/>
      <c r="PM100" s="20"/>
      <c r="PN100" s="20"/>
      <c r="PO100" s="20"/>
      <c r="PP100" s="20"/>
      <c r="PQ100" s="20"/>
      <c r="PR100" s="20"/>
      <c r="PS100" s="20"/>
      <c r="PT100" s="20"/>
      <c r="PU100" s="20"/>
      <c r="PV100" s="20"/>
      <c r="PW100" s="20"/>
      <c r="PX100" s="20"/>
      <c r="PY100" s="20"/>
      <c r="PZ100" s="20"/>
      <c r="QA100" s="20"/>
      <c r="QB100" s="20"/>
      <c r="QC100" s="20"/>
      <c r="QD100" s="20"/>
      <c r="QE100" s="20"/>
      <c r="QF100" s="20"/>
      <c r="QG100" s="20"/>
      <c r="QH100" s="20"/>
      <c r="QI100" s="20"/>
      <c r="QJ100" s="20"/>
      <c r="QK100" s="20"/>
      <c r="QL100" s="20"/>
      <c r="QM100" s="20"/>
      <c r="QN100" s="20"/>
      <c r="QO100" s="20"/>
      <c r="QP100" s="20"/>
      <c r="QQ100" s="20"/>
      <c r="QR100" s="20"/>
      <c r="QS100" s="20"/>
      <c r="QT100" s="20"/>
      <c r="QU100" s="20"/>
      <c r="QV100" s="20"/>
      <c r="QW100" s="20"/>
      <c r="QX100" s="20"/>
      <c r="QY100" s="20"/>
      <c r="QZ100" s="20"/>
      <c r="RA100" s="20"/>
      <c r="RB100" s="20"/>
      <c r="RC100" s="20"/>
      <c r="RD100" s="20"/>
      <c r="RE100" s="20"/>
      <c r="RF100" s="20"/>
      <c r="RG100" s="20"/>
      <c r="RH100" s="20"/>
      <c r="RI100" s="20"/>
      <c r="RJ100" s="20"/>
      <c r="RK100" s="20"/>
      <c r="RL100" s="20"/>
      <c r="RM100" s="20"/>
      <c r="RN100" s="20"/>
      <c r="RO100" s="20"/>
      <c r="RP100" s="20"/>
      <c r="RQ100" s="20"/>
      <c r="RR100" s="20"/>
      <c r="RS100" s="20"/>
      <c r="RT100" s="20"/>
      <c r="RU100" s="20"/>
      <c r="RV100" s="20"/>
      <c r="RW100" s="20"/>
      <c r="RX100" s="20"/>
      <c r="RY100" s="20"/>
      <c r="RZ100" s="20"/>
      <c r="SA100" s="20"/>
      <c r="SB100" s="20"/>
      <c r="SC100" s="20"/>
      <c r="SD100" s="20"/>
      <c r="SE100" s="20"/>
      <c r="SF100" s="20"/>
      <c r="SG100" s="20"/>
      <c r="SH100" s="20"/>
      <c r="SI100" s="20"/>
      <c r="SJ100" s="20"/>
      <c r="SK100" s="20"/>
      <c r="SL100" s="20"/>
      <c r="SM100" s="20"/>
      <c r="SN100" s="20"/>
      <c r="SO100" s="20"/>
      <c r="SP100" s="20"/>
      <c r="SQ100" s="20"/>
      <c r="SR100" s="20"/>
      <c r="SS100" s="20"/>
      <c r="ST100" s="20"/>
      <c r="SU100" s="20"/>
      <c r="SV100" s="20"/>
      <c r="SW100" s="20"/>
      <c r="SX100" s="20"/>
      <c r="SY100" s="20"/>
      <c r="SZ100" s="20"/>
      <c r="TA100" s="20"/>
      <c r="TB100" s="20"/>
      <c r="TC100" s="20"/>
      <c r="TD100" s="20"/>
      <c r="TE100" s="20"/>
      <c r="TF100" s="20"/>
      <c r="TG100" s="20"/>
      <c r="TH100" s="20"/>
      <c r="TI100" s="20"/>
      <c r="TJ100" s="20"/>
      <c r="TK100" s="20"/>
      <c r="TL100" s="20"/>
      <c r="TM100" s="20"/>
      <c r="TN100" s="20"/>
      <c r="TO100" s="20"/>
      <c r="TP100" s="20"/>
      <c r="TQ100" s="20"/>
      <c r="TR100" s="20"/>
      <c r="TS100" s="20"/>
      <c r="TT100" s="20"/>
      <c r="TU100" s="20"/>
      <c r="TV100" s="20"/>
      <c r="TW100" s="20"/>
      <c r="TX100" s="20"/>
      <c r="TY100" s="20"/>
      <c r="TZ100" s="20"/>
      <c r="UA100" s="20"/>
      <c r="UB100" s="20"/>
      <c r="UC100" s="20"/>
      <c r="UD100" s="20"/>
      <c r="UE100" s="20"/>
      <c r="UF100" s="20"/>
      <c r="UG100" s="20"/>
      <c r="UH100" s="20"/>
      <c r="UI100" s="20"/>
      <c r="UJ100" s="20"/>
      <c r="UK100" s="20"/>
      <c r="UL100" s="20"/>
      <c r="UM100" s="20"/>
      <c r="UN100" s="20"/>
      <c r="UO100" s="20"/>
      <c r="UP100" s="20"/>
      <c r="UQ100" s="20"/>
      <c r="UR100" s="20"/>
      <c r="US100" s="20"/>
      <c r="UT100" s="20"/>
      <c r="UU100" s="20"/>
      <c r="UV100" s="20"/>
      <c r="UW100" s="20"/>
      <c r="UX100" s="20"/>
      <c r="UY100" s="20"/>
      <c r="UZ100" s="20"/>
      <c r="VA100" s="20"/>
      <c r="VB100" s="20"/>
      <c r="VC100" s="20"/>
      <c r="VD100" s="20"/>
      <c r="VE100" s="20"/>
      <c r="VF100" s="20"/>
      <c r="VG100" s="20"/>
      <c r="VH100" s="20"/>
      <c r="VI100" s="20"/>
      <c r="VJ100" s="20"/>
      <c r="VK100" s="20"/>
      <c r="VL100" s="20"/>
      <c r="VM100" s="20"/>
      <c r="VN100" s="20"/>
      <c r="VO100" s="20"/>
      <c r="VP100" s="20"/>
      <c r="VQ100" s="20"/>
      <c r="VR100" s="20"/>
      <c r="VS100" s="20"/>
      <c r="VT100" s="20"/>
      <c r="VU100" s="20"/>
      <c r="VV100" s="20"/>
      <c r="VW100" s="20"/>
      <c r="VX100" s="20"/>
      <c r="VY100" s="20"/>
      <c r="VZ100" s="20"/>
      <c r="WA100" s="20"/>
      <c r="WB100" s="20"/>
      <c r="WC100" s="20"/>
      <c r="WD100" s="20"/>
      <c r="WE100" s="20"/>
      <c r="WF100" s="20"/>
      <c r="WG100" s="20"/>
      <c r="WH100" s="20"/>
      <c r="WI100" s="20"/>
      <c r="WJ100" s="20"/>
      <c r="WK100" s="20"/>
      <c r="WL100" s="20"/>
      <c r="WM100" s="20"/>
      <c r="WN100" s="20"/>
      <c r="WO100" s="20"/>
      <c r="WP100" s="20"/>
      <c r="WQ100" s="20"/>
      <c r="WR100" s="20"/>
      <c r="WS100" s="20"/>
      <c r="WT100" s="20"/>
      <c r="WU100" s="20"/>
      <c r="WV100" s="20"/>
      <c r="WW100" s="20"/>
      <c r="WX100" s="20"/>
      <c r="WY100" s="20"/>
      <c r="WZ100" s="20"/>
      <c r="XA100" s="20"/>
      <c r="XB100" s="20"/>
      <c r="XC100" s="20"/>
      <c r="XD100" s="20"/>
      <c r="XE100" s="20"/>
      <c r="XF100" s="20"/>
      <c r="XG100" s="20"/>
      <c r="XH100" s="20"/>
      <c r="XI100" s="20"/>
      <c r="XJ100" s="20"/>
      <c r="XK100" s="20"/>
      <c r="XL100" s="20"/>
      <c r="XM100" s="20"/>
      <c r="XN100" s="20"/>
      <c r="XO100" s="20"/>
      <c r="XP100" s="20"/>
      <c r="XQ100" s="20"/>
      <c r="XR100" s="20"/>
      <c r="XS100" s="20"/>
      <c r="XT100" s="20"/>
      <c r="XU100" s="20"/>
      <c r="XV100" s="20"/>
      <c r="XW100" s="20"/>
      <c r="XX100" s="20"/>
      <c r="XY100" s="20"/>
      <c r="XZ100" s="20"/>
      <c r="YA100" s="20"/>
      <c r="YB100" s="20"/>
      <c r="YC100" s="20"/>
      <c r="YD100" s="20"/>
      <c r="YE100" s="20"/>
      <c r="YF100" s="20"/>
      <c r="YG100" s="20"/>
      <c r="YH100" s="20"/>
      <c r="YI100" s="20"/>
      <c r="YJ100" s="20"/>
      <c r="YK100" s="20"/>
      <c r="YL100" s="20"/>
      <c r="YM100" s="20"/>
      <c r="YN100" s="20"/>
      <c r="YO100" s="20"/>
      <c r="YP100" s="20"/>
      <c r="YQ100" s="20"/>
      <c r="YR100" s="20"/>
      <c r="YS100" s="20"/>
      <c r="YT100" s="20"/>
      <c r="YU100" s="20"/>
      <c r="YV100" s="20"/>
      <c r="YW100" s="20"/>
      <c r="YX100" s="20"/>
      <c r="YY100" s="20"/>
      <c r="YZ100" s="20"/>
      <c r="ZA100" s="20"/>
      <c r="ZB100" s="20"/>
      <c r="ZC100" s="20"/>
      <c r="ZD100" s="20"/>
      <c r="ZE100" s="20"/>
      <c r="ZF100" s="20"/>
      <c r="ZG100" s="20"/>
      <c r="ZH100" s="20"/>
      <c r="ZI100" s="20"/>
      <c r="ZJ100" s="20"/>
      <c r="ZK100" s="20"/>
      <c r="ZL100" s="20"/>
      <c r="ZM100" s="20"/>
      <c r="ZN100" s="20"/>
      <c r="ZO100" s="20"/>
      <c r="ZP100" s="20"/>
      <c r="ZQ100" s="20"/>
      <c r="ZR100" s="20"/>
      <c r="ZS100" s="20"/>
      <c r="ZT100" s="20"/>
      <c r="ZU100" s="20"/>
      <c r="ZV100" s="20"/>
      <c r="ZW100" s="20"/>
      <c r="ZX100" s="20"/>
      <c r="ZY100" s="20"/>
      <c r="ZZ100" s="20"/>
      <c r="AAA100" s="20"/>
      <c r="AAB100" s="20"/>
      <c r="AAC100" s="20"/>
      <c r="AAD100" s="20"/>
      <c r="AAE100" s="20"/>
      <c r="AAF100" s="20"/>
      <c r="AAG100" s="20"/>
      <c r="AAH100" s="20"/>
      <c r="AAI100" s="20"/>
      <c r="AAJ100" s="20"/>
      <c r="AAK100" s="20"/>
      <c r="AAL100" s="20"/>
      <c r="AAM100" s="20"/>
      <c r="AAN100" s="20"/>
      <c r="AAO100" s="20"/>
      <c r="AAP100" s="20"/>
      <c r="AAQ100" s="20"/>
      <c r="AAR100" s="20"/>
      <c r="AAS100" s="20"/>
      <c r="AAT100" s="20"/>
      <c r="AAU100" s="20"/>
      <c r="AAV100" s="20"/>
      <c r="AAW100" s="20"/>
      <c r="AAX100" s="20"/>
      <c r="AAY100" s="20"/>
      <c r="AAZ100" s="20"/>
      <c r="ABA100" s="20"/>
      <c r="ABB100" s="20"/>
      <c r="ABC100" s="20"/>
      <c r="ABD100" s="20"/>
      <c r="ABE100" s="20"/>
      <c r="ABF100" s="20"/>
      <c r="ABG100" s="20"/>
      <c r="ABH100" s="20"/>
      <c r="ABI100" s="20"/>
      <c r="ABJ100" s="20"/>
      <c r="ABK100" s="20"/>
      <c r="ABL100" s="20"/>
      <c r="ABM100" s="20"/>
      <c r="ABN100" s="20"/>
      <c r="ABO100" s="20"/>
      <c r="ABP100" s="20"/>
      <c r="ABQ100" s="20"/>
      <c r="ABR100" s="20"/>
      <c r="ABS100" s="20"/>
      <c r="ABT100" s="20"/>
      <c r="ABU100" s="20"/>
      <c r="ABV100" s="20"/>
      <c r="ABW100" s="20"/>
      <c r="ABX100" s="20"/>
      <c r="ABY100" s="20"/>
      <c r="ABZ100" s="20"/>
      <c r="ACA100" s="20"/>
      <c r="ACB100" s="20"/>
      <c r="ACC100" s="20"/>
      <c r="ACD100" s="20"/>
      <c r="ACE100" s="20"/>
      <c r="ACF100" s="20"/>
      <c r="ACG100" s="20"/>
      <c r="ACH100" s="20"/>
      <c r="ACI100" s="20"/>
      <c r="ACJ100" s="20"/>
      <c r="ACK100" s="20"/>
      <c r="ACL100" s="20"/>
      <c r="ACM100" s="20"/>
      <c r="ACN100" s="20"/>
      <c r="ACO100" s="20"/>
      <c r="ACP100" s="20"/>
      <c r="ACQ100" s="20"/>
      <c r="ACR100" s="20"/>
      <c r="ACS100" s="20"/>
      <c r="ACT100" s="20"/>
      <c r="ACU100" s="20"/>
      <c r="ACV100" s="20"/>
      <c r="ACW100" s="20"/>
      <c r="ACX100" s="20"/>
      <c r="ACY100" s="20"/>
      <c r="ACZ100" s="20"/>
      <c r="ADA100" s="20"/>
      <c r="ADB100" s="20"/>
      <c r="ADC100" s="20"/>
      <c r="ADD100" s="20"/>
      <c r="ADE100" s="20"/>
      <c r="ADF100" s="20"/>
      <c r="ADG100" s="20"/>
      <c r="ADH100" s="20"/>
      <c r="ADI100" s="20"/>
      <c r="ADJ100" s="20"/>
      <c r="ADK100" s="20"/>
      <c r="ADL100" s="20"/>
      <c r="ADM100" s="20"/>
      <c r="ADN100" s="20"/>
      <c r="ADO100" s="20"/>
      <c r="ADP100" s="20"/>
      <c r="ADQ100" s="20"/>
      <c r="ADR100" s="20"/>
      <c r="ADS100" s="20"/>
      <c r="ADT100" s="20"/>
      <c r="ADU100" s="20"/>
      <c r="ADV100" s="20"/>
      <c r="ADW100" s="20"/>
      <c r="ADX100" s="20"/>
      <c r="ADY100" s="20"/>
      <c r="ADZ100" s="20"/>
      <c r="AEA100" s="20"/>
      <c r="AEB100" s="20"/>
      <c r="AEC100" s="20"/>
      <c r="AED100" s="20"/>
      <c r="AEE100" s="20"/>
      <c r="AEF100" s="20"/>
      <c r="AEG100" s="20"/>
      <c r="AEH100" s="20"/>
      <c r="AEI100" s="20"/>
      <c r="AEJ100" s="20"/>
      <c r="AEK100" s="20"/>
      <c r="AEL100" s="20"/>
      <c r="AEM100" s="20"/>
      <c r="AEN100" s="20"/>
      <c r="AEO100" s="20"/>
      <c r="AEP100" s="20"/>
      <c r="AEQ100" s="20"/>
      <c r="AER100" s="20"/>
      <c r="AES100" s="20"/>
      <c r="AET100" s="20"/>
      <c r="AEU100" s="20"/>
      <c r="AEV100" s="20"/>
      <c r="AEW100" s="20"/>
      <c r="AEX100" s="20"/>
      <c r="AEY100" s="20"/>
      <c r="AEZ100" s="20"/>
      <c r="AFA100" s="20"/>
      <c r="AFB100" s="20"/>
      <c r="AFC100" s="20"/>
      <c r="AFD100" s="20"/>
      <c r="AFE100" s="20"/>
      <c r="AFF100" s="20"/>
      <c r="AFG100" s="20"/>
      <c r="AFH100" s="20"/>
      <c r="AFI100" s="20"/>
      <c r="AFJ100" s="20"/>
      <c r="AFK100" s="20"/>
      <c r="AFL100" s="20"/>
      <c r="AFM100" s="20"/>
      <c r="AFN100" s="20"/>
      <c r="AFO100" s="20"/>
      <c r="AFP100" s="20"/>
      <c r="AFQ100" s="20"/>
      <c r="AFR100" s="20"/>
      <c r="AFS100" s="20"/>
      <c r="AFT100" s="20"/>
      <c r="AFU100" s="20"/>
      <c r="AFV100" s="20"/>
      <c r="AFW100" s="20"/>
      <c r="AFX100" s="20"/>
      <c r="AFY100" s="20"/>
      <c r="AFZ100" s="20"/>
      <c r="AGA100" s="20"/>
      <c r="AGB100" s="20"/>
      <c r="AGC100" s="20"/>
      <c r="AGD100" s="20"/>
      <c r="AGE100" s="20"/>
      <c r="AGF100" s="20"/>
      <c r="AGG100" s="20"/>
      <c r="AGH100" s="20"/>
      <c r="AGI100" s="20"/>
      <c r="AGJ100" s="20"/>
      <c r="AGK100" s="20"/>
      <c r="AGL100" s="20"/>
      <c r="AGM100" s="20"/>
      <c r="AGN100" s="20"/>
      <c r="AGO100" s="20"/>
      <c r="AGP100" s="20"/>
      <c r="AGQ100" s="20"/>
      <c r="AGR100" s="20"/>
      <c r="AGS100" s="20"/>
      <c r="AGT100" s="20"/>
      <c r="AGU100" s="20"/>
      <c r="AGV100" s="20"/>
      <c r="AGW100" s="20"/>
      <c r="AGX100" s="20"/>
      <c r="AGY100" s="20"/>
      <c r="AGZ100" s="20"/>
      <c r="AHA100" s="20"/>
      <c r="AHB100" s="20"/>
      <c r="AHC100" s="20"/>
      <c r="AHD100" s="20"/>
      <c r="AHE100" s="20"/>
      <c r="AHF100" s="20"/>
      <c r="AHG100" s="20"/>
      <c r="AHH100" s="20"/>
      <c r="AHI100" s="20"/>
      <c r="AHJ100" s="20"/>
      <c r="AHK100" s="20"/>
      <c r="AHL100" s="20"/>
      <c r="AHM100" s="20"/>
      <c r="AHN100" s="20"/>
      <c r="AHO100" s="20"/>
      <c r="AHP100" s="20"/>
      <c r="AHQ100" s="20"/>
      <c r="AHR100" s="20"/>
      <c r="AHS100" s="20"/>
      <c r="AHT100" s="20"/>
      <c r="AHU100" s="20"/>
      <c r="AHV100" s="20"/>
      <c r="AHW100" s="20"/>
      <c r="AHX100" s="20"/>
      <c r="AHY100" s="20"/>
      <c r="AHZ100" s="20"/>
      <c r="AIA100" s="20"/>
      <c r="AIB100" s="20"/>
      <c r="AIC100" s="20"/>
      <c r="AID100" s="20"/>
      <c r="AIE100" s="20"/>
      <c r="AIF100" s="20"/>
      <c r="AIG100" s="20"/>
      <c r="AIH100" s="20"/>
      <c r="AII100" s="20"/>
      <c r="AIJ100" s="20"/>
      <c r="AIK100" s="20"/>
      <c r="AIL100" s="20"/>
      <c r="AIM100" s="20"/>
      <c r="AIN100" s="20"/>
      <c r="AIO100" s="20"/>
      <c r="AIP100" s="20"/>
      <c r="AIQ100" s="20"/>
      <c r="AIR100" s="20"/>
      <c r="AIS100" s="20"/>
      <c r="AIT100" s="20"/>
      <c r="AIU100" s="20"/>
      <c r="AIV100" s="20"/>
      <c r="AIW100" s="20"/>
      <c r="AIX100" s="20"/>
      <c r="AIY100" s="20"/>
      <c r="AIZ100" s="20"/>
      <c r="AJA100" s="20"/>
      <c r="AJB100" s="20"/>
      <c r="AJC100" s="20"/>
      <c r="AJD100" s="20"/>
      <c r="AJE100" s="20"/>
      <c r="AJF100" s="20"/>
      <c r="AJG100" s="20"/>
      <c r="AJH100" s="20"/>
      <c r="AJI100" s="20"/>
      <c r="AJJ100" s="20"/>
      <c r="AJK100" s="20"/>
      <c r="AJL100" s="20"/>
      <c r="AJM100" s="20"/>
      <c r="AJN100" s="20"/>
      <c r="AJO100" s="20"/>
      <c r="AJP100" s="20"/>
      <c r="AJQ100" s="20"/>
      <c r="AJR100" s="20"/>
      <c r="AJS100" s="20"/>
      <c r="AJT100" s="20"/>
      <c r="AJU100" s="20"/>
      <c r="AJV100" s="20"/>
      <c r="AJW100" s="20"/>
      <c r="AJX100" s="20"/>
      <c r="AJY100" s="20"/>
      <c r="AJZ100" s="20"/>
      <c r="AKA100" s="20"/>
      <c r="AKB100" s="20"/>
      <c r="AKC100" s="20"/>
      <c r="AKD100" s="20"/>
      <c r="AKE100" s="20"/>
      <c r="AKF100" s="20"/>
      <c r="AKG100" s="20"/>
      <c r="AKH100" s="20"/>
      <c r="AKI100" s="20"/>
      <c r="AKJ100" s="20"/>
      <c r="AKK100" s="20"/>
      <c r="AKL100" s="20"/>
      <c r="AKM100" s="20"/>
      <c r="AKN100" s="20"/>
      <c r="AKO100" s="20"/>
      <c r="AKP100" s="20"/>
      <c r="AKQ100" s="20"/>
      <c r="AKR100" s="20"/>
      <c r="AKS100" s="20"/>
      <c r="AKT100" s="20"/>
      <c r="AKU100" s="20"/>
      <c r="AKV100" s="20"/>
      <c r="AKW100" s="20"/>
      <c r="AKX100" s="20"/>
      <c r="AKY100" s="20"/>
      <c r="AKZ100" s="20"/>
      <c r="ALA100" s="20"/>
      <c r="ALB100" s="20"/>
      <c r="ALC100" s="20"/>
      <c r="ALD100" s="20"/>
      <c r="ALE100" s="20"/>
      <c r="ALF100" s="20"/>
      <c r="ALG100" s="20"/>
      <c r="ALH100" s="20"/>
      <c r="ALI100" s="20"/>
      <c r="ALJ100" s="20"/>
      <c r="ALK100" s="20"/>
      <c r="ALL100" s="20"/>
      <c r="ALM100" s="20"/>
      <c r="ALN100" s="20"/>
      <c r="ALO100" s="20"/>
      <c r="ALP100" s="20"/>
      <c r="ALQ100" s="20"/>
      <c r="ALR100" s="20"/>
      <c r="ALS100" s="20"/>
      <c r="ALT100" s="20"/>
      <c r="ALU100" s="20"/>
      <c r="ALV100" s="20"/>
      <c r="ALW100" s="20"/>
      <c r="ALX100" s="20"/>
      <c r="ALY100" s="20"/>
      <c r="ALZ100" s="20"/>
      <c r="AMA100" s="20"/>
      <c r="AMB100" s="20"/>
      <c r="AMC100" s="20"/>
      <c r="AMD100" s="20"/>
      <c r="AME100" s="20"/>
      <c r="AMF100" s="20"/>
      <c r="AMG100" s="20"/>
      <c r="AMH100" s="20"/>
      <c r="AMI100" s="20"/>
      <c r="AMJ100" s="20"/>
      <c r="AMK100" s="20"/>
      <c r="AML100" s="20"/>
      <c r="AMM100" s="20"/>
      <c r="AMN100" s="20"/>
      <c r="AMO100" s="20"/>
      <c r="AMP100" s="20"/>
      <c r="AMQ100" s="20"/>
      <c r="AMR100" s="20"/>
      <c r="AMS100" s="20"/>
      <c r="AMT100" s="20"/>
      <c r="AMU100" s="20"/>
      <c r="AMV100" s="20"/>
      <c r="AMW100" s="20"/>
      <c r="AMX100" s="20"/>
      <c r="AMY100" s="20"/>
      <c r="AMZ100" s="20"/>
      <c r="ANA100" s="20"/>
      <c r="ANB100" s="20"/>
      <c r="ANC100" s="20"/>
      <c r="AND100" s="20"/>
      <c r="ANE100" s="20"/>
      <c r="ANF100" s="20"/>
      <c r="ANG100" s="20"/>
      <c r="ANH100" s="20"/>
      <c r="ANI100" s="20"/>
      <c r="ANJ100" s="20"/>
      <c r="ANK100" s="20"/>
      <c r="ANL100" s="20"/>
      <c r="ANM100" s="20"/>
      <c r="ANN100" s="20"/>
      <c r="ANO100" s="20"/>
      <c r="ANP100" s="20"/>
      <c r="ANQ100" s="20"/>
      <c r="ANR100" s="20"/>
      <c r="ANS100" s="20"/>
      <c r="ANT100" s="20"/>
      <c r="ANU100" s="20"/>
      <c r="ANV100" s="20"/>
      <c r="ANW100" s="20"/>
      <c r="ANX100" s="20"/>
      <c r="ANY100" s="20"/>
      <c r="ANZ100" s="20"/>
      <c r="AOA100" s="20"/>
      <c r="AOB100" s="20"/>
      <c r="AOC100" s="20"/>
      <c r="AOD100" s="20"/>
      <c r="AOE100" s="20"/>
      <c r="AOF100" s="20"/>
      <c r="AOG100" s="20"/>
      <c r="AOH100" s="20"/>
      <c r="AOI100" s="20"/>
      <c r="AOJ100" s="20"/>
      <c r="AOK100" s="20"/>
      <c r="AOL100" s="20"/>
      <c r="AOM100" s="20"/>
      <c r="AON100" s="20"/>
      <c r="AOO100" s="20"/>
      <c r="AOP100" s="20"/>
      <c r="AOQ100" s="20"/>
      <c r="AOR100" s="20"/>
      <c r="AOS100" s="20"/>
      <c r="AOT100" s="20"/>
      <c r="AOU100" s="20"/>
      <c r="AOV100" s="20"/>
      <c r="AOW100" s="20"/>
      <c r="AOX100" s="20"/>
      <c r="AOY100" s="20"/>
      <c r="AOZ100" s="20"/>
      <c r="APA100" s="20"/>
      <c r="APB100" s="20"/>
      <c r="APC100" s="20"/>
      <c r="APD100" s="20"/>
      <c r="APE100" s="20"/>
      <c r="APF100" s="20"/>
      <c r="APG100" s="20"/>
      <c r="APH100" s="20"/>
      <c r="API100" s="20"/>
      <c r="APJ100" s="20"/>
      <c r="APK100" s="20"/>
      <c r="APL100" s="20"/>
      <c r="APM100" s="20"/>
      <c r="APN100" s="20"/>
      <c r="APO100" s="20"/>
      <c r="APP100" s="20"/>
      <c r="APQ100" s="20"/>
      <c r="APR100" s="20"/>
      <c r="APS100" s="20"/>
      <c r="APT100" s="20"/>
      <c r="APU100" s="20"/>
      <c r="APV100" s="20"/>
      <c r="APW100" s="20"/>
      <c r="APX100" s="20"/>
      <c r="APY100" s="20"/>
      <c r="APZ100" s="20"/>
      <c r="AQA100" s="20"/>
      <c r="AQB100" s="20"/>
      <c r="AQC100" s="20"/>
      <c r="AQD100" s="20"/>
      <c r="AQE100" s="20"/>
      <c r="AQF100" s="20"/>
      <c r="AQG100" s="20"/>
      <c r="AQH100" s="20"/>
      <c r="AQI100" s="20"/>
      <c r="AQJ100" s="20"/>
      <c r="AQK100" s="20"/>
      <c r="AQL100" s="20"/>
      <c r="AQM100" s="20"/>
      <c r="AQN100" s="20"/>
      <c r="AQO100" s="20"/>
      <c r="AQP100" s="20"/>
      <c r="AQQ100" s="20"/>
      <c r="AQR100" s="20"/>
      <c r="AQS100" s="20"/>
      <c r="AQT100" s="20"/>
      <c r="AQU100" s="20"/>
      <c r="AQV100" s="20"/>
      <c r="AQW100" s="20"/>
      <c r="AQX100" s="20"/>
      <c r="AQY100" s="20"/>
      <c r="AQZ100" s="20"/>
      <c r="ARA100" s="20"/>
      <c r="ARB100" s="20"/>
      <c r="ARC100" s="20"/>
      <c r="ARD100" s="20"/>
      <c r="ARE100" s="20"/>
      <c r="ARF100" s="20"/>
      <c r="ARG100" s="20"/>
      <c r="ARH100" s="20"/>
      <c r="ARI100" s="20"/>
      <c r="ARJ100" s="20"/>
      <c r="ARK100" s="20"/>
      <c r="ARL100" s="20"/>
      <c r="ARM100" s="20"/>
      <c r="ARN100" s="20"/>
      <c r="ARO100" s="20"/>
      <c r="ARP100" s="20"/>
      <c r="ARQ100" s="20"/>
      <c r="ARR100" s="20"/>
      <c r="ARS100" s="20"/>
      <c r="ART100" s="20"/>
      <c r="ARU100" s="20"/>
      <c r="ARV100" s="20"/>
      <c r="ARW100" s="20"/>
      <c r="ARX100" s="20"/>
      <c r="ARY100" s="20"/>
      <c r="ARZ100" s="20"/>
      <c r="ASA100" s="20"/>
      <c r="ASB100" s="20"/>
      <c r="ASC100" s="20"/>
      <c r="ASD100" s="20"/>
      <c r="ASE100" s="20"/>
      <c r="ASF100" s="20"/>
      <c r="ASG100" s="20"/>
      <c r="ASH100" s="20"/>
      <c r="ASI100" s="20"/>
      <c r="ASJ100" s="20"/>
      <c r="ASK100" s="20"/>
      <c r="ASL100" s="20"/>
      <c r="ASM100" s="20"/>
      <c r="ASN100" s="20"/>
      <c r="ASO100" s="20"/>
      <c r="ASP100" s="20"/>
      <c r="ASQ100" s="20"/>
      <c r="ASR100" s="20"/>
      <c r="ASS100" s="20"/>
      <c r="AST100" s="20"/>
      <c r="ASU100" s="20"/>
      <c r="ASV100" s="20"/>
      <c r="ASW100" s="20"/>
      <c r="ASX100" s="20"/>
      <c r="ASY100" s="20"/>
      <c r="ASZ100" s="20"/>
      <c r="ATA100" s="20"/>
      <c r="ATB100" s="20"/>
      <c r="ATC100" s="20"/>
      <c r="ATD100" s="20"/>
      <c r="ATE100" s="20"/>
      <c r="ATF100" s="20"/>
      <c r="ATG100" s="20"/>
      <c r="ATH100" s="20"/>
      <c r="ATI100" s="20"/>
      <c r="ATJ100" s="20"/>
      <c r="ATK100" s="20"/>
      <c r="ATL100" s="20"/>
      <c r="ATM100" s="20"/>
      <c r="ATN100" s="20"/>
      <c r="ATO100" s="20"/>
      <c r="ATP100" s="20"/>
      <c r="ATQ100" s="20"/>
      <c r="ATR100" s="20"/>
      <c r="ATS100" s="20"/>
      <c r="ATT100" s="20"/>
      <c r="ATU100" s="20"/>
      <c r="ATV100" s="20"/>
      <c r="ATW100" s="20"/>
      <c r="ATX100" s="20"/>
      <c r="ATY100" s="20"/>
      <c r="ATZ100" s="20"/>
      <c r="AUA100" s="20"/>
      <c r="AUB100" s="20"/>
      <c r="AUC100" s="20"/>
      <c r="AUD100" s="20"/>
      <c r="AUE100" s="20"/>
      <c r="AUF100" s="20"/>
      <c r="AUG100" s="20"/>
      <c r="AUH100" s="20"/>
      <c r="AUI100" s="20"/>
      <c r="AUJ100" s="20"/>
      <c r="AUK100" s="20"/>
      <c r="AUL100" s="20"/>
      <c r="AUM100" s="20"/>
      <c r="AUN100" s="20"/>
      <c r="AUO100" s="20"/>
      <c r="AUP100" s="20"/>
      <c r="AUQ100" s="20"/>
      <c r="AUR100" s="20"/>
      <c r="AUS100" s="20"/>
      <c r="AUT100" s="20"/>
      <c r="AUU100" s="20"/>
      <c r="AUV100" s="20"/>
      <c r="AUW100" s="20"/>
      <c r="AUX100" s="20"/>
      <c r="AUY100" s="20"/>
      <c r="AUZ100" s="20"/>
      <c r="AVA100" s="20"/>
      <c r="AVB100" s="20"/>
      <c r="AVC100" s="20"/>
      <c r="AVD100" s="20"/>
      <c r="AVE100" s="20"/>
      <c r="AVF100" s="20"/>
      <c r="AVG100" s="20"/>
      <c r="AVH100" s="20"/>
      <c r="AVI100" s="20"/>
      <c r="AVJ100" s="20"/>
      <c r="AVK100" s="20"/>
      <c r="AVL100" s="20"/>
      <c r="AVM100" s="20"/>
      <c r="AVN100" s="20"/>
      <c r="AVO100" s="20"/>
      <c r="AVP100" s="20"/>
      <c r="AVQ100" s="20"/>
      <c r="AVR100" s="20"/>
      <c r="AVS100" s="20"/>
      <c r="AVT100" s="20"/>
      <c r="AVU100" s="20"/>
      <c r="AVV100" s="20"/>
      <c r="AVW100" s="20"/>
      <c r="AVX100" s="20"/>
      <c r="AVY100" s="20"/>
      <c r="AVZ100" s="20"/>
      <c r="AWA100" s="20"/>
      <c r="AWB100" s="20"/>
      <c r="AWC100" s="20"/>
      <c r="AWD100" s="20"/>
      <c r="AWE100" s="20"/>
      <c r="AWF100" s="20"/>
      <c r="AWG100" s="20"/>
      <c r="AWH100" s="20"/>
      <c r="AWI100" s="20"/>
      <c r="AWJ100" s="20"/>
      <c r="AWK100" s="20"/>
      <c r="AWL100" s="20"/>
      <c r="AWM100" s="20"/>
      <c r="AWN100" s="20"/>
      <c r="AWO100" s="20"/>
      <c r="AWP100" s="20"/>
      <c r="AWQ100" s="20"/>
      <c r="AWR100" s="20"/>
      <c r="AWS100" s="20"/>
      <c r="AWT100" s="20"/>
      <c r="AWU100" s="20"/>
      <c r="AWV100" s="20"/>
      <c r="AWW100" s="20"/>
      <c r="AWX100" s="20"/>
      <c r="AWY100" s="20"/>
      <c r="AWZ100" s="20"/>
      <c r="AXA100" s="20"/>
      <c r="AXB100" s="20"/>
      <c r="AXC100" s="20"/>
      <c r="AXD100" s="20"/>
      <c r="AXE100" s="20"/>
      <c r="AXF100" s="20"/>
      <c r="AXG100" s="20"/>
      <c r="AXH100" s="20"/>
      <c r="AXI100" s="20"/>
      <c r="AXJ100" s="20"/>
      <c r="AXK100" s="20"/>
      <c r="AXL100" s="20"/>
      <c r="AXM100" s="20"/>
      <c r="AXN100" s="20"/>
      <c r="AXO100" s="20"/>
      <c r="AXP100" s="20"/>
      <c r="AXQ100" s="20"/>
      <c r="AXR100" s="20"/>
      <c r="AXS100" s="20"/>
      <c r="AXT100" s="20"/>
      <c r="AXU100" s="20"/>
      <c r="AXV100" s="20"/>
      <c r="AXW100" s="20"/>
      <c r="AXX100" s="20"/>
      <c r="AXY100" s="20"/>
      <c r="AXZ100" s="20"/>
      <c r="AYA100" s="20"/>
      <c r="AYB100" s="20"/>
      <c r="AYC100" s="20"/>
      <c r="AYD100" s="20"/>
      <c r="AYE100" s="20"/>
      <c r="AYF100" s="20"/>
      <c r="AYG100" s="20"/>
      <c r="AYH100" s="20"/>
      <c r="AYI100" s="20"/>
      <c r="AYJ100" s="20"/>
      <c r="AYK100" s="20"/>
      <c r="AYL100" s="20"/>
      <c r="AYM100" s="20"/>
      <c r="AYN100" s="20"/>
      <c r="AYO100" s="20"/>
      <c r="AYP100" s="20"/>
      <c r="AYQ100" s="20"/>
      <c r="AYR100" s="20"/>
      <c r="AYS100" s="20"/>
      <c r="AYT100" s="20"/>
      <c r="AYU100" s="20"/>
      <c r="AYV100" s="20"/>
      <c r="AYW100" s="20"/>
      <c r="AYX100" s="20"/>
      <c r="AYY100" s="20"/>
      <c r="AYZ100" s="20"/>
      <c r="AZA100" s="20"/>
      <c r="AZB100" s="20"/>
      <c r="AZC100" s="20"/>
      <c r="AZD100" s="20"/>
      <c r="AZE100" s="20"/>
      <c r="AZF100" s="20"/>
      <c r="AZG100" s="20"/>
      <c r="AZH100" s="20"/>
      <c r="AZI100" s="20"/>
      <c r="AZJ100" s="20"/>
      <c r="AZK100" s="20"/>
      <c r="AZL100" s="20"/>
      <c r="AZM100" s="20"/>
      <c r="AZN100" s="20"/>
      <c r="AZO100" s="20"/>
      <c r="AZP100" s="20"/>
      <c r="AZQ100" s="20"/>
      <c r="AZR100" s="20"/>
      <c r="AZS100" s="20"/>
      <c r="AZT100" s="20"/>
      <c r="AZU100" s="20"/>
      <c r="AZV100" s="20"/>
      <c r="AZW100" s="20"/>
      <c r="AZX100" s="20"/>
      <c r="AZY100" s="20"/>
      <c r="AZZ100" s="20"/>
      <c r="BAA100" s="20"/>
      <c r="BAB100" s="20"/>
      <c r="BAC100" s="20"/>
      <c r="BAD100" s="20"/>
      <c r="BAE100" s="20"/>
      <c r="BAF100" s="20"/>
      <c r="BAG100" s="20"/>
      <c r="BAH100" s="20"/>
      <c r="BAI100" s="20"/>
      <c r="BAJ100" s="20"/>
      <c r="BAK100" s="20"/>
      <c r="BAL100" s="20"/>
      <c r="BAM100" s="20"/>
      <c r="BAN100" s="20"/>
      <c r="BAO100" s="20"/>
      <c r="BAP100" s="20"/>
      <c r="BAQ100" s="20"/>
      <c r="BAR100" s="20"/>
      <c r="BAS100" s="20"/>
      <c r="BAT100" s="20"/>
      <c r="BAU100" s="20"/>
      <c r="BAV100" s="20"/>
      <c r="BAW100" s="20"/>
      <c r="BAX100" s="20"/>
      <c r="BAY100" s="20"/>
      <c r="BAZ100" s="20"/>
      <c r="BBA100" s="20"/>
      <c r="BBB100" s="20"/>
      <c r="BBC100" s="20"/>
      <c r="BBD100" s="20"/>
      <c r="BBE100" s="20"/>
      <c r="BBF100" s="20"/>
      <c r="BBG100" s="20"/>
      <c r="BBH100" s="20"/>
      <c r="BBI100" s="20"/>
      <c r="BBJ100" s="20"/>
      <c r="BBK100" s="20"/>
      <c r="BBL100" s="20"/>
      <c r="BBM100" s="20"/>
      <c r="BBN100" s="20"/>
      <c r="BBO100" s="20"/>
      <c r="BBP100" s="20"/>
      <c r="BBQ100" s="20"/>
      <c r="BBR100" s="20"/>
      <c r="BBS100" s="20"/>
      <c r="BBT100" s="20"/>
      <c r="BBU100" s="20"/>
      <c r="BBV100" s="20"/>
      <c r="BBW100" s="20"/>
      <c r="BBX100" s="20"/>
      <c r="BBY100" s="20"/>
      <c r="BBZ100" s="20"/>
      <c r="BCA100" s="20"/>
      <c r="BCB100" s="20"/>
      <c r="BCC100" s="20"/>
      <c r="BCD100" s="20"/>
      <c r="BCE100" s="20"/>
      <c r="BCF100" s="20"/>
      <c r="BCG100" s="20"/>
      <c r="BCH100" s="20"/>
      <c r="BCI100" s="20"/>
      <c r="BCJ100" s="20"/>
      <c r="BCK100" s="20"/>
      <c r="BCL100" s="20"/>
      <c r="BCM100" s="20"/>
      <c r="BCN100" s="20"/>
      <c r="BCO100" s="20"/>
      <c r="BCP100" s="20"/>
      <c r="BCQ100" s="20"/>
      <c r="BCR100" s="20"/>
      <c r="BCS100" s="20"/>
      <c r="BCT100" s="20"/>
      <c r="BCU100" s="20"/>
      <c r="BCV100" s="20"/>
      <c r="BCW100" s="20"/>
      <c r="BCX100" s="20"/>
      <c r="BCY100" s="20"/>
      <c r="BCZ100" s="20"/>
      <c r="BDA100" s="20"/>
      <c r="BDB100" s="20"/>
      <c r="BDC100" s="20"/>
      <c r="BDD100" s="20"/>
      <c r="BDE100" s="20"/>
      <c r="BDF100" s="20"/>
      <c r="BDG100" s="20"/>
      <c r="BDH100" s="20"/>
      <c r="BDI100" s="20"/>
      <c r="BDJ100" s="20"/>
      <c r="BDK100" s="20"/>
      <c r="BDL100" s="20"/>
      <c r="BDM100" s="20"/>
      <c r="BDN100" s="20"/>
      <c r="BDO100" s="20"/>
      <c r="BDP100" s="20"/>
      <c r="BDQ100" s="20"/>
      <c r="BDR100" s="20"/>
      <c r="BDS100" s="20"/>
      <c r="BDT100" s="20"/>
      <c r="BDU100" s="20"/>
      <c r="BDV100" s="20"/>
      <c r="BDW100" s="20"/>
      <c r="BDX100" s="20"/>
      <c r="BDY100" s="20"/>
      <c r="BDZ100" s="20"/>
      <c r="BEA100" s="20"/>
      <c r="BEB100" s="20"/>
      <c r="BEC100" s="20"/>
      <c r="BED100" s="20"/>
      <c r="BEE100" s="20"/>
      <c r="BEF100" s="20"/>
      <c r="BEG100" s="20"/>
      <c r="BEH100" s="20"/>
      <c r="BEI100" s="20"/>
      <c r="BEJ100" s="20"/>
      <c r="BEK100" s="20"/>
      <c r="BEL100" s="20"/>
      <c r="BEM100" s="20"/>
      <c r="BEN100" s="20"/>
      <c r="BEO100" s="20"/>
      <c r="BEP100" s="20"/>
      <c r="BEQ100" s="20"/>
      <c r="BER100" s="20"/>
      <c r="BES100" s="20"/>
      <c r="BET100" s="20"/>
      <c r="BEU100" s="20"/>
      <c r="BEV100" s="20"/>
      <c r="BEW100" s="20"/>
      <c r="BEX100" s="20"/>
      <c r="BEY100" s="20"/>
      <c r="BEZ100" s="20"/>
      <c r="BFA100" s="20"/>
      <c r="BFB100" s="20"/>
      <c r="BFC100" s="20"/>
      <c r="BFD100" s="20"/>
      <c r="BFE100" s="20"/>
      <c r="BFF100" s="20"/>
      <c r="BFG100" s="20"/>
      <c r="BFH100" s="20"/>
      <c r="BFI100" s="20"/>
      <c r="BFJ100" s="20"/>
      <c r="BFK100" s="20"/>
      <c r="BFL100" s="20"/>
      <c r="BFM100" s="20"/>
      <c r="BFN100" s="20"/>
      <c r="BFO100" s="20"/>
      <c r="BFP100" s="20"/>
      <c r="BFQ100" s="20"/>
      <c r="BFR100" s="20"/>
      <c r="BFS100" s="20"/>
      <c r="BFT100" s="20"/>
      <c r="BFU100" s="20"/>
      <c r="BFV100" s="20"/>
      <c r="BFW100" s="20"/>
      <c r="BFX100" s="20"/>
      <c r="BFY100" s="20"/>
      <c r="BFZ100" s="20"/>
      <c r="BGA100" s="20"/>
      <c r="BGB100" s="20"/>
      <c r="BGC100" s="20"/>
      <c r="BGD100" s="20"/>
      <c r="BGE100" s="20"/>
      <c r="BGF100" s="20"/>
      <c r="BGG100" s="20"/>
      <c r="BGH100" s="20"/>
      <c r="BGI100" s="20"/>
      <c r="BGJ100" s="20"/>
      <c r="BGK100" s="20"/>
      <c r="BGL100" s="20"/>
      <c r="BGM100" s="20"/>
      <c r="BGN100" s="20"/>
      <c r="BGO100" s="20"/>
      <c r="BGP100" s="20"/>
      <c r="BGQ100" s="20"/>
      <c r="BGR100" s="20"/>
      <c r="BGS100" s="20"/>
      <c r="BGT100" s="20"/>
      <c r="BGU100" s="20"/>
      <c r="BGV100" s="20"/>
      <c r="BGW100" s="20"/>
      <c r="BGX100" s="20"/>
      <c r="BGY100" s="20"/>
      <c r="BGZ100" s="20"/>
      <c r="BHA100" s="20"/>
      <c r="BHB100" s="20"/>
      <c r="BHC100" s="20"/>
      <c r="BHD100" s="20"/>
      <c r="BHE100" s="20"/>
      <c r="BHF100" s="20"/>
      <c r="BHG100" s="20"/>
      <c r="BHH100" s="20"/>
      <c r="BHI100" s="20"/>
      <c r="BHJ100" s="20"/>
      <c r="BHK100" s="20"/>
      <c r="BHL100" s="20"/>
      <c r="BHM100" s="20"/>
      <c r="BHN100" s="20"/>
      <c r="BHO100" s="20"/>
      <c r="BHP100" s="20"/>
      <c r="BHQ100" s="20"/>
      <c r="BHR100" s="20"/>
      <c r="BHS100" s="20"/>
      <c r="BHT100" s="20"/>
      <c r="BHU100" s="20"/>
      <c r="BHV100" s="20"/>
      <c r="BHW100" s="20"/>
      <c r="BHX100" s="20"/>
      <c r="BHY100" s="20"/>
      <c r="BHZ100" s="20"/>
      <c r="BIA100" s="20"/>
      <c r="BIB100" s="20"/>
      <c r="BIC100" s="20"/>
      <c r="BID100" s="20"/>
      <c r="BIE100" s="20"/>
      <c r="BIF100" s="20"/>
      <c r="BIG100" s="20"/>
      <c r="BIH100" s="20"/>
      <c r="BII100" s="20"/>
      <c r="BIJ100" s="20"/>
      <c r="BIK100" s="20"/>
      <c r="BIL100" s="20"/>
      <c r="BIM100" s="20"/>
      <c r="BIN100" s="20"/>
      <c r="BIO100" s="20"/>
      <c r="BIP100" s="20"/>
      <c r="BIQ100" s="20"/>
      <c r="BIR100" s="20"/>
      <c r="BIS100" s="20"/>
      <c r="BIT100" s="20"/>
      <c r="BIU100" s="20"/>
      <c r="BIV100" s="20"/>
      <c r="BIW100" s="20"/>
      <c r="BIX100" s="20"/>
      <c r="BIY100" s="20"/>
      <c r="BIZ100" s="20"/>
      <c r="BJA100" s="20"/>
      <c r="BJB100" s="20"/>
      <c r="BJC100" s="20"/>
      <c r="BJD100" s="20"/>
      <c r="BJE100" s="20"/>
      <c r="BJF100" s="20"/>
      <c r="BJG100" s="20"/>
      <c r="BJH100" s="20"/>
      <c r="BJI100" s="20"/>
      <c r="BJJ100" s="20"/>
      <c r="BJK100" s="20"/>
      <c r="BJL100" s="20"/>
      <c r="BJM100" s="20"/>
      <c r="BJN100" s="20"/>
      <c r="BJO100" s="20"/>
      <c r="BJP100" s="20"/>
      <c r="BJQ100" s="20"/>
      <c r="BJR100" s="20"/>
      <c r="BJS100" s="20"/>
      <c r="BJT100" s="20"/>
      <c r="BJU100" s="20"/>
      <c r="BJV100" s="20"/>
      <c r="BJW100" s="20"/>
      <c r="BJX100" s="20"/>
      <c r="BJY100" s="20"/>
      <c r="BJZ100" s="20"/>
      <c r="BKA100" s="20"/>
      <c r="BKB100" s="20"/>
      <c r="BKC100" s="20"/>
      <c r="BKD100" s="20"/>
      <c r="BKE100" s="20"/>
      <c r="BKF100" s="20"/>
      <c r="BKG100" s="20"/>
      <c r="BKH100" s="20"/>
      <c r="BKI100" s="20"/>
      <c r="BKJ100" s="20"/>
      <c r="BKK100" s="20"/>
      <c r="BKL100" s="20"/>
      <c r="BKM100" s="20"/>
      <c r="BKN100" s="20"/>
      <c r="BKO100" s="20"/>
      <c r="BKP100" s="20"/>
      <c r="BKQ100" s="20"/>
      <c r="BKR100" s="20"/>
      <c r="BKS100" s="20"/>
      <c r="BKT100" s="20"/>
      <c r="BKU100" s="20"/>
      <c r="BKV100" s="20"/>
      <c r="BKW100" s="20"/>
      <c r="BKX100" s="20"/>
      <c r="BKY100" s="20"/>
      <c r="BKZ100" s="20"/>
      <c r="BLA100" s="20"/>
      <c r="BLB100" s="20"/>
      <c r="BLC100" s="20"/>
      <c r="BLD100" s="20"/>
      <c r="BLE100" s="20"/>
      <c r="BLF100" s="20"/>
      <c r="BLG100" s="20"/>
      <c r="BLH100" s="20"/>
      <c r="BLI100" s="20"/>
      <c r="BLJ100" s="20"/>
      <c r="BLK100" s="20"/>
      <c r="BLL100" s="20"/>
      <c r="BLM100" s="20"/>
      <c r="BLN100" s="20"/>
      <c r="BLO100" s="20"/>
      <c r="BLP100" s="20"/>
      <c r="BLQ100" s="20"/>
      <c r="BLR100" s="20"/>
      <c r="BLS100" s="20"/>
      <c r="BLT100" s="20"/>
      <c r="BLU100" s="20"/>
      <c r="BLV100" s="20"/>
      <c r="BLW100" s="20"/>
      <c r="BLX100" s="20"/>
      <c r="BLY100" s="20"/>
      <c r="BLZ100" s="20"/>
      <c r="BMA100" s="20"/>
      <c r="BMB100" s="20"/>
      <c r="BMC100" s="20"/>
      <c r="BMD100" s="20"/>
      <c r="BME100" s="20"/>
      <c r="BMF100" s="20"/>
      <c r="BMG100" s="20"/>
      <c r="BMH100" s="20"/>
      <c r="BMI100" s="20"/>
      <c r="BMJ100" s="20"/>
      <c r="BMK100" s="20"/>
      <c r="BML100" s="20"/>
      <c r="BMM100" s="20"/>
      <c r="BMN100" s="20"/>
      <c r="BMO100" s="20"/>
      <c r="BMP100" s="20"/>
      <c r="BMQ100" s="20"/>
      <c r="BMR100" s="20"/>
      <c r="BMS100" s="20"/>
      <c r="BMT100" s="20"/>
      <c r="BMU100" s="20"/>
      <c r="BMV100" s="20"/>
      <c r="BMW100" s="20"/>
      <c r="BMX100" s="20"/>
      <c r="BMY100" s="20"/>
      <c r="BMZ100" s="20"/>
      <c r="BNA100" s="20"/>
      <c r="BNB100" s="20"/>
      <c r="BNC100" s="20"/>
      <c r="BND100" s="20"/>
      <c r="BNE100" s="20"/>
      <c r="BNF100" s="20"/>
      <c r="BNG100" s="20"/>
      <c r="BNH100" s="20"/>
      <c r="BNI100" s="20"/>
      <c r="BNJ100" s="20"/>
      <c r="BNK100" s="20"/>
      <c r="BNL100" s="20"/>
      <c r="BNM100" s="20"/>
      <c r="BNN100" s="20"/>
      <c r="BNO100" s="20"/>
      <c r="BNP100" s="20"/>
      <c r="BNQ100" s="20"/>
      <c r="BNR100" s="20"/>
      <c r="BNS100" s="20"/>
      <c r="BNT100" s="20"/>
      <c r="BNU100" s="20"/>
      <c r="BNV100" s="20"/>
      <c r="BNW100" s="20"/>
      <c r="BNX100" s="20"/>
      <c r="BNY100" s="20"/>
      <c r="BNZ100" s="20"/>
      <c r="BOA100" s="20"/>
      <c r="BOB100" s="20"/>
      <c r="BOC100" s="20"/>
      <c r="BOD100" s="20"/>
      <c r="BOE100" s="20"/>
      <c r="BOF100" s="20"/>
      <c r="BOG100" s="20"/>
      <c r="BOH100" s="20"/>
      <c r="BOI100" s="20"/>
      <c r="BOJ100" s="20"/>
      <c r="BOK100" s="20"/>
      <c r="BOL100" s="20"/>
      <c r="BOM100" s="20"/>
      <c r="BON100" s="20"/>
      <c r="BOO100" s="20"/>
      <c r="BOP100" s="20"/>
      <c r="BOQ100" s="20"/>
      <c r="BOR100" s="20"/>
      <c r="BOS100" s="20"/>
      <c r="BOT100" s="20"/>
      <c r="BOU100" s="20"/>
      <c r="BOV100" s="20"/>
      <c r="BOW100" s="20"/>
      <c r="BOX100" s="20"/>
      <c r="BOY100" s="20"/>
      <c r="BOZ100" s="20"/>
      <c r="BPA100" s="20"/>
      <c r="BPB100" s="20"/>
      <c r="BPC100" s="20"/>
      <c r="BPD100" s="20"/>
      <c r="BPE100" s="20"/>
      <c r="BPF100" s="20"/>
      <c r="BPG100" s="20"/>
      <c r="BPH100" s="20"/>
      <c r="BPI100" s="20"/>
      <c r="BPJ100" s="20"/>
      <c r="BPK100" s="20"/>
      <c r="BPL100" s="20"/>
      <c r="BPM100" s="20"/>
      <c r="BPN100" s="20"/>
      <c r="BPO100" s="20"/>
      <c r="BPP100" s="20"/>
      <c r="BPQ100" s="20"/>
      <c r="BPR100" s="20"/>
      <c r="BPS100" s="20"/>
      <c r="BPT100" s="20"/>
      <c r="BPU100" s="20"/>
      <c r="BPV100" s="20"/>
      <c r="BPW100" s="20"/>
      <c r="BPX100" s="20"/>
      <c r="BPY100" s="20"/>
      <c r="BPZ100" s="20"/>
      <c r="BQA100" s="20"/>
      <c r="BQB100" s="20"/>
      <c r="BQC100" s="20"/>
      <c r="BQD100" s="20"/>
      <c r="BQE100" s="20"/>
      <c r="BQF100" s="20"/>
      <c r="BQG100" s="20"/>
      <c r="BQH100" s="20"/>
      <c r="BQI100" s="20"/>
      <c r="BQJ100" s="20"/>
      <c r="BQK100" s="20"/>
      <c r="BQL100" s="20"/>
      <c r="BQM100" s="20"/>
      <c r="BQN100" s="20"/>
      <c r="BQO100" s="20"/>
      <c r="BQP100" s="20"/>
      <c r="BQQ100" s="20"/>
      <c r="BQR100" s="20"/>
      <c r="BQS100" s="20"/>
      <c r="BQT100" s="20"/>
      <c r="BQU100" s="20"/>
      <c r="BQV100" s="20"/>
      <c r="BQW100" s="20"/>
      <c r="BQX100" s="20"/>
      <c r="BQY100" s="20"/>
      <c r="BQZ100" s="20"/>
      <c r="BRA100" s="20"/>
      <c r="BRB100" s="20"/>
      <c r="BRC100" s="20"/>
      <c r="BRD100" s="20"/>
      <c r="BRE100" s="20"/>
      <c r="BRF100" s="20"/>
      <c r="BRG100" s="20"/>
      <c r="BRH100" s="20"/>
      <c r="BRI100" s="20"/>
      <c r="BRJ100" s="20"/>
      <c r="BRK100" s="20"/>
      <c r="BRL100" s="20"/>
      <c r="BRM100" s="20"/>
      <c r="BRN100" s="20"/>
      <c r="BRO100" s="20"/>
      <c r="BRP100" s="20"/>
      <c r="BRQ100" s="20"/>
      <c r="BRR100" s="20"/>
      <c r="BRS100" s="20"/>
      <c r="BRT100" s="20"/>
      <c r="BRU100" s="20"/>
      <c r="BRV100" s="20"/>
      <c r="BRW100" s="20"/>
      <c r="BRX100" s="20"/>
      <c r="BRY100" s="20"/>
      <c r="BRZ100" s="20"/>
      <c r="BSA100" s="20"/>
      <c r="BSB100" s="20"/>
      <c r="BSC100" s="20"/>
      <c r="BSD100" s="20"/>
      <c r="BSE100" s="20"/>
      <c r="BSF100" s="20"/>
      <c r="BSG100" s="20"/>
      <c r="BSH100" s="20"/>
      <c r="BSI100" s="20"/>
      <c r="BSJ100" s="20"/>
      <c r="BSK100" s="20"/>
      <c r="BSL100" s="20"/>
      <c r="BSM100" s="20"/>
      <c r="BSN100" s="20"/>
      <c r="BSO100" s="20"/>
      <c r="BSP100" s="20"/>
      <c r="BSQ100" s="20"/>
      <c r="BSR100" s="20"/>
      <c r="BSS100" s="20"/>
      <c r="BST100" s="20"/>
      <c r="BSU100" s="20"/>
      <c r="BSV100" s="20"/>
      <c r="BSW100" s="20"/>
      <c r="BSX100" s="20"/>
      <c r="BSY100" s="20"/>
      <c r="BSZ100" s="20"/>
      <c r="BTA100" s="20"/>
      <c r="BTB100" s="20"/>
      <c r="BTC100" s="20"/>
      <c r="BTD100" s="20"/>
      <c r="BTE100" s="20"/>
      <c r="BTF100" s="20"/>
      <c r="BTG100" s="20"/>
      <c r="BTH100" s="20"/>
      <c r="BTI100" s="20"/>
      <c r="BTJ100" s="20"/>
      <c r="BTK100" s="20"/>
      <c r="BTL100" s="20"/>
      <c r="BTM100" s="20"/>
      <c r="BTN100" s="20"/>
      <c r="BTO100" s="20"/>
      <c r="BTP100" s="20"/>
      <c r="BTQ100" s="20"/>
      <c r="BTR100" s="20"/>
      <c r="BTS100" s="20"/>
      <c r="BTT100" s="20"/>
      <c r="BTU100" s="20"/>
      <c r="BTV100" s="20"/>
      <c r="BTW100" s="20"/>
      <c r="BTX100" s="20"/>
      <c r="BTY100" s="20"/>
      <c r="BTZ100" s="20"/>
      <c r="BUA100" s="20"/>
      <c r="BUB100" s="20"/>
      <c r="BUC100" s="20"/>
      <c r="BUD100" s="20"/>
      <c r="BUE100" s="20"/>
      <c r="BUF100" s="20"/>
      <c r="BUG100" s="20"/>
      <c r="BUH100" s="20"/>
      <c r="BUI100" s="20"/>
      <c r="BUJ100" s="20"/>
      <c r="BUK100" s="20"/>
      <c r="BUL100" s="20"/>
      <c r="BUM100" s="20"/>
      <c r="BUN100" s="20"/>
      <c r="BUO100" s="20"/>
      <c r="BUP100" s="20"/>
      <c r="BUQ100" s="20"/>
      <c r="BUR100" s="20"/>
      <c r="BUS100" s="20"/>
      <c r="BUT100" s="20"/>
      <c r="BUU100" s="20"/>
      <c r="BUV100" s="20"/>
      <c r="BUW100" s="20"/>
      <c r="BUX100" s="20"/>
      <c r="BUY100" s="20"/>
      <c r="BUZ100" s="20"/>
      <c r="BVA100" s="20"/>
      <c r="BVB100" s="20"/>
      <c r="BVC100" s="20"/>
      <c r="BVD100" s="20"/>
      <c r="BVE100" s="20"/>
      <c r="BVF100" s="20"/>
      <c r="BVG100" s="20"/>
      <c r="BVH100" s="20"/>
      <c r="BVI100" s="20"/>
      <c r="BVJ100" s="20"/>
      <c r="BVK100" s="20"/>
      <c r="BVL100" s="20"/>
      <c r="BVM100" s="20"/>
      <c r="BVN100" s="20"/>
      <c r="BVO100" s="20"/>
      <c r="BVP100" s="20"/>
      <c r="BVQ100" s="20"/>
      <c r="BVR100" s="20"/>
      <c r="BVS100" s="20"/>
      <c r="BVT100" s="20"/>
      <c r="BVU100" s="20"/>
      <c r="BVV100" s="20"/>
      <c r="BVW100" s="20"/>
      <c r="BVX100" s="20"/>
      <c r="BVY100" s="20"/>
      <c r="BVZ100" s="20"/>
      <c r="BWA100" s="20"/>
      <c r="BWB100" s="20"/>
      <c r="BWC100" s="20"/>
      <c r="BWD100" s="20"/>
      <c r="BWE100" s="20"/>
      <c r="BWF100" s="20"/>
      <c r="BWG100" s="20"/>
      <c r="BWH100" s="20"/>
      <c r="BWI100" s="20"/>
      <c r="BWJ100" s="20"/>
      <c r="BWK100" s="20"/>
      <c r="BWL100" s="20"/>
      <c r="BWM100" s="20"/>
      <c r="BWN100" s="20"/>
      <c r="BWO100" s="20"/>
      <c r="BWP100" s="20"/>
      <c r="BWQ100" s="20"/>
      <c r="BWR100" s="20"/>
      <c r="BWS100" s="20"/>
      <c r="BWT100" s="20"/>
      <c r="BWU100" s="20"/>
      <c r="BWV100" s="20"/>
      <c r="BWW100" s="20"/>
      <c r="BWX100" s="20"/>
      <c r="BWY100" s="20"/>
      <c r="BWZ100" s="20"/>
      <c r="BXA100" s="20"/>
      <c r="BXB100" s="20"/>
      <c r="BXC100" s="20"/>
      <c r="BXD100" s="20"/>
      <c r="BXE100" s="20"/>
      <c r="BXF100" s="20"/>
      <c r="BXG100" s="20"/>
      <c r="BXH100" s="20"/>
      <c r="BXI100" s="20"/>
      <c r="BXJ100" s="20"/>
      <c r="BXK100" s="20"/>
      <c r="BXL100" s="20"/>
      <c r="BXM100" s="20"/>
      <c r="BXN100" s="20"/>
      <c r="BXO100" s="20"/>
      <c r="BXP100" s="20"/>
      <c r="BXQ100" s="20"/>
      <c r="BXR100" s="20"/>
      <c r="BXS100" s="20"/>
      <c r="BXT100" s="20"/>
      <c r="BXU100" s="20"/>
      <c r="BXV100" s="20"/>
      <c r="BXW100" s="20"/>
      <c r="BXX100" s="20"/>
      <c r="BXY100" s="20"/>
      <c r="BXZ100" s="20"/>
      <c r="BYA100" s="20"/>
      <c r="BYB100" s="20"/>
      <c r="BYC100" s="20"/>
      <c r="BYD100" s="20"/>
      <c r="BYE100" s="20"/>
      <c r="BYF100" s="20"/>
      <c r="BYG100" s="20"/>
      <c r="BYH100" s="20"/>
      <c r="BYI100" s="20"/>
      <c r="BYJ100" s="20"/>
      <c r="BYK100" s="20"/>
      <c r="BYL100" s="20"/>
      <c r="BYM100" s="20"/>
      <c r="BYN100" s="20"/>
      <c r="BYO100" s="20"/>
      <c r="BYP100" s="20"/>
      <c r="BYQ100" s="20"/>
      <c r="BYR100" s="20"/>
      <c r="BYS100" s="20"/>
      <c r="BYT100" s="20"/>
      <c r="BYU100" s="20"/>
      <c r="BYV100" s="20"/>
      <c r="BYW100" s="20"/>
      <c r="BYX100" s="20"/>
      <c r="BYY100" s="20"/>
      <c r="BYZ100" s="20"/>
      <c r="BZA100" s="20"/>
      <c r="BZB100" s="20"/>
      <c r="BZC100" s="20"/>
      <c r="BZD100" s="20"/>
      <c r="BZE100" s="20"/>
      <c r="BZF100" s="20"/>
      <c r="BZG100" s="20"/>
      <c r="BZH100" s="20"/>
      <c r="BZI100" s="20"/>
      <c r="BZJ100" s="20"/>
      <c r="BZK100" s="20"/>
      <c r="BZL100" s="20"/>
      <c r="BZM100" s="20"/>
      <c r="BZN100" s="20"/>
      <c r="BZO100" s="20"/>
      <c r="BZP100" s="20"/>
      <c r="BZQ100" s="20"/>
      <c r="BZR100" s="20"/>
      <c r="BZS100" s="20"/>
      <c r="BZT100" s="20"/>
      <c r="BZU100" s="20"/>
      <c r="BZV100" s="20"/>
      <c r="BZW100" s="20"/>
      <c r="BZX100" s="20"/>
      <c r="BZY100" s="20"/>
      <c r="BZZ100" s="20"/>
      <c r="CAA100" s="20"/>
      <c r="CAB100" s="20"/>
      <c r="CAC100" s="20"/>
      <c r="CAD100" s="20"/>
      <c r="CAE100" s="20"/>
      <c r="CAF100" s="20"/>
      <c r="CAG100" s="20"/>
      <c r="CAH100" s="20"/>
      <c r="CAI100" s="20"/>
      <c r="CAJ100" s="20"/>
      <c r="CAK100" s="20"/>
      <c r="CAL100" s="20"/>
      <c r="CAM100" s="20"/>
      <c r="CAN100" s="20"/>
      <c r="CAO100" s="20"/>
      <c r="CAP100" s="20"/>
      <c r="CAQ100" s="20"/>
      <c r="CAR100" s="20"/>
      <c r="CAS100" s="20"/>
      <c r="CAT100" s="20"/>
      <c r="CAU100" s="20"/>
      <c r="CAV100" s="20"/>
      <c r="CAW100" s="20"/>
      <c r="CAX100" s="20"/>
      <c r="CAY100" s="20"/>
      <c r="CAZ100" s="20"/>
      <c r="CBA100" s="20"/>
      <c r="CBB100" s="20"/>
      <c r="CBC100" s="20"/>
      <c r="CBD100" s="20"/>
      <c r="CBE100" s="20"/>
      <c r="CBF100" s="20"/>
      <c r="CBG100" s="20"/>
      <c r="CBH100" s="20"/>
      <c r="CBI100" s="20"/>
      <c r="CBJ100" s="20"/>
      <c r="CBK100" s="20"/>
      <c r="CBL100" s="20"/>
      <c r="CBM100" s="20"/>
      <c r="CBN100" s="20"/>
      <c r="CBO100" s="20"/>
      <c r="CBP100" s="20"/>
      <c r="CBQ100" s="20"/>
      <c r="CBR100" s="20"/>
      <c r="CBS100" s="20"/>
      <c r="CBT100" s="20"/>
      <c r="CBU100" s="20"/>
      <c r="CBV100" s="20"/>
      <c r="CBW100" s="20"/>
      <c r="CBX100" s="20"/>
      <c r="CBY100" s="20"/>
      <c r="CBZ100" s="20"/>
      <c r="CCA100" s="20"/>
      <c r="CCB100" s="20"/>
      <c r="CCC100" s="20"/>
      <c r="CCD100" s="20"/>
      <c r="CCE100" s="20"/>
      <c r="CCF100" s="20"/>
      <c r="CCG100" s="20"/>
      <c r="CCH100" s="20"/>
      <c r="CCI100" s="20"/>
      <c r="CCJ100" s="20"/>
      <c r="CCK100" s="20"/>
      <c r="CCL100" s="20"/>
      <c r="CCM100" s="20"/>
      <c r="CCN100" s="20"/>
      <c r="CCO100" s="20"/>
      <c r="CCP100" s="20"/>
      <c r="CCQ100" s="20"/>
      <c r="CCR100" s="20"/>
      <c r="CCS100" s="20"/>
      <c r="CCT100" s="20"/>
      <c r="CCU100" s="20"/>
      <c r="CCV100" s="20"/>
      <c r="CCW100" s="20"/>
      <c r="CCX100" s="20"/>
      <c r="CCY100" s="20"/>
      <c r="CCZ100" s="20"/>
      <c r="CDA100" s="20"/>
      <c r="CDB100" s="20"/>
      <c r="CDC100" s="20"/>
      <c r="CDD100" s="20"/>
      <c r="CDE100" s="20"/>
      <c r="CDF100" s="20"/>
      <c r="CDG100" s="20"/>
      <c r="CDH100" s="20"/>
      <c r="CDI100" s="20"/>
      <c r="CDJ100" s="20"/>
      <c r="CDK100" s="20"/>
      <c r="CDL100" s="20"/>
      <c r="CDM100" s="20"/>
      <c r="CDN100" s="20"/>
      <c r="CDO100" s="20"/>
      <c r="CDP100" s="20"/>
      <c r="CDQ100" s="20"/>
      <c r="CDR100" s="20"/>
      <c r="CDS100" s="20"/>
      <c r="CDT100" s="20"/>
      <c r="CDU100" s="20"/>
      <c r="CDV100" s="20"/>
      <c r="CDW100" s="20"/>
      <c r="CDX100" s="20"/>
      <c r="CDY100" s="20"/>
      <c r="CDZ100" s="20"/>
      <c r="CEA100" s="20"/>
      <c r="CEB100" s="20"/>
      <c r="CEC100" s="20"/>
      <c r="CED100" s="20"/>
      <c r="CEE100" s="20"/>
      <c r="CEF100" s="20"/>
      <c r="CEG100" s="20"/>
      <c r="CEH100" s="20"/>
      <c r="CEI100" s="20"/>
      <c r="CEJ100" s="20"/>
      <c r="CEK100" s="20"/>
      <c r="CEL100" s="20"/>
      <c r="CEM100" s="20"/>
      <c r="CEN100" s="20"/>
      <c r="CEO100" s="20"/>
      <c r="CEP100" s="20"/>
      <c r="CEQ100" s="20"/>
      <c r="CER100" s="20"/>
      <c r="CES100" s="20"/>
      <c r="CET100" s="20"/>
      <c r="CEU100" s="20"/>
      <c r="CEV100" s="20"/>
      <c r="CEW100" s="20"/>
      <c r="CEX100" s="20"/>
      <c r="CEY100" s="20"/>
      <c r="CEZ100" s="20"/>
      <c r="CFA100" s="20"/>
      <c r="CFB100" s="20"/>
      <c r="CFC100" s="20"/>
      <c r="CFD100" s="20"/>
      <c r="CFE100" s="20"/>
      <c r="CFF100" s="20"/>
      <c r="CFG100" s="20"/>
      <c r="CFH100" s="20"/>
      <c r="CFI100" s="20"/>
      <c r="CFJ100" s="20"/>
      <c r="CFK100" s="20"/>
      <c r="CFL100" s="20"/>
      <c r="CFM100" s="20"/>
      <c r="CFN100" s="20"/>
      <c r="CFO100" s="20"/>
      <c r="CFP100" s="20"/>
      <c r="CFQ100" s="20"/>
      <c r="CFR100" s="20"/>
      <c r="CFS100" s="20"/>
      <c r="CFT100" s="20"/>
      <c r="CFU100" s="20"/>
      <c r="CFV100" s="20"/>
      <c r="CFW100" s="20"/>
      <c r="CFX100" s="20"/>
      <c r="CFY100" s="20"/>
      <c r="CFZ100" s="20"/>
      <c r="CGA100" s="20"/>
      <c r="CGB100" s="20"/>
      <c r="CGC100" s="20"/>
      <c r="CGD100" s="20"/>
      <c r="CGE100" s="20"/>
      <c r="CGF100" s="20"/>
      <c r="CGG100" s="20"/>
      <c r="CGH100" s="20"/>
      <c r="CGI100" s="20"/>
      <c r="CGJ100" s="20"/>
      <c r="CGK100" s="20"/>
      <c r="CGL100" s="20"/>
      <c r="CGM100" s="20"/>
      <c r="CGN100" s="20"/>
      <c r="CGO100" s="20"/>
      <c r="CGP100" s="20"/>
      <c r="CGQ100" s="20"/>
      <c r="CGR100" s="20"/>
      <c r="CGS100" s="20"/>
      <c r="CGT100" s="20"/>
      <c r="CGU100" s="20"/>
      <c r="CGV100" s="20"/>
      <c r="CGW100" s="20"/>
      <c r="CGX100" s="20"/>
      <c r="CGY100" s="20"/>
      <c r="CGZ100" s="20"/>
      <c r="CHA100" s="20"/>
      <c r="CHB100" s="20"/>
      <c r="CHC100" s="20"/>
      <c r="CHD100" s="20"/>
      <c r="CHE100" s="20"/>
      <c r="CHF100" s="20"/>
      <c r="CHG100" s="20"/>
      <c r="CHH100" s="20"/>
      <c r="CHI100" s="20"/>
      <c r="CHJ100" s="20"/>
      <c r="CHK100" s="20"/>
      <c r="CHL100" s="20"/>
      <c r="CHM100" s="20"/>
      <c r="CHN100" s="20"/>
      <c r="CHO100" s="20"/>
      <c r="CHP100" s="20"/>
      <c r="CHQ100" s="20"/>
      <c r="CHR100" s="20"/>
      <c r="CHS100" s="20"/>
      <c r="CHT100" s="20"/>
      <c r="CHU100" s="20"/>
      <c r="CHV100" s="20"/>
      <c r="CHW100" s="20"/>
      <c r="CHX100" s="20"/>
      <c r="CHY100" s="20"/>
      <c r="CHZ100" s="20"/>
      <c r="CIA100" s="20"/>
      <c r="CIB100" s="20"/>
      <c r="CIC100" s="20"/>
      <c r="CID100" s="20"/>
      <c r="CIE100" s="20"/>
      <c r="CIF100" s="20"/>
      <c r="CIG100" s="20"/>
      <c r="CIH100" s="20"/>
      <c r="CII100" s="20"/>
      <c r="CIJ100" s="20"/>
      <c r="CIK100" s="20"/>
      <c r="CIL100" s="20"/>
      <c r="CIM100" s="20"/>
      <c r="CIN100" s="20"/>
      <c r="CIO100" s="20"/>
      <c r="CIP100" s="20"/>
      <c r="CIQ100" s="20"/>
      <c r="CIR100" s="20"/>
      <c r="CIS100" s="20"/>
      <c r="CIT100" s="20"/>
      <c r="CIU100" s="20"/>
      <c r="CIV100" s="20"/>
      <c r="CIW100" s="20"/>
      <c r="CIX100" s="20"/>
      <c r="CIY100" s="20"/>
      <c r="CIZ100" s="20"/>
      <c r="CJA100" s="20"/>
      <c r="CJB100" s="20"/>
      <c r="CJC100" s="20"/>
      <c r="CJD100" s="20"/>
      <c r="CJE100" s="20"/>
      <c r="CJF100" s="20"/>
      <c r="CJG100" s="20"/>
      <c r="CJH100" s="20"/>
      <c r="CJI100" s="20"/>
      <c r="CJJ100" s="20"/>
      <c r="CJK100" s="20"/>
      <c r="CJL100" s="20"/>
      <c r="CJM100" s="20"/>
      <c r="CJN100" s="20"/>
      <c r="CJO100" s="20"/>
      <c r="CJP100" s="20"/>
      <c r="CJQ100" s="20"/>
      <c r="CJR100" s="20"/>
      <c r="CJS100" s="20"/>
      <c r="CJT100" s="20"/>
      <c r="CJU100" s="20"/>
      <c r="CJV100" s="20"/>
      <c r="CJW100" s="20"/>
      <c r="CJX100" s="20"/>
      <c r="CJY100" s="20"/>
      <c r="CJZ100" s="20"/>
      <c r="CKA100" s="20"/>
      <c r="CKB100" s="20"/>
      <c r="CKC100" s="20"/>
      <c r="CKD100" s="20"/>
      <c r="CKE100" s="20"/>
      <c r="CKF100" s="20"/>
      <c r="CKG100" s="20"/>
      <c r="CKH100" s="20"/>
      <c r="CKI100" s="20"/>
      <c r="CKJ100" s="20"/>
      <c r="CKK100" s="20"/>
      <c r="CKL100" s="20"/>
      <c r="CKM100" s="20"/>
      <c r="CKN100" s="20"/>
      <c r="CKO100" s="20"/>
      <c r="CKP100" s="20"/>
      <c r="CKQ100" s="20"/>
      <c r="CKR100" s="20"/>
      <c r="CKS100" s="20"/>
      <c r="CKT100" s="20"/>
      <c r="CKU100" s="20"/>
      <c r="CKV100" s="20"/>
      <c r="CKW100" s="20"/>
      <c r="CKX100" s="20"/>
      <c r="CKY100" s="20"/>
      <c r="CKZ100" s="20"/>
      <c r="CLA100" s="20"/>
      <c r="CLB100" s="20"/>
      <c r="CLC100" s="20"/>
      <c r="CLD100" s="20"/>
      <c r="CLE100" s="20"/>
      <c r="CLF100" s="20"/>
      <c r="CLG100" s="20"/>
      <c r="CLH100" s="20"/>
      <c r="CLI100" s="20"/>
      <c r="CLJ100" s="20"/>
      <c r="CLK100" s="20"/>
      <c r="CLL100" s="20"/>
      <c r="CLM100" s="20"/>
      <c r="CLN100" s="20"/>
      <c r="CLO100" s="20"/>
      <c r="CLP100" s="20"/>
      <c r="CLQ100" s="20"/>
      <c r="CLR100" s="20"/>
      <c r="CLS100" s="20"/>
      <c r="CLT100" s="20"/>
      <c r="CLU100" s="20"/>
      <c r="CLV100" s="20"/>
      <c r="CLW100" s="20"/>
      <c r="CLX100" s="20"/>
      <c r="CLY100" s="20"/>
      <c r="CLZ100" s="20"/>
      <c r="CMA100" s="20"/>
      <c r="CMB100" s="20"/>
      <c r="CMC100" s="20"/>
      <c r="CMD100" s="20"/>
      <c r="CME100" s="20"/>
      <c r="CMF100" s="20"/>
      <c r="CMG100" s="20"/>
      <c r="CMH100" s="20"/>
      <c r="CMI100" s="20"/>
      <c r="CMJ100" s="20"/>
      <c r="CMK100" s="20"/>
      <c r="CML100" s="20"/>
      <c r="CMM100" s="20"/>
      <c r="CMN100" s="20"/>
      <c r="CMO100" s="20"/>
      <c r="CMP100" s="20"/>
      <c r="CMQ100" s="20"/>
      <c r="CMR100" s="20"/>
      <c r="CMS100" s="20"/>
      <c r="CMT100" s="20"/>
      <c r="CMU100" s="20"/>
      <c r="CMV100" s="20"/>
      <c r="CMW100" s="20"/>
      <c r="CMX100" s="20"/>
      <c r="CMY100" s="20"/>
      <c r="CMZ100" s="20"/>
      <c r="CNA100" s="20"/>
      <c r="CNB100" s="20"/>
      <c r="CNC100" s="20"/>
      <c r="CND100" s="20"/>
      <c r="CNE100" s="20"/>
      <c r="CNF100" s="20"/>
      <c r="CNG100" s="20"/>
      <c r="CNH100" s="20"/>
      <c r="CNI100" s="20"/>
      <c r="CNJ100" s="20"/>
      <c r="CNK100" s="20"/>
      <c r="CNL100" s="20"/>
      <c r="CNM100" s="20"/>
      <c r="CNN100" s="20"/>
      <c r="CNO100" s="20"/>
      <c r="CNP100" s="20"/>
      <c r="CNQ100" s="20"/>
      <c r="CNR100" s="20"/>
      <c r="CNS100" s="20"/>
      <c r="CNT100" s="20"/>
      <c r="CNU100" s="20"/>
      <c r="CNV100" s="20"/>
      <c r="CNW100" s="20"/>
      <c r="CNX100" s="20"/>
      <c r="CNY100" s="20"/>
      <c r="CNZ100" s="20"/>
      <c r="COA100" s="20"/>
      <c r="COB100" s="20"/>
      <c r="COC100" s="20"/>
      <c r="COD100" s="20"/>
      <c r="COE100" s="20"/>
      <c r="COF100" s="20"/>
      <c r="COG100" s="20"/>
      <c r="COH100" s="20"/>
      <c r="COI100" s="20"/>
      <c r="COJ100" s="20"/>
      <c r="COK100" s="20"/>
      <c r="COL100" s="20"/>
      <c r="COM100" s="20"/>
      <c r="CON100" s="20"/>
      <c r="COO100" s="20"/>
      <c r="COP100" s="20"/>
      <c r="COQ100" s="20"/>
      <c r="COR100" s="20"/>
      <c r="COS100" s="20"/>
      <c r="COT100" s="20"/>
      <c r="COU100" s="20"/>
      <c r="COV100" s="20"/>
      <c r="COW100" s="20"/>
      <c r="COX100" s="20"/>
      <c r="COY100" s="20"/>
      <c r="COZ100" s="20"/>
      <c r="CPA100" s="20"/>
      <c r="CPB100" s="20"/>
      <c r="CPC100" s="20"/>
      <c r="CPD100" s="20"/>
      <c r="CPE100" s="20"/>
      <c r="CPF100" s="20"/>
      <c r="CPG100" s="20"/>
      <c r="CPH100" s="20"/>
      <c r="CPI100" s="20"/>
      <c r="CPJ100" s="20"/>
      <c r="CPK100" s="20"/>
      <c r="CPL100" s="20"/>
      <c r="CPM100" s="20"/>
      <c r="CPN100" s="20"/>
      <c r="CPO100" s="20"/>
      <c r="CPP100" s="20"/>
      <c r="CPQ100" s="20"/>
      <c r="CPR100" s="20"/>
      <c r="CPS100" s="20"/>
      <c r="CPT100" s="20"/>
      <c r="CPU100" s="20"/>
      <c r="CPV100" s="20"/>
      <c r="CPW100" s="20"/>
      <c r="CPX100" s="20"/>
      <c r="CPY100" s="20"/>
      <c r="CPZ100" s="20"/>
      <c r="CQA100" s="20"/>
      <c r="CQB100" s="20"/>
      <c r="CQC100" s="20"/>
      <c r="CQD100" s="20"/>
      <c r="CQE100" s="20"/>
      <c r="CQF100" s="20"/>
      <c r="CQG100" s="20"/>
      <c r="CQH100" s="20"/>
      <c r="CQI100" s="20"/>
      <c r="CQJ100" s="20"/>
      <c r="CQK100" s="20"/>
      <c r="CQL100" s="20"/>
      <c r="CQM100" s="20"/>
      <c r="CQN100" s="20"/>
      <c r="CQO100" s="20"/>
      <c r="CQP100" s="20"/>
      <c r="CQQ100" s="20"/>
      <c r="CQR100" s="20"/>
      <c r="CQS100" s="20"/>
      <c r="CQT100" s="20"/>
      <c r="CQU100" s="20"/>
      <c r="CQV100" s="20"/>
      <c r="CQW100" s="20"/>
      <c r="CQX100" s="20"/>
      <c r="CQY100" s="20"/>
      <c r="CQZ100" s="20"/>
    </row>
    <row r="101" spans="1:2496" s="11" customFormat="1" ht="18" customHeight="1" x14ac:dyDescent="0.25">
      <c r="A101" s="433"/>
      <c r="B101" s="21">
        <v>6</v>
      </c>
      <c r="C101" s="21" t="str">
        <f t="shared" si="8"/>
        <v>_6</v>
      </c>
      <c r="D101" s="21" t="str">
        <f t="shared" si="9"/>
        <v>_10_1</v>
      </c>
      <c r="E101" s="22" t="s">
        <v>48</v>
      </c>
      <c r="F101" s="21">
        <v>10</v>
      </c>
      <c r="G101" s="22" t="s">
        <v>50</v>
      </c>
      <c r="H101" s="21">
        <v>1</v>
      </c>
      <c r="I101" s="22" t="s">
        <v>7</v>
      </c>
      <c r="J101" s="15">
        <v>0</v>
      </c>
      <c r="K101" s="15">
        <v>0</v>
      </c>
      <c r="L101" s="24">
        <v>55</v>
      </c>
      <c r="M101" s="13">
        <f t="shared" si="10"/>
        <v>55</v>
      </c>
      <c r="N101" s="13">
        <f t="shared" si="11"/>
        <v>55</v>
      </c>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0"/>
      <c r="FP101" s="20"/>
      <c r="FQ101" s="20"/>
      <c r="FR101" s="20"/>
      <c r="FS101" s="20"/>
      <c r="FT101" s="20"/>
      <c r="FU101" s="20"/>
      <c r="FV101" s="20"/>
      <c r="FW101" s="20"/>
      <c r="FX101" s="20"/>
      <c r="FY101" s="20"/>
      <c r="FZ101" s="20"/>
      <c r="GA101" s="20"/>
      <c r="GB101" s="20"/>
      <c r="GC101" s="20"/>
      <c r="GD101" s="20"/>
      <c r="GE101" s="20"/>
      <c r="GF101" s="20"/>
      <c r="GG101" s="20"/>
      <c r="GH101" s="20"/>
      <c r="GI101" s="20"/>
      <c r="GJ101" s="20"/>
      <c r="GK101" s="20"/>
      <c r="GL101" s="20"/>
      <c r="GM101" s="20"/>
      <c r="GN101" s="20"/>
      <c r="GO101" s="20"/>
      <c r="GP101" s="20"/>
      <c r="GQ101" s="20"/>
      <c r="GR101" s="20"/>
      <c r="GS101" s="20"/>
      <c r="GT101" s="20"/>
      <c r="GU101" s="20"/>
      <c r="GV101" s="20"/>
      <c r="GW101" s="20"/>
      <c r="GX101" s="20"/>
      <c r="GY101" s="20"/>
      <c r="GZ101" s="20"/>
      <c r="HA101" s="20"/>
      <c r="HB101" s="20"/>
      <c r="HC101" s="20"/>
      <c r="HD101" s="20"/>
      <c r="HE101" s="20"/>
      <c r="HF101" s="20"/>
      <c r="HG101" s="20"/>
      <c r="HH101" s="20"/>
      <c r="HI101" s="20"/>
      <c r="HJ101" s="20"/>
      <c r="HK101" s="20"/>
      <c r="HL101" s="20"/>
      <c r="HM101" s="20"/>
      <c r="HN101" s="20"/>
      <c r="HO101" s="20"/>
      <c r="HP101" s="20"/>
      <c r="HQ101" s="20"/>
      <c r="HR101" s="20"/>
      <c r="HS101" s="20"/>
      <c r="HT101" s="20"/>
      <c r="HU101" s="20"/>
      <c r="HV101" s="20"/>
      <c r="HW101" s="20"/>
      <c r="HX101" s="20"/>
      <c r="HY101" s="20"/>
      <c r="HZ101" s="20"/>
      <c r="IA101" s="20"/>
      <c r="IB101" s="20"/>
      <c r="IC101" s="20"/>
      <c r="ID101" s="20"/>
      <c r="IE101" s="20"/>
      <c r="IF101" s="20"/>
      <c r="IG101" s="20"/>
      <c r="IH101" s="20"/>
      <c r="II101" s="20"/>
      <c r="IJ101" s="20"/>
      <c r="IK101" s="20"/>
      <c r="IL101" s="20"/>
      <c r="IM101" s="20"/>
      <c r="IN101" s="20"/>
      <c r="IO101" s="20"/>
      <c r="IP101" s="20"/>
      <c r="IQ101" s="20"/>
      <c r="IR101" s="20"/>
      <c r="IS101" s="20"/>
      <c r="IT101" s="20"/>
      <c r="IU101" s="20"/>
      <c r="IV101" s="20"/>
      <c r="IW101" s="20"/>
      <c r="IX101" s="20"/>
      <c r="IY101" s="20"/>
      <c r="IZ101" s="20"/>
      <c r="JA101" s="20"/>
      <c r="JB101" s="20"/>
      <c r="JC101" s="20"/>
      <c r="JD101" s="20"/>
      <c r="JE101" s="20"/>
      <c r="JF101" s="20"/>
      <c r="JG101" s="20"/>
      <c r="JH101" s="20"/>
      <c r="JI101" s="20"/>
      <c r="JJ101" s="20"/>
      <c r="JK101" s="20"/>
      <c r="JL101" s="20"/>
      <c r="JM101" s="20"/>
      <c r="JN101" s="20"/>
      <c r="JO101" s="20"/>
      <c r="JP101" s="20"/>
      <c r="JQ101" s="20"/>
      <c r="JR101" s="20"/>
      <c r="JS101" s="20"/>
      <c r="JT101" s="20"/>
      <c r="JU101" s="20"/>
      <c r="JV101" s="20"/>
      <c r="JW101" s="20"/>
      <c r="JX101" s="20"/>
      <c r="JY101" s="20"/>
      <c r="JZ101" s="20"/>
      <c r="KA101" s="20"/>
      <c r="KB101" s="20"/>
      <c r="KC101" s="20"/>
      <c r="KD101" s="20"/>
      <c r="KE101" s="20"/>
      <c r="KF101" s="20"/>
      <c r="KG101" s="20"/>
      <c r="KH101" s="20"/>
      <c r="KI101" s="20"/>
      <c r="KJ101" s="20"/>
      <c r="KK101" s="20"/>
      <c r="KL101" s="20"/>
      <c r="KM101" s="20"/>
      <c r="KN101" s="20"/>
      <c r="KO101" s="20"/>
      <c r="KP101" s="20"/>
      <c r="KQ101" s="20"/>
      <c r="KR101" s="20"/>
      <c r="KS101" s="20"/>
      <c r="KT101" s="20"/>
      <c r="KU101" s="20"/>
      <c r="KV101" s="20"/>
      <c r="KW101" s="20"/>
      <c r="KX101" s="20"/>
      <c r="KY101" s="20"/>
      <c r="KZ101" s="20"/>
      <c r="LA101" s="20"/>
      <c r="LB101" s="20"/>
      <c r="LC101" s="20"/>
      <c r="LD101" s="20"/>
      <c r="LE101" s="20"/>
      <c r="LF101" s="20"/>
      <c r="LG101" s="20"/>
      <c r="LH101" s="20"/>
      <c r="LI101" s="20"/>
      <c r="LJ101" s="20"/>
      <c r="LK101" s="20"/>
      <c r="LL101" s="20"/>
      <c r="LM101" s="20"/>
      <c r="LN101" s="20"/>
      <c r="LO101" s="20"/>
      <c r="LP101" s="20"/>
      <c r="LQ101" s="20"/>
      <c r="LR101" s="20"/>
      <c r="LS101" s="20"/>
      <c r="LT101" s="20"/>
      <c r="LU101" s="20"/>
      <c r="LV101" s="20"/>
      <c r="LW101" s="20"/>
      <c r="LX101" s="20"/>
      <c r="LY101" s="20"/>
      <c r="LZ101" s="20"/>
      <c r="MA101" s="20"/>
      <c r="MB101" s="20"/>
      <c r="MC101" s="20"/>
      <c r="MD101" s="20"/>
      <c r="ME101" s="20"/>
      <c r="MF101" s="20"/>
      <c r="MG101" s="20"/>
      <c r="MH101" s="20"/>
      <c r="MI101" s="20"/>
      <c r="MJ101" s="20"/>
      <c r="MK101" s="20"/>
      <c r="ML101" s="20"/>
      <c r="MM101" s="20"/>
      <c r="MN101" s="20"/>
      <c r="MO101" s="20"/>
      <c r="MP101" s="20"/>
      <c r="MQ101" s="20"/>
      <c r="MR101" s="20"/>
      <c r="MS101" s="20"/>
      <c r="MT101" s="20"/>
      <c r="MU101" s="20"/>
      <c r="MV101" s="20"/>
      <c r="MW101" s="20"/>
      <c r="MX101" s="20"/>
      <c r="MY101" s="20"/>
      <c r="MZ101" s="20"/>
      <c r="NA101" s="20"/>
      <c r="NB101" s="20"/>
      <c r="NC101" s="20"/>
      <c r="ND101" s="20"/>
      <c r="NE101" s="20"/>
      <c r="NF101" s="20"/>
      <c r="NG101" s="20"/>
      <c r="NH101" s="20"/>
      <c r="NI101" s="20"/>
      <c r="NJ101" s="20"/>
      <c r="NK101" s="20"/>
      <c r="NL101" s="20"/>
      <c r="NM101" s="20"/>
      <c r="NN101" s="20"/>
      <c r="NO101" s="20"/>
      <c r="NP101" s="20"/>
      <c r="NQ101" s="20"/>
      <c r="NR101" s="20"/>
      <c r="NS101" s="20"/>
      <c r="NT101" s="20"/>
      <c r="NU101" s="20"/>
      <c r="NV101" s="20"/>
      <c r="NW101" s="20"/>
      <c r="NX101" s="20"/>
      <c r="NY101" s="20"/>
      <c r="NZ101" s="20"/>
      <c r="OA101" s="20"/>
      <c r="OB101" s="20"/>
      <c r="OC101" s="20"/>
      <c r="OD101" s="20"/>
      <c r="OE101" s="20"/>
      <c r="OF101" s="20"/>
      <c r="OG101" s="20"/>
      <c r="OH101" s="20"/>
      <c r="OI101" s="20"/>
      <c r="OJ101" s="20"/>
      <c r="OK101" s="20"/>
      <c r="OL101" s="20"/>
      <c r="OM101" s="20"/>
      <c r="ON101" s="20"/>
      <c r="OO101" s="20"/>
      <c r="OP101" s="20"/>
      <c r="OQ101" s="20"/>
      <c r="OR101" s="20"/>
      <c r="OS101" s="20"/>
      <c r="OT101" s="20"/>
      <c r="OU101" s="20"/>
      <c r="OV101" s="20"/>
      <c r="OW101" s="20"/>
      <c r="OX101" s="20"/>
      <c r="OY101" s="20"/>
      <c r="OZ101" s="20"/>
      <c r="PA101" s="20"/>
      <c r="PB101" s="20"/>
      <c r="PC101" s="20"/>
      <c r="PD101" s="20"/>
      <c r="PE101" s="20"/>
      <c r="PF101" s="20"/>
      <c r="PG101" s="20"/>
      <c r="PH101" s="20"/>
      <c r="PI101" s="20"/>
      <c r="PJ101" s="20"/>
      <c r="PK101" s="20"/>
      <c r="PL101" s="20"/>
      <c r="PM101" s="20"/>
      <c r="PN101" s="20"/>
      <c r="PO101" s="20"/>
      <c r="PP101" s="20"/>
      <c r="PQ101" s="20"/>
      <c r="PR101" s="20"/>
      <c r="PS101" s="20"/>
      <c r="PT101" s="20"/>
      <c r="PU101" s="20"/>
      <c r="PV101" s="20"/>
      <c r="PW101" s="20"/>
      <c r="PX101" s="20"/>
      <c r="PY101" s="20"/>
      <c r="PZ101" s="20"/>
      <c r="QA101" s="20"/>
      <c r="QB101" s="20"/>
      <c r="QC101" s="20"/>
      <c r="QD101" s="20"/>
      <c r="QE101" s="20"/>
      <c r="QF101" s="20"/>
      <c r="QG101" s="20"/>
      <c r="QH101" s="20"/>
      <c r="QI101" s="20"/>
      <c r="QJ101" s="20"/>
      <c r="QK101" s="20"/>
      <c r="QL101" s="20"/>
      <c r="QM101" s="20"/>
      <c r="QN101" s="20"/>
      <c r="QO101" s="20"/>
      <c r="QP101" s="20"/>
      <c r="QQ101" s="20"/>
      <c r="QR101" s="20"/>
      <c r="QS101" s="20"/>
      <c r="QT101" s="20"/>
      <c r="QU101" s="20"/>
      <c r="QV101" s="20"/>
      <c r="QW101" s="20"/>
      <c r="QX101" s="20"/>
      <c r="QY101" s="20"/>
      <c r="QZ101" s="20"/>
      <c r="RA101" s="20"/>
      <c r="RB101" s="20"/>
      <c r="RC101" s="20"/>
      <c r="RD101" s="20"/>
      <c r="RE101" s="20"/>
      <c r="RF101" s="20"/>
      <c r="RG101" s="20"/>
      <c r="RH101" s="20"/>
      <c r="RI101" s="20"/>
      <c r="RJ101" s="20"/>
      <c r="RK101" s="20"/>
      <c r="RL101" s="20"/>
      <c r="RM101" s="20"/>
      <c r="RN101" s="20"/>
      <c r="RO101" s="20"/>
      <c r="RP101" s="20"/>
      <c r="RQ101" s="20"/>
      <c r="RR101" s="20"/>
      <c r="RS101" s="20"/>
      <c r="RT101" s="20"/>
      <c r="RU101" s="20"/>
      <c r="RV101" s="20"/>
      <c r="RW101" s="20"/>
      <c r="RX101" s="20"/>
      <c r="RY101" s="20"/>
      <c r="RZ101" s="20"/>
      <c r="SA101" s="20"/>
      <c r="SB101" s="20"/>
      <c r="SC101" s="20"/>
      <c r="SD101" s="20"/>
      <c r="SE101" s="20"/>
      <c r="SF101" s="20"/>
      <c r="SG101" s="20"/>
      <c r="SH101" s="20"/>
      <c r="SI101" s="20"/>
      <c r="SJ101" s="20"/>
      <c r="SK101" s="20"/>
      <c r="SL101" s="20"/>
      <c r="SM101" s="20"/>
      <c r="SN101" s="20"/>
      <c r="SO101" s="20"/>
      <c r="SP101" s="20"/>
      <c r="SQ101" s="20"/>
      <c r="SR101" s="20"/>
      <c r="SS101" s="20"/>
      <c r="ST101" s="20"/>
      <c r="SU101" s="20"/>
      <c r="SV101" s="20"/>
      <c r="SW101" s="20"/>
      <c r="SX101" s="20"/>
      <c r="SY101" s="20"/>
      <c r="SZ101" s="20"/>
      <c r="TA101" s="20"/>
      <c r="TB101" s="20"/>
      <c r="TC101" s="20"/>
      <c r="TD101" s="20"/>
      <c r="TE101" s="20"/>
      <c r="TF101" s="20"/>
      <c r="TG101" s="20"/>
      <c r="TH101" s="20"/>
      <c r="TI101" s="20"/>
      <c r="TJ101" s="20"/>
      <c r="TK101" s="20"/>
      <c r="TL101" s="20"/>
      <c r="TM101" s="20"/>
      <c r="TN101" s="20"/>
      <c r="TO101" s="20"/>
      <c r="TP101" s="20"/>
      <c r="TQ101" s="20"/>
      <c r="TR101" s="20"/>
      <c r="TS101" s="20"/>
      <c r="TT101" s="20"/>
      <c r="TU101" s="20"/>
      <c r="TV101" s="20"/>
      <c r="TW101" s="20"/>
      <c r="TX101" s="20"/>
      <c r="TY101" s="20"/>
      <c r="TZ101" s="20"/>
      <c r="UA101" s="20"/>
      <c r="UB101" s="20"/>
      <c r="UC101" s="20"/>
      <c r="UD101" s="20"/>
      <c r="UE101" s="20"/>
      <c r="UF101" s="20"/>
      <c r="UG101" s="20"/>
      <c r="UH101" s="20"/>
      <c r="UI101" s="20"/>
      <c r="UJ101" s="20"/>
      <c r="UK101" s="20"/>
      <c r="UL101" s="20"/>
      <c r="UM101" s="20"/>
      <c r="UN101" s="20"/>
      <c r="UO101" s="20"/>
      <c r="UP101" s="20"/>
      <c r="UQ101" s="20"/>
      <c r="UR101" s="20"/>
      <c r="US101" s="20"/>
      <c r="UT101" s="20"/>
      <c r="UU101" s="20"/>
      <c r="UV101" s="20"/>
      <c r="UW101" s="20"/>
      <c r="UX101" s="20"/>
      <c r="UY101" s="20"/>
      <c r="UZ101" s="20"/>
      <c r="VA101" s="20"/>
      <c r="VB101" s="20"/>
      <c r="VC101" s="20"/>
      <c r="VD101" s="20"/>
      <c r="VE101" s="20"/>
      <c r="VF101" s="20"/>
      <c r="VG101" s="20"/>
      <c r="VH101" s="20"/>
      <c r="VI101" s="20"/>
      <c r="VJ101" s="20"/>
      <c r="VK101" s="20"/>
      <c r="VL101" s="20"/>
      <c r="VM101" s="20"/>
      <c r="VN101" s="20"/>
      <c r="VO101" s="20"/>
      <c r="VP101" s="20"/>
      <c r="VQ101" s="20"/>
      <c r="VR101" s="20"/>
      <c r="VS101" s="20"/>
      <c r="VT101" s="20"/>
      <c r="VU101" s="20"/>
      <c r="VV101" s="20"/>
      <c r="VW101" s="20"/>
      <c r="VX101" s="20"/>
      <c r="VY101" s="20"/>
      <c r="VZ101" s="20"/>
      <c r="WA101" s="20"/>
      <c r="WB101" s="20"/>
      <c r="WC101" s="20"/>
      <c r="WD101" s="20"/>
      <c r="WE101" s="20"/>
      <c r="WF101" s="20"/>
      <c r="WG101" s="20"/>
      <c r="WH101" s="20"/>
      <c r="WI101" s="20"/>
      <c r="WJ101" s="20"/>
      <c r="WK101" s="20"/>
      <c r="WL101" s="20"/>
      <c r="WM101" s="20"/>
      <c r="WN101" s="20"/>
      <c r="WO101" s="20"/>
      <c r="WP101" s="20"/>
      <c r="WQ101" s="20"/>
      <c r="WR101" s="20"/>
      <c r="WS101" s="20"/>
      <c r="WT101" s="20"/>
      <c r="WU101" s="20"/>
      <c r="WV101" s="20"/>
      <c r="WW101" s="20"/>
      <c r="WX101" s="20"/>
      <c r="WY101" s="20"/>
      <c r="WZ101" s="20"/>
      <c r="XA101" s="20"/>
      <c r="XB101" s="20"/>
      <c r="XC101" s="20"/>
      <c r="XD101" s="20"/>
      <c r="XE101" s="20"/>
      <c r="XF101" s="20"/>
      <c r="XG101" s="20"/>
      <c r="XH101" s="20"/>
      <c r="XI101" s="20"/>
      <c r="XJ101" s="20"/>
      <c r="XK101" s="20"/>
      <c r="XL101" s="20"/>
      <c r="XM101" s="20"/>
      <c r="XN101" s="20"/>
      <c r="XO101" s="20"/>
      <c r="XP101" s="20"/>
      <c r="XQ101" s="20"/>
      <c r="XR101" s="20"/>
      <c r="XS101" s="20"/>
      <c r="XT101" s="20"/>
      <c r="XU101" s="20"/>
      <c r="XV101" s="20"/>
      <c r="XW101" s="20"/>
      <c r="XX101" s="20"/>
      <c r="XY101" s="20"/>
      <c r="XZ101" s="20"/>
      <c r="YA101" s="20"/>
      <c r="YB101" s="20"/>
      <c r="YC101" s="20"/>
      <c r="YD101" s="20"/>
      <c r="YE101" s="20"/>
      <c r="YF101" s="20"/>
      <c r="YG101" s="20"/>
      <c r="YH101" s="20"/>
      <c r="YI101" s="20"/>
      <c r="YJ101" s="20"/>
      <c r="YK101" s="20"/>
      <c r="YL101" s="20"/>
      <c r="YM101" s="20"/>
      <c r="YN101" s="20"/>
      <c r="YO101" s="20"/>
      <c r="YP101" s="20"/>
      <c r="YQ101" s="20"/>
      <c r="YR101" s="20"/>
      <c r="YS101" s="20"/>
      <c r="YT101" s="20"/>
      <c r="YU101" s="20"/>
      <c r="YV101" s="20"/>
      <c r="YW101" s="20"/>
      <c r="YX101" s="20"/>
      <c r="YY101" s="20"/>
      <c r="YZ101" s="20"/>
      <c r="ZA101" s="20"/>
      <c r="ZB101" s="20"/>
      <c r="ZC101" s="20"/>
      <c r="ZD101" s="20"/>
      <c r="ZE101" s="20"/>
      <c r="ZF101" s="20"/>
      <c r="ZG101" s="20"/>
      <c r="ZH101" s="20"/>
      <c r="ZI101" s="20"/>
      <c r="ZJ101" s="20"/>
      <c r="ZK101" s="20"/>
      <c r="ZL101" s="20"/>
      <c r="ZM101" s="20"/>
      <c r="ZN101" s="20"/>
      <c r="ZO101" s="20"/>
      <c r="ZP101" s="20"/>
      <c r="ZQ101" s="20"/>
      <c r="ZR101" s="20"/>
      <c r="ZS101" s="20"/>
      <c r="ZT101" s="20"/>
      <c r="ZU101" s="20"/>
      <c r="ZV101" s="20"/>
      <c r="ZW101" s="20"/>
      <c r="ZX101" s="20"/>
      <c r="ZY101" s="20"/>
      <c r="ZZ101" s="20"/>
      <c r="AAA101" s="20"/>
      <c r="AAB101" s="20"/>
      <c r="AAC101" s="20"/>
      <c r="AAD101" s="20"/>
      <c r="AAE101" s="20"/>
      <c r="AAF101" s="20"/>
      <c r="AAG101" s="20"/>
      <c r="AAH101" s="20"/>
      <c r="AAI101" s="20"/>
      <c r="AAJ101" s="20"/>
      <c r="AAK101" s="20"/>
      <c r="AAL101" s="20"/>
      <c r="AAM101" s="20"/>
      <c r="AAN101" s="20"/>
      <c r="AAO101" s="20"/>
      <c r="AAP101" s="20"/>
      <c r="AAQ101" s="20"/>
      <c r="AAR101" s="20"/>
      <c r="AAS101" s="20"/>
      <c r="AAT101" s="20"/>
      <c r="AAU101" s="20"/>
      <c r="AAV101" s="20"/>
      <c r="AAW101" s="20"/>
      <c r="AAX101" s="20"/>
      <c r="AAY101" s="20"/>
      <c r="AAZ101" s="20"/>
      <c r="ABA101" s="20"/>
      <c r="ABB101" s="20"/>
      <c r="ABC101" s="20"/>
      <c r="ABD101" s="20"/>
      <c r="ABE101" s="20"/>
      <c r="ABF101" s="20"/>
      <c r="ABG101" s="20"/>
      <c r="ABH101" s="20"/>
      <c r="ABI101" s="20"/>
      <c r="ABJ101" s="20"/>
      <c r="ABK101" s="20"/>
      <c r="ABL101" s="20"/>
      <c r="ABM101" s="20"/>
      <c r="ABN101" s="20"/>
      <c r="ABO101" s="20"/>
      <c r="ABP101" s="20"/>
      <c r="ABQ101" s="20"/>
      <c r="ABR101" s="20"/>
      <c r="ABS101" s="20"/>
      <c r="ABT101" s="20"/>
      <c r="ABU101" s="20"/>
      <c r="ABV101" s="20"/>
      <c r="ABW101" s="20"/>
      <c r="ABX101" s="20"/>
      <c r="ABY101" s="20"/>
      <c r="ABZ101" s="20"/>
      <c r="ACA101" s="20"/>
      <c r="ACB101" s="20"/>
      <c r="ACC101" s="20"/>
      <c r="ACD101" s="20"/>
      <c r="ACE101" s="20"/>
      <c r="ACF101" s="20"/>
      <c r="ACG101" s="20"/>
      <c r="ACH101" s="20"/>
      <c r="ACI101" s="20"/>
      <c r="ACJ101" s="20"/>
      <c r="ACK101" s="20"/>
      <c r="ACL101" s="20"/>
      <c r="ACM101" s="20"/>
      <c r="ACN101" s="20"/>
      <c r="ACO101" s="20"/>
      <c r="ACP101" s="20"/>
      <c r="ACQ101" s="20"/>
      <c r="ACR101" s="20"/>
      <c r="ACS101" s="20"/>
      <c r="ACT101" s="20"/>
      <c r="ACU101" s="20"/>
      <c r="ACV101" s="20"/>
      <c r="ACW101" s="20"/>
      <c r="ACX101" s="20"/>
      <c r="ACY101" s="20"/>
      <c r="ACZ101" s="20"/>
      <c r="ADA101" s="20"/>
      <c r="ADB101" s="20"/>
      <c r="ADC101" s="20"/>
      <c r="ADD101" s="20"/>
      <c r="ADE101" s="20"/>
      <c r="ADF101" s="20"/>
      <c r="ADG101" s="20"/>
      <c r="ADH101" s="20"/>
      <c r="ADI101" s="20"/>
      <c r="ADJ101" s="20"/>
      <c r="ADK101" s="20"/>
      <c r="ADL101" s="20"/>
      <c r="ADM101" s="20"/>
      <c r="ADN101" s="20"/>
      <c r="ADO101" s="20"/>
      <c r="ADP101" s="20"/>
      <c r="ADQ101" s="20"/>
      <c r="ADR101" s="20"/>
      <c r="ADS101" s="20"/>
      <c r="ADT101" s="20"/>
      <c r="ADU101" s="20"/>
      <c r="ADV101" s="20"/>
      <c r="ADW101" s="20"/>
      <c r="ADX101" s="20"/>
      <c r="ADY101" s="20"/>
      <c r="ADZ101" s="20"/>
      <c r="AEA101" s="20"/>
      <c r="AEB101" s="20"/>
      <c r="AEC101" s="20"/>
      <c r="AED101" s="20"/>
      <c r="AEE101" s="20"/>
      <c r="AEF101" s="20"/>
      <c r="AEG101" s="20"/>
      <c r="AEH101" s="20"/>
      <c r="AEI101" s="20"/>
      <c r="AEJ101" s="20"/>
      <c r="AEK101" s="20"/>
      <c r="AEL101" s="20"/>
      <c r="AEM101" s="20"/>
      <c r="AEN101" s="20"/>
      <c r="AEO101" s="20"/>
      <c r="AEP101" s="20"/>
      <c r="AEQ101" s="20"/>
      <c r="AER101" s="20"/>
      <c r="AES101" s="20"/>
      <c r="AET101" s="20"/>
      <c r="AEU101" s="20"/>
      <c r="AEV101" s="20"/>
      <c r="AEW101" s="20"/>
      <c r="AEX101" s="20"/>
      <c r="AEY101" s="20"/>
      <c r="AEZ101" s="20"/>
      <c r="AFA101" s="20"/>
      <c r="AFB101" s="20"/>
      <c r="AFC101" s="20"/>
      <c r="AFD101" s="20"/>
      <c r="AFE101" s="20"/>
      <c r="AFF101" s="20"/>
      <c r="AFG101" s="20"/>
      <c r="AFH101" s="20"/>
      <c r="AFI101" s="20"/>
      <c r="AFJ101" s="20"/>
      <c r="AFK101" s="20"/>
      <c r="AFL101" s="20"/>
      <c r="AFM101" s="20"/>
      <c r="AFN101" s="20"/>
      <c r="AFO101" s="20"/>
      <c r="AFP101" s="20"/>
      <c r="AFQ101" s="20"/>
      <c r="AFR101" s="20"/>
      <c r="AFS101" s="20"/>
      <c r="AFT101" s="20"/>
      <c r="AFU101" s="20"/>
      <c r="AFV101" s="20"/>
      <c r="AFW101" s="20"/>
      <c r="AFX101" s="20"/>
      <c r="AFY101" s="20"/>
      <c r="AFZ101" s="20"/>
      <c r="AGA101" s="20"/>
      <c r="AGB101" s="20"/>
      <c r="AGC101" s="20"/>
      <c r="AGD101" s="20"/>
      <c r="AGE101" s="20"/>
      <c r="AGF101" s="20"/>
      <c r="AGG101" s="20"/>
      <c r="AGH101" s="20"/>
      <c r="AGI101" s="20"/>
      <c r="AGJ101" s="20"/>
      <c r="AGK101" s="20"/>
      <c r="AGL101" s="20"/>
      <c r="AGM101" s="20"/>
      <c r="AGN101" s="20"/>
      <c r="AGO101" s="20"/>
      <c r="AGP101" s="20"/>
      <c r="AGQ101" s="20"/>
      <c r="AGR101" s="20"/>
      <c r="AGS101" s="20"/>
      <c r="AGT101" s="20"/>
      <c r="AGU101" s="20"/>
      <c r="AGV101" s="20"/>
      <c r="AGW101" s="20"/>
      <c r="AGX101" s="20"/>
      <c r="AGY101" s="20"/>
      <c r="AGZ101" s="20"/>
      <c r="AHA101" s="20"/>
      <c r="AHB101" s="20"/>
      <c r="AHC101" s="20"/>
      <c r="AHD101" s="20"/>
      <c r="AHE101" s="20"/>
      <c r="AHF101" s="20"/>
      <c r="AHG101" s="20"/>
      <c r="AHH101" s="20"/>
      <c r="AHI101" s="20"/>
      <c r="AHJ101" s="20"/>
      <c r="AHK101" s="20"/>
      <c r="AHL101" s="20"/>
      <c r="AHM101" s="20"/>
      <c r="AHN101" s="20"/>
      <c r="AHO101" s="20"/>
      <c r="AHP101" s="20"/>
      <c r="AHQ101" s="20"/>
      <c r="AHR101" s="20"/>
      <c r="AHS101" s="20"/>
      <c r="AHT101" s="20"/>
      <c r="AHU101" s="20"/>
      <c r="AHV101" s="20"/>
      <c r="AHW101" s="20"/>
      <c r="AHX101" s="20"/>
      <c r="AHY101" s="20"/>
      <c r="AHZ101" s="20"/>
      <c r="AIA101" s="20"/>
      <c r="AIB101" s="20"/>
      <c r="AIC101" s="20"/>
      <c r="AID101" s="20"/>
      <c r="AIE101" s="20"/>
      <c r="AIF101" s="20"/>
      <c r="AIG101" s="20"/>
      <c r="AIH101" s="20"/>
      <c r="AII101" s="20"/>
      <c r="AIJ101" s="20"/>
      <c r="AIK101" s="20"/>
      <c r="AIL101" s="20"/>
      <c r="AIM101" s="20"/>
      <c r="AIN101" s="20"/>
      <c r="AIO101" s="20"/>
      <c r="AIP101" s="20"/>
      <c r="AIQ101" s="20"/>
      <c r="AIR101" s="20"/>
      <c r="AIS101" s="20"/>
      <c r="AIT101" s="20"/>
      <c r="AIU101" s="20"/>
      <c r="AIV101" s="20"/>
      <c r="AIW101" s="20"/>
      <c r="AIX101" s="20"/>
      <c r="AIY101" s="20"/>
      <c r="AIZ101" s="20"/>
      <c r="AJA101" s="20"/>
      <c r="AJB101" s="20"/>
      <c r="AJC101" s="20"/>
      <c r="AJD101" s="20"/>
      <c r="AJE101" s="20"/>
      <c r="AJF101" s="20"/>
      <c r="AJG101" s="20"/>
      <c r="AJH101" s="20"/>
      <c r="AJI101" s="20"/>
      <c r="AJJ101" s="20"/>
      <c r="AJK101" s="20"/>
      <c r="AJL101" s="20"/>
      <c r="AJM101" s="20"/>
      <c r="AJN101" s="20"/>
      <c r="AJO101" s="20"/>
      <c r="AJP101" s="20"/>
      <c r="AJQ101" s="20"/>
      <c r="AJR101" s="20"/>
      <c r="AJS101" s="20"/>
      <c r="AJT101" s="20"/>
      <c r="AJU101" s="20"/>
      <c r="AJV101" s="20"/>
      <c r="AJW101" s="20"/>
      <c r="AJX101" s="20"/>
      <c r="AJY101" s="20"/>
      <c r="AJZ101" s="20"/>
      <c r="AKA101" s="20"/>
      <c r="AKB101" s="20"/>
      <c r="AKC101" s="20"/>
      <c r="AKD101" s="20"/>
      <c r="AKE101" s="20"/>
      <c r="AKF101" s="20"/>
      <c r="AKG101" s="20"/>
      <c r="AKH101" s="20"/>
      <c r="AKI101" s="20"/>
      <c r="AKJ101" s="20"/>
      <c r="AKK101" s="20"/>
      <c r="AKL101" s="20"/>
      <c r="AKM101" s="20"/>
      <c r="AKN101" s="20"/>
      <c r="AKO101" s="20"/>
      <c r="AKP101" s="20"/>
      <c r="AKQ101" s="20"/>
      <c r="AKR101" s="20"/>
      <c r="AKS101" s="20"/>
      <c r="AKT101" s="20"/>
      <c r="AKU101" s="20"/>
      <c r="AKV101" s="20"/>
      <c r="AKW101" s="20"/>
      <c r="AKX101" s="20"/>
      <c r="AKY101" s="20"/>
      <c r="AKZ101" s="20"/>
      <c r="ALA101" s="20"/>
      <c r="ALB101" s="20"/>
      <c r="ALC101" s="20"/>
      <c r="ALD101" s="20"/>
      <c r="ALE101" s="20"/>
      <c r="ALF101" s="20"/>
      <c r="ALG101" s="20"/>
      <c r="ALH101" s="20"/>
      <c r="ALI101" s="20"/>
      <c r="ALJ101" s="20"/>
      <c r="ALK101" s="20"/>
      <c r="ALL101" s="20"/>
      <c r="ALM101" s="20"/>
      <c r="ALN101" s="20"/>
      <c r="ALO101" s="20"/>
      <c r="ALP101" s="20"/>
      <c r="ALQ101" s="20"/>
      <c r="ALR101" s="20"/>
      <c r="ALS101" s="20"/>
      <c r="ALT101" s="20"/>
      <c r="ALU101" s="20"/>
      <c r="ALV101" s="20"/>
      <c r="ALW101" s="20"/>
      <c r="ALX101" s="20"/>
      <c r="ALY101" s="20"/>
      <c r="ALZ101" s="20"/>
      <c r="AMA101" s="20"/>
      <c r="AMB101" s="20"/>
      <c r="AMC101" s="20"/>
      <c r="AMD101" s="20"/>
      <c r="AME101" s="20"/>
      <c r="AMF101" s="20"/>
      <c r="AMG101" s="20"/>
      <c r="AMH101" s="20"/>
      <c r="AMI101" s="20"/>
      <c r="AMJ101" s="20"/>
      <c r="AMK101" s="20"/>
      <c r="AML101" s="20"/>
      <c r="AMM101" s="20"/>
      <c r="AMN101" s="20"/>
      <c r="AMO101" s="20"/>
      <c r="AMP101" s="20"/>
      <c r="AMQ101" s="20"/>
      <c r="AMR101" s="20"/>
      <c r="AMS101" s="20"/>
      <c r="AMT101" s="20"/>
      <c r="AMU101" s="20"/>
      <c r="AMV101" s="20"/>
      <c r="AMW101" s="20"/>
      <c r="AMX101" s="20"/>
      <c r="AMY101" s="20"/>
      <c r="AMZ101" s="20"/>
      <c r="ANA101" s="20"/>
      <c r="ANB101" s="20"/>
      <c r="ANC101" s="20"/>
      <c r="AND101" s="20"/>
      <c r="ANE101" s="20"/>
      <c r="ANF101" s="20"/>
      <c r="ANG101" s="20"/>
      <c r="ANH101" s="20"/>
      <c r="ANI101" s="20"/>
      <c r="ANJ101" s="20"/>
      <c r="ANK101" s="20"/>
      <c r="ANL101" s="20"/>
      <c r="ANM101" s="20"/>
      <c r="ANN101" s="20"/>
      <c r="ANO101" s="20"/>
      <c r="ANP101" s="20"/>
      <c r="ANQ101" s="20"/>
      <c r="ANR101" s="20"/>
      <c r="ANS101" s="20"/>
      <c r="ANT101" s="20"/>
      <c r="ANU101" s="20"/>
      <c r="ANV101" s="20"/>
      <c r="ANW101" s="20"/>
      <c r="ANX101" s="20"/>
      <c r="ANY101" s="20"/>
      <c r="ANZ101" s="20"/>
      <c r="AOA101" s="20"/>
      <c r="AOB101" s="20"/>
      <c r="AOC101" s="20"/>
      <c r="AOD101" s="20"/>
      <c r="AOE101" s="20"/>
      <c r="AOF101" s="20"/>
      <c r="AOG101" s="20"/>
      <c r="AOH101" s="20"/>
      <c r="AOI101" s="20"/>
      <c r="AOJ101" s="20"/>
      <c r="AOK101" s="20"/>
      <c r="AOL101" s="20"/>
      <c r="AOM101" s="20"/>
      <c r="AON101" s="20"/>
      <c r="AOO101" s="20"/>
      <c r="AOP101" s="20"/>
      <c r="AOQ101" s="20"/>
      <c r="AOR101" s="20"/>
      <c r="AOS101" s="20"/>
      <c r="AOT101" s="20"/>
      <c r="AOU101" s="20"/>
      <c r="AOV101" s="20"/>
      <c r="AOW101" s="20"/>
      <c r="AOX101" s="20"/>
      <c r="AOY101" s="20"/>
      <c r="AOZ101" s="20"/>
      <c r="APA101" s="20"/>
      <c r="APB101" s="20"/>
      <c r="APC101" s="20"/>
      <c r="APD101" s="20"/>
      <c r="APE101" s="20"/>
      <c r="APF101" s="20"/>
      <c r="APG101" s="20"/>
      <c r="APH101" s="20"/>
      <c r="API101" s="20"/>
      <c r="APJ101" s="20"/>
      <c r="APK101" s="20"/>
      <c r="APL101" s="20"/>
      <c r="APM101" s="20"/>
      <c r="APN101" s="20"/>
      <c r="APO101" s="20"/>
      <c r="APP101" s="20"/>
      <c r="APQ101" s="20"/>
      <c r="APR101" s="20"/>
      <c r="APS101" s="20"/>
      <c r="APT101" s="20"/>
      <c r="APU101" s="20"/>
      <c r="APV101" s="20"/>
      <c r="APW101" s="20"/>
      <c r="APX101" s="20"/>
      <c r="APY101" s="20"/>
      <c r="APZ101" s="20"/>
      <c r="AQA101" s="20"/>
      <c r="AQB101" s="20"/>
      <c r="AQC101" s="20"/>
      <c r="AQD101" s="20"/>
      <c r="AQE101" s="20"/>
      <c r="AQF101" s="20"/>
      <c r="AQG101" s="20"/>
      <c r="AQH101" s="20"/>
      <c r="AQI101" s="20"/>
      <c r="AQJ101" s="20"/>
      <c r="AQK101" s="20"/>
      <c r="AQL101" s="20"/>
      <c r="AQM101" s="20"/>
      <c r="AQN101" s="20"/>
      <c r="AQO101" s="20"/>
      <c r="AQP101" s="20"/>
      <c r="AQQ101" s="20"/>
      <c r="AQR101" s="20"/>
      <c r="AQS101" s="20"/>
      <c r="AQT101" s="20"/>
      <c r="AQU101" s="20"/>
      <c r="AQV101" s="20"/>
      <c r="AQW101" s="20"/>
      <c r="AQX101" s="20"/>
      <c r="AQY101" s="20"/>
      <c r="AQZ101" s="20"/>
      <c r="ARA101" s="20"/>
      <c r="ARB101" s="20"/>
      <c r="ARC101" s="20"/>
      <c r="ARD101" s="20"/>
      <c r="ARE101" s="20"/>
      <c r="ARF101" s="20"/>
      <c r="ARG101" s="20"/>
      <c r="ARH101" s="20"/>
      <c r="ARI101" s="20"/>
      <c r="ARJ101" s="20"/>
      <c r="ARK101" s="20"/>
      <c r="ARL101" s="20"/>
      <c r="ARM101" s="20"/>
      <c r="ARN101" s="20"/>
      <c r="ARO101" s="20"/>
      <c r="ARP101" s="20"/>
      <c r="ARQ101" s="20"/>
      <c r="ARR101" s="20"/>
      <c r="ARS101" s="20"/>
      <c r="ART101" s="20"/>
      <c r="ARU101" s="20"/>
      <c r="ARV101" s="20"/>
      <c r="ARW101" s="20"/>
      <c r="ARX101" s="20"/>
      <c r="ARY101" s="20"/>
      <c r="ARZ101" s="20"/>
      <c r="ASA101" s="20"/>
      <c r="ASB101" s="20"/>
      <c r="ASC101" s="20"/>
      <c r="ASD101" s="20"/>
      <c r="ASE101" s="20"/>
      <c r="ASF101" s="20"/>
      <c r="ASG101" s="20"/>
      <c r="ASH101" s="20"/>
      <c r="ASI101" s="20"/>
      <c r="ASJ101" s="20"/>
      <c r="ASK101" s="20"/>
      <c r="ASL101" s="20"/>
      <c r="ASM101" s="20"/>
      <c r="ASN101" s="20"/>
      <c r="ASO101" s="20"/>
      <c r="ASP101" s="20"/>
      <c r="ASQ101" s="20"/>
      <c r="ASR101" s="20"/>
      <c r="ASS101" s="20"/>
      <c r="AST101" s="20"/>
      <c r="ASU101" s="20"/>
      <c r="ASV101" s="20"/>
      <c r="ASW101" s="20"/>
      <c r="ASX101" s="20"/>
      <c r="ASY101" s="20"/>
      <c r="ASZ101" s="20"/>
      <c r="ATA101" s="20"/>
      <c r="ATB101" s="20"/>
      <c r="ATC101" s="20"/>
      <c r="ATD101" s="20"/>
      <c r="ATE101" s="20"/>
      <c r="ATF101" s="20"/>
      <c r="ATG101" s="20"/>
      <c r="ATH101" s="20"/>
      <c r="ATI101" s="20"/>
      <c r="ATJ101" s="20"/>
      <c r="ATK101" s="20"/>
      <c r="ATL101" s="20"/>
      <c r="ATM101" s="20"/>
      <c r="ATN101" s="20"/>
      <c r="ATO101" s="20"/>
      <c r="ATP101" s="20"/>
      <c r="ATQ101" s="20"/>
      <c r="ATR101" s="20"/>
      <c r="ATS101" s="20"/>
      <c r="ATT101" s="20"/>
      <c r="ATU101" s="20"/>
      <c r="ATV101" s="20"/>
      <c r="ATW101" s="20"/>
      <c r="ATX101" s="20"/>
      <c r="ATY101" s="20"/>
      <c r="ATZ101" s="20"/>
      <c r="AUA101" s="20"/>
      <c r="AUB101" s="20"/>
      <c r="AUC101" s="20"/>
      <c r="AUD101" s="20"/>
      <c r="AUE101" s="20"/>
      <c r="AUF101" s="20"/>
      <c r="AUG101" s="20"/>
      <c r="AUH101" s="20"/>
      <c r="AUI101" s="20"/>
      <c r="AUJ101" s="20"/>
      <c r="AUK101" s="20"/>
      <c r="AUL101" s="20"/>
      <c r="AUM101" s="20"/>
      <c r="AUN101" s="20"/>
      <c r="AUO101" s="20"/>
      <c r="AUP101" s="20"/>
      <c r="AUQ101" s="20"/>
      <c r="AUR101" s="20"/>
      <c r="AUS101" s="20"/>
      <c r="AUT101" s="20"/>
      <c r="AUU101" s="20"/>
      <c r="AUV101" s="20"/>
      <c r="AUW101" s="20"/>
      <c r="AUX101" s="20"/>
      <c r="AUY101" s="20"/>
      <c r="AUZ101" s="20"/>
      <c r="AVA101" s="20"/>
      <c r="AVB101" s="20"/>
      <c r="AVC101" s="20"/>
      <c r="AVD101" s="20"/>
      <c r="AVE101" s="20"/>
      <c r="AVF101" s="20"/>
      <c r="AVG101" s="20"/>
      <c r="AVH101" s="20"/>
      <c r="AVI101" s="20"/>
      <c r="AVJ101" s="20"/>
      <c r="AVK101" s="20"/>
      <c r="AVL101" s="20"/>
      <c r="AVM101" s="20"/>
      <c r="AVN101" s="20"/>
      <c r="AVO101" s="20"/>
      <c r="AVP101" s="20"/>
      <c r="AVQ101" s="20"/>
      <c r="AVR101" s="20"/>
      <c r="AVS101" s="20"/>
      <c r="AVT101" s="20"/>
      <c r="AVU101" s="20"/>
      <c r="AVV101" s="20"/>
      <c r="AVW101" s="20"/>
      <c r="AVX101" s="20"/>
      <c r="AVY101" s="20"/>
      <c r="AVZ101" s="20"/>
      <c r="AWA101" s="20"/>
      <c r="AWB101" s="20"/>
      <c r="AWC101" s="20"/>
      <c r="AWD101" s="20"/>
      <c r="AWE101" s="20"/>
      <c r="AWF101" s="20"/>
      <c r="AWG101" s="20"/>
      <c r="AWH101" s="20"/>
      <c r="AWI101" s="20"/>
      <c r="AWJ101" s="20"/>
      <c r="AWK101" s="20"/>
      <c r="AWL101" s="20"/>
      <c r="AWM101" s="20"/>
      <c r="AWN101" s="20"/>
      <c r="AWO101" s="20"/>
      <c r="AWP101" s="20"/>
      <c r="AWQ101" s="20"/>
      <c r="AWR101" s="20"/>
      <c r="AWS101" s="20"/>
      <c r="AWT101" s="20"/>
      <c r="AWU101" s="20"/>
      <c r="AWV101" s="20"/>
      <c r="AWW101" s="20"/>
      <c r="AWX101" s="20"/>
      <c r="AWY101" s="20"/>
      <c r="AWZ101" s="20"/>
      <c r="AXA101" s="20"/>
      <c r="AXB101" s="20"/>
      <c r="AXC101" s="20"/>
      <c r="AXD101" s="20"/>
      <c r="AXE101" s="20"/>
      <c r="AXF101" s="20"/>
      <c r="AXG101" s="20"/>
      <c r="AXH101" s="20"/>
      <c r="AXI101" s="20"/>
      <c r="AXJ101" s="20"/>
      <c r="AXK101" s="20"/>
      <c r="AXL101" s="20"/>
      <c r="AXM101" s="20"/>
      <c r="AXN101" s="20"/>
      <c r="AXO101" s="20"/>
      <c r="AXP101" s="20"/>
      <c r="AXQ101" s="20"/>
      <c r="AXR101" s="20"/>
      <c r="AXS101" s="20"/>
      <c r="AXT101" s="20"/>
      <c r="AXU101" s="20"/>
      <c r="AXV101" s="20"/>
      <c r="AXW101" s="20"/>
      <c r="AXX101" s="20"/>
      <c r="AXY101" s="20"/>
      <c r="AXZ101" s="20"/>
      <c r="AYA101" s="20"/>
      <c r="AYB101" s="20"/>
      <c r="AYC101" s="20"/>
      <c r="AYD101" s="20"/>
      <c r="AYE101" s="20"/>
      <c r="AYF101" s="20"/>
      <c r="AYG101" s="20"/>
      <c r="AYH101" s="20"/>
      <c r="AYI101" s="20"/>
      <c r="AYJ101" s="20"/>
      <c r="AYK101" s="20"/>
      <c r="AYL101" s="20"/>
      <c r="AYM101" s="20"/>
      <c r="AYN101" s="20"/>
      <c r="AYO101" s="20"/>
      <c r="AYP101" s="20"/>
      <c r="AYQ101" s="20"/>
      <c r="AYR101" s="20"/>
      <c r="AYS101" s="20"/>
      <c r="AYT101" s="20"/>
      <c r="AYU101" s="20"/>
      <c r="AYV101" s="20"/>
      <c r="AYW101" s="20"/>
      <c r="AYX101" s="20"/>
      <c r="AYY101" s="20"/>
      <c r="AYZ101" s="20"/>
      <c r="AZA101" s="20"/>
      <c r="AZB101" s="20"/>
      <c r="AZC101" s="20"/>
      <c r="AZD101" s="20"/>
      <c r="AZE101" s="20"/>
      <c r="AZF101" s="20"/>
      <c r="AZG101" s="20"/>
      <c r="AZH101" s="20"/>
      <c r="AZI101" s="20"/>
      <c r="AZJ101" s="20"/>
      <c r="AZK101" s="20"/>
      <c r="AZL101" s="20"/>
      <c r="AZM101" s="20"/>
      <c r="AZN101" s="20"/>
      <c r="AZO101" s="20"/>
      <c r="AZP101" s="20"/>
      <c r="AZQ101" s="20"/>
      <c r="AZR101" s="20"/>
      <c r="AZS101" s="20"/>
      <c r="AZT101" s="20"/>
      <c r="AZU101" s="20"/>
      <c r="AZV101" s="20"/>
      <c r="AZW101" s="20"/>
      <c r="AZX101" s="20"/>
      <c r="AZY101" s="20"/>
      <c r="AZZ101" s="20"/>
      <c r="BAA101" s="20"/>
      <c r="BAB101" s="20"/>
      <c r="BAC101" s="20"/>
      <c r="BAD101" s="20"/>
      <c r="BAE101" s="20"/>
      <c r="BAF101" s="20"/>
      <c r="BAG101" s="20"/>
      <c r="BAH101" s="20"/>
      <c r="BAI101" s="20"/>
      <c r="BAJ101" s="20"/>
      <c r="BAK101" s="20"/>
      <c r="BAL101" s="20"/>
      <c r="BAM101" s="20"/>
      <c r="BAN101" s="20"/>
      <c r="BAO101" s="20"/>
      <c r="BAP101" s="20"/>
      <c r="BAQ101" s="20"/>
      <c r="BAR101" s="20"/>
      <c r="BAS101" s="20"/>
      <c r="BAT101" s="20"/>
      <c r="BAU101" s="20"/>
      <c r="BAV101" s="20"/>
      <c r="BAW101" s="20"/>
      <c r="BAX101" s="20"/>
      <c r="BAY101" s="20"/>
      <c r="BAZ101" s="20"/>
      <c r="BBA101" s="20"/>
      <c r="BBB101" s="20"/>
      <c r="BBC101" s="20"/>
      <c r="BBD101" s="20"/>
      <c r="BBE101" s="20"/>
      <c r="BBF101" s="20"/>
      <c r="BBG101" s="20"/>
      <c r="BBH101" s="20"/>
      <c r="BBI101" s="20"/>
      <c r="BBJ101" s="20"/>
      <c r="BBK101" s="20"/>
      <c r="BBL101" s="20"/>
      <c r="BBM101" s="20"/>
      <c r="BBN101" s="20"/>
      <c r="BBO101" s="20"/>
      <c r="BBP101" s="20"/>
      <c r="BBQ101" s="20"/>
      <c r="BBR101" s="20"/>
      <c r="BBS101" s="20"/>
      <c r="BBT101" s="20"/>
      <c r="BBU101" s="20"/>
      <c r="BBV101" s="20"/>
      <c r="BBW101" s="20"/>
      <c r="BBX101" s="20"/>
      <c r="BBY101" s="20"/>
      <c r="BBZ101" s="20"/>
      <c r="BCA101" s="20"/>
      <c r="BCB101" s="20"/>
      <c r="BCC101" s="20"/>
      <c r="BCD101" s="20"/>
      <c r="BCE101" s="20"/>
      <c r="BCF101" s="20"/>
      <c r="BCG101" s="20"/>
      <c r="BCH101" s="20"/>
      <c r="BCI101" s="20"/>
      <c r="BCJ101" s="20"/>
      <c r="BCK101" s="20"/>
      <c r="BCL101" s="20"/>
      <c r="BCM101" s="20"/>
      <c r="BCN101" s="20"/>
      <c r="BCO101" s="20"/>
      <c r="BCP101" s="20"/>
      <c r="BCQ101" s="20"/>
      <c r="BCR101" s="20"/>
      <c r="BCS101" s="20"/>
      <c r="BCT101" s="20"/>
      <c r="BCU101" s="20"/>
      <c r="BCV101" s="20"/>
      <c r="BCW101" s="20"/>
      <c r="BCX101" s="20"/>
      <c r="BCY101" s="20"/>
      <c r="BCZ101" s="20"/>
      <c r="BDA101" s="20"/>
      <c r="BDB101" s="20"/>
      <c r="BDC101" s="20"/>
      <c r="BDD101" s="20"/>
      <c r="BDE101" s="20"/>
      <c r="BDF101" s="20"/>
      <c r="BDG101" s="20"/>
      <c r="BDH101" s="20"/>
      <c r="BDI101" s="20"/>
      <c r="BDJ101" s="20"/>
      <c r="BDK101" s="20"/>
      <c r="BDL101" s="20"/>
      <c r="BDM101" s="20"/>
      <c r="BDN101" s="20"/>
      <c r="BDO101" s="20"/>
      <c r="BDP101" s="20"/>
      <c r="BDQ101" s="20"/>
      <c r="BDR101" s="20"/>
      <c r="BDS101" s="20"/>
      <c r="BDT101" s="20"/>
      <c r="BDU101" s="20"/>
      <c r="BDV101" s="20"/>
      <c r="BDW101" s="20"/>
      <c r="BDX101" s="20"/>
      <c r="BDY101" s="20"/>
      <c r="BDZ101" s="20"/>
      <c r="BEA101" s="20"/>
      <c r="BEB101" s="20"/>
      <c r="BEC101" s="20"/>
      <c r="BED101" s="20"/>
      <c r="BEE101" s="20"/>
      <c r="BEF101" s="20"/>
      <c r="BEG101" s="20"/>
      <c r="BEH101" s="20"/>
      <c r="BEI101" s="20"/>
      <c r="BEJ101" s="20"/>
      <c r="BEK101" s="20"/>
      <c r="BEL101" s="20"/>
      <c r="BEM101" s="20"/>
      <c r="BEN101" s="20"/>
      <c r="BEO101" s="20"/>
      <c r="BEP101" s="20"/>
      <c r="BEQ101" s="20"/>
      <c r="BER101" s="20"/>
      <c r="BES101" s="20"/>
      <c r="BET101" s="20"/>
      <c r="BEU101" s="20"/>
      <c r="BEV101" s="20"/>
      <c r="BEW101" s="20"/>
      <c r="BEX101" s="20"/>
      <c r="BEY101" s="20"/>
      <c r="BEZ101" s="20"/>
      <c r="BFA101" s="20"/>
      <c r="BFB101" s="20"/>
      <c r="BFC101" s="20"/>
      <c r="BFD101" s="20"/>
      <c r="BFE101" s="20"/>
      <c r="BFF101" s="20"/>
      <c r="BFG101" s="20"/>
      <c r="BFH101" s="20"/>
      <c r="BFI101" s="20"/>
      <c r="BFJ101" s="20"/>
      <c r="BFK101" s="20"/>
      <c r="BFL101" s="20"/>
      <c r="BFM101" s="20"/>
      <c r="BFN101" s="20"/>
      <c r="BFO101" s="20"/>
      <c r="BFP101" s="20"/>
      <c r="BFQ101" s="20"/>
      <c r="BFR101" s="20"/>
      <c r="BFS101" s="20"/>
      <c r="BFT101" s="20"/>
      <c r="BFU101" s="20"/>
      <c r="BFV101" s="20"/>
      <c r="BFW101" s="20"/>
      <c r="BFX101" s="20"/>
      <c r="BFY101" s="20"/>
      <c r="BFZ101" s="20"/>
      <c r="BGA101" s="20"/>
      <c r="BGB101" s="20"/>
      <c r="BGC101" s="20"/>
      <c r="BGD101" s="20"/>
      <c r="BGE101" s="20"/>
      <c r="BGF101" s="20"/>
      <c r="BGG101" s="20"/>
      <c r="BGH101" s="20"/>
      <c r="BGI101" s="20"/>
      <c r="BGJ101" s="20"/>
      <c r="BGK101" s="20"/>
      <c r="BGL101" s="20"/>
      <c r="BGM101" s="20"/>
      <c r="BGN101" s="20"/>
      <c r="BGO101" s="20"/>
      <c r="BGP101" s="20"/>
      <c r="BGQ101" s="20"/>
      <c r="BGR101" s="20"/>
      <c r="BGS101" s="20"/>
      <c r="BGT101" s="20"/>
      <c r="BGU101" s="20"/>
      <c r="BGV101" s="20"/>
      <c r="BGW101" s="20"/>
      <c r="BGX101" s="20"/>
      <c r="BGY101" s="20"/>
      <c r="BGZ101" s="20"/>
      <c r="BHA101" s="20"/>
      <c r="BHB101" s="20"/>
      <c r="BHC101" s="20"/>
      <c r="BHD101" s="20"/>
      <c r="BHE101" s="20"/>
      <c r="BHF101" s="20"/>
      <c r="BHG101" s="20"/>
      <c r="BHH101" s="20"/>
      <c r="BHI101" s="20"/>
      <c r="BHJ101" s="20"/>
      <c r="BHK101" s="20"/>
      <c r="BHL101" s="20"/>
      <c r="BHM101" s="20"/>
      <c r="BHN101" s="20"/>
      <c r="BHO101" s="20"/>
      <c r="BHP101" s="20"/>
      <c r="BHQ101" s="20"/>
      <c r="BHR101" s="20"/>
      <c r="BHS101" s="20"/>
      <c r="BHT101" s="20"/>
      <c r="BHU101" s="20"/>
      <c r="BHV101" s="20"/>
      <c r="BHW101" s="20"/>
      <c r="BHX101" s="20"/>
      <c r="BHY101" s="20"/>
      <c r="BHZ101" s="20"/>
      <c r="BIA101" s="20"/>
      <c r="BIB101" s="20"/>
      <c r="BIC101" s="20"/>
      <c r="BID101" s="20"/>
      <c r="BIE101" s="20"/>
      <c r="BIF101" s="20"/>
      <c r="BIG101" s="20"/>
      <c r="BIH101" s="20"/>
      <c r="BII101" s="20"/>
      <c r="BIJ101" s="20"/>
      <c r="BIK101" s="20"/>
      <c r="BIL101" s="20"/>
      <c r="BIM101" s="20"/>
      <c r="BIN101" s="20"/>
      <c r="BIO101" s="20"/>
      <c r="BIP101" s="20"/>
      <c r="BIQ101" s="20"/>
      <c r="BIR101" s="20"/>
      <c r="BIS101" s="20"/>
      <c r="BIT101" s="20"/>
      <c r="BIU101" s="20"/>
      <c r="BIV101" s="20"/>
      <c r="BIW101" s="20"/>
      <c r="BIX101" s="20"/>
      <c r="BIY101" s="20"/>
      <c r="BIZ101" s="20"/>
      <c r="BJA101" s="20"/>
      <c r="BJB101" s="20"/>
      <c r="BJC101" s="20"/>
      <c r="BJD101" s="20"/>
      <c r="BJE101" s="20"/>
      <c r="BJF101" s="20"/>
      <c r="BJG101" s="20"/>
      <c r="BJH101" s="20"/>
      <c r="BJI101" s="20"/>
      <c r="BJJ101" s="20"/>
      <c r="BJK101" s="20"/>
      <c r="BJL101" s="20"/>
      <c r="BJM101" s="20"/>
      <c r="BJN101" s="20"/>
      <c r="BJO101" s="20"/>
      <c r="BJP101" s="20"/>
      <c r="BJQ101" s="20"/>
      <c r="BJR101" s="20"/>
      <c r="BJS101" s="20"/>
      <c r="BJT101" s="20"/>
      <c r="BJU101" s="20"/>
      <c r="BJV101" s="20"/>
      <c r="BJW101" s="20"/>
      <c r="BJX101" s="20"/>
      <c r="BJY101" s="20"/>
      <c r="BJZ101" s="20"/>
      <c r="BKA101" s="20"/>
      <c r="BKB101" s="20"/>
      <c r="BKC101" s="20"/>
      <c r="BKD101" s="20"/>
      <c r="BKE101" s="20"/>
      <c r="BKF101" s="20"/>
      <c r="BKG101" s="20"/>
      <c r="BKH101" s="20"/>
      <c r="BKI101" s="20"/>
      <c r="BKJ101" s="20"/>
      <c r="BKK101" s="20"/>
      <c r="BKL101" s="20"/>
      <c r="BKM101" s="20"/>
      <c r="BKN101" s="20"/>
      <c r="BKO101" s="20"/>
      <c r="BKP101" s="20"/>
      <c r="BKQ101" s="20"/>
      <c r="BKR101" s="20"/>
      <c r="BKS101" s="20"/>
      <c r="BKT101" s="20"/>
      <c r="BKU101" s="20"/>
      <c r="BKV101" s="20"/>
      <c r="BKW101" s="20"/>
      <c r="BKX101" s="20"/>
      <c r="BKY101" s="20"/>
      <c r="BKZ101" s="20"/>
      <c r="BLA101" s="20"/>
      <c r="BLB101" s="20"/>
      <c r="BLC101" s="20"/>
      <c r="BLD101" s="20"/>
      <c r="BLE101" s="20"/>
      <c r="BLF101" s="20"/>
      <c r="BLG101" s="20"/>
      <c r="BLH101" s="20"/>
      <c r="BLI101" s="20"/>
      <c r="BLJ101" s="20"/>
      <c r="BLK101" s="20"/>
      <c r="BLL101" s="20"/>
      <c r="BLM101" s="20"/>
      <c r="BLN101" s="20"/>
      <c r="BLO101" s="20"/>
      <c r="BLP101" s="20"/>
      <c r="BLQ101" s="20"/>
      <c r="BLR101" s="20"/>
      <c r="BLS101" s="20"/>
      <c r="BLT101" s="20"/>
      <c r="BLU101" s="20"/>
      <c r="BLV101" s="20"/>
      <c r="BLW101" s="20"/>
      <c r="BLX101" s="20"/>
      <c r="BLY101" s="20"/>
      <c r="BLZ101" s="20"/>
      <c r="BMA101" s="20"/>
      <c r="BMB101" s="20"/>
      <c r="BMC101" s="20"/>
      <c r="BMD101" s="20"/>
      <c r="BME101" s="20"/>
      <c r="BMF101" s="20"/>
      <c r="BMG101" s="20"/>
      <c r="BMH101" s="20"/>
      <c r="BMI101" s="20"/>
      <c r="BMJ101" s="20"/>
      <c r="BMK101" s="20"/>
      <c r="BML101" s="20"/>
      <c r="BMM101" s="20"/>
      <c r="BMN101" s="20"/>
      <c r="BMO101" s="20"/>
      <c r="BMP101" s="20"/>
      <c r="BMQ101" s="20"/>
      <c r="BMR101" s="20"/>
      <c r="BMS101" s="20"/>
      <c r="BMT101" s="20"/>
      <c r="BMU101" s="20"/>
      <c r="BMV101" s="20"/>
      <c r="BMW101" s="20"/>
      <c r="BMX101" s="20"/>
      <c r="BMY101" s="20"/>
      <c r="BMZ101" s="20"/>
      <c r="BNA101" s="20"/>
      <c r="BNB101" s="20"/>
      <c r="BNC101" s="20"/>
      <c r="BND101" s="20"/>
      <c r="BNE101" s="20"/>
      <c r="BNF101" s="20"/>
      <c r="BNG101" s="20"/>
      <c r="BNH101" s="20"/>
      <c r="BNI101" s="20"/>
      <c r="BNJ101" s="20"/>
      <c r="BNK101" s="20"/>
      <c r="BNL101" s="20"/>
      <c r="BNM101" s="20"/>
      <c r="BNN101" s="20"/>
      <c r="BNO101" s="20"/>
      <c r="BNP101" s="20"/>
      <c r="BNQ101" s="20"/>
      <c r="BNR101" s="20"/>
      <c r="BNS101" s="20"/>
      <c r="BNT101" s="20"/>
      <c r="BNU101" s="20"/>
      <c r="BNV101" s="20"/>
      <c r="BNW101" s="20"/>
      <c r="BNX101" s="20"/>
      <c r="BNY101" s="20"/>
      <c r="BNZ101" s="20"/>
      <c r="BOA101" s="20"/>
      <c r="BOB101" s="20"/>
      <c r="BOC101" s="20"/>
      <c r="BOD101" s="20"/>
      <c r="BOE101" s="20"/>
      <c r="BOF101" s="20"/>
      <c r="BOG101" s="20"/>
      <c r="BOH101" s="20"/>
      <c r="BOI101" s="20"/>
      <c r="BOJ101" s="20"/>
      <c r="BOK101" s="20"/>
      <c r="BOL101" s="20"/>
      <c r="BOM101" s="20"/>
      <c r="BON101" s="20"/>
      <c r="BOO101" s="20"/>
      <c r="BOP101" s="20"/>
      <c r="BOQ101" s="20"/>
      <c r="BOR101" s="20"/>
      <c r="BOS101" s="20"/>
      <c r="BOT101" s="20"/>
      <c r="BOU101" s="20"/>
      <c r="BOV101" s="20"/>
      <c r="BOW101" s="20"/>
      <c r="BOX101" s="20"/>
      <c r="BOY101" s="20"/>
      <c r="BOZ101" s="20"/>
      <c r="BPA101" s="20"/>
      <c r="BPB101" s="20"/>
      <c r="BPC101" s="20"/>
      <c r="BPD101" s="20"/>
      <c r="BPE101" s="20"/>
      <c r="BPF101" s="20"/>
      <c r="BPG101" s="20"/>
      <c r="BPH101" s="20"/>
      <c r="BPI101" s="20"/>
      <c r="BPJ101" s="20"/>
      <c r="BPK101" s="20"/>
      <c r="BPL101" s="20"/>
      <c r="BPM101" s="20"/>
      <c r="BPN101" s="20"/>
      <c r="BPO101" s="20"/>
      <c r="BPP101" s="20"/>
      <c r="BPQ101" s="20"/>
      <c r="BPR101" s="20"/>
      <c r="BPS101" s="20"/>
      <c r="BPT101" s="20"/>
      <c r="BPU101" s="20"/>
      <c r="BPV101" s="20"/>
      <c r="BPW101" s="20"/>
      <c r="BPX101" s="20"/>
      <c r="BPY101" s="20"/>
      <c r="BPZ101" s="20"/>
      <c r="BQA101" s="20"/>
      <c r="BQB101" s="20"/>
      <c r="BQC101" s="20"/>
      <c r="BQD101" s="20"/>
      <c r="BQE101" s="20"/>
      <c r="BQF101" s="20"/>
      <c r="BQG101" s="20"/>
      <c r="BQH101" s="20"/>
      <c r="BQI101" s="20"/>
      <c r="BQJ101" s="20"/>
      <c r="BQK101" s="20"/>
      <c r="BQL101" s="20"/>
      <c r="BQM101" s="20"/>
      <c r="BQN101" s="20"/>
      <c r="BQO101" s="20"/>
      <c r="BQP101" s="20"/>
      <c r="BQQ101" s="20"/>
      <c r="BQR101" s="20"/>
      <c r="BQS101" s="20"/>
      <c r="BQT101" s="20"/>
      <c r="BQU101" s="20"/>
      <c r="BQV101" s="20"/>
      <c r="BQW101" s="20"/>
      <c r="BQX101" s="20"/>
      <c r="BQY101" s="20"/>
      <c r="BQZ101" s="20"/>
      <c r="BRA101" s="20"/>
      <c r="BRB101" s="20"/>
      <c r="BRC101" s="20"/>
      <c r="BRD101" s="20"/>
      <c r="BRE101" s="20"/>
      <c r="BRF101" s="20"/>
      <c r="BRG101" s="20"/>
      <c r="BRH101" s="20"/>
      <c r="BRI101" s="20"/>
      <c r="BRJ101" s="20"/>
      <c r="BRK101" s="20"/>
      <c r="BRL101" s="20"/>
      <c r="BRM101" s="20"/>
      <c r="BRN101" s="20"/>
      <c r="BRO101" s="20"/>
      <c r="BRP101" s="20"/>
      <c r="BRQ101" s="20"/>
      <c r="BRR101" s="20"/>
      <c r="BRS101" s="20"/>
      <c r="BRT101" s="20"/>
      <c r="BRU101" s="20"/>
      <c r="BRV101" s="20"/>
      <c r="BRW101" s="20"/>
      <c r="BRX101" s="20"/>
      <c r="BRY101" s="20"/>
      <c r="BRZ101" s="20"/>
      <c r="BSA101" s="20"/>
      <c r="BSB101" s="20"/>
      <c r="BSC101" s="20"/>
      <c r="BSD101" s="20"/>
      <c r="BSE101" s="20"/>
      <c r="BSF101" s="20"/>
      <c r="BSG101" s="20"/>
      <c r="BSH101" s="20"/>
      <c r="BSI101" s="20"/>
      <c r="BSJ101" s="20"/>
      <c r="BSK101" s="20"/>
      <c r="BSL101" s="20"/>
      <c r="BSM101" s="20"/>
      <c r="BSN101" s="20"/>
      <c r="BSO101" s="20"/>
      <c r="BSP101" s="20"/>
      <c r="BSQ101" s="20"/>
      <c r="BSR101" s="20"/>
      <c r="BSS101" s="20"/>
      <c r="BST101" s="20"/>
      <c r="BSU101" s="20"/>
      <c r="BSV101" s="20"/>
      <c r="BSW101" s="20"/>
      <c r="BSX101" s="20"/>
      <c r="BSY101" s="20"/>
      <c r="BSZ101" s="20"/>
      <c r="BTA101" s="20"/>
      <c r="BTB101" s="20"/>
      <c r="BTC101" s="20"/>
      <c r="BTD101" s="20"/>
      <c r="BTE101" s="20"/>
      <c r="BTF101" s="20"/>
      <c r="BTG101" s="20"/>
      <c r="BTH101" s="20"/>
      <c r="BTI101" s="20"/>
      <c r="BTJ101" s="20"/>
      <c r="BTK101" s="20"/>
      <c r="BTL101" s="20"/>
      <c r="BTM101" s="20"/>
      <c r="BTN101" s="20"/>
      <c r="BTO101" s="20"/>
      <c r="BTP101" s="20"/>
      <c r="BTQ101" s="20"/>
      <c r="BTR101" s="20"/>
      <c r="BTS101" s="20"/>
      <c r="BTT101" s="20"/>
      <c r="BTU101" s="20"/>
      <c r="BTV101" s="20"/>
      <c r="BTW101" s="20"/>
      <c r="BTX101" s="20"/>
      <c r="BTY101" s="20"/>
      <c r="BTZ101" s="20"/>
      <c r="BUA101" s="20"/>
      <c r="BUB101" s="20"/>
      <c r="BUC101" s="20"/>
      <c r="BUD101" s="20"/>
      <c r="BUE101" s="20"/>
      <c r="BUF101" s="20"/>
      <c r="BUG101" s="20"/>
      <c r="BUH101" s="20"/>
      <c r="BUI101" s="20"/>
      <c r="BUJ101" s="20"/>
      <c r="BUK101" s="20"/>
      <c r="BUL101" s="20"/>
      <c r="BUM101" s="20"/>
      <c r="BUN101" s="20"/>
      <c r="BUO101" s="20"/>
      <c r="BUP101" s="20"/>
      <c r="BUQ101" s="20"/>
      <c r="BUR101" s="20"/>
      <c r="BUS101" s="20"/>
      <c r="BUT101" s="20"/>
      <c r="BUU101" s="20"/>
      <c r="BUV101" s="20"/>
      <c r="BUW101" s="20"/>
      <c r="BUX101" s="20"/>
      <c r="BUY101" s="20"/>
      <c r="BUZ101" s="20"/>
      <c r="BVA101" s="20"/>
      <c r="BVB101" s="20"/>
      <c r="BVC101" s="20"/>
      <c r="BVD101" s="20"/>
      <c r="BVE101" s="20"/>
      <c r="BVF101" s="20"/>
      <c r="BVG101" s="20"/>
      <c r="BVH101" s="20"/>
      <c r="BVI101" s="20"/>
      <c r="BVJ101" s="20"/>
      <c r="BVK101" s="20"/>
      <c r="BVL101" s="20"/>
      <c r="BVM101" s="20"/>
      <c r="BVN101" s="20"/>
      <c r="BVO101" s="20"/>
      <c r="BVP101" s="20"/>
      <c r="BVQ101" s="20"/>
      <c r="BVR101" s="20"/>
      <c r="BVS101" s="20"/>
      <c r="BVT101" s="20"/>
      <c r="BVU101" s="20"/>
      <c r="BVV101" s="20"/>
      <c r="BVW101" s="20"/>
      <c r="BVX101" s="20"/>
      <c r="BVY101" s="20"/>
      <c r="BVZ101" s="20"/>
      <c r="BWA101" s="20"/>
      <c r="BWB101" s="20"/>
      <c r="BWC101" s="20"/>
      <c r="BWD101" s="20"/>
      <c r="BWE101" s="20"/>
      <c r="BWF101" s="20"/>
      <c r="BWG101" s="20"/>
      <c r="BWH101" s="20"/>
      <c r="BWI101" s="20"/>
      <c r="BWJ101" s="20"/>
      <c r="BWK101" s="20"/>
      <c r="BWL101" s="20"/>
      <c r="BWM101" s="20"/>
      <c r="BWN101" s="20"/>
      <c r="BWO101" s="20"/>
      <c r="BWP101" s="20"/>
      <c r="BWQ101" s="20"/>
      <c r="BWR101" s="20"/>
      <c r="BWS101" s="20"/>
      <c r="BWT101" s="20"/>
      <c r="BWU101" s="20"/>
      <c r="BWV101" s="20"/>
      <c r="BWW101" s="20"/>
      <c r="BWX101" s="20"/>
      <c r="BWY101" s="20"/>
      <c r="BWZ101" s="20"/>
      <c r="BXA101" s="20"/>
      <c r="BXB101" s="20"/>
      <c r="BXC101" s="20"/>
      <c r="BXD101" s="20"/>
      <c r="BXE101" s="20"/>
      <c r="BXF101" s="20"/>
      <c r="BXG101" s="20"/>
      <c r="BXH101" s="20"/>
      <c r="BXI101" s="20"/>
      <c r="BXJ101" s="20"/>
      <c r="BXK101" s="20"/>
      <c r="BXL101" s="20"/>
      <c r="BXM101" s="20"/>
      <c r="BXN101" s="20"/>
      <c r="BXO101" s="20"/>
      <c r="BXP101" s="20"/>
      <c r="BXQ101" s="20"/>
      <c r="BXR101" s="20"/>
      <c r="BXS101" s="20"/>
      <c r="BXT101" s="20"/>
      <c r="BXU101" s="20"/>
      <c r="BXV101" s="20"/>
      <c r="BXW101" s="20"/>
      <c r="BXX101" s="20"/>
      <c r="BXY101" s="20"/>
      <c r="BXZ101" s="20"/>
      <c r="BYA101" s="20"/>
      <c r="BYB101" s="20"/>
      <c r="BYC101" s="20"/>
      <c r="BYD101" s="20"/>
      <c r="BYE101" s="20"/>
      <c r="BYF101" s="20"/>
      <c r="BYG101" s="20"/>
      <c r="BYH101" s="20"/>
      <c r="BYI101" s="20"/>
      <c r="BYJ101" s="20"/>
      <c r="BYK101" s="20"/>
      <c r="BYL101" s="20"/>
      <c r="BYM101" s="20"/>
      <c r="BYN101" s="20"/>
      <c r="BYO101" s="20"/>
      <c r="BYP101" s="20"/>
      <c r="BYQ101" s="20"/>
      <c r="BYR101" s="20"/>
      <c r="BYS101" s="20"/>
      <c r="BYT101" s="20"/>
      <c r="BYU101" s="20"/>
      <c r="BYV101" s="20"/>
      <c r="BYW101" s="20"/>
      <c r="BYX101" s="20"/>
      <c r="BYY101" s="20"/>
      <c r="BYZ101" s="20"/>
      <c r="BZA101" s="20"/>
      <c r="BZB101" s="20"/>
      <c r="BZC101" s="20"/>
      <c r="BZD101" s="20"/>
      <c r="BZE101" s="20"/>
      <c r="BZF101" s="20"/>
      <c r="BZG101" s="20"/>
      <c r="BZH101" s="20"/>
      <c r="BZI101" s="20"/>
      <c r="BZJ101" s="20"/>
      <c r="BZK101" s="20"/>
      <c r="BZL101" s="20"/>
      <c r="BZM101" s="20"/>
      <c r="BZN101" s="20"/>
      <c r="BZO101" s="20"/>
      <c r="BZP101" s="20"/>
      <c r="BZQ101" s="20"/>
      <c r="BZR101" s="20"/>
      <c r="BZS101" s="20"/>
      <c r="BZT101" s="20"/>
      <c r="BZU101" s="20"/>
      <c r="BZV101" s="20"/>
      <c r="BZW101" s="20"/>
      <c r="BZX101" s="20"/>
      <c r="BZY101" s="20"/>
      <c r="BZZ101" s="20"/>
      <c r="CAA101" s="20"/>
      <c r="CAB101" s="20"/>
      <c r="CAC101" s="20"/>
      <c r="CAD101" s="20"/>
      <c r="CAE101" s="20"/>
      <c r="CAF101" s="20"/>
      <c r="CAG101" s="20"/>
      <c r="CAH101" s="20"/>
      <c r="CAI101" s="20"/>
      <c r="CAJ101" s="20"/>
      <c r="CAK101" s="20"/>
      <c r="CAL101" s="20"/>
      <c r="CAM101" s="20"/>
      <c r="CAN101" s="20"/>
      <c r="CAO101" s="20"/>
      <c r="CAP101" s="20"/>
      <c r="CAQ101" s="20"/>
      <c r="CAR101" s="20"/>
      <c r="CAS101" s="20"/>
      <c r="CAT101" s="20"/>
      <c r="CAU101" s="20"/>
      <c r="CAV101" s="20"/>
      <c r="CAW101" s="20"/>
      <c r="CAX101" s="20"/>
      <c r="CAY101" s="20"/>
      <c r="CAZ101" s="20"/>
      <c r="CBA101" s="20"/>
      <c r="CBB101" s="20"/>
      <c r="CBC101" s="20"/>
      <c r="CBD101" s="20"/>
      <c r="CBE101" s="20"/>
      <c r="CBF101" s="20"/>
      <c r="CBG101" s="20"/>
      <c r="CBH101" s="20"/>
      <c r="CBI101" s="20"/>
      <c r="CBJ101" s="20"/>
      <c r="CBK101" s="20"/>
      <c r="CBL101" s="20"/>
      <c r="CBM101" s="20"/>
      <c r="CBN101" s="20"/>
      <c r="CBO101" s="20"/>
      <c r="CBP101" s="20"/>
      <c r="CBQ101" s="20"/>
      <c r="CBR101" s="20"/>
      <c r="CBS101" s="20"/>
      <c r="CBT101" s="20"/>
      <c r="CBU101" s="20"/>
      <c r="CBV101" s="20"/>
      <c r="CBW101" s="20"/>
      <c r="CBX101" s="20"/>
      <c r="CBY101" s="20"/>
      <c r="CBZ101" s="20"/>
      <c r="CCA101" s="20"/>
      <c r="CCB101" s="20"/>
      <c r="CCC101" s="20"/>
      <c r="CCD101" s="20"/>
      <c r="CCE101" s="20"/>
      <c r="CCF101" s="20"/>
      <c r="CCG101" s="20"/>
      <c r="CCH101" s="20"/>
      <c r="CCI101" s="20"/>
      <c r="CCJ101" s="20"/>
      <c r="CCK101" s="20"/>
      <c r="CCL101" s="20"/>
      <c r="CCM101" s="20"/>
      <c r="CCN101" s="20"/>
      <c r="CCO101" s="20"/>
      <c r="CCP101" s="20"/>
      <c r="CCQ101" s="20"/>
      <c r="CCR101" s="20"/>
      <c r="CCS101" s="20"/>
      <c r="CCT101" s="20"/>
      <c r="CCU101" s="20"/>
      <c r="CCV101" s="20"/>
      <c r="CCW101" s="20"/>
      <c r="CCX101" s="20"/>
      <c r="CCY101" s="20"/>
      <c r="CCZ101" s="20"/>
      <c r="CDA101" s="20"/>
      <c r="CDB101" s="20"/>
      <c r="CDC101" s="20"/>
      <c r="CDD101" s="20"/>
      <c r="CDE101" s="20"/>
      <c r="CDF101" s="20"/>
      <c r="CDG101" s="20"/>
      <c r="CDH101" s="20"/>
      <c r="CDI101" s="20"/>
      <c r="CDJ101" s="20"/>
      <c r="CDK101" s="20"/>
      <c r="CDL101" s="20"/>
      <c r="CDM101" s="20"/>
      <c r="CDN101" s="20"/>
      <c r="CDO101" s="20"/>
      <c r="CDP101" s="20"/>
      <c r="CDQ101" s="20"/>
      <c r="CDR101" s="20"/>
      <c r="CDS101" s="20"/>
      <c r="CDT101" s="20"/>
      <c r="CDU101" s="20"/>
      <c r="CDV101" s="20"/>
      <c r="CDW101" s="20"/>
      <c r="CDX101" s="20"/>
      <c r="CDY101" s="20"/>
      <c r="CDZ101" s="20"/>
      <c r="CEA101" s="20"/>
      <c r="CEB101" s="20"/>
      <c r="CEC101" s="20"/>
      <c r="CED101" s="20"/>
      <c r="CEE101" s="20"/>
      <c r="CEF101" s="20"/>
      <c r="CEG101" s="20"/>
      <c r="CEH101" s="20"/>
      <c r="CEI101" s="20"/>
      <c r="CEJ101" s="20"/>
      <c r="CEK101" s="20"/>
      <c r="CEL101" s="20"/>
      <c r="CEM101" s="20"/>
      <c r="CEN101" s="20"/>
      <c r="CEO101" s="20"/>
      <c r="CEP101" s="20"/>
      <c r="CEQ101" s="20"/>
      <c r="CER101" s="20"/>
      <c r="CES101" s="20"/>
      <c r="CET101" s="20"/>
      <c r="CEU101" s="20"/>
      <c r="CEV101" s="20"/>
      <c r="CEW101" s="20"/>
      <c r="CEX101" s="20"/>
      <c r="CEY101" s="20"/>
      <c r="CEZ101" s="20"/>
      <c r="CFA101" s="20"/>
      <c r="CFB101" s="20"/>
      <c r="CFC101" s="20"/>
      <c r="CFD101" s="20"/>
      <c r="CFE101" s="20"/>
      <c r="CFF101" s="20"/>
      <c r="CFG101" s="20"/>
      <c r="CFH101" s="20"/>
      <c r="CFI101" s="20"/>
      <c r="CFJ101" s="20"/>
      <c r="CFK101" s="20"/>
      <c r="CFL101" s="20"/>
      <c r="CFM101" s="20"/>
      <c r="CFN101" s="20"/>
      <c r="CFO101" s="20"/>
      <c r="CFP101" s="20"/>
      <c r="CFQ101" s="20"/>
      <c r="CFR101" s="20"/>
      <c r="CFS101" s="20"/>
      <c r="CFT101" s="20"/>
      <c r="CFU101" s="20"/>
      <c r="CFV101" s="20"/>
      <c r="CFW101" s="20"/>
      <c r="CFX101" s="20"/>
      <c r="CFY101" s="20"/>
      <c r="CFZ101" s="20"/>
      <c r="CGA101" s="20"/>
      <c r="CGB101" s="20"/>
      <c r="CGC101" s="20"/>
      <c r="CGD101" s="20"/>
      <c r="CGE101" s="20"/>
      <c r="CGF101" s="20"/>
      <c r="CGG101" s="20"/>
      <c r="CGH101" s="20"/>
      <c r="CGI101" s="20"/>
      <c r="CGJ101" s="20"/>
      <c r="CGK101" s="20"/>
      <c r="CGL101" s="20"/>
      <c r="CGM101" s="20"/>
      <c r="CGN101" s="20"/>
      <c r="CGO101" s="20"/>
      <c r="CGP101" s="20"/>
      <c r="CGQ101" s="20"/>
      <c r="CGR101" s="20"/>
      <c r="CGS101" s="20"/>
      <c r="CGT101" s="20"/>
      <c r="CGU101" s="20"/>
      <c r="CGV101" s="20"/>
      <c r="CGW101" s="20"/>
      <c r="CGX101" s="20"/>
      <c r="CGY101" s="20"/>
      <c r="CGZ101" s="20"/>
      <c r="CHA101" s="20"/>
      <c r="CHB101" s="20"/>
      <c r="CHC101" s="20"/>
      <c r="CHD101" s="20"/>
      <c r="CHE101" s="20"/>
      <c r="CHF101" s="20"/>
      <c r="CHG101" s="20"/>
      <c r="CHH101" s="20"/>
      <c r="CHI101" s="20"/>
      <c r="CHJ101" s="20"/>
      <c r="CHK101" s="20"/>
      <c r="CHL101" s="20"/>
      <c r="CHM101" s="20"/>
      <c r="CHN101" s="20"/>
      <c r="CHO101" s="20"/>
      <c r="CHP101" s="20"/>
      <c r="CHQ101" s="20"/>
      <c r="CHR101" s="20"/>
      <c r="CHS101" s="20"/>
      <c r="CHT101" s="20"/>
      <c r="CHU101" s="20"/>
      <c r="CHV101" s="20"/>
      <c r="CHW101" s="20"/>
      <c r="CHX101" s="20"/>
      <c r="CHY101" s="20"/>
      <c r="CHZ101" s="20"/>
      <c r="CIA101" s="20"/>
      <c r="CIB101" s="20"/>
      <c r="CIC101" s="20"/>
      <c r="CID101" s="20"/>
      <c r="CIE101" s="20"/>
      <c r="CIF101" s="20"/>
      <c r="CIG101" s="20"/>
      <c r="CIH101" s="20"/>
      <c r="CII101" s="20"/>
      <c r="CIJ101" s="20"/>
      <c r="CIK101" s="20"/>
      <c r="CIL101" s="20"/>
      <c r="CIM101" s="20"/>
      <c r="CIN101" s="20"/>
      <c r="CIO101" s="20"/>
      <c r="CIP101" s="20"/>
      <c r="CIQ101" s="20"/>
      <c r="CIR101" s="20"/>
      <c r="CIS101" s="20"/>
      <c r="CIT101" s="20"/>
      <c r="CIU101" s="20"/>
      <c r="CIV101" s="20"/>
      <c r="CIW101" s="20"/>
      <c r="CIX101" s="20"/>
      <c r="CIY101" s="20"/>
      <c r="CIZ101" s="20"/>
      <c r="CJA101" s="20"/>
      <c r="CJB101" s="20"/>
      <c r="CJC101" s="20"/>
      <c r="CJD101" s="20"/>
      <c r="CJE101" s="20"/>
      <c r="CJF101" s="20"/>
      <c r="CJG101" s="20"/>
      <c r="CJH101" s="20"/>
      <c r="CJI101" s="20"/>
      <c r="CJJ101" s="20"/>
      <c r="CJK101" s="20"/>
      <c r="CJL101" s="20"/>
      <c r="CJM101" s="20"/>
      <c r="CJN101" s="20"/>
      <c r="CJO101" s="20"/>
      <c r="CJP101" s="20"/>
      <c r="CJQ101" s="20"/>
      <c r="CJR101" s="20"/>
      <c r="CJS101" s="20"/>
      <c r="CJT101" s="20"/>
      <c r="CJU101" s="20"/>
      <c r="CJV101" s="20"/>
      <c r="CJW101" s="20"/>
      <c r="CJX101" s="20"/>
      <c r="CJY101" s="20"/>
      <c r="CJZ101" s="20"/>
      <c r="CKA101" s="20"/>
      <c r="CKB101" s="20"/>
      <c r="CKC101" s="20"/>
      <c r="CKD101" s="20"/>
      <c r="CKE101" s="20"/>
      <c r="CKF101" s="20"/>
      <c r="CKG101" s="20"/>
      <c r="CKH101" s="20"/>
      <c r="CKI101" s="20"/>
      <c r="CKJ101" s="20"/>
      <c r="CKK101" s="20"/>
      <c r="CKL101" s="20"/>
      <c r="CKM101" s="20"/>
      <c r="CKN101" s="20"/>
      <c r="CKO101" s="20"/>
      <c r="CKP101" s="20"/>
      <c r="CKQ101" s="20"/>
      <c r="CKR101" s="20"/>
      <c r="CKS101" s="20"/>
      <c r="CKT101" s="20"/>
      <c r="CKU101" s="20"/>
      <c r="CKV101" s="20"/>
      <c r="CKW101" s="20"/>
      <c r="CKX101" s="20"/>
      <c r="CKY101" s="20"/>
      <c r="CKZ101" s="20"/>
      <c r="CLA101" s="20"/>
      <c r="CLB101" s="20"/>
      <c r="CLC101" s="20"/>
      <c r="CLD101" s="20"/>
      <c r="CLE101" s="20"/>
      <c r="CLF101" s="20"/>
      <c r="CLG101" s="20"/>
      <c r="CLH101" s="20"/>
      <c r="CLI101" s="20"/>
      <c r="CLJ101" s="20"/>
      <c r="CLK101" s="20"/>
      <c r="CLL101" s="20"/>
      <c r="CLM101" s="20"/>
      <c r="CLN101" s="20"/>
      <c r="CLO101" s="20"/>
      <c r="CLP101" s="20"/>
      <c r="CLQ101" s="20"/>
      <c r="CLR101" s="20"/>
      <c r="CLS101" s="20"/>
      <c r="CLT101" s="20"/>
      <c r="CLU101" s="20"/>
      <c r="CLV101" s="20"/>
      <c r="CLW101" s="20"/>
      <c r="CLX101" s="20"/>
      <c r="CLY101" s="20"/>
      <c r="CLZ101" s="20"/>
      <c r="CMA101" s="20"/>
      <c r="CMB101" s="20"/>
      <c r="CMC101" s="20"/>
      <c r="CMD101" s="20"/>
      <c r="CME101" s="20"/>
      <c r="CMF101" s="20"/>
      <c r="CMG101" s="20"/>
      <c r="CMH101" s="20"/>
      <c r="CMI101" s="20"/>
      <c r="CMJ101" s="20"/>
      <c r="CMK101" s="20"/>
      <c r="CML101" s="20"/>
      <c r="CMM101" s="20"/>
      <c r="CMN101" s="20"/>
      <c r="CMO101" s="20"/>
      <c r="CMP101" s="20"/>
      <c r="CMQ101" s="20"/>
      <c r="CMR101" s="20"/>
      <c r="CMS101" s="20"/>
      <c r="CMT101" s="20"/>
      <c r="CMU101" s="20"/>
      <c r="CMV101" s="20"/>
      <c r="CMW101" s="20"/>
      <c r="CMX101" s="20"/>
      <c r="CMY101" s="20"/>
      <c r="CMZ101" s="20"/>
      <c r="CNA101" s="20"/>
      <c r="CNB101" s="20"/>
      <c r="CNC101" s="20"/>
      <c r="CND101" s="20"/>
      <c r="CNE101" s="20"/>
      <c r="CNF101" s="20"/>
      <c r="CNG101" s="20"/>
      <c r="CNH101" s="20"/>
      <c r="CNI101" s="20"/>
      <c r="CNJ101" s="20"/>
      <c r="CNK101" s="20"/>
      <c r="CNL101" s="20"/>
      <c r="CNM101" s="20"/>
      <c r="CNN101" s="20"/>
      <c r="CNO101" s="20"/>
      <c r="CNP101" s="20"/>
      <c r="CNQ101" s="20"/>
      <c r="CNR101" s="20"/>
      <c r="CNS101" s="20"/>
      <c r="CNT101" s="20"/>
      <c r="CNU101" s="20"/>
      <c r="CNV101" s="20"/>
      <c r="CNW101" s="20"/>
      <c r="CNX101" s="20"/>
      <c r="CNY101" s="20"/>
      <c r="CNZ101" s="20"/>
      <c r="COA101" s="20"/>
      <c r="COB101" s="20"/>
      <c r="COC101" s="20"/>
      <c r="COD101" s="20"/>
      <c r="COE101" s="20"/>
      <c r="COF101" s="20"/>
      <c r="COG101" s="20"/>
      <c r="COH101" s="20"/>
      <c r="COI101" s="20"/>
      <c r="COJ101" s="20"/>
      <c r="COK101" s="20"/>
      <c r="COL101" s="20"/>
      <c r="COM101" s="20"/>
      <c r="CON101" s="20"/>
      <c r="COO101" s="20"/>
      <c r="COP101" s="20"/>
      <c r="COQ101" s="20"/>
      <c r="COR101" s="20"/>
      <c r="COS101" s="20"/>
      <c r="COT101" s="20"/>
      <c r="COU101" s="20"/>
      <c r="COV101" s="20"/>
      <c r="COW101" s="20"/>
      <c r="COX101" s="20"/>
      <c r="COY101" s="20"/>
      <c r="COZ101" s="20"/>
      <c r="CPA101" s="20"/>
      <c r="CPB101" s="20"/>
      <c r="CPC101" s="20"/>
      <c r="CPD101" s="20"/>
      <c r="CPE101" s="20"/>
      <c r="CPF101" s="20"/>
      <c r="CPG101" s="20"/>
      <c r="CPH101" s="20"/>
      <c r="CPI101" s="20"/>
      <c r="CPJ101" s="20"/>
      <c r="CPK101" s="20"/>
      <c r="CPL101" s="20"/>
      <c r="CPM101" s="20"/>
      <c r="CPN101" s="20"/>
      <c r="CPO101" s="20"/>
      <c r="CPP101" s="20"/>
      <c r="CPQ101" s="20"/>
      <c r="CPR101" s="20"/>
      <c r="CPS101" s="20"/>
      <c r="CPT101" s="20"/>
      <c r="CPU101" s="20"/>
      <c r="CPV101" s="20"/>
      <c r="CPW101" s="20"/>
      <c r="CPX101" s="20"/>
      <c r="CPY101" s="20"/>
      <c r="CPZ101" s="20"/>
      <c r="CQA101" s="20"/>
      <c r="CQB101" s="20"/>
      <c r="CQC101" s="20"/>
      <c r="CQD101" s="20"/>
      <c r="CQE101" s="20"/>
      <c r="CQF101" s="20"/>
      <c r="CQG101" s="20"/>
      <c r="CQH101" s="20"/>
      <c r="CQI101" s="20"/>
      <c r="CQJ101" s="20"/>
      <c r="CQK101" s="20"/>
      <c r="CQL101" s="20"/>
      <c r="CQM101" s="20"/>
      <c r="CQN101" s="20"/>
      <c r="CQO101" s="20"/>
      <c r="CQP101" s="20"/>
      <c r="CQQ101" s="20"/>
      <c r="CQR101" s="20"/>
      <c r="CQS101" s="20"/>
      <c r="CQT101" s="20"/>
      <c r="CQU101" s="20"/>
      <c r="CQV101" s="20"/>
      <c r="CQW101" s="20"/>
      <c r="CQX101" s="20"/>
      <c r="CQY101" s="20"/>
      <c r="CQZ101" s="20"/>
    </row>
    <row r="102" spans="1:2496" s="11" customFormat="1" ht="18" customHeight="1" x14ac:dyDescent="0.25">
      <c r="A102" s="434"/>
      <c r="B102" s="21">
        <v>6</v>
      </c>
      <c r="C102" s="21" t="str">
        <f t="shared" si="8"/>
        <v>_6</v>
      </c>
      <c r="D102" s="21" t="str">
        <f t="shared" si="9"/>
        <v>_10_2</v>
      </c>
      <c r="E102" s="22" t="s">
        <v>48</v>
      </c>
      <c r="F102" s="21">
        <v>10</v>
      </c>
      <c r="G102" s="22" t="s">
        <v>50</v>
      </c>
      <c r="H102" s="21">
        <v>2</v>
      </c>
      <c r="I102" s="22" t="s">
        <v>9</v>
      </c>
      <c r="J102" s="15">
        <v>0</v>
      </c>
      <c r="K102" s="15">
        <v>0</v>
      </c>
      <c r="L102" s="24">
        <v>7</v>
      </c>
      <c r="M102" s="13">
        <f t="shared" si="10"/>
        <v>7</v>
      </c>
      <c r="N102" s="13">
        <f t="shared" si="11"/>
        <v>7</v>
      </c>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c r="EY102" s="20"/>
      <c r="EZ102" s="20"/>
      <c r="FA102" s="20"/>
      <c r="FB102" s="20"/>
      <c r="FC102" s="20"/>
      <c r="FD102" s="20"/>
      <c r="FE102" s="20"/>
      <c r="FF102" s="20"/>
      <c r="FG102" s="20"/>
      <c r="FH102" s="20"/>
      <c r="FI102" s="20"/>
      <c r="FJ102" s="20"/>
      <c r="FK102" s="20"/>
      <c r="FL102" s="20"/>
      <c r="FM102" s="20"/>
      <c r="FN102" s="20"/>
      <c r="FO102" s="20"/>
      <c r="FP102" s="20"/>
      <c r="FQ102" s="20"/>
      <c r="FR102" s="20"/>
      <c r="FS102" s="20"/>
      <c r="FT102" s="20"/>
      <c r="FU102" s="20"/>
      <c r="FV102" s="20"/>
      <c r="FW102" s="20"/>
      <c r="FX102" s="20"/>
      <c r="FY102" s="20"/>
      <c r="FZ102" s="20"/>
      <c r="GA102" s="20"/>
      <c r="GB102" s="20"/>
      <c r="GC102" s="20"/>
      <c r="GD102" s="20"/>
      <c r="GE102" s="20"/>
      <c r="GF102" s="20"/>
      <c r="GG102" s="20"/>
      <c r="GH102" s="20"/>
      <c r="GI102" s="20"/>
      <c r="GJ102" s="20"/>
      <c r="GK102" s="20"/>
      <c r="GL102" s="20"/>
      <c r="GM102" s="20"/>
      <c r="GN102" s="20"/>
      <c r="GO102" s="20"/>
      <c r="GP102" s="20"/>
      <c r="GQ102" s="20"/>
      <c r="GR102" s="20"/>
      <c r="GS102" s="20"/>
      <c r="GT102" s="20"/>
      <c r="GU102" s="20"/>
      <c r="GV102" s="20"/>
      <c r="GW102" s="20"/>
      <c r="GX102" s="20"/>
      <c r="GY102" s="20"/>
      <c r="GZ102" s="20"/>
      <c r="HA102" s="20"/>
      <c r="HB102" s="20"/>
      <c r="HC102" s="20"/>
      <c r="HD102" s="20"/>
      <c r="HE102" s="20"/>
      <c r="HF102" s="20"/>
      <c r="HG102" s="20"/>
      <c r="HH102" s="20"/>
      <c r="HI102" s="20"/>
      <c r="HJ102" s="20"/>
      <c r="HK102" s="20"/>
      <c r="HL102" s="20"/>
      <c r="HM102" s="20"/>
      <c r="HN102" s="20"/>
      <c r="HO102" s="20"/>
      <c r="HP102" s="20"/>
      <c r="HQ102" s="20"/>
      <c r="HR102" s="20"/>
      <c r="HS102" s="20"/>
      <c r="HT102" s="20"/>
      <c r="HU102" s="20"/>
      <c r="HV102" s="20"/>
      <c r="HW102" s="20"/>
      <c r="HX102" s="20"/>
      <c r="HY102" s="20"/>
      <c r="HZ102" s="20"/>
      <c r="IA102" s="20"/>
      <c r="IB102" s="20"/>
      <c r="IC102" s="20"/>
      <c r="ID102" s="20"/>
      <c r="IE102" s="20"/>
      <c r="IF102" s="20"/>
      <c r="IG102" s="20"/>
      <c r="IH102" s="20"/>
      <c r="II102" s="20"/>
      <c r="IJ102" s="20"/>
      <c r="IK102" s="20"/>
      <c r="IL102" s="20"/>
      <c r="IM102" s="20"/>
      <c r="IN102" s="20"/>
      <c r="IO102" s="20"/>
      <c r="IP102" s="20"/>
      <c r="IQ102" s="20"/>
      <c r="IR102" s="20"/>
      <c r="IS102" s="20"/>
      <c r="IT102" s="20"/>
      <c r="IU102" s="20"/>
      <c r="IV102" s="20"/>
      <c r="IW102" s="20"/>
      <c r="IX102" s="20"/>
      <c r="IY102" s="20"/>
      <c r="IZ102" s="20"/>
      <c r="JA102" s="20"/>
      <c r="JB102" s="20"/>
      <c r="JC102" s="20"/>
      <c r="JD102" s="20"/>
      <c r="JE102" s="20"/>
      <c r="JF102" s="20"/>
      <c r="JG102" s="20"/>
      <c r="JH102" s="20"/>
      <c r="JI102" s="20"/>
      <c r="JJ102" s="20"/>
      <c r="JK102" s="20"/>
      <c r="JL102" s="20"/>
      <c r="JM102" s="20"/>
      <c r="JN102" s="20"/>
      <c r="JO102" s="20"/>
      <c r="JP102" s="20"/>
      <c r="JQ102" s="20"/>
      <c r="JR102" s="20"/>
      <c r="JS102" s="20"/>
      <c r="JT102" s="20"/>
      <c r="JU102" s="20"/>
      <c r="JV102" s="20"/>
      <c r="JW102" s="20"/>
      <c r="JX102" s="20"/>
      <c r="JY102" s="20"/>
      <c r="JZ102" s="20"/>
      <c r="KA102" s="20"/>
      <c r="KB102" s="20"/>
      <c r="KC102" s="20"/>
      <c r="KD102" s="20"/>
      <c r="KE102" s="20"/>
      <c r="KF102" s="20"/>
      <c r="KG102" s="20"/>
      <c r="KH102" s="20"/>
      <c r="KI102" s="20"/>
      <c r="KJ102" s="20"/>
      <c r="KK102" s="20"/>
      <c r="KL102" s="20"/>
      <c r="KM102" s="20"/>
      <c r="KN102" s="20"/>
      <c r="KO102" s="20"/>
      <c r="KP102" s="20"/>
      <c r="KQ102" s="20"/>
      <c r="KR102" s="20"/>
      <c r="KS102" s="20"/>
      <c r="KT102" s="20"/>
      <c r="KU102" s="20"/>
      <c r="KV102" s="20"/>
      <c r="KW102" s="20"/>
      <c r="KX102" s="20"/>
      <c r="KY102" s="20"/>
      <c r="KZ102" s="20"/>
      <c r="LA102" s="20"/>
      <c r="LB102" s="20"/>
      <c r="LC102" s="20"/>
      <c r="LD102" s="20"/>
      <c r="LE102" s="20"/>
      <c r="LF102" s="20"/>
      <c r="LG102" s="20"/>
      <c r="LH102" s="20"/>
      <c r="LI102" s="20"/>
      <c r="LJ102" s="20"/>
      <c r="LK102" s="20"/>
      <c r="LL102" s="20"/>
      <c r="LM102" s="20"/>
      <c r="LN102" s="20"/>
      <c r="LO102" s="20"/>
      <c r="LP102" s="20"/>
      <c r="LQ102" s="20"/>
      <c r="LR102" s="20"/>
      <c r="LS102" s="20"/>
      <c r="LT102" s="20"/>
      <c r="LU102" s="20"/>
      <c r="LV102" s="20"/>
      <c r="LW102" s="20"/>
      <c r="LX102" s="20"/>
      <c r="LY102" s="20"/>
      <c r="LZ102" s="20"/>
      <c r="MA102" s="20"/>
      <c r="MB102" s="20"/>
      <c r="MC102" s="20"/>
      <c r="MD102" s="20"/>
      <c r="ME102" s="20"/>
      <c r="MF102" s="20"/>
      <c r="MG102" s="20"/>
      <c r="MH102" s="20"/>
      <c r="MI102" s="20"/>
      <c r="MJ102" s="20"/>
      <c r="MK102" s="20"/>
      <c r="ML102" s="20"/>
      <c r="MM102" s="20"/>
      <c r="MN102" s="20"/>
      <c r="MO102" s="20"/>
      <c r="MP102" s="20"/>
      <c r="MQ102" s="20"/>
      <c r="MR102" s="20"/>
      <c r="MS102" s="20"/>
      <c r="MT102" s="20"/>
      <c r="MU102" s="20"/>
      <c r="MV102" s="20"/>
      <c r="MW102" s="20"/>
      <c r="MX102" s="20"/>
      <c r="MY102" s="20"/>
      <c r="MZ102" s="20"/>
      <c r="NA102" s="20"/>
      <c r="NB102" s="20"/>
      <c r="NC102" s="20"/>
      <c r="ND102" s="20"/>
      <c r="NE102" s="20"/>
      <c r="NF102" s="20"/>
      <c r="NG102" s="20"/>
      <c r="NH102" s="20"/>
      <c r="NI102" s="20"/>
      <c r="NJ102" s="20"/>
      <c r="NK102" s="20"/>
      <c r="NL102" s="20"/>
      <c r="NM102" s="20"/>
      <c r="NN102" s="20"/>
      <c r="NO102" s="20"/>
      <c r="NP102" s="20"/>
      <c r="NQ102" s="20"/>
      <c r="NR102" s="20"/>
      <c r="NS102" s="20"/>
      <c r="NT102" s="20"/>
      <c r="NU102" s="20"/>
      <c r="NV102" s="20"/>
      <c r="NW102" s="20"/>
      <c r="NX102" s="20"/>
      <c r="NY102" s="20"/>
      <c r="NZ102" s="20"/>
      <c r="OA102" s="20"/>
      <c r="OB102" s="20"/>
      <c r="OC102" s="20"/>
      <c r="OD102" s="20"/>
      <c r="OE102" s="20"/>
      <c r="OF102" s="20"/>
      <c r="OG102" s="20"/>
      <c r="OH102" s="20"/>
      <c r="OI102" s="20"/>
      <c r="OJ102" s="20"/>
      <c r="OK102" s="20"/>
      <c r="OL102" s="20"/>
      <c r="OM102" s="20"/>
      <c r="ON102" s="20"/>
      <c r="OO102" s="20"/>
      <c r="OP102" s="20"/>
      <c r="OQ102" s="20"/>
      <c r="OR102" s="20"/>
      <c r="OS102" s="20"/>
      <c r="OT102" s="20"/>
      <c r="OU102" s="20"/>
      <c r="OV102" s="20"/>
      <c r="OW102" s="20"/>
      <c r="OX102" s="20"/>
      <c r="OY102" s="20"/>
      <c r="OZ102" s="20"/>
      <c r="PA102" s="20"/>
      <c r="PB102" s="20"/>
      <c r="PC102" s="20"/>
      <c r="PD102" s="20"/>
      <c r="PE102" s="20"/>
      <c r="PF102" s="20"/>
      <c r="PG102" s="20"/>
      <c r="PH102" s="20"/>
      <c r="PI102" s="20"/>
      <c r="PJ102" s="20"/>
      <c r="PK102" s="20"/>
      <c r="PL102" s="20"/>
      <c r="PM102" s="20"/>
      <c r="PN102" s="20"/>
      <c r="PO102" s="20"/>
      <c r="PP102" s="20"/>
      <c r="PQ102" s="20"/>
      <c r="PR102" s="20"/>
      <c r="PS102" s="20"/>
      <c r="PT102" s="20"/>
      <c r="PU102" s="20"/>
      <c r="PV102" s="20"/>
      <c r="PW102" s="20"/>
      <c r="PX102" s="20"/>
      <c r="PY102" s="20"/>
      <c r="PZ102" s="20"/>
      <c r="QA102" s="20"/>
      <c r="QB102" s="20"/>
      <c r="QC102" s="20"/>
      <c r="QD102" s="20"/>
      <c r="QE102" s="20"/>
      <c r="QF102" s="20"/>
      <c r="QG102" s="20"/>
      <c r="QH102" s="20"/>
      <c r="QI102" s="20"/>
      <c r="QJ102" s="20"/>
      <c r="QK102" s="20"/>
      <c r="QL102" s="20"/>
      <c r="QM102" s="20"/>
      <c r="QN102" s="20"/>
      <c r="QO102" s="20"/>
      <c r="QP102" s="20"/>
      <c r="QQ102" s="20"/>
      <c r="QR102" s="20"/>
      <c r="QS102" s="20"/>
      <c r="QT102" s="20"/>
      <c r="QU102" s="20"/>
      <c r="QV102" s="20"/>
      <c r="QW102" s="20"/>
      <c r="QX102" s="20"/>
      <c r="QY102" s="20"/>
      <c r="QZ102" s="20"/>
      <c r="RA102" s="20"/>
      <c r="RB102" s="20"/>
      <c r="RC102" s="20"/>
      <c r="RD102" s="20"/>
      <c r="RE102" s="20"/>
      <c r="RF102" s="20"/>
      <c r="RG102" s="20"/>
      <c r="RH102" s="20"/>
      <c r="RI102" s="20"/>
      <c r="RJ102" s="20"/>
      <c r="RK102" s="20"/>
      <c r="RL102" s="20"/>
      <c r="RM102" s="20"/>
      <c r="RN102" s="20"/>
      <c r="RO102" s="20"/>
      <c r="RP102" s="20"/>
      <c r="RQ102" s="20"/>
      <c r="RR102" s="20"/>
      <c r="RS102" s="20"/>
      <c r="RT102" s="20"/>
      <c r="RU102" s="20"/>
      <c r="RV102" s="20"/>
      <c r="RW102" s="20"/>
      <c r="RX102" s="20"/>
      <c r="RY102" s="20"/>
      <c r="RZ102" s="20"/>
      <c r="SA102" s="20"/>
      <c r="SB102" s="20"/>
      <c r="SC102" s="20"/>
      <c r="SD102" s="20"/>
      <c r="SE102" s="20"/>
      <c r="SF102" s="20"/>
      <c r="SG102" s="20"/>
      <c r="SH102" s="20"/>
      <c r="SI102" s="20"/>
      <c r="SJ102" s="20"/>
      <c r="SK102" s="20"/>
      <c r="SL102" s="20"/>
      <c r="SM102" s="20"/>
      <c r="SN102" s="20"/>
      <c r="SO102" s="20"/>
      <c r="SP102" s="20"/>
      <c r="SQ102" s="20"/>
      <c r="SR102" s="20"/>
      <c r="SS102" s="20"/>
      <c r="ST102" s="20"/>
      <c r="SU102" s="20"/>
      <c r="SV102" s="20"/>
      <c r="SW102" s="20"/>
      <c r="SX102" s="20"/>
      <c r="SY102" s="20"/>
      <c r="SZ102" s="20"/>
      <c r="TA102" s="20"/>
      <c r="TB102" s="20"/>
      <c r="TC102" s="20"/>
      <c r="TD102" s="20"/>
      <c r="TE102" s="20"/>
      <c r="TF102" s="20"/>
      <c r="TG102" s="20"/>
      <c r="TH102" s="20"/>
      <c r="TI102" s="20"/>
      <c r="TJ102" s="20"/>
      <c r="TK102" s="20"/>
      <c r="TL102" s="20"/>
      <c r="TM102" s="20"/>
      <c r="TN102" s="20"/>
      <c r="TO102" s="20"/>
      <c r="TP102" s="20"/>
      <c r="TQ102" s="20"/>
      <c r="TR102" s="20"/>
      <c r="TS102" s="20"/>
      <c r="TT102" s="20"/>
      <c r="TU102" s="20"/>
      <c r="TV102" s="20"/>
      <c r="TW102" s="20"/>
      <c r="TX102" s="20"/>
      <c r="TY102" s="20"/>
      <c r="TZ102" s="20"/>
      <c r="UA102" s="20"/>
      <c r="UB102" s="20"/>
      <c r="UC102" s="20"/>
      <c r="UD102" s="20"/>
      <c r="UE102" s="20"/>
      <c r="UF102" s="20"/>
      <c r="UG102" s="20"/>
      <c r="UH102" s="20"/>
      <c r="UI102" s="20"/>
      <c r="UJ102" s="20"/>
      <c r="UK102" s="20"/>
      <c r="UL102" s="20"/>
      <c r="UM102" s="20"/>
      <c r="UN102" s="20"/>
      <c r="UO102" s="20"/>
      <c r="UP102" s="20"/>
      <c r="UQ102" s="20"/>
      <c r="UR102" s="20"/>
      <c r="US102" s="20"/>
      <c r="UT102" s="20"/>
      <c r="UU102" s="20"/>
      <c r="UV102" s="20"/>
      <c r="UW102" s="20"/>
      <c r="UX102" s="20"/>
      <c r="UY102" s="20"/>
      <c r="UZ102" s="20"/>
      <c r="VA102" s="20"/>
      <c r="VB102" s="20"/>
      <c r="VC102" s="20"/>
      <c r="VD102" s="20"/>
      <c r="VE102" s="20"/>
      <c r="VF102" s="20"/>
      <c r="VG102" s="20"/>
      <c r="VH102" s="20"/>
      <c r="VI102" s="20"/>
      <c r="VJ102" s="20"/>
      <c r="VK102" s="20"/>
      <c r="VL102" s="20"/>
      <c r="VM102" s="20"/>
      <c r="VN102" s="20"/>
      <c r="VO102" s="20"/>
      <c r="VP102" s="20"/>
      <c r="VQ102" s="20"/>
      <c r="VR102" s="20"/>
      <c r="VS102" s="20"/>
      <c r="VT102" s="20"/>
      <c r="VU102" s="20"/>
      <c r="VV102" s="20"/>
      <c r="VW102" s="20"/>
      <c r="VX102" s="20"/>
      <c r="VY102" s="20"/>
      <c r="VZ102" s="20"/>
      <c r="WA102" s="20"/>
      <c r="WB102" s="20"/>
      <c r="WC102" s="20"/>
      <c r="WD102" s="20"/>
      <c r="WE102" s="20"/>
      <c r="WF102" s="20"/>
      <c r="WG102" s="20"/>
      <c r="WH102" s="20"/>
      <c r="WI102" s="20"/>
      <c r="WJ102" s="20"/>
      <c r="WK102" s="20"/>
      <c r="WL102" s="20"/>
      <c r="WM102" s="20"/>
      <c r="WN102" s="20"/>
      <c r="WO102" s="20"/>
      <c r="WP102" s="20"/>
      <c r="WQ102" s="20"/>
      <c r="WR102" s="20"/>
      <c r="WS102" s="20"/>
      <c r="WT102" s="20"/>
      <c r="WU102" s="20"/>
      <c r="WV102" s="20"/>
      <c r="WW102" s="20"/>
      <c r="WX102" s="20"/>
      <c r="WY102" s="20"/>
      <c r="WZ102" s="20"/>
      <c r="XA102" s="20"/>
      <c r="XB102" s="20"/>
      <c r="XC102" s="20"/>
      <c r="XD102" s="20"/>
      <c r="XE102" s="20"/>
      <c r="XF102" s="20"/>
      <c r="XG102" s="20"/>
      <c r="XH102" s="20"/>
      <c r="XI102" s="20"/>
      <c r="XJ102" s="20"/>
      <c r="XK102" s="20"/>
      <c r="XL102" s="20"/>
      <c r="XM102" s="20"/>
      <c r="XN102" s="20"/>
      <c r="XO102" s="20"/>
      <c r="XP102" s="20"/>
      <c r="XQ102" s="20"/>
      <c r="XR102" s="20"/>
      <c r="XS102" s="20"/>
      <c r="XT102" s="20"/>
      <c r="XU102" s="20"/>
      <c r="XV102" s="20"/>
      <c r="XW102" s="20"/>
      <c r="XX102" s="20"/>
      <c r="XY102" s="20"/>
      <c r="XZ102" s="20"/>
      <c r="YA102" s="20"/>
      <c r="YB102" s="20"/>
      <c r="YC102" s="20"/>
      <c r="YD102" s="20"/>
      <c r="YE102" s="20"/>
      <c r="YF102" s="20"/>
      <c r="YG102" s="20"/>
      <c r="YH102" s="20"/>
      <c r="YI102" s="20"/>
      <c r="YJ102" s="20"/>
      <c r="YK102" s="20"/>
      <c r="YL102" s="20"/>
      <c r="YM102" s="20"/>
      <c r="YN102" s="20"/>
      <c r="YO102" s="20"/>
      <c r="YP102" s="20"/>
      <c r="YQ102" s="20"/>
      <c r="YR102" s="20"/>
      <c r="YS102" s="20"/>
      <c r="YT102" s="20"/>
      <c r="YU102" s="20"/>
      <c r="YV102" s="20"/>
      <c r="YW102" s="20"/>
      <c r="YX102" s="20"/>
      <c r="YY102" s="20"/>
      <c r="YZ102" s="20"/>
      <c r="ZA102" s="20"/>
      <c r="ZB102" s="20"/>
      <c r="ZC102" s="20"/>
      <c r="ZD102" s="20"/>
      <c r="ZE102" s="20"/>
      <c r="ZF102" s="20"/>
      <c r="ZG102" s="20"/>
      <c r="ZH102" s="20"/>
      <c r="ZI102" s="20"/>
      <c r="ZJ102" s="20"/>
      <c r="ZK102" s="20"/>
      <c r="ZL102" s="20"/>
      <c r="ZM102" s="20"/>
      <c r="ZN102" s="20"/>
      <c r="ZO102" s="20"/>
      <c r="ZP102" s="20"/>
      <c r="ZQ102" s="20"/>
      <c r="ZR102" s="20"/>
      <c r="ZS102" s="20"/>
      <c r="ZT102" s="20"/>
      <c r="ZU102" s="20"/>
      <c r="ZV102" s="20"/>
      <c r="ZW102" s="20"/>
      <c r="ZX102" s="20"/>
      <c r="ZY102" s="20"/>
      <c r="ZZ102" s="20"/>
      <c r="AAA102" s="20"/>
      <c r="AAB102" s="20"/>
      <c r="AAC102" s="20"/>
      <c r="AAD102" s="20"/>
      <c r="AAE102" s="20"/>
      <c r="AAF102" s="20"/>
      <c r="AAG102" s="20"/>
      <c r="AAH102" s="20"/>
      <c r="AAI102" s="20"/>
      <c r="AAJ102" s="20"/>
      <c r="AAK102" s="20"/>
      <c r="AAL102" s="20"/>
      <c r="AAM102" s="20"/>
      <c r="AAN102" s="20"/>
      <c r="AAO102" s="20"/>
      <c r="AAP102" s="20"/>
      <c r="AAQ102" s="20"/>
      <c r="AAR102" s="20"/>
      <c r="AAS102" s="20"/>
      <c r="AAT102" s="20"/>
      <c r="AAU102" s="20"/>
      <c r="AAV102" s="20"/>
      <c r="AAW102" s="20"/>
      <c r="AAX102" s="20"/>
      <c r="AAY102" s="20"/>
      <c r="AAZ102" s="20"/>
      <c r="ABA102" s="20"/>
      <c r="ABB102" s="20"/>
      <c r="ABC102" s="20"/>
      <c r="ABD102" s="20"/>
      <c r="ABE102" s="20"/>
      <c r="ABF102" s="20"/>
      <c r="ABG102" s="20"/>
      <c r="ABH102" s="20"/>
      <c r="ABI102" s="20"/>
      <c r="ABJ102" s="20"/>
      <c r="ABK102" s="20"/>
      <c r="ABL102" s="20"/>
      <c r="ABM102" s="20"/>
      <c r="ABN102" s="20"/>
      <c r="ABO102" s="20"/>
      <c r="ABP102" s="20"/>
      <c r="ABQ102" s="20"/>
      <c r="ABR102" s="20"/>
      <c r="ABS102" s="20"/>
      <c r="ABT102" s="20"/>
      <c r="ABU102" s="20"/>
      <c r="ABV102" s="20"/>
      <c r="ABW102" s="20"/>
      <c r="ABX102" s="20"/>
      <c r="ABY102" s="20"/>
      <c r="ABZ102" s="20"/>
      <c r="ACA102" s="20"/>
      <c r="ACB102" s="20"/>
      <c r="ACC102" s="20"/>
      <c r="ACD102" s="20"/>
      <c r="ACE102" s="20"/>
      <c r="ACF102" s="20"/>
      <c r="ACG102" s="20"/>
      <c r="ACH102" s="20"/>
      <c r="ACI102" s="20"/>
      <c r="ACJ102" s="20"/>
      <c r="ACK102" s="20"/>
      <c r="ACL102" s="20"/>
      <c r="ACM102" s="20"/>
      <c r="ACN102" s="20"/>
      <c r="ACO102" s="20"/>
      <c r="ACP102" s="20"/>
      <c r="ACQ102" s="20"/>
      <c r="ACR102" s="20"/>
      <c r="ACS102" s="20"/>
      <c r="ACT102" s="20"/>
      <c r="ACU102" s="20"/>
      <c r="ACV102" s="20"/>
      <c r="ACW102" s="20"/>
      <c r="ACX102" s="20"/>
      <c r="ACY102" s="20"/>
      <c r="ACZ102" s="20"/>
      <c r="ADA102" s="20"/>
      <c r="ADB102" s="20"/>
      <c r="ADC102" s="20"/>
      <c r="ADD102" s="20"/>
      <c r="ADE102" s="20"/>
      <c r="ADF102" s="20"/>
      <c r="ADG102" s="20"/>
      <c r="ADH102" s="20"/>
      <c r="ADI102" s="20"/>
      <c r="ADJ102" s="20"/>
      <c r="ADK102" s="20"/>
      <c r="ADL102" s="20"/>
      <c r="ADM102" s="20"/>
      <c r="ADN102" s="20"/>
      <c r="ADO102" s="20"/>
      <c r="ADP102" s="20"/>
      <c r="ADQ102" s="20"/>
      <c r="ADR102" s="20"/>
      <c r="ADS102" s="20"/>
      <c r="ADT102" s="20"/>
      <c r="ADU102" s="20"/>
      <c r="ADV102" s="20"/>
      <c r="ADW102" s="20"/>
      <c r="ADX102" s="20"/>
      <c r="ADY102" s="20"/>
      <c r="ADZ102" s="20"/>
      <c r="AEA102" s="20"/>
      <c r="AEB102" s="20"/>
      <c r="AEC102" s="20"/>
      <c r="AED102" s="20"/>
      <c r="AEE102" s="20"/>
      <c r="AEF102" s="20"/>
      <c r="AEG102" s="20"/>
      <c r="AEH102" s="20"/>
      <c r="AEI102" s="20"/>
      <c r="AEJ102" s="20"/>
      <c r="AEK102" s="20"/>
      <c r="AEL102" s="20"/>
      <c r="AEM102" s="20"/>
      <c r="AEN102" s="20"/>
      <c r="AEO102" s="20"/>
      <c r="AEP102" s="20"/>
      <c r="AEQ102" s="20"/>
      <c r="AER102" s="20"/>
      <c r="AES102" s="20"/>
      <c r="AET102" s="20"/>
      <c r="AEU102" s="20"/>
      <c r="AEV102" s="20"/>
      <c r="AEW102" s="20"/>
      <c r="AEX102" s="20"/>
      <c r="AEY102" s="20"/>
      <c r="AEZ102" s="20"/>
      <c r="AFA102" s="20"/>
      <c r="AFB102" s="20"/>
      <c r="AFC102" s="20"/>
      <c r="AFD102" s="20"/>
      <c r="AFE102" s="20"/>
      <c r="AFF102" s="20"/>
      <c r="AFG102" s="20"/>
      <c r="AFH102" s="20"/>
      <c r="AFI102" s="20"/>
      <c r="AFJ102" s="20"/>
      <c r="AFK102" s="20"/>
      <c r="AFL102" s="20"/>
      <c r="AFM102" s="20"/>
      <c r="AFN102" s="20"/>
      <c r="AFO102" s="20"/>
      <c r="AFP102" s="20"/>
      <c r="AFQ102" s="20"/>
      <c r="AFR102" s="20"/>
      <c r="AFS102" s="20"/>
      <c r="AFT102" s="20"/>
      <c r="AFU102" s="20"/>
      <c r="AFV102" s="20"/>
      <c r="AFW102" s="20"/>
      <c r="AFX102" s="20"/>
      <c r="AFY102" s="20"/>
      <c r="AFZ102" s="20"/>
      <c r="AGA102" s="20"/>
      <c r="AGB102" s="20"/>
      <c r="AGC102" s="20"/>
      <c r="AGD102" s="20"/>
      <c r="AGE102" s="20"/>
      <c r="AGF102" s="20"/>
      <c r="AGG102" s="20"/>
      <c r="AGH102" s="20"/>
      <c r="AGI102" s="20"/>
      <c r="AGJ102" s="20"/>
      <c r="AGK102" s="20"/>
      <c r="AGL102" s="20"/>
      <c r="AGM102" s="20"/>
      <c r="AGN102" s="20"/>
      <c r="AGO102" s="20"/>
      <c r="AGP102" s="20"/>
      <c r="AGQ102" s="20"/>
      <c r="AGR102" s="20"/>
      <c r="AGS102" s="20"/>
      <c r="AGT102" s="20"/>
      <c r="AGU102" s="20"/>
      <c r="AGV102" s="20"/>
      <c r="AGW102" s="20"/>
      <c r="AGX102" s="20"/>
      <c r="AGY102" s="20"/>
      <c r="AGZ102" s="20"/>
      <c r="AHA102" s="20"/>
      <c r="AHB102" s="20"/>
      <c r="AHC102" s="20"/>
      <c r="AHD102" s="20"/>
      <c r="AHE102" s="20"/>
      <c r="AHF102" s="20"/>
      <c r="AHG102" s="20"/>
      <c r="AHH102" s="20"/>
      <c r="AHI102" s="20"/>
      <c r="AHJ102" s="20"/>
      <c r="AHK102" s="20"/>
      <c r="AHL102" s="20"/>
      <c r="AHM102" s="20"/>
      <c r="AHN102" s="20"/>
      <c r="AHO102" s="20"/>
      <c r="AHP102" s="20"/>
      <c r="AHQ102" s="20"/>
      <c r="AHR102" s="20"/>
      <c r="AHS102" s="20"/>
      <c r="AHT102" s="20"/>
      <c r="AHU102" s="20"/>
      <c r="AHV102" s="20"/>
      <c r="AHW102" s="20"/>
      <c r="AHX102" s="20"/>
      <c r="AHY102" s="20"/>
      <c r="AHZ102" s="20"/>
      <c r="AIA102" s="20"/>
      <c r="AIB102" s="20"/>
      <c r="AIC102" s="20"/>
      <c r="AID102" s="20"/>
      <c r="AIE102" s="20"/>
      <c r="AIF102" s="20"/>
      <c r="AIG102" s="20"/>
      <c r="AIH102" s="20"/>
      <c r="AII102" s="20"/>
      <c r="AIJ102" s="20"/>
      <c r="AIK102" s="20"/>
      <c r="AIL102" s="20"/>
      <c r="AIM102" s="20"/>
      <c r="AIN102" s="20"/>
      <c r="AIO102" s="20"/>
      <c r="AIP102" s="20"/>
      <c r="AIQ102" s="20"/>
      <c r="AIR102" s="20"/>
      <c r="AIS102" s="20"/>
      <c r="AIT102" s="20"/>
      <c r="AIU102" s="20"/>
      <c r="AIV102" s="20"/>
      <c r="AIW102" s="20"/>
      <c r="AIX102" s="20"/>
      <c r="AIY102" s="20"/>
      <c r="AIZ102" s="20"/>
      <c r="AJA102" s="20"/>
      <c r="AJB102" s="20"/>
      <c r="AJC102" s="20"/>
      <c r="AJD102" s="20"/>
      <c r="AJE102" s="20"/>
      <c r="AJF102" s="20"/>
      <c r="AJG102" s="20"/>
      <c r="AJH102" s="20"/>
      <c r="AJI102" s="20"/>
      <c r="AJJ102" s="20"/>
      <c r="AJK102" s="20"/>
      <c r="AJL102" s="20"/>
      <c r="AJM102" s="20"/>
      <c r="AJN102" s="20"/>
      <c r="AJO102" s="20"/>
      <c r="AJP102" s="20"/>
      <c r="AJQ102" s="20"/>
      <c r="AJR102" s="20"/>
      <c r="AJS102" s="20"/>
      <c r="AJT102" s="20"/>
      <c r="AJU102" s="20"/>
      <c r="AJV102" s="20"/>
      <c r="AJW102" s="20"/>
      <c r="AJX102" s="20"/>
      <c r="AJY102" s="20"/>
      <c r="AJZ102" s="20"/>
      <c r="AKA102" s="20"/>
      <c r="AKB102" s="20"/>
      <c r="AKC102" s="20"/>
      <c r="AKD102" s="20"/>
      <c r="AKE102" s="20"/>
      <c r="AKF102" s="20"/>
      <c r="AKG102" s="20"/>
      <c r="AKH102" s="20"/>
      <c r="AKI102" s="20"/>
      <c r="AKJ102" s="20"/>
      <c r="AKK102" s="20"/>
      <c r="AKL102" s="20"/>
      <c r="AKM102" s="20"/>
      <c r="AKN102" s="20"/>
      <c r="AKO102" s="20"/>
      <c r="AKP102" s="20"/>
      <c r="AKQ102" s="20"/>
      <c r="AKR102" s="20"/>
      <c r="AKS102" s="20"/>
      <c r="AKT102" s="20"/>
      <c r="AKU102" s="20"/>
      <c r="AKV102" s="20"/>
      <c r="AKW102" s="20"/>
      <c r="AKX102" s="20"/>
      <c r="AKY102" s="20"/>
      <c r="AKZ102" s="20"/>
      <c r="ALA102" s="20"/>
      <c r="ALB102" s="20"/>
      <c r="ALC102" s="20"/>
      <c r="ALD102" s="20"/>
      <c r="ALE102" s="20"/>
      <c r="ALF102" s="20"/>
      <c r="ALG102" s="20"/>
      <c r="ALH102" s="20"/>
      <c r="ALI102" s="20"/>
      <c r="ALJ102" s="20"/>
      <c r="ALK102" s="20"/>
      <c r="ALL102" s="20"/>
      <c r="ALM102" s="20"/>
      <c r="ALN102" s="20"/>
      <c r="ALO102" s="20"/>
      <c r="ALP102" s="20"/>
      <c r="ALQ102" s="20"/>
      <c r="ALR102" s="20"/>
      <c r="ALS102" s="20"/>
      <c r="ALT102" s="20"/>
      <c r="ALU102" s="20"/>
      <c r="ALV102" s="20"/>
      <c r="ALW102" s="20"/>
      <c r="ALX102" s="20"/>
      <c r="ALY102" s="20"/>
      <c r="ALZ102" s="20"/>
      <c r="AMA102" s="20"/>
      <c r="AMB102" s="20"/>
      <c r="AMC102" s="20"/>
      <c r="AMD102" s="20"/>
      <c r="AME102" s="20"/>
      <c r="AMF102" s="20"/>
      <c r="AMG102" s="20"/>
      <c r="AMH102" s="20"/>
      <c r="AMI102" s="20"/>
      <c r="AMJ102" s="20"/>
      <c r="AMK102" s="20"/>
      <c r="AML102" s="20"/>
      <c r="AMM102" s="20"/>
      <c r="AMN102" s="20"/>
      <c r="AMO102" s="20"/>
      <c r="AMP102" s="20"/>
      <c r="AMQ102" s="20"/>
      <c r="AMR102" s="20"/>
      <c r="AMS102" s="20"/>
      <c r="AMT102" s="20"/>
      <c r="AMU102" s="20"/>
      <c r="AMV102" s="20"/>
      <c r="AMW102" s="20"/>
      <c r="AMX102" s="20"/>
      <c r="AMY102" s="20"/>
      <c r="AMZ102" s="20"/>
      <c r="ANA102" s="20"/>
      <c r="ANB102" s="20"/>
      <c r="ANC102" s="20"/>
      <c r="AND102" s="20"/>
      <c r="ANE102" s="20"/>
      <c r="ANF102" s="20"/>
      <c r="ANG102" s="20"/>
      <c r="ANH102" s="20"/>
      <c r="ANI102" s="20"/>
      <c r="ANJ102" s="20"/>
      <c r="ANK102" s="20"/>
      <c r="ANL102" s="20"/>
      <c r="ANM102" s="20"/>
      <c r="ANN102" s="20"/>
      <c r="ANO102" s="20"/>
      <c r="ANP102" s="20"/>
      <c r="ANQ102" s="20"/>
      <c r="ANR102" s="20"/>
      <c r="ANS102" s="20"/>
      <c r="ANT102" s="20"/>
      <c r="ANU102" s="20"/>
      <c r="ANV102" s="20"/>
      <c r="ANW102" s="20"/>
      <c r="ANX102" s="20"/>
      <c r="ANY102" s="20"/>
      <c r="ANZ102" s="20"/>
      <c r="AOA102" s="20"/>
      <c r="AOB102" s="20"/>
      <c r="AOC102" s="20"/>
      <c r="AOD102" s="20"/>
      <c r="AOE102" s="20"/>
      <c r="AOF102" s="20"/>
      <c r="AOG102" s="20"/>
      <c r="AOH102" s="20"/>
      <c r="AOI102" s="20"/>
      <c r="AOJ102" s="20"/>
      <c r="AOK102" s="20"/>
      <c r="AOL102" s="20"/>
      <c r="AOM102" s="20"/>
      <c r="AON102" s="20"/>
      <c r="AOO102" s="20"/>
      <c r="AOP102" s="20"/>
      <c r="AOQ102" s="20"/>
      <c r="AOR102" s="20"/>
      <c r="AOS102" s="20"/>
      <c r="AOT102" s="20"/>
      <c r="AOU102" s="20"/>
      <c r="AOV102" s="20"/>
      <c r="AOW102" s="20"/>
      <c r="AOX102" s="20"/>
      <c r="AOY102" s="20"/>
      <c r="AOZ102" s="20"/>
      <c r="APA102" s="20"/>
      <c r="APB102" s="20"/>
      <c r="APC102" s="20"/>
      <c r="APD102" s="20"/>
      <c r="APE102" s="20"/>
      <c r="APF102" s="20"/>
      <c r="APG102" s="20"/>
      <c r="APH102" s="20"/>
      <c r="API102" s="20"/>
      <c r="APJ102" s="20"/>
      <c r="APK102" s="20"/>
      <c r="APL102" s="20"/>
      <c r="APM102" s="20"/>
      <c r="APN102" s="20"/>
      <c r="APO102" s="20"/>
      <c r="APP102" s="20"/>
      <c r="APQ102" s="20"/>
      <c r="APR102" s="20"/>
      <c r="APS102" s="20"/>
      <c r="APT102" s="20"/>
      <c r="APU102" s="20"/>
      <c r="APV102" s="20"/>
      <c r="APW102" s="20"/>
      <c r="APX102" s="20"/>
      <c r="APY102" s="20"/>
      <c r="APZ102" s="20"/>
      <c r="AQA102" s="20"/>
      <c r="AQB102" s="20"/>
      <c r="AQC102" s="20"/>
      <c r="AQD102" s="20"/>
      <c r="AQE102" s="20"/>
      <c r="AQF102" s="20"/>
      <c r="AQG102" s="20"/>
      <c r="AQH102" s="20"/>
      <c r="AQI102" s="20"/>
      <c r="AQJ102" s="20"/>
      <c r="AQK102" s="20"/>
      <c r="AQL102" s="20"/>
      <c r="AQM102" s="20"/>
      <c r="AQN102" s="20"/>
      <c r="AQO102" s="20"/>
      <c r="AQP102" s="20"/>
      <c r="AQQ102" s="20"/>
      <c r="AQR102" s="20"/>
      <c r="AQS102" s="20"/>
      <c r="AQT102" s="20"/>
      <c r="AQU102" s="20"/>
      <c r="AQV102" s="20"/>
      <c r="AQW102" s="20"/>
      <c r="AQX102" s="20"/>
      <c r="AQY102" s="20"/>
      <c r="AQZ102" s="20"/>
      <c r="ARA102" s="20"/>
      <c r="ARB102" s="20"/>
      <c r="ARC102" s="20"/>
      <c r="ARD102" s="20"/>
      <c r="ARE102" s="20"/>
      <c r="ARF102" s="20"/>
      <c r="ARG102" s="20"/>
      <c r="ARH102" s="20"/>
      <c r="ARI102" s="20"/>
      <c r="ARJ102" s="20"/>
      <c r="ARK102" s="20"/>
      <c r="ARL102" s="20"/>
      <c r="ARM102" s="20"/>
      <c r="ARN102" s="20"/>
      <c r="ARO102" s="20"/>
      <c r="ARP102" s="20"/>
      <c r="ARQ102" s="20"/>
      <c r="ARR102" s="20"/>
      <c r="ARS102" s="20"/>
      <c r="ART102" s="20"/>
      <c r="ARU102" s="20"/>
      <c r="ARV102" s="20"/>
      <c r="ARW102" s="20"/>
      <c r="ARX102" s="20"/>
      <c r="ARY102" s="20"/>
      <c r="ARZ102" s="20"/>
      <c r="ASA102" s="20"/>
      <c r="ASB102" s="20"/>
      <c r="ASC102" s="20"/>
      <c r="ASD102" s="20"/>
      <c r="ASE102" s="20"/>
      <c r="ASF102" s="20"/>
      <c r="ASG102" s="20"/>
      <c r="ASH102" s="20"/>
      <c r="ASI102" s="20"/>
      <c r="ASJ102" s="20"/>
      <c r="ASK102" s="20"/>
      <c r="ASL102" s="20"/>
      <c r="ASM102" s="20"/>
      <c r="ASN102" s="20"/>
      <c r="ASO102" s="20"/>
      <c r="ASP102" s="20"/>
      <c r="ASQ102" s="20"/>
      <c r="ASR102" s="20"/>
      <c r="ASS102" s="20"/>
      <c r="AST102" s="20"/>
      <c r="ASU102" s="20"/>
      <c r="ASV102" s="20"/>
      <c r="ASW102" s="20"/>
      <c r="ASX102" s="20"/>
      <c r="ASY102" s="20"/>
      <c r="ASZ102" s="20"/>
      <c r="ATA102" s="20"/>
      <c r="ATB102" s="20"/>
      <c r="ATC102" s="20"/>
      <c r="ATD102" s="20"/>
      <c r="ATE102" s="20"/>
      <c r="ATF102" s="20"/>
      <c r="ATG102" s="20"/>
      <c r="ATH102" s="20"/>
      <c r="ATI102" s="20"/>
      <c r="ATJ102" s="20"/>
      <c r="ATK102" s="20"/>
      <c r="ATL102" s="20"/>
      <c r="ATM102" s="20"/>
      <c r="ATN102" s="20"/>
      <c r="ATO102" s="20"/>
      <c r="ATP102" s="20"/>
      <c r="ATQ102" s="20"/>
      <c r="ATR102" s="20"/>
      <c r="ATS102" s="20"/>
      <c r="ATT102" s="20"/>
      <c r="ATU102" s="20"/>
      <c r="ATV102" s="20"/>
      <c r="ATW102" s="20"/>
      <c r="ATX102" s="20"/>
      <c r="ATY102" s="20"/>
      <c r="ATZ102" s="20"/>
      <c r="AUA102" s="20"/>
      <c r="AUB102" s="20"/>
      <c r="AUC102" s="20"/>
      <c r="AUD102" s="20"/>
      <c r="AUE102" s="20"/>
      <c r="AUF102" s="20"/>
      <c r="AUG102" s="20"/>
      <c r="AUH102" s="20"/>
      <c r="AUI102" s="20"/>
      <c r="AUJ102" s="20"/>
      <c r="AUK102" s="20"/>
      <c r="AUL102" s="20"/>
      <c r="AUM102" s="20"/>
      <c r="AUN102" s="20"/>
      <c r="AUO102" s="20"/>
      <c r="AUP102" s="20"/>
      <c r="AUQ102" s="20"/>
      <c r="AUR102" s="20"/>
      <c r="AUS102" s="20"/>
      <c r="AUT102" s="20"/>
      <c r="AUU102" s="20"/>
      <c r="AUV102" s="20"/>
      <c r="AUW102" s="20"/>
      <c r="AUX102" s="20"/>
      <c r="AUY102" s="20"/>
      <c r="AUZ102" s="20"/>
      <c r="AVA102" s="20"/>
      <c r="AVB102" s="20"/>
      <c r="AVC102" s="20"/>
      <c r="AVD102" s="20"/>
      <c r="AVE102" s="20"/>
      <c r="AVF102" s="20"/>
      <c r="AVG102" s="20"/>
      <c r="AVH102" s="20"/>
      <c r="AVI102" s="20"/>
      <c r="AVJ102" s="20"/>
      <c r="AVK102" s="20"/>
      <c r="AVL102" s="20"/>
      <c r="AVM102" s="20"/>
      <c r="AVN102" s="20"/>
      <c r="AVO102" s="20"/>
      <c r="AVP102" s="20"/>
      <c r="AVQ102" s="20"/>
      <c r="AVR102" s="20"/>
      <c r="AVS102" s="20"/>
      <c r="AVT102" s="20"/>
      <c r="AVU102" s="20"/>
      <c r="AVV102" s="20"/>
      <c r="AVW102" s="20"/>
      <c r="AVX102" s="20"/>
      <c r="AVY102" s="20"/>
      <c r="AVZ102" s="20"/>
      <c r="AWA102" s="20"/>
      <c r="AWB102" s="20"/>
      <c r="AWC102" s="20"/>
      <c r="AWD102" s="20"/>
      <c r="AWE102" s="20"/>
      <c r="AWF102" s="20"/>
      <c r="AWG102" s="20"/>
      <c r="AWH102" s="20"/>
      <c r="AWI102" s="20"/>
      <c r="AWJ102" s="20"/>
      <c r="AWK102" s="20"/>
      <c r="AWL102" s="20"/>
      <c r="AWM102" s="20"/>
      <c r="AWN102" s="20"/>
      <c r="AWO102" s="20"/>
      <c r="AWP102" s="20"/>
      <c r="AWQ102" s="20"/>
      <c r="AWR102" s="20"/>
      <c r="AWS102" s="20"/>
      <c r="AWT102" s="20"/>
      <c r="AWU102" s="20"/>
      <c r="AWV102" s="20"/>
      <c r="AWW102" s="20"/>
      <c r="AWX102" s="20"/>
      <c r="AWY102" s="20"/>
      <c r="AWZ102" s="20"/>
      <c r="AXA102" s="20"/>
      <c r="AXB102" s="20"/>
      <c r="AXC102" s="20"/>
      <c r="AXD102" s="20"/>
      <c r="AXE102" s="20"/>
      <c r="AXF102" s="20"/>
      <c r="AXG102" s="20"/>
      <c r="AXH102" s="20"/>
      <c r="AXI102" s="20"/>
      <c r="AXJ102" s="20"/>
      <c r="AXK102" s="20"/>
      <c r="AXL102" s="20"/>
      <c r="AXM102" s="20"/>
      <c r="AXN102" s="20"/>
      <c r="AXO102" s="20"/>
      <c r="AXP102" s="20"/>
      <c r="AXQ102" s="20"/>
      <c r="AXR102" s="20"/>
      <c r="AXS102" s="20"/>
      <c r="AXT102" s="20"/>
      <c r="AXU102" s="20"/>
      <c r="AXV102" s="20"/>
      <c r="AXW102" s="20"/>
      <c r="AXX102" s="20"/>
      <c r="AXY102" s="20"/>
      <c r="AXZ102" s="20"/>
      <c r="AYA102" s="20"/>
      <c r="AYB102" s="20"/>
      <c r="AYC102" s="20"/>
      <c r="AYD102" s="20"/>
      <c r="AYE102" s="20"/>
      <c r="AYF102" s="20"/>
      <c r="AYG102" s="20"/>
      <c r="AYH102" s="20"/>
      <c r="AYI102" s="20"/>
      <c r="AYJ102" s="20"/>
      <c r="AYK102" s="20"/>
      <c r="AYL102" s="20"/>
      <c r="AYM102" s="20"/>
      <c r="AYN102" s="20"/>
      <c r="AYO102" s="20"/>
      <c r="AYP102" s="20"/>
      <c r="AYQ102" s="20"/>
      <c r="AYR102" s="20"/>
      <c r="AYS102" s="20"/>
      <c r="AYT102" s="20"/>
      <c r="AYU102" s="20"/>
      <c r="AYV102" s="20"/>
      <c r="AYW102" s="20"/>
      <c r="AYX102" s="20"/>
      <c r="AYY102" s="20"/>
      <c r="AYZ102" s="20"/>
      <c r="AZA102" s="20"/>
      <c r="AZB102" s="20"/>
      <c r="AZC102" s="20"/>
      <c r="AZD102" s="20"/>
      <c r="AZE102" s="20"/>
      <c r="AZF102" s="20"/>
      <c r="AZG102" s="20"/>
      <c r="AZH102" s="20"/>
      <c r="AZI102" s="20"/>
      <c r="AZJ102" s="20"/>
      <c r="AZK102" s="20"/>
      <c r="AZL102" s="20"/>
      <c r="AZM102" s="20"/>
      <c r="AZN102" s="20"/>
      <c r="AZO102" s="20"/>
      <c r="AZP102" s="20"/>
      <c r="AZQ102" s="20"/>
      <c r="AZR102" s="20"/>
      <c r="AZS102" s="20"/>
      <c r="AZT102" s="20"/>
      <c r="AZU102" s="20"/>
      <c r="AZV102" s="20"/>
      <c r="AZW102" s="20"/>
      <c r="AZX102" s="20"/>
      <c r="AZY102" s="20"/>
      <c r="AZZ102" s="20"/>
      <c r="BAA102" s="20"/>
      <c r="BAB102" s="20"/>
      <c r="BAC102" s="20"/>
      <c r="BAD102" s="20"/>
      <c r="BAE102" s="20"/>
      <c r="BAF102" s="20"/>
      <c r="BAG102" s="20"/>
      <c r="BAH102" s="20"/>
      <c r="BAI102" s="20"/>
      <c r="BAJ102" s="20"/>
      <c r="BAK102" s="20"/>
      <c r="BAL102" s="20"/>
      <c r="BAM102" s="20"/>
      <c r="BAN102" s="20"/>
      <c r="BAO102" s="20"/>
      <c r="BAP102" s="20"/>
      <c r="BAQ102" s="20"/>
      <c r="BAR102" s="20"/>
      <c r="BAS102" s="20"/>
      <c r="BAT102" s="20"/>
      <c r="BAU102" s="20"/>
      <c r="BAV102" s="20"/>
      <c r="BAW102" s="20"/>
      <c r="BAX102" s="20"/>
      <c r="BAY102" s="20"/>
      <c r="BAZ102" s="20"/>
      <c r="BBA102" s="20"/>
      <c r="BBB102" s="20"/>
      <c r="BBC102" s="20"/>
      <c r="BBD102" s="20"/>
      <c r="BBE102" s="20"/>
      <c r="BBF102" s="20"/>
      <c r="BBG102" s="20"/>
      <c r="BBH102" s="20"/>
      <c r="BBI102" s="20"/>
      <c r="BBJ102" s="20"/>
      <c r="BBK102" s="20"/>
      <c r="BBL102" s="20"/>
      <c r="BBM102" s="20"/>
      <c r="BBN102" s="20"/>
      <c r="BBO102" s="20"/>
      <c r="BBP102" s="20"/>
      <c r="BBQ102" s="20"/>
      <c r="BBR102" s="20"/>
      <c r="BBS102" s="20"/>
      <c r="BBT102" s="20"/>
      <c r="BBU102" s="20"/>
      <c r="BBV102" s="20"/>
      <c r="BBW102" s="20"/>
      <c r="BBX102" s="20"/>
      <c r="BBY102" s="20"/>
      <c r="BBZ102" s="20"/>
      <c r="BCA102" s="20"/>
      <c r="BCB102" s="20"/>
      <c r="BCC102" s="20"/>
      <c r="BCD102" s="20"/>
      <c r="BCE102" s="20"/>
      <c r="BCF102" s="20"/>
      <c r="BCG102" s="20"/>
      <c r="BCH102" s="20"/>
      <c r="BCI102" s="20"/>
      <c r="BCJ102" s="20"/>
      <c r="BCK102" s="20"/>
      <c r="BCL102" s="20"/>
      <c r="BCM102" s="20"/>
      <c r="BCN102" s="20"/>
      <c r="BCO102" s="20"/>
      <c r="BCP102" s="20"/>
      <c r="BCQ102" s="20"/>
      <c r="BCR102" s="20"/>
      <c r="BCS102" s="20"/>
      <c r="BCT102" s="20"/>
      <c r="BCU102" s="20"/>
      <c r="BCV102" s="20"/>
      <c r="BCW102" s="20"/>
      <c r="BCX102" s="20"/>
      <c r="BCY102" s="20"/>
      <c r="BCZ102" s="20"/>
      <c r="BDA102" s="20"/>
      <c r="BDB102" s="20"/>
      <c r="BDC102" s="20"/>
      <c r="BDD102" s="20"/>
      <c r="BDE102" s="20"/>
      <c r="BDF102" s="20"/>
      <c r="BDG102" s="20"/>
      <c r="BDH102" s="20"/>
      <c r="BDI102" s="20"/>
      <c r="BDJ102" s="20"/>
      <c r="BDK102" s="20"/>
      <c r="BDL102" s="20"/>
      <c r="BDM102" s="20"/>
      <c r="BDN102" s="20"/>
      <c r="BDO102" s="20"/>
      <c r="BDP102" s="20"/>
      <c r="BDQ102" s="20"/>
      <c r="BDR102" s="20"/>
      <c r="BDS102" s="20"/>
      <c r="BDT102" s="20"/>
      <c r="BDU102" s="20"/>
      <c r="BDV102" s="20"/>
      <c r="BDW102" s="20"/>
      <c r="BDX102" s="20"/>
      <c r="BDY102" s="20"/>
      <c r="BDZ102" s="20"/>
      <c r="BEA102" s="20"/>
      <c r="BEB102" s="20"/>
      <c r="BEC102" s="20"/>
      <c r="BED102" s="20"/>
      <c r="BEE102" s="20"/>
      <c r="BEF102" s="20"/>
      <c r="BEG102" s="20"/>
      <c r="BEH102" s="20"/>
      <c r="BEI102" s="20"/>
      <c r="BEJ102" s="20"/>
      <c r="BEK102" s="20"/>
      <c r="BEL102" s="20"/>
      <c r="BEM102" s="20"/>
      <c r="BEN102" s="20"/>
      <c r="BEO102" s="20"/>
      <c r="BEP102" s="20"/>
      <c r="BEQ102" s="20"/>
      <c r="BER102" s="20"/>
      <c r="BES102" s="20"/>
      <c r="BET102" s="20"/>
      <c r="BEU102" s="20"/>
      <c r="BEV102" s="20"/>
      <c r="BEW102" s="20"/>
      <c r="BEX102" s="20"/>
      <c r="BEY102" s="20"/>
      <c r="BEZ102" s="20"/>
      <c r="BFA102" s="20"/>
      <c r="BFB102" s="20"/>
      <c r="BFC102" s="20"/>
      <c r="BFD102" s="20"/>
      <c r="BFE102" s="20"/>
      <c r="BFF102" s="20"/>
      <c r="BFG102" s="20"/>
      <c r="BFH102" s="20"/>
      <c r="BFI102" s="20"/>
      <c r="BFJ102" s="20"/>
      <c r="BFK102" s="20"/>
      <c r="BFL102" s="20"/>
      <c r="BFM102" s="20"/>
      <c r="BFN102" s="20"/>
      <c r="BFO102" s="20"/>
      <c r="BFP102" s="20"/>
      <c r="BFQ102" s="20"/>
      <c r="BFR102" s="20"/>
      <c r="BFS102" s="20"/>
      <c r="BFT102" s="20"/>
      <c r="BFU102" s="20"/>
      <c r="BFV102" s="20"/>
      <c r="BFW102" s="20"/>
      <c r="BFX102" s="20"/>
      <c r="BFY102" s="20"/>
      <c r="BFZ102" s="20"/>
      <c r="BGA102" s="20"/>
      <c r="BGB102" s="20"/>
      <c r="BGC102" s="20"/>
      <c r="BGD102" s="20"/>
      <c r="BGE102" s="20"/>
      <c r="BGF102" s="20"/>
      <c r="BGG102" s="20"/>
      <c r="BGH102" s="20"/>
      <c r="BGI102" s="20"/>
      <c r="BGJ102" s="20"/>
      <c r="BGK102" s="20"/>
      <c r="BGL102" s="20"/>
      <c r="BGM102" s="20"/>
      <c r="BGN102" s="20"/>
      <c r="BGO102" s="20"/>
      <c r="BGP102" s="20"/>
      <c r="BGQ102" s="20"/>
      <c r="BGR102" s="20"/>
      <c r="BGS102" s="20"/>
      <c r="BGT102" s="20"/>
      <c r="BGU102" s="20"/>
      <c r="BGV102" s="20"/>
      <c r="BGW102" s="20"/>
      <c r="BGX102" s="20"/>
      <c r="BGY102" s="20"/>
      <c r="BGZ102" s="20"/>
      <c r="BHA102" s="20"/>
      <c r="BHB102" s="20"/>
      <c r="BHC102" s="20"/>
      <c r="BHD102" s="20"/>
      <c r="BHE102" s="20"/>
      <c r="BHF102" s="20"/>
      <c r="BHG102" s="20"/>
      <c r="BHH102" s="20"/>
      <c r="BHI102" s="20"/>
      <c r="BHJ102" s="20"/>
      <c r="BHK102" s="20"/>
      <c r="BHL102" s="20"/>
      <c r="BHM102" s="20"/>
      <c r="BHN102" s="20"/>
      <c r="BHO102" s="20"/>
      <c r="BHP102" s="20"/>
      <c r="BHQ102" s="20"/>
      <c r="BHR102" s="20"/>
      <c r="BHS102" s="20"/>
      <c r="BHT102" s="20"/>
      <c r="BHU102" s="20"/>
      <c r="BHV102" s="20"/>
      <c r="BHW102" s="20"/>
      <c r="BHX102" s="20"/>
      <c r="BHY102" s="20"/>
      <c r="BHZ102" s="20"/>
      <c r="BIA102" s="20"/>
      <c r="BIB102" s="20"/>
      <c r="BIC102" s="20"/>
      <c r="BID102" s="20"/>
      <c r="BIE102" s="20"/>
      <c r="BIF102" s="20"/>
      <c r="BIG102" s="20"/>
      <c r="BIH102" s="20"/>
      <c r="BII102" s="20"/>
      <c r="BIJ102" s="20"/>
      <c r="BIK102" s="20"/>
      <c r="BIL102" s="20"/>
      <c r="BIM102" s="20"/>
      <c r="BIN102" s="20"/>
      <c r="BIO102" s="20"/>
      <c r="BIP102" s="20"/>
      <c r="BIQ102" s="20"/>
      <c r="BIR102" s="20"/>
      <c r="BIS102" s="20"/>
      <c r="BIT102" s="20"/>
      <c r="BIU102" s="20"/>
      <c r="BIV102" s="20"/>
      <c r="BIW102" s="20"/>
      <c r="BIX102" s="20"/>
      <c r="BIY102" s="20"/>
      <c r="BIZ102" s="20"/>
      <c r="BJA102" s="20"/>
      <c r="BJB102" s="20"/>
      <c r="BJC102" s="20"/>
      <c r="BJD102" s="20"/>
      <c r="BJE102" s="20"/>
      <c r="BJF102" s="20"/>
      <c r="BJG102" s="20"/>
      <c r="BJH102" s="20"/>
      <c r="BJI102" s="20"/>
      <c r="BJJ102" s="20"/>
      <c r="BJK102" s="20"/>
      <c r="BJL102" s="20"/>
      <c r="BJM102" s="20"/>
      <c r="BJN102" s="20"/>
      <c r="BJO102" s="20"/>
      <c r="BJP102" s="20"/>
      <c r="BJQ102" s="20"/>
      <c r="BJR102" s="20"/>
      <c r="BJS102" s="20"/>
      <c r="BJT102" s="20"/>
      <c r="BJU102" s="20"/>
      <c r="BJV102" s="20"/>
      <c r="BJW102" s="20"/>
      <c r="BJX102" s="20"/>
      <c r="BJY102" s="20"/>
      <c r="BJZ102" s="20"/>
      <c r="BKA102" s="20"/>
      <c r="BKB102" s="20"/>
      <c r="BKC102" s="20"/>
      <c r="BKD102" s="20"/>
      <c r="BKE102" s="20"/>
      <c r="BKF102" s="20"/>
      <c r="BKG102" s="20"/>
      <c r="BKH102" s="20"/>
      <c r="BKI102" s="20"/>
      <c r="BKJ102" s="20"/>
      <c r="BKK102" s="20"/>
      <c r="BKL102" s="20"/>
      <c r="BKM102" s="20"/>
      <c r="BKN102" s="20"/>
      <c r="BKO102" s="20"/>
      <c r="BKP102" s="20"/>
      <c r="BKQ102" s="20"/>
      <c r="BKR102" s="20"/>
      <c r="BKS102" s="20"/>
      <c r="BKT102" s="20"/>
      <c r="BKU102" s="20"/>
      <c r="BKV102" s="20"/>
      <c r="BKW102" s="20"/>
      <c r="BKX102" s="20"/>
      <c r="BKY102" s="20"/>
      <c r="BKZ102" s="20"/>
      <c r="BLA102" s="20"/>
      <c r="BLB102" s="20"/>
      <c r="BLC102" s="20"/>
      <c r="BLD102" s="20"/>
      <c r="BLE102" s="20"/>
      <c r="BLF102" s="20"/>
      <c r="BLG102" s="20"/>
      <c r="BLH102" s="20"/>
      <c r="BLI102" s="20"/>
      <c r="BLJ102" s="20"/>
      <c r="BLK102" s="20"/>
      <c r="BLL102" s="20"/>
      <c r="BLM102" s="20"/>
      <c r="BLN102" s="20"/>
      <c r="BLO102" s="20"/>
      <c r="BLP102" s="20"/>
      <c r="BLQ102" s="20"/>
      <c r="BLR102" s="20"/>
      <c r="BLS102" s="20"/>
      <c r="BLT102" s="20"/>
      <c r="BLU102" s="20"/>
      <c r="BLV102" s="20"/>
      <c r="BLW102" s="20"/>
      <c r="BLX102" s="20"/>
      <c r="BLY102" s="20"/>
      <c r="BLZ102" s="20"/>
      <c r="BMA102" s="20"/>
      <c r="BMB102" s="20"/>
      <c r="BMC102" s="20"/>
      <c r="BMD102" s="20"/>
      <c r="BME102" s="20"/>
      <c r="BMF102" s="20"/>
      <c r="BMG102" s="20"/>
      <c r="BMH102" s="20"/>
      <c r="BMI102" s="20"/>
      <c r="BMJ102" s="20"/>
      <c r="BMK102" s="20"/>
      <c r="BML102" s="20"/>
      <c r="BMM102" s="20"/>
      <c r="BMN102" s="20"/>
      <c r="BMO102" s="20"/>
      <c r="BMP102" s="20"/>
      <c r="BMQ102" s="20"/>
      <c r="BMR102" s="20"/>
      <c r="BMS102" s="20"/>
      <c r="BMT102" s="20"/>
      <c r="BMU102" s="20"/>
      <c r="BMV102" s="20"/>
      <c r="BMW102" s="20"/>
      <c r="BMX102" s="20"/>
      <c r="BMY102" s="20"/>
      <c r="BMZ102" s="20"/>
      <c r="BNA102" s="20"/>
      <c r="BNB102" s="20"/>
      <c r="BNC102" s="20"/>
      <c r="BND102" s="20"/>
      <c r="BNE102" s="20"/>
      <c r="BNF102" s="20"/>
      <c r="BNG102" s="20"/>
      <c r="BNH102" s="20"/>
      <c r="BNI102" s="20"/>
      <c r="BNJ102" s="20"/>
      <c r="BNK102" s="20"/>
      <c r="BNL102" s="20"/>
      <c r="BNM102" s="20"/>
      <c r="BNN102" s="20"/>
      <c r="BNO102" s="20"/>
      <c r="BNP102" s="20"/>
      <c r="BNQ102" s="20"/>
      <c r="BNR102" s="20"/>
      <c r="BNS102" s="20"/>
      <c r="BNT102" s="20"/>
      <c r="BNU102" s="20"/>
      <c r="BNV102" s="20"/>
      <c r="BNW102" s="20"/>
      <c r="BNX102" s="20"/>
      <c r="BNY102" s="20"/>
      <c r="BNZ102" s="20"/>
      <c r="BOA102" s="20"/>
      <c r="BOB102" s="20"/>
      <c r="BOC102" s="20"/>
      <c r="BOD102" s="20"/>
      <c r="BOE102" s="20"/>
      <c r="BOF102" s="20"/>
      <c r="BOG102" s="20"/>
      <c r="BOH102" s="20"/>
      <c r="BOI102" s="20"/>
      <c r="BOJ102" s="20"/>
      <c r="BOK102" s="20"/>
      <c r="BOL102" s="20"/>
      <c r="BOM102" s="20"/>
      <c r="BON102" s="20"/>
      <c r="BOO102" s="20"/>
      <c r="BOP102" s="20"/>
      <c r="BOQ102" s="20"/>
      <c r="BOR102" s="20"/>
      <c r="BOS102" s="20"/>
      <c r="BOT102" s="20"/>
      <c r="BOU102" s="20"/>
      <c r="BOV102" s="20"/>
      <c r="BOW102" s="20"/>
      <c r="BOX102" s="20"/>
      <c r="BOY102" s="20"/>
      <c r="BOZ102" s="20"/>
      <c r="BPA102" s="20"/>
      <c r="BPB102" s="20"/>
      <c r="BPC102" s="20"/>
      <c r="BPD102" s="20"/>
      <c r="BPE102" s="20"/>
      <c r="BPF102" s="20"/>
      <c r="BPG102" s="20"/>
      <c r="BPH102" s="20"/>
      <c r="BPI102" s="20"/>
      <c r="BPJ102" s="20"/>
      <c r="BPK102" s="20"/>
      <c r="BPL102" s="20"/>
      <c r="BPM102" s="20"/>
      <c r="BPN102" s="20"/>
      <c r="BPO102" s="20"/>
      <c r="BPP102" s="20"/>
      <c r="BPQ102" s="20"/>
      <c r="BPR102" s="20"/>
      <c r="BPS102" s="20"/>
      <c r="BPT102" s="20"/>
      <c r="BPU102" s="20"/>
      <c r="BPV102" s="20"/>
      <c r="BPW102" s="20"/>
      <c r="BPX102" s="20"/>
      <c r="BPY102" s="20"/>
      <c r="BPZ102" s="20"/>
      <c r="BQA102" s="20"/>
      <c r="BQB102" s="20"/>
      <c r="BQC102" s="20"/>
      <c r="BQD102" s="20"/>
      <c r="BQE102" s="20"/>
      <c r="BQF102" s="20"/>
      <c r="BQG102" s="20"/>
      <c r="BQH102" s="20"/>
      <c r="BQI102" s="20"/>
      <c r="BQJ102" s="20"/>
      <c r="BQK102" s="20"/>
      <c r="BQL102" s="20"/>
      <c r="BQM102" s="20"/>
      <c r="BQN102" s="20"/>
      <c r="BQO102" s="20"/>
      <c r="BQP102" s="20"/>
      <c r="BQQ102" s="20"/>
      <c r="BQR102" s="20"/>
      <c r="BQS102" s="20"/>
      <c r="BQT102" s="20"/>
      <c r="BQU102" s="20"/>
      <c r="BQV102" s="20"/>
      <c r="BQW102" s="20"/>
      <c r="BQX102" s="20"/>
      <c r="BQY102" s="20"/>
      <c r="BQZ102" s="20"/>
      <c r="BRA102" s="20"/>
      <c r="BRB102" s="20"/>
      <c r="BRC102" s="20"/>
      <c r="BRD102" s="20"/>
      <c r="BRE102" s="20"/>
      <c r="BRF102" s="20"/>
      <c r="BRG102" s="20"/>
      <c r="BRH102" s="20"/>
      <c r="BRI102" s="20"/>
      <c r="BRJ102" s="20"/>
      <c r="BRK102" s="20"/>
      <c r="BRL102" s="20"/>
      <c r="BRM102" s="20"/>
      <c r="BRN102" s="20"/>
      <c r="BRO102" s="20"/>
      <c r="BRP102" s="20"/>
      <c r="BRQ102" s="20"/>
      <c r="BRR102" s="20"/>
      <c r="BRS102" s="20"/>
      <c r="BRT102" s="20"/>
      <c r="BRU102" s="20"/>
      <c r="BRV102" s="20"/>
      <c r="BRW102" s="20"/>
      <c r="BRX102" s="20"/>
      <c r="BRY102" s="20"/>
      <c r="BRZ102" s="20"/>
      <c r="BSA102" s="20"/>
      <c r="BSB102" s="20"/>
      <c r="BSC102" s="20"/>
      <c r="BSD102" s="20"/>
      <c r="BSE102" s="20"/>
      <c r="BSF102" s="20"/>
      <c r="BSG102" s="20"/>
      <c r="BSH102" s="20"/>
      <c r="BSI102" s="20"/>
      <c r="BSJ102" s="20"/>
      <c r="BSK102" s="20"/>
      <c r="BSL102" s="20"/>
      <c r="BSM102" s="20"/>
      <c r="BSN102" s="20"/>
      <c r="BSO102" s="20"/>
      <c r="BSP102" s="20"/>
      <c r="BSQ102" s="20"/>
      <c r="BSR102" s="20"/>
      <c r="BSS102" s="20"/>
      <c r="BST102" s="20"/>
      <c r="BSU102" s="20"/>
      <c r="BSV102" s="20"/>
      <c r="BSW102" s="20"/>
      <c r="BSX102" s="20"/>
      <c r="BSY102" s="20"/>
      <c r="BSZ102" s="20"/>
      <c r="BTA102" s="20"/>
      <c r="BTB102" s="20"/>
      <c r="BTC102" s="20"/>
      <c r="BTD102" s="20"/>
      <c r="BTE102" s="20"/>
      <c r="BTF102" s="20"/>
      <c r="BTG102" s="20"/>
      <c r="BTH102" s="20"/>
      <c r="BTI102" s="20"/>
      <c r="BTJ102" s="20"/>
      <c r="BTK102" s="20"/>
      <c r="BTL102" s="20"/>
      <c r="BTM102" s="20"/>
      <c r="BTN102" s="20"/>
      <c r="BTO102" s="20"/>
      <c r="BTP102" s="20"/>
      <c r="BTQ102" s="20"/>
      <c r="BTR102" s="20"/>
      <c r="BTS102" s="20"/>
      <c r="BTT102" s="20"/>
      <c r="BTU102" s="20"/>
      <c r="BTV102" s="20"/>
      <c r="BTW102" s="20"/>
      <c r="BTX102" s="20"/>
      <c r="BTY102" s="20"/>
      <c r="BTZ102" s="20"/>
      <c r="BUA102" s="20"/>
      <c r="BUB102" s="20"/>
      <c r="BUC102" s="20"/>
      <c r="BUD102" s="20"/>
      <c r="BUE102" s="20"/>
      <c r="BUF102" s="20"/>
      <c r="BUG102" s="20"/>
      <c r="BUH102" s="20"/>
      <c r="BUI102" s="20"/>
      <c r="BUJ102" s="20"/>
      <c r="BUK102" s="20"/>
      <c r="BUL102" s="20"/>
      <c r="BUM102" s="20"/>
      <c r="BUN102" s="20"/>
      <c r="BUO102" s="20"/>
      <c r="BUP102" s="20"/>
      <c r="BUQ102" s="20"/>
      <c r="BUR102" s="20"/>
      <c r="BUS102" s="20"/>
      <c r="BUT102" s="20"/>
      <c r="BUU102" s="20"/>
      <c r="BUV102" s="20"/>
      <c r="BUW102" s="20"/>
      <c r="BUX102" s="20"/>
      <c r="BUY102" s="20"/>
      <c r="BUZ102" s="20"/>
      <c r="BVA102" s="20"/>
      <c r="BVB102" s="20"/>
      <c r="BVC102" s="20"/>
      <c r="BVD102" s="20"/>
      <c r="BVE102" s="20"/>
      <c r="BVF102" s="20"/>
      <c r="BVG102" s="20"/>
      <c r="BVH102" s="20"/>
      <c r="BVI102" s="20"/>
      <c r="BVJ102" s="20"/>
      <c r="BVK102" s="20"/>
      <c r="BVL102" s="20"/>
      <c r="BVM102" s="20"/>
      <c r="BVN102" s="20"/>
      <c r="BVO102" s="20"/>
      <c r="BVP102" s="20"/>
      <c r="BVQ102" s="20"/>
      <c r="BVR102" s="20"/>
      <c r="BVS102" s="20"/>
      <c r="BVT102" s="20"/>
      <c r="BVU102" s="20"/>
      <c r="BVV102" s="20"/>
      <c r="BVW102" s="20"/>
      <c r="BVX102" s="20"/>
      <c r="BVY102" s="20"/>
      <c r="BVZ102" s="20"/>
      <c r="BWA102" s="20"/>
      <c r="BWB102" s="20"/>
      <c r="BWC102" s="20"/>
      <c r="BWD102" s="20"/>
      <c r="BWE102" s="20"/>
      <c r="BWF102" s="20"/>
      <c r="BWG102" s="20"/>
      <c r="BWH102" s="20"/>
      <c r="BWI102" s="20"/>
      <c r="BWJ102" s="20"/>
      <c r="BWK102" s="20"/>
      <c r="BWL102" s="20"/>
      <c r="BWM102" s="20"/>
      <c r="BWN102" s="20"/>
      <c r="BWO102" s="20"/>
      <c r="BWP102" s="20"/>
      <c r="BWQ102" s="20"/>
      <c r="BWR102" s="20"/>
      <c r="BWS102" s="20"/>
      <c r="BWT102" s="20"/>
      <c r="BWU102" s="20"/>
      <c r="BWV102" s="20"/>
      <c r="BWW102" s="20"/>
      <c r="BWX102" s="20"/>
      <c r="BWY102" s="20"/>
      <c r="BWZ102" s="20"/>
      <c r="BXA102" s="20"/>
      <c r="BXB102" s="20"/>
      <c r="BXC102" s="20"/>
      <c r="BXD102" s="20"/>
      <c r="BXE102" s="20"/>
      <c r="BXF102" s="20"/>
      <c r="BXG102" s="20"/>
      <c r="BXH102" s="20"/>
      <c r="BXI102" s="20"/>
      <c r="BXJ102" s="20"/>
      <c r="BXK102" s="20"/>
      <c r="BXL102" s="20"/>
      <c r="BXM102" s="20"/>
      <c r="BXN102" s="20"/>
      <c r="BXO102" s="20"/>
      <c r="BXP102" s="20"/>
      <c r="BXQ102" s="20"/>
      <c r="BXR102" s="20"/>
      <c r="BXS102" s="20"/>
      <c r="BXT102" s="20"/>
      <c r="BXU102" s="20"/>
      <c r="BXV102" s="20"/>
      <c r="BXW102" s="20"/>
      <c r="BXX102" s="20"/>
      <c r="BXY102" s="20"/>
      <c r="BXZ102" s="20"/>
      <c r="BYA102" s="20"/>
      <c r="BYB102" s="20"/>
      <c r="BYC102" s="20"/>
      <c r="BYD102" s="20"/>
      <c r="BYE102" s="20"/>
      <c r="BYF102" s="20"/>
      <c r="BYG102" s="20"/>
      <c r="BYH102" s="20"/>
      <c r="BYI102" s="20"/>
      <c r="BYJ102" s="20"/>
      <c r="BYK102" s="20"/>
      <c r="BYL102" s="20"/>
      <c r="BYM102" s="20"/>
      <c r="BYN102" s="20"/>
      <c r="BYO102" s="20"/>
      <c r="BYP102" s="20"/>
      <c r="BYQ102" s="20"/>
      <c r="BYR102" s="20"/>
      <c r="BYS102" s="20"/>
      <c r="BYT102" s="20"/>
      <c r="BYU102" s="20"/>
      <c r="BYV102" s="20"/>
      <c r="BYW102" s="20"/>
      <c r="BYX102" s="20"/>
      <c r="BYY102" s="20"/>
      <c r="BYZ102" s="20"/>
      <c r="BZA102" s="20"/>
      <c r="BZB102" s="20"/>
      <c r="BZC102" s="20"/>
      <c r="BZD102" s="20"/>
      <c r="BZE102" s="20"/>
      <c r="BZF102" s="20"/>
      <c r="BZG102" s="20"/>
      <c r="BZH102" s="20"/>
      <c r="BZI102" s="20"/>
      <c r="BZJ102" s="20"/>
      <c r="BZK102" s="20"/>
      <c r="BZL102" s="20"/>
      <c r="BZM102" s="20"/>
      <c r="BZN102" s="20"/>
      <c r="BZO102" s="20"/>
      <c r="BZP102" s="20"/>
      <c r="BZQ102" s="20"/>
      <c r="BZR102" s="20"/>
      <c r="BZS102" s="20"/>
      <c r="BZT102" s="20"/>
      <c r="BZU102" s="20"/>
      <c r="BZV102" s="20"/>
      <c r="BZW102" s="20"/>
      <c r="BZX102" s="20"/>
      <c r="BZY102" s="20"/>
      <c r="BZZ102" s="20"/>
      <c r="CAA102" s="20"/>
      <c r="CAB102" s="20"/>
      <c r="CAC102" s="20"/>
      <c r="CAD102" s="20"/>
      <c r="CAE102" s="20"/>
      <c r="CAF102" s="20"/>
      <c r="CAG102" s="20"/>
      <c r="CAH102" s="20"/>
      <c r="CAI102" s="20"/>
      <c r="CAJ102" s="20"/>
      <c r="CAK102" s="20"/>
      <c r="CAL102" s="20"/>
      <c r="CAM102" s="20"/>
      <c r="CAN102" s="20"/>
      <c r="CAO102" s="20"/>
      <c r="CAP102" s="20"/>
      <c r="CAQ102" s="20"/>
      <c r="CAR102" s="20"/>
      <c r="CAS102" s="20"/>
      <c r="CAT102" s="20"/>
      <c r="CAU102" s="20"/>
      <c r="CAV102" s="20"/>
      <c r="CAW102" s="20"/>
      <c r="CAX102" s="20"/>
      <c r="CAY102" s="20"/>
      <c r="CAZ102" s="20"/>
      <c r="CBA102" s="20"/>
      <c r="CBB102" s="20"/>
      <c r="CBC102" s="20"/>
      <c r="CBD102" s="20"/>
      <c r="CBE102" s="20"/>
      <c r="CBF102" s="20"/>
      <c r="CBG102" s="20"/>
      <c r="CBH102" s="20"/>
      <c r="CBI102" s="20"/>
      <c r="CBJ102" s="20"/>
      <c r="CBK102" s="20"/>
      <c r="CBL102" s="20"/>
      <c r="CBM102" s="20"/>
      <c r="CBN102" s="20"/>
      <c r="CBO102" s="20"/>
      <c r="CBP102" s="20"/>
      <c r="CBQ102" s="20"/>
      <c r="CBR102" s="20"/>
      <c r="CBS102" s="20"/>
      <c r="CBT102" s="20"/>
      <c r="CBU102" s="20"/>
      <c r="CBV102" s="20"/>
      <c r="CBW102" s="20"/>
      <c r="CBX102" s="20"/>
      <c r="CBY102" s="20"/>
      <c r="CBZ102" s="20"/>
      <c r="CCA102" s="20"/>
      <c r="CCB102" s="20"/>
      <c r="CCC102" s="20"/>
      <c r="CCD102" s="20"/>
      <c r="CCE102" s="20"/>
      <c r="CCF102" s="20"/>
      <c r="CCG102" s="20"/>
      <c r="CCH102" s="20"/>
      <c r="CCI102" s="20"/>
      <c r="CCJ102" s="20"/>
      <c r="CCK102" s="20"/>
      <c r="CCL102" s="20"/>
      <c r="CCM102" s="20"/>
      <c r="CCN102" s="20"/>
      <c r="CCO102" s="20"/>
      <c r="CCP102" s="20"/>
      <c r="CCQ102" s="20"/>
      <c r="CCR102" s="20"/>
      <c r="CCS102" s="20"/>
      <c r="CCT102" s="20"/>
      <c r="CCU102" s="20"/>
      <c r="CCV102" s="20"/>
      <c r="CCW102" s="20"/>
      <c r="CCX102" s="20"/>
      <c r="CCY102" s="20"/>
      <c r="CCZ102" s="20"/>
      <c r="CDA102" s="20"/>
      <c r="CDB102" s="20"/>
      <c r="CDC102" s="20"/>
      <c r="CDD102" s="20"/>
      <c r="CDE102" s="20"/>
      <c r="CDF102" s="20"/>
      <c r="CDG102" s="20"/>
      <c r="CDH102" s="20"/>
      <c r="CDI102" s="20"/>
      <c r="CDJ102" s="20"/>
      <c r="CDK102" s="20"/>
      <c r="CDL102" s="20"/>
      <c r="CDM102" s="20"/>
      <c r="CDN102" s="20"/>
      <c r="CDO102" s="20"/>
      <c r="CDP102" s="20"/>
      <c r="CDQ102" s="20"/>
      <c r="CDR102" s="20"/>
      <c r="CDS102" s="20"/>
      <c r="CDT102" s="20"/>
      <c r="CDU102" s="20"/>
      <c r="CDV102" s="20"/>
      <c r="CDW102" s="20"/>
      <c r="CDX102" s="20"/>
      <c r="CDY102" s="20"/>
      <c r="CDZ102" s="20"/>
      <c r="CEA102" s="20"/>
      <c r="CEB102" s="20"/>
      <c r="CEC102" s="20"/>
      <c r="CED102" s="20"/>
      <c r="CEE102" s="20"/>
      <c r="CEF102" s="20"/>
      <c r="CEG102" s="20"/>
      <c r="CEH102" s="20"/>
      <c r="CEI102" s="20"/>
      <c r="CEJ102" s="20"/>
      <c r="CEK102" s="20"/>
      <c r="CEL102" s="20"/>
      <c r="CEM102" s="20"/>
      <c r="CEN102" s="20"/>
      <c r="CEO102" s="20"/>
      <c r="CEP102" s="20"/>
      <c r="CEQ102" s="20"/>
      <c r="CER102" s="20"/>
      <c r="CES102" s="20"/>
      <c r="CET102" s="20"/>
      <c r="CEU102" s="20"/>
      <c r="CEV102" s="20"/>
      <c r="CEW102" s="20"/>
      <c r="CEX102" s="20"/>
      <c r="CEY102" s="20"/>
      <c r="CEZ102" s="20"/>
      <c r="CFA102" s="20"/>
      <c r="CFB102" s="20"/>
      <c r="CFC102" s="20"/>
      <c r="CFD102" s="20"/>
      <c r="CFE102" s="20"/>
      <c r="CFF102" s="20"/>
      <c r="CFG102" s="20"/>
      <c r="CFH102" s="20"/>
      <c r="CFI102" s="20"/>
      <c r="CFJ102" s="20"/>
      <c r="CFK102" s="20"/>
      <c r="CFL102" s="20"/>
      <c r="CFM102" s="20"/>
      <c r="CFN102" s="20"/>
      <c r="CFO102" s="20"/>
      <c r="CFP102" s="20"/>
      <c r="CFQ102" s="20"/>
      <c r="CFR102" s="20"/>
      <c r="CFS102" s="20"/>
      <c r="CFT102" s="20"/>
      <c r="CFU102" s="20"/>
      <c r="CFV102" s="20"/>
      <c r="CFW102" s="20"/>
      <c r="CFX102" s="20"/>
      <c r="CFY102" s="20"/>
      <c r="CFZ102" s="20"/>
      <c r="CGA102" s="20"/>
      <c r="CGB102" s="20"/>
      <c r="CGC102" s="20"/>
      <c r="CGD102" s="20"/>
      <c r="CGE102" s="20"/>
      <c r="CGF102" s="20"/>
      <c r="CGG102" s="20"/>
      <c r="CGH102" s="20"/>
      <c r="CGI102" s="20"/>
      <c r="CGJ102" s="20"/>
      <c r="CGK102" s="20"/>
      <c r="CGL102" s="20"/>
      <c r="CGM102" s="20"/>
      <c r="CGN102" s="20"/>
      <c r="CGO102" s="20"/>
      <c r="CGP102" s="20"/>
      <c r="CGQ102" s="20"/>
      <c r="CGR102" s="20"/>
      <c r="CGS102" s="20"/>
      <c r="CGT102" s="20"/>
      <c r="CGU102" s="20"/>
      <c r="CGV102" s="20"/>
      <c r="CGW102" s="20"/>
      <c r="CGX102" s="20"/>
      <c r="CGY102" s="20"/>
      <c r="CGZ102" s="20"/>
      <c r="CHA102" s="20"/>
      <c r="CHB102" s="20"/>
      <c r="CHC102" s="20"/>
      <c r="CHD102" s="20"/>
      <c r="CHE102" s="20"/>
      <c r="CHF102" s="20"/>
      <c r="CHG102" s="20"/>
      <c r="CHH102" s="20"/>
      <c r="CHI102" s="20"/>
      <c r="CHJ102" s="20"/>
      <c r="CHK102" s="20"/>
      <c r="CHL102" s="20"/>
      <c r="CHM102" s="20"/>
      <c r="CHN102" s="20"/>
      <c r="CHO102" s="20"/>
      <c r="CHP102" s="20"/>
      <c r="CHQ102" s="20"/>
      <c r="CHR102" s="20"/>
      <c r="CHS102" s="20"/>
      <c r="CHT102" s="20"/>
      <c r="CHU102" s="20"/>
      <c r="CHV102" s="20"/>
      <c r="CHW102" s="20"/>
      <c r="CHX102" s="20"/>
      <c r="CHY102" s="20"/>
      <c r="CHZ102" s="20"/>
      <c r="CIA102" s="20"/>
      <c r="CIB102" s="20"/>
      <c r="CIC102" s="20"/>
      <c r="CID102" s="20"/>
      <c r="CIE102" s="20"/>
      <c r="CIF102" s="20"/>
      <c r="CIG102" s="20"/>
      <c r="CIH102" s="20"/>
      <c r="CII102" s="20"/>
      <c r="CIJ102" s="20"/>
      <c r="CIK102" s="20"/>
      <c r="CIL102" s="20"/>
      <c r="CIM102" s="20"/>
      <c r="CIN102" s="20"/>
      <c r="CIO102" s="20"/>
      <c r="CIP102" s="20"/>
      <c r="CIQ102" s="20"/>
      <c r="CIR102" s="20"/>
      <c r="CIS102" s="20"/>
      <c r="CIT102" s="20"/>
      <c r="CIU102" s="20"/>
      <c r="CIV102" s="20"/>
      <c r="CIW102" s="20"/>
      <c r="CIX102" s="20"/>
      <c r="CIY102" s="20"/>
      <c r="CIZ102" s="20"/>
      <c r="CJA102" s="20"/>
      <c r="CJB102" s="20"/>
      <c r="CJC102" s="20"/>
      <c r="CJD102" s="20"/>
      <c r="CJE102" s="20"/>
      <c r="CJF102" s="20"/>
      <c r="CJG102" s="20"/>
      <c r="CJH102" s="20"/>
      <c r="CJI102" s="20"/>
      <c r="CJJ102" s="20"/>
      <c r="CJK102" s="20"/>
      <c r="CJL102" s="20"/>
      <c r="CJM102" s="20"/>
      <c r="CJN102" s="20"/>
      <c r="CJO102" s="20"/>
      <c r="CJP102" s="20"/>
      <c r="CJQ102" s="20"/>
      <c r="CJR102" s="20"/>
      <c r="CJS102" s="20"/>
      <c r="CJT102" s="20"/>
      <c r="CJU102" s="20"/>
      <c r="CJV102" s="20"/>
      <c r="CJW102" s="20"/>
      <c r="CJX102" s="20"/>
      <c r="CJY102" s="20"/>
      <c r="CJZ102" s="20"/>
      <c r="CKA102" s="20"/>
      <c r="CKB102" s="20"/>
      <c r="CKC102" s="20"/>
      <c r="CKD102" s="20"/>
      <c r="CKE102" s="20"/>
      <c r="CKF102" s="20"/>
      <c r="CKG102" s="20"/>
      <c r="CKH102" s="20"/>
      <c r="CKI102" s="20"/>
      <c r="CKJ102" s="20"/>
      <c r="CKK102" s="20"/>
      <c r="CKL102" s="20"/>
      <c r="CKM102" s="20"/>
      <c r="CKN102" s="20"/>
      <c r="CKO102" s="20"/>
      <c r="CKP102" s="20"/>
      <c r="CKQ102" s="20"/>
      <c r="CKR102" s="20"/>
      <c r="CKS102" s="20"/>
      <c r="CKT102" s="20"/>
      <c r="CKU102" s="20"/>
      <c r="CKV102" s="20"/>
      <c r="CKW102" s="20"/>
      <c r="CKX102" s="20"/>
      <c r="CKY102" s="20"/>
      <c r="CKZ102" s="20"/>
      <c r="CLA102" s="20"/>
      <c r="CLB102" s="20"/>
      <c r="CLC102" s="20"/>
      <c r="CLD102" s="20"/>
      <c r="CLE102" s="20"/>
      <c r="CLF102" s="20"/>
      <c r="CLG102" s="20"/>
      <c r="CLH102" s="20"/>
      <c r="CLI102" s="20"/>
      <c r="CLJ102" s="20"/>
      <c r="CLK102" s="20"/>
      <c r="CLL102" s="20"/>
      <c r="CLM102" s="20"/>
      <c r="CLN102" s="20"/>
      <c r="CLO102" s="20"/>
      <c r="CLP102" s="20"/>
      <c r="CLQ102" s="20"/>
      <c r="CLR102" s="20"/>
      <c r="CLS102" s="20"/>
      <c r="CLT102" s="20"/>
      <c r="CLU102" s="20"/>
      <c r="CLV102" s="20"/>
      <c r="CLW102" s="20"/>
      <c r="CLX102" s="20"/>
      <c r="CLY102" s="20"/>
      <c r="CLZ102" s="20"/>
      <c r="CMA102" s="20"/>
      <c r="CMB102" s="20"/>
      <c r="CMC102" s="20"/>
      <c r="CMD102" s="20"/>
      <c r="CME102" s="20"/>
      <c r="CMF102" s="20"/>
      <c r="CMG102" s="20"/>
      <c r="CMH102" s="20"/>
      <c r="CMI102" s="20"/>
      <c r="CMJ102" s="20"/>
      <c r="CMK102" s="20"/>
      <c r="CML102" s="20"/>
      <c r="CMM102" s="20"/>
      <c r="CMN102" s="20"/>
      <c r="CMO102" s="20"/>
      <c r="CMP102" s="20"/>
      <c r="CMQ102" s="20"/>
      <c r="CMR102" s="20"/>
      <c r="CMS102" s="20"/>
      <c r="CMT102" s="20"/>
      <c r="CMU102" s="20"/>
      <c r="CMV102" s="20"/>
      <c r="CMW102" s="20"/>
      <c r="CMX102" s="20"/>
      <c r="CMY102" s="20"/>
      <c r="CMZ102" s="20"/>
      <c r="CNA102" s="20"/>
      <c r="CNB102" s="20"/>
      <c r="CNC102" s="20"/>
      <c r="CND102" s="20"/>
      <c r="CNE102" s="20"/>
      <c r="CNF102" s="20"/>
      <c r="CNG102" s="20"/>
      <c r="CNH102" s="20"/>
      <c r="CNI102" s="20"/>
      <c r="CNJ102" s="20"/>
      <c r="CNK102" s="20"/>
      <c r="CNL102" s="20"/>
      <c r="CNM102" s="20"/>
      <c r="CNN102" s="20"/>
      <c r="CNO102" s="20"/>
      <c r="CNP102" s="20"/>
      <c r="CNQ102" s="20"/>
      <c r="CNR102" s="20"/>
      <c r="CNS102" s="20"/>
      <c r="CNT102" s="20"/>
      <c r="CNU102" s="20"/>
      <c r="CNV102" s="20"/>
      <c r="CNW102" s="20"/>
      <c r="CNX102" s="20"/>
      <c r="CNY102" s="20"/>
      <c r="CNZ102" s="20"/>
      <c r="COA102" s="20"/>
      <c r="COB102" s="20"/>
      <c r="COC102" s="20"/>
      <c r="COD102" s="20"/>
      <c r="COE102" s="20"/>
      <c r="COF102" s="20"/>
      <c r="COG102" s="20"/>
      <c r="COH102" s="20"/>
      <c r="COI102" s="20"/>
      <c r="COJ102" s="20"/>
      <c r="COK102" s="20"/>
      <c r="COL102" s="20"/>
      <c r="COM102" s="20"/>
      <c r="CON102" s="20"/>
      <c r="COO102" s="20"/>
      <c r="COP102" s="20"/>
      <c r="COQ102" s="20"/>
      <c r="COR102" s="20"/>
      <c r="COS102" s="20"/>
      <c r="COT102" s="20"/>
      <c r="COU102" s="20"/>
      <c r="COV102" s="20"/>
      <c r="COW102" s="20"/>
      <c r="COX102" s="20"/>
      <c r="COY102" s="20"/>
      <c r="COZ102" s="20"/>
      <c r="CPA102" s="20"/>
      <c r="CPB102" s="20"/>
      <c r="CPC102" s="20"/>
      <c r="CPD102" s="20"/>
      <c r="CPE102" s="20"/>
      <c r="CPF102" s="20"/>
      <c r="CPG102" s="20"/>
      <c r="CPH102" s="20"/>
      <c r="CPI102" s="20"/>
      <c r="CPJ102" s="20"/>
      <c r="CPK102" s="20"/>
      <c r="CPL102" s="20"/>
      <c r="CPM102" s="20"/>
      <c r="CPN102" s="20"/>
      <c r="CPO102" s="20"/>
      <c r="CPP102" s="20"/>
      <c r="CPQ102" s="20"/>
      <c r="CPR102" s="20"/>
      <c r="CPS102" s="20"/>
      <c r="CPT102" s="20"/>
      <c r="CPU102" s="20"/>
      <c r="CPV102" s="20"/>
      <c r="CPW102" s="20"/>
      <c r="CPX102" s="20"/>
      <c r="CPY102" s="20"/>
      <c r="CPZ102" s="20"/>
      <c r="CQA102" s="20"/>
      <c r="CQB102" s="20"/>
      <c r="CQC102" s="20"/>
      <c r="CQD102" s="20"/>
      <c r="CQE102" s="20"/>
      <c r="CQF102" s="20"/>
      <c r="CQG102" s="20"/>
      <c r="CQH102" s="20"/>
      <c r="CQI102" s="20"/>
      <c r="CQJ102" s="20"/>
      <c r="CQK102" s="20"/>
      <c r="CQL102" s="20"/>
      <c r="CQM102" s="20"/>
      <c r="CQN102" s="20"/>
      <c r="CQO102" s="20"/>
      <c r="CQP102" s="20"/>
      <c r="CQQ102" s="20"/>
      <c r="CQR102" s="20"/>
      <c r="CQS102" s="20"/>
      <c r="CQT102" s="20"/>
      <c r="CQU102" s="20"/>
      <c r="CQV102" s="20"/>
      <c r="CQW102" s="20"/>
      <c r="CQX102" s="20"/>
      <c r="CQY102" s="20"/>
      <c r="CQZ102" s="20"/>
    </row>
    <row r="103" spans="1:2496" s="11" customFormat="1" ht="18" customHeight="1" x14ac:dyDescent="0.25">
      <c r="A103" s="442" t="s">
        <v>103</v>
      </c>
      <c r="B103" s="21">
        <v>1</v>
      </c>
      <c r="C103" s="21" t="str">
        <f t="shared" si="8"/>
        <v>Tacoma_1</v>
      </c>
      <c r="D103" s="21" t="str">
        <f t="shared" si="9"/>
        <v>Tacoma_1_1</v>
      </c>
      <c r="E103" s="22" t="s">
        <v>5</v>
      </c>
      <c r="F103" s="21">
        <v>1</v>
      </c>
      <c r="G103" s="22" t="s">
        <v>5</v>
      </c>
      <c r="H103" s="21">
        <v>1</v>
      </c>
      <c r="I103" s="22" t="s">
        <v>7</v>
      </c>
      <c r="J103" s="15">
        <v>0</v>
      </c>
      <c r="K103" s="15">
        <v>0</v>
      </c>
      <c r="L103" s="24">
        <v>3883</v>
      </c>
      <c r="M103" s="13">
        <f t="shared" si="10"/>
        <v>3883</v>
      </c>
      <c r="N103" s="13">
        <f t="shared" si="11"/>
        <v>3883</v>
      </c>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c r="EY103" s="20"/>
      <c r="EZ103" s="20"/>
      <c r="FA103" s="20"/>
      <c r="FB103" s="20"/>
      <c r="FC103" s="20"/>
      <c r="FD103" s="20"/>
      <c r="FE103" s="20"/>
      <c r="FF103" s="20"/>
      <c r="FG103" s="20"/>
      <c r="FH103" s="20"/>
      <c r="FI103" s="20"/>
      <c r="FJ103" s="20"/>
      <c r="FK103" s="20"/>
      <c r="FL103" s="20"/>
      <c r="FM103" s="20"/>
      <c r="FN103" s="20"/>
      <c r="FO103" s="20"/>
      <c r="FP103" s="20"/>
      <c r="FQ103" s="20"/>
      <c r="FR103" s="20"/>
      <c r="FS103" s="20"/>
      <c r="FT103" s="20"/>
      <c r="FU103" s="20"/>
      <c r="FV103" s="20"/>
      <c r="FW103" s="20"/>
      <c r="FX103" s="20"/>
      <c r="FY103" s="20"/>
      <c r="FZ103" s="20"/>
      <c r="GA103" s="20"/>
      <c r="GB103" s="20"/>
      <c r="GC103" s="20"/>
      <c r="GD103" s="20"/>
      <c r="GE103" s="20"/>
      <c r="GF103" s="20"/>
      <c r="GG103" s="20"/>
      <c r="GH103" s="20"/>
      <c r="GI103" s="20"/>
      <c r="GJ103" s="20"/>
      <c r="GK103" s="20"/>
      <c r="GL103" s="20"/>
      <c r="GM103" s="20"/>
      <c r="GN103" s="20"/>
      <c r="GO103" s="20"/>
      <c r="GP103" s="20"/>
      <c r="GQ103" s="20"/>
      <c r="GR103" s="20"/>
      <c r="GS103" s="20"/>
      <c r="GT103" s="20"/>
      <c r="GU103" s="20"/>
      <c r="GV103" s="20"/>
      <c r="GW103" s="20"/>
      <c r="GX103" s="20"/>
      <c r="GY103" s="20"/>
      <c r="GZ103" s="20"/>
      <c r="HA103" s="20"/>
      <c r="HB103" s="20"/>
      <c r="HC103" s="20"/>
      <c r="HD103" s="20"/>
      <c r="HE103" s="20"/>
      <c r="HF103" s="20"/>
      <c r="HG103" s="20"/>
      <c r="HH103" s="20"/>
      <c r="HI103" s="20"/>
      <c r="HJ103" s="20"/>
      <c r="HK103" s="20"/>
      <c r="HL103" s="20"/>
      <c r="HM103" s="20"/>
      <c r="HN103" s="20"/>
      <c r="HO103" s="20"/>
      <c r="HP103" s="20"/>
      <c r="HQ103" s="20"/>
      <c r="HR103" s="20"/>
      <c r="HS103" s="20"/>
      <c r="HT103" s="20"/>
      <c r="HU103" s="20"/>
      <c r="HV103" s="20"/>
      <c r="HW103" s="20"/>
      <c r="HX103" s="20"/>
      <c r="HY103" s="20"/>
      <c r="HZ103" s="20"/>
      <c r="IA103" s="20"/>
      <c r="IB103" s="20"/>
      <c r="IC103" s="20"/>
      <c r="ID103" s="20"/>
      <c r="IE103" s="20"/>
      <c r="IF103" s="20"/>
      <c r="IG103" s="20"/>
      <c r="IH103" s="20"/>
      <c r="II103" s="20"/>
      <c r="IJ103" s="20"/>
      <c r="IK103" s="20"/>
      <c r="IL103" s="20"/>
      <c r="IM103" s="20"/>
      <c r="IN103" s="20"/>
      <c r="IO103" s="20"/>
      <c r="IP103" s="20"/>
      <c r="IQ103" s="20"/>
      <c r="IR103" s="20"/>
      <c r="IS103" s="20"/>
      <c r="IT103" s="20"/>
      <c r="IU103" s="20"/>
      <c r="IV103" s="20"/>
      <c r="IW103" s="20"/>
      <c r="IX103" s="20"/>
      <c r="IY103" s="20"/>
      <c r="IZ103" s="20"/>
      <c r="JA103" s="20"/>
      <c r="JB103" s="20"/>
      <c r="JC103" s="20"/>
      <c r="JD103" s="20"/>
      <c r="JE103" s="20"/>
      <c r="JF103" s="20"/>
      <c r="JG103" s="20"/>
      <c r="JH103" s="20"/>
      <c r="JI103" s="20"/>
      <c r="JJ103" s="20"/>
      <c r="JK103" s="20"/>
      <c r="JL103" s="20"/>
      <c r="JM103" s="20"/>
      <c r="JN103" s="20"/>
      <c r="JO103" s="20"/>
      <c r="JP103" s="20"/>
      <c r="JQ103" s="20"/>
      <c r="JR103" s="20"/>
      <c r="JS103" s="20"/>
      <c r="JT103" s="20"/>
      <c r="JU103" s="20"/>
      <c r="JV103" s="20"/>
      <c r="JW103" s="20"/>
      <c r="JX103" s="20"/>
      <c r="JY103" s="20"/>
      <c r="JZ103" s="20"/>
      <c r="KA103" s="20"/>
      <c r="KB103" s="20"/>
      <c r="KC103" s="20"/>
      <c r="KD103" s="20"/>
      <c r="KE103" s="20"/>
      <c r="KF103" s="20"/>
      <c r="KG103" s="20"/>
      <c r="KH103" s="20"/>
      <c r="KI103" s="20"/>
      <c r="KJ103" s="20"/>
      <c r="KK103" s="20"/>
      <c r="KL103" s="20"/>
      <c r="KM103" s="20"/>
      <c r="KN103" s="20"/>
      <c r="KO103" s="20"/>
      <c r="KP103" s="20"/>
      <c r="KQ103" s="20"/>
      <c r="KR103" s="20"/>
      <c r="KS103" s="20"/>
      <c r="KT103" s="20"/>
      <c r="KU103" s="20"/>
      <c r="KV103" s="20"/>
      <c r="KW103" s="20"/>
      <c r="KX103" s="20"/>
      <c r="KY103" s="20"/>
      <c r="KZ103" s="20"/>
      <c r="LA103" s="20"/>
      <c r="LB103" s="20"/>
      <c r="LC103" s="20"/>
      <c r="LD103" s="20"/>
      <c r="LE103" s="20"/>
      <c r="LF103" s="20"/>
      <c r="LG103" s="20"/>
      <c r="LH103" s="20"/>
      <c r="LI103" s="20"/>
      <c r="LJ103" s="20"/>
      <c r="LK103" s="20"/>
      <c r="LL103" s="20"/>
      <c r="LM103" s="20"/>
      <c r="LN103" s="20"/>
      <c r="LO103" s="20"/>
      <c r="LP103" s="20"/>
      <c r="LQ103" s="20"/>
      <c r="LR103" s="20"/>
      <c r="LS103" s="20"/>
      <c r="LT103" s="20"/>
      <c r="LU103" s="20"/>
      <c r="LV103" s="20"/>
      <c r="LW103" s="20"/>
      <c r="LX103" s="20"/>
      <c r="LY103" s="20"/>
      <c r="LZ103" s="20"/>
      <c r="MA103" s="20"/>
      <c r="MB103" s="20"/>
      <c r="MC103" s="20"/>
      <c r="MD103" s="20"/>
      <c r="ME103" s="20"/>
      <c r="MF103" s="20"/>
      <c r="MG103" s="20"/>
      <c r="MH103" s="20"/>
      <c r="MI103" s="20"/>
      <c r="MJ103" s="20"/>
      <c r="MK103" s="20"/>
      <c r="ML103" s="20"/>
      <c r="MM103" s="20"/>
      <c r="MN103" s="20"/>
      <c r="MO103" s="20"/>
      <c r="MP103" s="20"/>
      <c r="MQ103" s="20"/>
      <c r="MR103" s="20"/>
      <c r="MS103" s="20"/>
      <c r="MT103" s="20"/>
      <c r="MU103" s="20"/>
      <c r="MV103" s="20"/>
      <c r="MW103" s="20"/>
      <c r="MX103" s="20"/>
      <c r="MY103" s="20"/>
      <c r="MZ103" s="20"/>
      <c r="NA103" s="20"/>
      <c r="NB103" s="20"/>
      <c r="NC103" s="20"/>
      <c r="ND103" s="20"/>
      <c r="NE103" s="20"/>
      <c r="NF103" s="20"/>
      <c r="NG103" s="20"/>
      <c r="NH103" s="20"/>
      <c r="NI103" s="20"/>
      <c r="NJ103" s="20"/>
      <c r="NK103" s="20"/>
      <c r="NL103" s="20"/>
      <c r="NM103" s="20"/>
      <c r="NN103" s="20"/>
      <c r="NO103" s="20"/>
      <c r="NP103" s="20"/>
      <c r="NQ103" s="20"/>
      <c r="NR103" s="20"/>
      <c r="NS103" s="20"/>
      <c r="NT103" s="20"/>
      <c r="NU103" s="20"/>
      <c r="NV103" s="20"/>
      <c r="NW103" s="20"/>
      <c r="NX103" s="20"/>
      <c r="NY103" s="20"/>
      <c r="NZ103" s="20"/>
      <c r="OA103" s="20"/>
      <c r="OB103" s="20"/>
      <c r="OC103" s="20"/>
      <c r="OD103" s="20"/>
      <c r="OE103" s="20"/>
      <c r="OF103" s="20"/>
      <c r="OG103" s="20"/>
      <c r="OH103" s="20"/>
      <c r="OI103" s="20"/>
      <c r="OJ103" s="20"/>
      <c r="OK103" s="20"/>
      <c r="OL103" s="20"/>
      <c r="OM103" s="20"/>
      <c r="ON103" s="20"/>
      <c r="OO103" s="20"/>
      <c r="OP103" s="20"/>
      <c r="OQ103" s="20"/>
      <c r="OR103" s="20"/>
      <c r="OS103" s="20"/>
      <c r="OT103" s="20"/>
      <c r="OU103" s="20"/>
      <c r="OV103" s="20"/>
      <c r="OW103" s="20"/>
      <c r="OX103" s="20"/>
      <c r="OY103" s="20"/>
      <c r="OZ103" s="20"/>
      <c r="PA103" s="20"/>
      <c r="PB103" s="20"/>
      <c r="PC103" s="20"/>
      <c r="PD103" s="20"/>
      <c r="PE103" s="20"/>
      <c r="PF103" s="20"/>
      <c r="PG103" s="20"/>
      <c r="PH103" s="20"/>
      <c r="PI103" s="20"/>
      <c r="PJ103" s="20"/>
      <c r="PK103" s="20"/>
      <c r="PL103" s="20"/>
      <c r="PM103" s="20"/>
      <c r="PN103" s="20"/>
      <c r="PO103" s="20"/>
      <c r="PP103" s="20"/>
      <c r="PQ103" s="20"/>
      <c r="PR103" s="20"/>
      <c r="PS103" s="20"/>
      <c r="PT103" s="20"/>
      <c r="PU103" s="20"/>
      <c r="PV103" s="20"/>
      <c r="PW103" s="20"/>
      <c r="PX103" s="20"/>
      <c r="PY103" s="20"/>
      <c r="PZ103" s="20"/>
      <c r="QA103" s="20"/>
      <c r="QB103" s="20"/>
      <c r="QC103" s="20"/>
      <c r="QD103" s="20"/>
      <c r="QE103" s="20"/>
      <c r="QF103" s="20"/>
      <c r="QG103" s="20"/>
      <c r="QH103" s="20"/>
      <c r="QI103" s="20"/>
      <c r="QJ103" s="20"/>
      <c r="QK103" s="20"/>
      <c r="QL103" s="20"/>
      <c r="QM103" s="20"/>
      <c r="QN103" s="20"/>
      <c r="QO103" s="20"/>
      <c r="QP103" s="20"/>
      <c r="QQ103" s="20"/>
      <c r="QR103" s="20"/>
      <c r="QS103" s="20"/>
      <c r="QT103" s="20"/>
      <c r="QU103" s="20"/>
      <c r="QV103" s="20"/>
      <c r="QW103" s="20"/>
      <c r="QX103" s="20"/>
      <c r="QY103" s="20"/>
      <c r="QZ103" s="20"/>
      <c r="RA103" s="20"/>
      <c r="RB103" s="20"/>
      <c r="RC103" s="20"/>
      <c r="RD103" s="20"/>
      <c r="RE103" s="20"/>
      <c r="RF103" s="20"/>
      <c r="RG103" s="20"/>
      <c r="RH103" s="20"/>
      <c r="RI103" s="20"/>
      <c r="RJ103" s="20"/>
      <c r="RK103" s="20"/>
      <c r="RL103" s="20"/>
      <c r="RM103" s="20"/>
      <c r="RN103" s="20"/>
      <c r="RO103" s="20"/>
      <c r="RP103" s="20"/>
      <c r="RQ103" s="20"/>
      <c r="RR103" s="20"/>
      <c r="RS103" s="20"/>
      <c r="RT103" s="20"/>
      <c r="RU103" s="20"/>
      <c r="RV103" s="20"/>
      <c r="RW103" s="20"/>
      <c r="RX103" s="20"/>
      <c r="RY103" s="20"/>
      <c r="RZ103" s="20"/>
      <c r="SA103" s="20"/>
      <c r="SB103" s="20"/>
      <c r="SC103" s="20"/>
      <c r="SD103" s="20"/>
      <c r="SE103" s="20"/>
      <c r="SF103" s="20"/>
      <c r="SG103" s="20"/>
      <c r="SH103" s="20"/>
      <c r="SI103" s="20"/>
      <c r="SJ103" s="20"/>
      <c r="SK103" s="20"/>
      <c r="SL103" s="20"/>
      <c r="SM103" s="20"/>
      <c r="SN103" s="20"/>
      <c r="SO103" s="20"/>
      <c r="SP103" s="20"/>
      <c r="SQ103" s="20"/>
      <c r="SR103" s="20"/>
      <c r="SS103" s="20"/>
      <c r="ST103" s="20"/>
      <c r="SU103" s="20"/>
      <c r="SV103" s="20"/>
      <c r="SW103" s="20"/>
      <c r="SX103" s="20"/>
      <c r="SY103" s="20"/>
      <c r="SZ103" s="20"/>
      <c r="TA103" s="20"/>
      <c r="TB103" s="20"/>
      <c r="TC103" s="20"/>
      <c r="TD103" s="20"/>
      <c r="TE103" s="20"/>
      <c r="TF103" s="20"/>
      <c r="TG103" s="20"/>
      <c r="TH103" s="20"/>
      <c r="TI103" s="20"/>
      <c r="TJ103" s="20"/>
      <c r="TK103" s="20"/>
      <c r="TL103" s="20"/>
      <c r="TM103" s="20"/>
      <c r="TN103" s="20"/>
      <c r="TO103" s="20"/>
      <c r="TP103" s="20"/>
      <c r="TQ103" s="20"/>
      <c r="TR103" s="20"/>
      <c r="TS103" s="20"/>
      <c r="TT103" s="20"/>
      <c r="TU103" s="20"/>
      <c r="TV103" s="20"/>
      <c r="TW103" s="20"/>
      <c r="TX103" s="20"/>
      <c r="TY103" s="20"/>
      <c r="TZ103" s="20"/>
      <c r="UA103" s="20"/>
      <c r="UB103" s="20"/>
      <c r="UC103" s="20"/>
      <c r="UD103" s="20"/>
      <c r="UE103" s="20"/>
      <c r="UF103" s="20"/>
      <c r="UG103" s="20"/>
      <c r="UH103" s="20"/>
      <c r="UI103" s="20"/>
      <c r="UJ103" s="20"/>
      <c r="UK103" s="20"/>
      <c r="UL103" s="20"/>
      <c r="UM103" s="20"/>
      <c r="UN103" s="20"/>
      <c r="UO103" s="20"/>
      <c r="UP103" s="20"/>
      <c r="UQ103" s="20"/>
      <c r="UR103" s="20"/>
      <c r="US103" s="20"/>
      <c r="UT103" s="20"/>
      <c r="UU103" s="20"/>
      <c r="UV103" s="20"/>
      <c r="UW103" s="20"/>
      <c r="UX103" s="20"/>
      <c r="UY103" s="20"/>
      <c r="UZ103" s="20"/>
      <c r="VA103" s="20"/>
      <c r="VB103" s="20"/>
      <c r="VC103" s="20"/>
      <c r="VD103" s="20"/>
      <c r="VE103" s="20"/>
      <c r="VF103" s="20"/>
      <c r="VG103" s="20"/>
      <c r="VH103" s="20"/>
      <c r="VI103" s="20"/>
      <c r="VJ103" s="20"/>
      <c r="VK103" s="20"/>
      <c r="VL103" s="20"/>
      <c r="VM103" s="20"/>
      <c r="VN103" s="20"/>
      <c r="VO103" s="20"/>
      <c r="VP103" s="20"/>
      <c r="VQ103" s="20"/>
      <c r="VR103" s="20"/>
      <c r="VS103" s="20"/>
      <c r="VT103" s="20"/>
      <c r="VU103" s="20"/>
      <c r="VV103" s="20"/>
      <c r="VW103" s="20"/>
      <c r="VX103" s="20"/>
      <c r="VY103" s="20"/>
      <c r="VZ103" s="20"/>
      <c r="WA103" s="20"/>
      <c r="WB103" s="20"/>
      <c r="WC103" s="20"/>
      <c r="WD103" s="20"/>
      <c r="WE103" s="20"/>
      <c r="WF103" s="20"/>
      <c r="WG103" s="20"/>
      <c r="WH103" s="20"/>
      <c r="WI103" s="20"/>
      <c r="WJ103" s="20"/>
      <c r="WK103" s="20"/>
      <c r="WL103" s="20"/>
      <c r="WM103" s="20"/>
      <c r="WN103" s="20"/>
      <c r="WO103" s="20"/>
      <c r="WP103" s="20"/>
      <c r="WQ103" s="20"/>
      <c r="WR103" s="20"/>
      <c r="WS103" s="20"/>
      <c r="WT103" s="20"/>
      <c r="WU103" s="20"/>
      <c r="WV103" s="20"/>
      <c r="WW103" s="20"/>
      <c r="WX103" s="20"/>
      <c r="WY103" s="20"/>
      <c r="WZ103" s="20"/>
      <c r="XA103" s="20"/>
      <c r="XB103" s="20"/>
      <c r="XC103" s="20"/>
      <c r="XD103" s="20"/>
      <c r="XE103" s="20"/>
      <c r="XF103" s="20"/>
      <c r="XG103" s="20"/>
      <c r="XH103" s="20"/>
      <c r="XI103" s="20"/>
      <c r="XJ103" s="20"/>
      <c r="XK103" s="20"/>
      <c r="XL103" s="20"/>
      <c r="XM103" s="20"/>
      <c r="XN103" s="20"/>
      <c r="XO103" s="20"/>
      <c r="XP103" s="20"/>
      <c r="XQ103" s="20"/>
      <c r="XR103" s="20"/>
      <c r="XS103" s="20"/>
      <c r="XT103" s="20"/>
      <c r="XU103" s="20"/>
      <c r="XV103" s="20"/>
      <c r="XW103" s="20"/>
      <c r="XX103" s="20"/>
      <c r="XY103" s="20"/>
      <c r="XZ103" s="20"/>
      <c r="YA103" s="20"/>
      <c r="YB103" s="20"/>
      <c r="YC103" s="20"/>
      <c r="YD103" s="20"/>
      <c r="YE103" s="20"/>
      <c r="YF103" s="20"/>
      <c r="YG103" s="20"/>
      <c r="YH103" s="20"/>
      <c r="YI103" s="20"/>
      <c r="YJ103" s="20"/>
      <c r="YK103" s="20"/>
      <c r="YL103" s="20"/>
      <c r="YM103" s="20"/>
      <c r="YN103" s="20"/>
      <c r="YO103" s="20"/>
      <c r="YP103" s="20"/>
      <c r="YQ103" s="20"/>
      <c r="YR103" s="20"/>
      <c r="YS103" s="20"/>
      <c r="YT103" s="20"/>
      <c r="YU103" s="20"/>
      <c r="YV103" s="20"/>
      <c r="YW103" s="20"/>
      <c r="YX103" s="20"/>
      <c r="YY103" s="20"/>
      <c r="YZ103" s="20"/>
      <c r="ZA103" s="20"/>
      <c r="ZB103" s="20"/>
      <c r="ZC103" s="20"/>
      <c r="ZD103" s="20"/>
      <c r="ZE103" s="20"/>
      <c r="ZF103" s="20"/>
      <c r="ZG103" s="20"/>
      <c r="ZH103" s="20"/>
      <c r="ZI103" s="20"/>
      <c r="ZJ103" s="20"/>
      <c r="ZK103" s="20"/>
      <c r="ZL103" s="20"/>
      <c r="ZM103" s="20"/>
      <c r="ZN103" s="20"/>
      <c r="ZO103" s="20"/>
      <c r="ZP103" s="20"/>
      <c r="ZQ103" s="20"/>
      <c r="ZR103" s="20"/>
      <c r="ZS103" s="20"/>
      <c r="ZT103" s="20"/>
      <c r="ZU103" s="20"/>
      <c r="ZV103" s="20"/>
      <c r="ZW103" s="20"/>
      <c r="ZX103" s="20"/>
      <c r="ZY103" s="20"/>
      <c r="ZZ103" s="20"/>
      <c r="AAA103" s="20"/>
      <c r="AAB103" s="20"/>
      <c r="AAC103" s="20"/>
      <c r="AAD103" s="20"/>
      <c r="AAE103" s="20"/>
      <c r="AAF103" s="20"/>
      <c r="AAG103" s="20"/>
      <c r="AAH103" s="20"/>
      <c r="AAI103" s="20"/>
      <c r="AAJ103" s="20"/>
      <c r="AAK103" s="20"/>
      <c r="AAL103" s="20"/>
      <c r="AAM103" s="20"/>
      <c r="AAN103" s="20"/>
      <c r="AAO103" s="20"/>
      <c r="AAP103" s="20"/>
      <c r="AAQ103" s="20"/>
      <c r="AAR103" s="20"/>
      <c r="AAS103" s="20"/>
      <c r="AAT103" s="20"/>
      <c r="AAU103" s="20"/>
      <c r="AAV103" s="20"/>
      <c r="AAW103" s="20"/>
      <c r="AAX103" s="20"/>
      <c r="AAY103" s="20"/>
      <c r="AAZ103" s="20"/>
      <c r="ABA103" s="20"/>
      <c r="ABB103" s="20"/>
      <c r="ABC103" s="20"/>
      <c r="ABD103" s="20"/>
      <c r="ABE103" s="20"/>
      <c r="ABF103" s="20"/>
      <c r="ABG103" s="20"/>
      <c r="ABH103" s="20"/>
      <c r="ABI103" s="20"/>
      <c r="ABJ103" s="20"/>
      <c r="ABK103" s="20"/>
      <c r="ABL103" s="20"/>
      <c r="ABM103" s="20"/>
      <c r="ABN103" s="20"/>
      <c r="ABO103" s="20"/>
      <c r="ABP103" s="20"/>
      <c r="ABQ103" s="20"/>
      <c r="ABR103" s="20"/>
      <c r="ABS103" s="20"/>
      <c r="ABT103" s="20"/>
      <c r="ABU103" s="20"/>
      <c r="ABV103" s="20"/>
      <c r="ABW103" s="20"/>
      <c r="ABX103" s="20"/>
      <c r="ABY103" s="20"/>
      <c r="ABZ103" s="20"/>
      <c r="ACA103" s="20"/>
      <c r="ACB103" s="20"/>
      <c r="ACC103" s="20"/>
      <c r="ACD103" s="20"/>
      <c r="ACE103" s="20"/>
      <c r="ACF103" s="20"/>
      <c r="ACG103" s="20"/>
      <c r="ACH103" s="20"/>
      <c r="ACI103" s="20"/>
      <c r="ACJ103" s="20"/>
      <c r="ACK103" s="20"/>
      <c r="ACL103" s="20"/>
      <c r="ACM103" s="20"/>
      <c r="ACN103" s="20"/>
      <c r="ACO103" s="20"/>
      <c r="ACP103" s="20"/>
      <c r="ACQ103" s="20"/>
      <c r="ACR103" s="20"/>
      <c r="ACS103" s="20"/>
      <c r="ACT103" s="20"/>
      <c r="ACU103" s="20"/>
      <c r="ACV103" s="20"/>
      <c r="ACW103" s="20"/>
      <c r="ACX103" s="20"/>
      <c r="ACY103" s="20"/>
      <c r="ACZ103" s="20"/>
      <c r="ADA103" s="20"/>
      <c r="ADB103" s="20"/>
      <c r="ADC103" s="20"/>
      <c r="ADD103" s="20"/>
      <c r="ADE103" s="20"/>
      <c r="ADF103" s="20"/>
      <c r="ADG103" s="20"/>
      <c r="ADH103" s="20"/>
      <c r="ADI103" s="20"/>
      <c r="ADJ103" s="20"/>
      <c r="ADK103" s="20"/>
      <c r="ADL103" s="20"/>
      <c r="ADM103" s="20"/>
      <c r="ADN103" s="20"/>
      <c r="ADO103" s="20"/>
      <c r="ADP103" s="20"/>
      <c r="ADQ103" s="20"/>
      <c r="ADR103" s="20"/>
      <c r="ADS103" s="20"/>
      <c r="ADT103" s="20"/>
      <c r="ADU103" s="20"/>
      <c r="ADV103" s="20"/>
      <c r="ADW103" s="20"/>
      <c r="ADX103" s="20"/>
      <c r="ADY103" s="20"/>
      <c r="ADZ103" s="20"/>
      <c r="AEA103" s="20"/>
      <c r="AEB103" s="20"/>
      <c r="AEC103" s="20"/>
      <c r="AED103" s="20"/>
      <c r="AEE103" s="20"/>
      <c r="AEF103" s="20"/>
      <c r="AEG103" s="20"/>
      <c r="AEH103" s="20"/>
      <c r="AEI103" s="20"/>
      <c r="AEJ103" s="20"/>
      <c r="AEK103" s="20"/>
      <c r="AEL103" s="20"/>
      <c r="AEM103" s="20"/>
      <c r="AEN103" s="20"/>
      <c r="AEO103" s="20"/>
      <c r="AEP103" s="20"/>
      <c r="AEQ103" s="20"/>
      <c r="AER103" s="20"/>
      <c r="AES103" s="20"/>
      <c r="AET103" s="20"/>
      <c r="AEU103" s="20"/>
      <c r="AEV103" s="20"/>
      <c r="AEW103" s="20"/>
      <c r="AEX103" s="20"/>
      <c r="AEY103" s="20"/>
      <c r="AEZ103" s="20"/>
      <c r="AFA103" s="20"/>
      <c r="AFB103" s="20"/>
      <c r="AFC103" s="20"/>
      <c r="AFD103" s="20"/>
      <c r="AFE103" s="20"/>
      <c r="AFF103" s="20"/>
      <c r="AFG103" s="20"/>
      <c r="AFH103" s="20"/>
      <c r="AFI103" s="20"/>
      <c r="AFJ103" s="20"/>
      <c r="AFK103" s="20"/>
      <c r="AFL103" s="20"/>
      <c r="AFM103" s="20"/>
      <c r="AFN103" s="20"/>
      <c r="AFO103" s="20"/>
      <c r="AFP103" s="20"/>
      <c r="AFQ103" s="20"/>
      <c r="AFR103" s="20"/>
      <c r="AFS103" s="20"/>
      <c r="AFT103" s="20"/>
      <c r="AFU103" s="20"/>
      <c r="AFV103" s="20"/>
      <c r="AFW103" s="20"/>
      <c r="AFX103" s="20"/>
      <c r="AFY103" s="20"/>
      <c r="AFZ103" s="20"/>
      <c r="AGA103" s="20"/>
      <c r="AGB103" s="20"/>
      <c r="AGC103" s="20"/>
      <c r="AGD103" s="20"/>
      <c r="AGE103" s="20"/>
      <c r="AGF103" s="20"/>
      <c r="AGG103" s="20"/>
      <c r="AGH103" s="20"/>
      <c r="AGI103" s="20"/>
      <c r="AGJ103" s="20"/>
      <c r="AGK103" s="20"/>
      <c r="AGL103" s="20"/>
      <c r="AGM103" s="20"/>
      <c r="AGN103" s="20"/>
      <c r="AGO103" s="20"/>
      <c r="AGP103" s="20"/>
      <c r="AGQ103" s="20"/>
      <c r="AGR103" s="20"/>
      <c r="AGS103" s="20"/>
      <c r="AGT103" s="20"/>
      <c r="AGU103" s="20"/>
      <c r="AGV103" s="20"/>
      <c r="AGW103" s="20"/>
      <c r="AGX103" s="20"/>
      <c r="AGY103" s="20"/>
      <c r="AGZ103" s="20"/>
      <c r="AHA103" s="20"/>
      <c r="AHB103" s="20"/>
      <c r="AHC103" s="20"/>
      <c r="AHD103" s="20"/>
      <c r="AHE103" s="20"/>
      <c r="AHF103" s="20"/>
      <c r="AHG103" s="20"/>
      <c r="AHH103" s="20"/>
      <c r="AHI103" s="20"/>
      <c r="AHJ103" s="20"/>
      <c r="AHK103" s="20"/>
      <c r="AHL103" s="20"/>
      <c r="AHM103" s="20"/>
      <c r="AHN103" s="20"/>
      <c r="AHO103" s="20"/>
      <c r="AHP103" s="20"/>
      <c r="AHQ103" s="20"/>
      <c r="AHR103" s="20"/>
      <c r="AHS103" s="20"/>
      <c r="AHT103" s="20"/>
      <c r="AHU103" s="20"/>
      <c r="AHV103" s="20"/>
      <c r="AHW103" s="20"/>
      <c r="AHX103" s="20"/>
      <c r="AHY103" s="20"/>
      <c r="AHZ103" s="20"/>
      <c r="AIA103" s="20"/>
      <c r="AIB103" s="20"/>
      <c r="AIC103" s="20"/>
      <c r="AID103" s="20"/>
      <c r="AIE103" s="20"/>
      <c r="AIF103" s="20"/>
      <c r="AIG103" s="20"/>
      <c r="AIH103" s="20"/>
      <c r="AII103" s="20"/>
      <c r="AIJ103" s="20"/>
      <c r="AIK103" s="20"/>
      <c r="AIL103" s="20"/>
      <c r="AIM103" s="20"/>
      <c r="AIN103" s="20"/>
      <c r="AIO103" s="20"/>
      <c r="AIP103" s="20"/>
      <c r="AIQ103" s="20"/>
      <c r="AIR103" s="20"/>
      <c r="AIS103" s="20"/>
      <c r="AIT103" s="20"/>
      <c r="AIU103" s="20"/>
      <c r="AIV103" s="20"/>
      <c r="AIW103" s="20"/>
      <c r="AIX103" s="20"/>
      <c r="AIY103" s="20"/>
      <c r="AIZ103" s="20"/>
      <c r="AJA103" s="20"/>
      <c r="AJB103" s="20"/>
      <c r="AJC103" s="20"/>
      <c r="AJD103" s="20"/>
      <c r="AJE103" s="20"/>
      <c r="AJF103" s="20"/>
      <c r="AJG103" s="20"/>
      <c r="AJH103" s="20"/>
      <c r="AJI103" s="20"/>
      <c r="AJJ103" s="20"/>
      <c r="AJK103" s="20"/>
      <c r="AJL103" s="20"/>
      <c r="AJM103" s="20"/>
      <c r="AJN103" s="20"/>
      <c r="AJO103" s="20"/>
      <c r="AJP103" s="20"/>
      <c r="AJQ103" s="20"/>
      <c r="AJR103" s="20"/>
      <c r="AJS103" s="20"/>
      <c r="AJT103" s="20"/>
      <c r="AJU103" s="20"/>
      <c r="AJV103" s="20"/>
      <c r="AJW103" s="20"/>
      <c r="AJX103" s="20"/>
      <c r="AJY103" s="20"/>
      <c r="AJZ103" s="20"/>
      <c r="AKA103" s="20"/>
      <c r="AKB103" s="20"/>
      <c r="AKC103" s="20"/>
      <c r="AKD103" s="20"/>
      <c r="AKE103" s="20"/>
      <c r="AKF103" s="20"/>
      <c r="AKG103" s="20"/>
      <c r="AKH103" s="20"/>
      <c r="AKI103" s="20"/>
      <c r="AKJ103" s="20"/>
      <c r="AKK103" s="20"/>
      <c r="AKL103" s="20"/>
      <c r="AKM103" s="20"/>
      <c r="AKN103" s="20"/>
      <c r="AKO103" s="20"/>
      <c r="AKP103" s="20"/>
      <c r="AKQ103" s="20"/>
      <c r="AKR103" s="20"/>
      <c r="AKS103" s="20"/>
      <c r="AKT103" s="20"/>
      <c r="AKU103" s="20"/>
      <c r="AKV103" s="20"/>
      <c r="AKW103" s="20"/>
      <c r="AKX103" s="20"/>
      <c r="AKY103" s="20"/>
      <c r="AKZ103" s="20"/>
      <c r="ALA103" s="20"/>
      <c r="ALB103" s="20"/>
      <c r="ALC103" s="20"/>
      <c r="ALD103" s="20"/>
      <c r="ALE103" s="20"/>
      <c r="ALF103" s="20"/>
      <c r="ALG103" s="20"/>
      <c r="ALH103" s="20"/>
      <c r="ALI103" s="20"/>
      <c r="ALJ103" s="20"/>
      <c r="ALK103" s="20"/>
      <c r="ALL103" s="20"/>
      <c r="ALM103" s="20"/>
      <c r="ALN103" s="20"/>
      <c r="ALO103" s="20"/>
      <c r="ALP103" s="20"/>
      <c r="ALQ103" s="20"/>
      <c r="ALR103" s="20"/>
      <c r="ALS103" s="20"/>
      <c r="ALT103" s="20"/>
      <c r="ALU103" s="20"/>
      <c r="ALV103" s="20"/>
      <c r="ALW103" s="20"/>
      <c r="ALX103" s="20"/>
      <c r="ALY103" s="20"/>
      <c r="ALZ103" s="20"/>
      <c r="AMA103" s="20"/>
      <c r="AMB103" s="20"/>
      <c r="AMC103" s="20"/>
      <c r="AMD103" s="20"/>
      <c r="AME103" s="20"/>
      <c r="AMF103" s="20"/>
      <c r="AMG103" s="20"/>
      <c r="AMH103" s="20"/>
      <c r="AMI103" s="20"/>
      <c r="AMJ103" s="20"/>
      <c r="AMK103" s="20"/>
      <c r="AML103" s="20"/>
      <c r="AMM103" s="20"/>
      <c r="AMN103" s="20"/>
      <c r="AMO103" s="20"/>
      <c r="AMP103" s="20"/>
      <c r="AMQ103" s="20"/>
      <c r="AMR103" s="20"/>
      <c r="AMS103" s="20"/>
      <c r="AMT103" s="20"/>
      <c r="AMU103" s="20"/>
      <c r="AMV103" s="20"/>
      <c r="AMW103" s="20"/>
      <c r="AMX103" s="20"/>
      <c r="AMY103" s="20"/>
      <c r="AMZ103" s="20"/>
      <c r="ANA103" s="20"/>
      <c r="ANB103" s="20"/>
      <c r="ANC103" s="20"/>
      <c r="AND103" s="20"/>
      <c r="ANE103" s="20"/>
      <c r="ANF103" s="20"/>
      <c r="ANG103" s="20"/>
      <c r="ANH103" s="20"/>
      <c r="ANI103" s="20"/>
      <c r="ANJ103" s="20"/>
      <c r="ANK103" s="20"/>
      <c r="ANL103" s="20"/>
      <c r="ANM103" s="20"/>
      <c r="ANN103" s="20"/>
      <c r="ANO103" s="20"/>
      <c r="ANP103" s="20"/>
      <c r="ANQ103" s="20"/>
      <c r="ANR103" s="20"/>
      <c r="ANS103" s="20"/>
      <c r="ANT103" s="20"/>
      <c r="ANU103" s="20"/>
      <c r="ANV103" s="20"/>
      <c r="ANW103" s="20"/>
      <c r="ANX103" s="20"/>
      <c r="ANY103" s="20"/>
      <c r="ANZ103" s="20"/>
      <c r="AOA103" s="20"/>
      <c r="AOB103" s="20"/>
      <c r="AOC103" s="20"/>
      <c r="AOD103" s="20"/>
      <c r="AOE103" s="20"/>
      <c r="AOF103" s="20"/>
      <c r="AOG103" s="20"/>
      <c r="AOH103" s="20"/>
      <c r="AOI103" s="20"/>
      <c r="AOJ103" s="20"/>
      <c r="AOK103" s="20"/>
      <c r="AOL103" s="20"/>
      <c r="AOM103" s="20"/>
      <c r="AON103" s="20"/>
      <c r="AOO103" s="20"/>
      <c r="AOP103" s="20"/>
      <c r="AOQ103" s="20"/>
      <c r="AOR103" s="20"/>
      <c r="AOS103" s="20"/>
      <c r="AOT103" s="20"/>
      <c r="AOU103" s="20"/>
      <c r="AOV103" s="20"/>
      <c r="AOW103" s="20"/>
      <c r="AOX103" s="20"/>
      <c r="AOY103" s="20"/>
      <c r="AOZ103" s="20"/>
      <c r="APA103" s="20"/>
      <c r="APB103" s="20"/>
      <c r="APC103" s="20"/>
      <c r="APD103" s="20"/>
      <c r="APE103" s="20"/>
      <c r="APF103" s="20"/>
      <c r="APG103" s="20"/>
      <c r="APH103" s="20"/>
      <c r="API103" s="20"/>
      <c r="APJ103" s="20"/>
      <c r="APK103" s="20"/>
      <c r="APL103" s="20"/>
      <c r="APM103" s="20"/>
      <c r="APN103" s="20"/>
      <c r="APO103" s="20"/>
      <c r="APP103" s="20"/>
      <c r="APQ103" s="20"/>
      <c r="APR103" s="20"/>
      <c r="APS103" s="20"/>
      <c r="APT103" s="20"/>
      <c r="APU103" s="20"/>
      <c r="APV103" s="20"/>
      <c r="APW103" s="20"/>
      <c r="APX103" s="20"/>
      <c r="APY103" s="20"/>
      <c r="APZ103" s="20"/>
      <c r="AQA103" s="20"/>
      <c r="AQB103" s="20"/>
      <c r="AQC103" s="20"/>
      <c r="AQD103" s="20"/>
      <c r="AQE103" s="20"/>
      <c r="AQF103" s="20"/>
      <c r="AQG103" s="20"/>
      <c r="AQH103" s="20"/>
      <c r="AQI103" s="20"/>
      <c r="AQJ103" s="20"/>
      <c r="AQK103" s="20"/>
      <c r="AQL103" s="20"/>
      <c r="AQM103" s="20"/>
      <c r="AQN103" s="20"/>
      <c r="AQO103" s="20"/>
      <c r="AQP103" s="20"/>
      <c r="AQQ103" s="20"/>
      <c r="AQR103" s="20"/>
      <c r="AQS103" s="20"/>
      <c r="AQT103" s="20"/>
      <c r="AQU103" s="20"/>
      <c r="AQV103" s="20"/>
      <c r="AQW103" s="20"/>
      <c r="AQX103" s="20"/>
      <c r="AQY103" s="20"/>
      <c r="AQZ103" s="20"/>
      <c r="ARA103" s="20"/>
      <c r="ARB103" s="20"/>
      <c r="ARC103" s="20"/>
      <c r="ARD103" s="20"/>
      <c r="ARE103" s="20"/>
      <c r="ARF103" s="20"/>
      <c r="ARG103" s="20"/>
      <c r="ARH103" s="20"/>
      <c r="ARI103" s="20"/>
      <c r="ARJ103" s="20"/>
      <c r="ARK103" s="20"/>
      <c r="ARL103" s="20"/>
      <c r="ARM103" s="20"/>
      <c r="ARN103" s="20"/>
      <c r="ARO103" s="20"/>
      <c r="ARP103" s="20"/>
      <c r="ARQ103" s="20"/>
      <c r="ARR103" s="20"/>
      <c r="ARS103" s="20"/>
      <c r="ART103" s="20"/>
      <c r="ARU103" s="20"/>
      <c r="ARV103" s="20"/>
      <c r="ARW103" s="20"/>
      <c r="ARX103" s="20"/>
      <c r="ARY103" s="20"/>
      <c r="ARZ103" s="20"/>
      <c r="ASA103" s="20"/>
      <c r="ASB103" s="20"/>
      <c r="ASC103" s="20"/>
      <c r="ASD103" s="20"/>
      <c r="ASE103" s="20"/>
      <c r="ASF103" s="20"/>
      <c r="ASG103" s="20"/>
      <c r="ASH103" s="20"/>
      <c r="ASI103" s="20"/>
      <c r="ASJ103" s="20"/>
      <c r="ASK103" s="20"/>
      <c r="ASL103" s="20"/>
      <c r="ASM103" s="20"/>
      <c r="ASN103" s="20"/>
      <c r="ASO103" s="20"/>
      <c r="ASP103" s="20"/>
      <c r="ASQ103" s="20"/>
      <c r="ASR103" s="20"/>
      <c r="ASS103" s="20"/>
      <c r="AST103" s="20"/>
      <c r="ASU103" s="20"/>
      <c r="ASV103" s="20"/>
      <c r="ASW103" s="20"/>
      <c r="ASX103" s="20"/>
      <c r="ASY103" s="20"/>
      <c r="ASZ103" s="20"/>
      <c r="ATA103" s="20"/>
      <c r="ATB103" s="20"/>
      <c r="ATC103" s="20"/>
      <c r="ATD103" s="20"/>
      <c r="ATE103" s="20"/>
      <c r="ATF103" s="20"/>
      <c r="ATG103" s="20"/>
      <c r="ATH103" s="20"/>
      <c r="ATI103" s="20"/>
      <c r="ATJ103" s="20"/>
      <c r="ATK103" s="20"/>
      <c r="ATL103" s="20"/>
      <c r="ATM103" s="20"/>
      <c r="ATN103" s="20"/>
      <c r="ATO103" s="20"/>
      <c r="ATP103" s="20"/>
      <c r="ATQ103" s="20"/>
      <c r="ATR103" s="20"/>
      <c r="ATS103" s="20"/>
      <c r="ATT103" s="20"/>
      <c r="ATU103" s="20"/>
      <c r="ATV103" s="20"/>
      <c r="ATW103" s="20"/>
      <c r="ATX103" s="20"/>
      <c r="ATY103" s="20"/>
      <c r="ATZ103" s="20"/>
      <c r="AUA103" s="20"/>
      <c r="AUB103" s="20"/>
      <c r="AUC103" s="20"/>
      <c r="AUD103" s="20"/>
      <c r="AUE103" s="20"/>
      <c r="AUF103" s="20"/>
      <c r="AUG103" s="20"/>
      <c r="AUH103" s="20"/>
      <c r="AUI103" s="20"/>
      <c r="AUJ103" s="20"/>
      <c r="AUK103" s="20"/>
      <c r="AUL103" s="20"/>
      <c r="AUM103" s="20"/>
      <c r="AUN103" s="20"/>
      <c r="AUO103" s="20"/>
      <c r="AUP103" s="20"/>
      <c r="AUQ103" s="20"/>
      <c r="AUR103" s="20"/>
      <c r="AUS103" s="20"/>
      <c r="AUT103" s="20"/>
      <c r="AUU103" s="20"/>
      <c r="AUV103" s="20"/>
      <c r="AUW103" s="20"/>
      <c r="AUX103" s="20"/>
      <c r="AUY103" s="20"/>
      <c r="AUZ103" s="20"/>
      <c r="AVA103" s="20"/>
      <c r="AVB103" s="20"/>
      <c r="AVC103" s="20"/>
      <c r="AVD103" s="20"/>
      <c r="AVE103" s="20"/>
      <c r="AVF103" s="20"/>
      <c r="AVG103" s="20"/>
      <c r="AVH103" s="20"/>
      <c r="AVI103" s="20"/>
      <c r="AVJ103" s="20"/>
      <c r="AVK103" s="20"/>
      <c r="AVL103" s="20"/>
      <c r="AVM103" s="20"/>
      <c r="AVN103" s="20"/>
      <c r="AVO103" s="20"/>
      <c r="AVP103" s="20"/>
      <c r="AVQ103" s="20"/>
      <c r="AVR103" s="20"/>
      <c r="AVS103" s="20"/>
      <c r="AVT103" s="20"/>
      <c r="AVU103" s="20"/>
      <c r="AVV103" s="20"/>
      <c r="AVW103" s="20"/>
      <c r="AVX103" s="20"/>
      <c r="AVY103" s="20"/>
      <c r="AVZ103" s="20"/>
      <c r="AWA103" s="20"/>
      <c r="AWB103" s="20"/>
      <c r="AWC103" s="20"/>
      <c r="AWD103" s="20"/>
      <c r="AWE103" s="20"/>
      <c r="AWF103" s="20"/>
      <c r="AWG103" s="20"/>
      <c r="AWH103" s="20"/>
      <c r="AWI103" s="20"/>
      <c r="AWJ103" s="20"/>
      <c r="AWK103" s="20"/>
      <c r="AWL103" s="20"/>
      <c r="AWM103" s="20"/>
      <c r="AWN103" s="20"/>
      <c r="AWO103" s="20"/>
      <c r="AWP103" s="20"/>
      <c r="AWQ103" s="20"/>
      <c r="AWR103" s="20"/>
      <c r="AWS103" s="20"/>
      <c r="AWT103" s="20"/>
      <c r="AWU103" s="20"/>
      <c r="AWV103" s="20"/>
      <c r="AWW103" s="20"/>
      <c r="AWX103" s="20"/>
      <c r="AWY103" s="20"/>
      <c r="AWZ103" s="20"/>
      <c r="AXA103" s="20"/>
      <c r="AXB103" s="20"/>
      <c r="AXC103" s="20"/>
      <c r="AXD103" s="20"/>
      <c r="AXE103" s="20"/>
      <c r="AXF103" s="20"/>
      <c r="AXG103" s="20"/>
      <c r="AXH103" s="20"/>
      <c r="AXI103" s="20"/>
      <c r="AXJ103" s="20"/>
      <c r="AXK103" s="20"/>
      <c r="AXL103" s="20"/>
      <c r="AXM103" s="20"/>
      <c r="AXN103" s="20"/>
      <c r="AXO103" s="20"/>
      <c r="AXP103" s="20"/>
      <c r="AXQ103" s="20"/>
      <c r="AXR103" s="20"/>
      <c r="AXS103" s="20"/>
      <c r="AXT103" s="20"/>
      <c r="AXU103" s="20"/>
      <c r="AXV103" s="20"/>
      <c r="AXW103" s="20"/>
      <c r="AXX103" s="20"/>
      <c r="AXY103" s="20"/>
      <c r="AXZ103" s="20"/>
      <c r="AYA103" s="20"/>
      <c r="AYB103" s="20"/>
      <c r="AYC103" s="20"/>
      <c r="AYD103" s="20"/>
      <c r="AYE103" s="20"/>
      <c r="AYF103" s="20"/>
      <c r="AYG103" s="20"/>
      <c r="AYH103" s="20"/>
      <c r="AYI103" s="20"/>
      <c r="AYJ103" s="20"/>
      <c r="AYK103" s="20"/>
      <c r="AYL103" s="20"/>
      <c r="AYM103" s="20"/>
      <c r="AYN103" s="20"/>
      <c r="AYO103" s="20"/>
      <c r="AYP103" s="20"/>
      <c r="AYQ103" s="20"/>
      <c r="AYR103" s="20"/>
      <c r="AYS103" s="20"/>
      <c r="AYT103" s="20"/>
      <c r="AYU103" s="20"/>
      <c r="AYV103" s="20"/>
      <c r="AYW103" s="20"/>
      <c r="AYX103" s="20"/>
      <c r="AYY103" s="20"/>
      <c r="AYZ103" s="20"/>
      <c r="AZA103" s="20"/>
      <c r="AZB103" s="20"/>
      <c r="AZC103" s="20"/>
      <c r="AZD103" s="20"/>
      <c r="AZE103" s="20"/>
      <c r="AZF103" s="20"/>
      <c r="AZG103" s="20"/>
      <c r="AZH103" s="20"/>
      <c r="AZI103" s="20"/>
      <c r="AZJ103" s="20"/>
      <c r="AZK103" s="20"/>
      <c r="AZL103" s="20"/>
      <c r="AZM103" s="20"/>
      <c r="AZN103" s="20"/>
      <c r="AZO103" s="20"/>
      <c r="AZP103" s="20"/>
      <c r="AZQ103" s="20"/>
      <c r="AZR103" s="20"/>
      <c r="AZS103" s="20"/>
      <c r="AZT103" s="20"/>
      <c r="AZU103" s="20"/>
      <c r="AZV103" s="20"/>
      <c r="AZW103" s="20"/>
      <c r="AZX103" s="20"/>
      <c r="AZY103" s="20"/>
      <c r="AZZ103" s="20"/>
      <c r="BAA103" s="20"/>
      <c r="BAB103" s="20"/>
      <c r="BAC103" s="20"/>
      <c r="BAD103" s="20"/>
      <c r="BAE103" s="20"/>
      <c r="BAF103" s="20"/>
      <c r="BAG103" s="20"/>
      <c r="BAH103" s="20"/>
      <c r="BAI103" s="20"/>
      <c r="BAJ103" s="20"/>
      <c r="BAK103" s="20"/>
      <c r="BAL103" s="20"/>
      <c r="BAM103" s="20"/>
      <c r="BAN103" s="20"/>
      <c r="BAO103" s="20"/>
      <c r="BAP103" s="20"/>
      <c r="BAQ103" s="20"/>
      <c r="BAR103" s="20"/>
      <c r="BAS103" s="20"/>
      <c r="BAT103" s="20"/>
      <c r="BAU103" s="20"/>
      <c r="BAV103" s="20"/>
      <c r="BAW103" s="20"/>
      <c r="BAX103" s="20"/>
      <c r="BAY103" s="20"/>
      <c r="BAZ103" s="20"/>
      <c r="BBA103" s="20"/>
      <c r="BBB103" s="20"/>
      <c r="BBC103" s="20"/>
      <c r="BBD103" s="20"/>
      <c r="BBE103" s="20"/>
      <c r="BBF103" s="20"/>
      <c r="BBG103" s="20"/>
      <c r="BBH103" s="20"/>
      <c r="BBI103" s="20"/>
      <c r="BBJ103" s="20"/>
      <c r="BBK103" s="20"/>
      <c r="BBL103" s="20"/>
      <c r="BBM103" s="20"/>
      <c r="BBN103" s="20"/>
      <c r="BBO103" s="20"/>
      <c r="BBP103" s="20"/>
      <c r="BBQ103" s="20"/>
      <c r="BBR103" s="20"/>
      <c r="BBS103" s="20"/>
      <c r="BBT103" s="20"/>
      <c r="BBU103" s="20"/>
      <c r="BBV103" s="20"/>
      <c r="BBW103" s="20"/>
      <c r="BBX103" s="20"/>
      <c r="BBY103" s="20"/>
      <c r="BBZ103" s="20"/>
      <c r="BCA103" s="20"/>
      <c r="BCB103" s="20"/>
      <c r="BCC103" s="20"/>
      <c r="BCD103" s="20"/>
      <c r="BCE103" s="20"/>
      <c r="BCF103" s="20"/>
      <c r="BCG103" s="20"/>
      <c r="BCH103" s="20"/>
      <c r="BCI103" s="20"/>
      <c r="BCJ103" s="20"/>
      <c r="BCK103" s="20"/>
      <c r="BCL103" s="20"/>
      <c r="BCM103" s="20"/>
      <c r="BCN103" s="20"/>
      <c r="BCO103" s="20"/>
      <c r="BCP103" s="20"/>
      <c r="BCQ103" s="20"/>
      <c r="BCR103" s="20"/>
      <c r="BCS103" s="20"/>
      <c r="BCT103" s="20"/>
      <c r="BCU103" s="20"/>
      <c r="BCV103" s="20"/>
      <c r="BCW103" s="20"/>
      <c r="BCX103" s="20"/>
      <c r="BCY103" s="20"/>
      <c r="BCZ103" s="20"/>
      <c r="BDA103" s="20"/>
      <c r="BDB103" s="20"/>
      <c r="BDC103" s="20"/>
      <c r="BDD103" s="20"/>
      <c r="BDE103" s="20"/>
      <c r="BDF103" s="20"/>
      <c r="BDG103" s="20"/>
      <c r="BDH103" s="20"/>
      <c r="BDI103" s="20"/>
      <c r="BDJ103" s="20"/>
      <c r="BDK103" s="20"/>
      <c r="BDL103" s="20"/>
      <c r="BDM103" s="20"/>
      <c r="BDN103" s="20"/>
      <c r="BDO103" s="20"/>
      <c r="BDP103" s="20"/>
      <c r="BDQ103" s="20"/>
      <c r="BDR103" s="20"/>
      <c r="BDS103" s="20"/>
      <c r="BDT103" s="20"/>
      <c r="BDU103" s="20"/>
      <c r="BDV103" s="20"/>
      <c r="BDW103" s="20"/>
      <c r="BDX103" s="20"/>
      <c r="BDY103" s="20"/>
      <c r="BDZ103" s="20"/>
      <c r="BEA103" s="20"/>
      <c r="BEB103" s="20"/>
      <c r="BEC103" s="20"/>
      <c r="BED103" s="20"/>
      <c r="BEE103" s="20"/>
      <c r="BEF103" s="20"/>
      <c r="BEG103" s="20"/>
      <c r="BEH103" s="20"/>
      <c r="BEI103" s="20"/>
      <c r="BEJ103" s="20"/>
      <c r="BEK103" s="20"/>
      <c r="BEL103" s="20"/>
      <c r="BEM103" s="20"/>
      <c r="BEN103" s="20"/>
      <c r="BEO103" s="20"/>
      <c r="BEP103" s="20"/>
      <c r="BEQ103" s="20"/>
      <c r="BER103" s="20"/>
      <c r="BES103" s="20"/>
      <c r="BET103" s="20"/>
      <c r="BEU103" s="20"/>
      <c r="BEV103" s="20"/>
      <c r="BEW103" s="20"/>
      <c r="BEX103" s="20"/>
      <c r="BEY103" s="20"/>
      <c r="BEZ103" s="20"/>
      <c r="BFA103" s="20"/>
      <c r="BFB103" s="20"/>
      <c r="BFC103" s="20"/>
      <c r="BFD103" s="20"/>
      <c r="BFE103" s="20"/>
      <c r="BFF103" s="20"/>
      <c r="BFG103" s="20"/>
      <c r="BFH103" s="20"/>
      <c r="BFI103" s="20"/>
      <c r="BFJ103" s="20"/>
      <c r="BFK103" s="20"/>
      <c r="BFL103" s="20"/>
      <c r="BFM103" s="20"/>
      <c r="BFN103" s="20"/>
      <c r="BFO103" s="20"/>
      <c r="BFP103" s="20"/>
      <c r="BFQ103" s="20"/>
      <c r="BFR103" s="20"/>
      <c r="BFS103" s="20"/>
      <c r="BFT103" s="20"/>
      <c r="BFU103" s="20"/>
      <c r="BFV103" s="20"/>
      <c r="BFW103" s="20"/>
      <c r="BFX103" s="20"/>
      <c r="BFY103" s="20"/>
      <c r="BFZ103" s="20"/>
      <c r="BGA103" s="20"/>
      <c r="BGB103" s="20"/>
      <c r="BGC103" s="20"/>
      <c r="BGD103" s="20"/>
      <c r="BGE103" s="20"/>
      <c r="BGF103" s="20"/>
      <c r="BGG103" s="20"/>
      <c r="BGH103" s="20"/>
      <c r="BGI103" s="20"/>
      <c r="BGJ103" s="20"/>
      <c r="BGK103" s="20"/>
      <c r="BGL103" s="20"/>
      <c r="BGM103" s="20"/>
      <c r="BGN103" s="20"/>
      <c r="BGO103" s="20"/>
      <c r="BGP103" s="20"/>
      <c r="BGQ103" s="20"/>
      <c r="BGR103" s="20"/>
      <c r="BGS103" s="20"/>
      <c r="BGT103" s="20"/>
      <c r="BGU103" s="20"/>
      <c r="BGV103" s="20"/>
      <c r="BGW103" s="20"/>
      <c r="BGX103" s="20"/>
      <c r="BGY103" s="20"/>
      <c r="BGZ103" s="20"/>
      <c r="BHA103" s="20"/>
      <c r="BHB103" s="20"/>
      <c r="BHC103" s="20"/>
      <c r="BHD103" s="20"/>
      <c r="BHE103" s="20"/>
      <c r="BHF103" s="20"/>
      <c r="BHG103" s="20"/>
      <c r="BHH103" s="20"/>
      <c r="BHI103" s="20"/>
      <c r="BHJ103" s="20"/>
      <c r="BHK103" s="20"/>
      <c r="BHL103" s="20"/>
      <c r="BHM103" s="20"/>
      <c r="BHN103" s="20"/>
      <c r="BHO103" s="20"/>
      <c r="BHP103" s="20"/>
      <c r="BHQ103" s="20"/>
      <c r="BHR103" s="20"/>
      <c r="BHS103" s="20"/>
      <c r="BHT103" s="20"/>
      <c r="BHU103" s="20"/>
      <c r="BHV103" s="20"/>
      <c r="BHW103" s="20"/>
      <c r="BHX103" s="20"/>
      <c r="BHY103" s="20"/>
      <c r="BHZ103" s="20"/>
      <c r="BIA103" s="20"/>
      <c r="BIB103" s="20"/>
      <c r="BIC103" s="20"/>
      <c r="BID103" s="20"/>
      <c r="BIE103" s="20"/>
      <c r="BIF103" s="20"/>
      <c r="BIG103" s="20"/>
      <c r="BIH103" s="20"/>
      <c r="BII103" s="20"/>
      <c r="BIJ103" s="20"/>
      <c r="BIK103" s="20"/>
      <c r="BIL103" s="20"/>
      <c r="BIM103" s="20"/>
      <c r="BIN103" s="20"/>
      <c r="BIO103" s="20"/>
      <c r="BIP103" s="20"/>
      <c r="BIQ103" s="20"/>
      <c r="BIR103" s="20"/>
      <c r="BIS103" s="20"/>
      <c r="BIT103" s="20"/>
      <c r="BIU103" s="20"/>
      <c r="BIV103" s="20"/>
      <c r="BIW103" s="20"/>
      <c r="BIX103" s="20"/>
      <c r="BIY103" s="20"/>
      <c r="BIZ103" s="20"/>
      <c r="BJA103" s="20"/>
      <c r="BJB103" s="20"/>
      <c r="BJC103" s="20"/>
      <c r="BJD103" s="20"/>
      <c r="BJE103" s="20"/>
      <c r="BJF103" s="20"/>
      <c r="BJG103" s="20"/>
      <c r="BJH103" s="20"/>
      <c r="BJI103" s="20"/>
      <c r="BJJ103" s="20"/>
      <c r="BJK103" s="20"/>
      <c r="BJL103" s="20"/>
      <c r="BJM103" s="20"/>
      <c r="BJN103" s="20"/>
      <c r="BJO103" s="20"/>
      <c r="BJP103" s="20"/>
      <c r="BJQ103" s="20"/>
      <c r="BJR103" s="20"/>
      <c r="BJS103" s="20"/>
      <c r="BJT103" s="20"/>
      <c r="BJU103" s="20"/>
      <c r="BJV103" s="20"/>
      <c r="BJW103" s="20"/>
      <c r="BJX103" s="20"/>
      <c r="BJY103" s="20"/>
      <c r="BJZ103" s="20"/>
      <c r="BKA103" s="20"/>
      <c r="BKB103" s="20"/>
      <c r="BKC103" s="20"/>
      <c r="BKD103" s="20"/>
      <c r="BKE103" s="20"/>
      <c r="BKF103" s="20"/>
      <c r="BKG103" s="20"/>
      <c r="BKH103" s="20"/>
      <c r="BKI103" s="20"/>
      <c r="BKJ103" s="20"/>
      <c r="BKK103" s="20"/>
      <c r="BKL103" s="20"/>
      <c r="BKM103" s="20"/>
      <c r="BKN103" s="20"/>
      <c r="BKO103" s="20"/>
      <c r="BKP103" s="20"/>
      <c r="BKQ103" s="20"/>
      <c r="BKR103" s="20"/>
      <c r="BKS103" s="20"/>
      <c r="BKT103" s="20"/>
      <c r="BKU103" s="20"/>
      <c r="BKV103" s="20"/>
      <c r="BKW103" s="20"/>
      <c r="BKX103" s="20"/>
      <c r="BKY103" s="20"/>
      <c r="BKZ103" s="20"/>
      <c r="BLA103" s="20"/>
      <c r="BLB103" s="20"/>
      <c r="BLC103" s="20"/>
      <c r="BLD103" s="20"/>
      <c r="BLE103" s="20"/>
      <c r="BLF103" s="20"/>
      <c r="BLG103" s="20"/>
      <c r="BLH103" s="20"/>
      <c r="BLI103" s="20"/>
      <c r="BLJ103" s="20"/>
      <c r="BLK103" s="20"/>
      <c r="BLL103" s="20"/>
      <c r="BLM103" s="20"/>
      <c r="BLN103" s="20"/>
      <c r="BLO103" s="20"/>
      <c r="BLP103" s="20"/>
      <c r="BLQ103" s="20"/>
      <c r="BLR103" s="20"/>
      <c r="BLS103" s="20"/>
      <c r="BLT103" s="20"/>
      <c r="BLU103" s="20"/>
      <c r="BLV103" s="20"/>
      <c r="BLW103" s="20"/>
      <c r="BLX103" s="20"/>
      <c r="BLY103" s="20"/>
      <c r="BLZ103" s="20"/>
      <c r="BMA103" s="20"/>
      <c r="BMB103" s="20"/>
      <c r="BMC103" s="20"/>
      <c r="BMD103" s="20"/>
      <c r="BME103" s="20"/>
      <c r="BMF103" s="20"/>
      <c r="BMG103" s="20"/>
      <c r="BMH103" s="20"/>
      <c r="BMI103" s="20"/>
      <c r="BMJ103" s="20"/>
      <c r="BMK103" s="20"/>
      <c r="BML103" s="20"/>
      <c r="BMM103" s="20"/>
      <c r="BMN103" s="20"/>
      <c r="BMO103" s="20"/>
      <c r="BMP103" s="20"/>
      <c r="BMQ103" s="20"/>
      <c r="BMR103" s="20"/>
      <c r="BMS103" s="20"/>
      <c r="BMT103" s="20"/>
      <c r="BMU103" s="20"/>
      <c r="BMV103" s="20"/>
      <c r="BMW103" s="20"/>
      <c r="BMX103" s="20"/>
      <c r="BMY103" s="20"/>
      <c r="BMZ103" s="20"/>
      <c r="BNA103" s="20"/>
      <c r="BNB103" s="20"/>
      <c r="BNC103" s="20"/>
      <c r="BND103" s="20"/>
      <c r="BNE103" s="20"/>
      <c r="BNF103" s="20"/>
      <c r="BNG103" s="20"/>
      <c r="BNH103" s="20"/>
      <c r="BNI103" s="20"/>
      <c r="BNJ103" s="20"/>
      <c r="BNK103" s="20"/>
      <c r="BNL103" s="20"/>
      <c r="BNM103" s="20"/>
      <c r="BNN103" s="20"/>
      <c r="BNO103" s="20"/>
      <c r="BNP103" s="20"/>
      <c r="BNQ103" s="20"/>
      <c r="BNR103" s="20"/>
      <c r="BNS103" s="20"/>
      <c r="BNT103" s="20"/>
      <c r="BNU103" s="20"/>
      <c r="BNV103" s="20"/>
      <c r="BNW103" s="20"/>
      <c r="BNX103" s="20"/>
      <c r="BNY103" s="20"/>
      <c r="BNZ103" s="20"/>
      <c r="BOA103" s="20"/>
      <c r="BOB103" s="20"/>
      <c r="BOC103" s="20"/>
      <c r="BOD103" s="20"/>
      <c r="BOE103" s="20"/>
      <c r="BOF103" s="20"/>
      <c r="BOG103" s="20"/>
      <c r="BOH103" s="20"/>
      <c r="BOI103" s="20"/>
      <c r="BOJ103" s="20"/>
      <c r="BOK103" s="20"/>
      <c r="BOL103" s="20"/>
      <c r="BOM103" s="20"/>
      <c r="BON103" s="20"/>
      <c r="BOO103" s="20"/>
      <c r="BOP103" s="20"/>
      <c r="BOQ103" s="20"/>
      <c r="BOR103" s="20"/>
      <c r="BOS103" s="20"/>
      <c r="BOT103" s="20"/>
      <c r="BOU103" s="20"/>
      <c r="BOV103" s="20"/>
      <c r="BOW103" s="20"/>
      <c r="BOX103" s="20"/>
      <c r="BOY103" s="20"/>
      <c r="BOZ103" s="20"/>
      <c r="BPA103" s="20"/>
      <c r="BPB103" s="20"/>
      <c r="BPC103" s="20"/>
      <c r="BPD103" s="20"/>
      <c r="BPE103" s="20"/>
      <c r="BPF103" s="20"/>
      <c r="BPG103" s="20"/>
      <c r="BPH103" s="20"/>
      <c r="BPI103" s="20"/>
      <c r="BPJ103" s="20"/>
      <c r="BPK103" s="20"/>
      <c r="BPL103" s="20"/>
      <c r="BPM103" s="20"/>
      <c r="BPN103" s="20"/>
      <c r="BPO103" s="20"/>
      <c r="BPP103" s="20"/>
      <c r="BPQ103" s="20"/>
      <c r="BPR103" s="20"/>
      <c r="BPS103" s="20"/>
      <c r="BPT103" s="20"/>
      <c r="BPU103" s="20"/>
      <c r="BPV103" s="20"/>
      <c r="BPW103" s="20"/>
      <c r="BPX103" s="20"/>
      <c r="BPY103" s="20"/>
      <c r="BPZ103" s="20"/>
      <c r="BQA103" s="20"/>
      <c r="BQB103" s="20"/>
      <c r="BQC103" s="20"/>
      <c r="BQD103" s="20"/>
      <c r="BQE103" s="20"/>
      <c r="BQF103" s="20"/>
      <c r="BQG103" s="20"/>
      <c r="BQH103" s="20"/>
      <c r="BQI103" s="20"/>
      <c r="BQJ103" s="20"/>
      <c r="BQK103" s="20"/>
      <c r="BQL103" s="20"/>
      <c r="BQM103" s="20"/>
      <c r="BQN103" s="20"/>
      <c r="BQO103" s="20"/>
      <c r="BQP103" s="20"/>
      <c r="BQQ103" s="20"/>
      <c r="BQR103" s="20"/>
      <c r="BQS103" s="20"/>
      <c r="BQT103" s="20"/>
      <c r="BQU103" s="20"/>
      <c r="BQV103" s="20"/>
      <c r="BQW103" s="20"/>
      <c r="BQX103" s="20"/>
      <c r="BQY103" s="20"/>
      <c r="BQZ103" s="20"/>
      <c r="BRA103" s="20"/>
      <c r="BRB103" s="20"/>
      <c r="BRC103" s="20"/>
      <c r="BRD103" s="20"/>
      <c r="BRE103" s="20"/>
      <c r="BRF103" s="20"/>
      <c r="BRG103" s="20"/>
      <c r="BRH103" s="20"/>
      <c r="BRI103" s="20"/>
      <c r="BRJ103" s="20"/>
      <c r="BRK103" s="20"/>
      <c r="BRL103" s="20"/>
      <c r="BRM103" s="20"/>
      <c r="BRN103" s="20"/>
      <c r="BRO103" s="20"/>
      <c r="BRP103" s="20"/>
      <c r="BRQ103" s="20"/>
      <c r="BRR103" s="20"/>
      <c r="BRS103" s="20"/>
      <c r="BRT103" s="20"/>
      <c r="BRU103" s="20"/>
      <c r="BRV103" s="20"/>
      <c r="BRW103" s="20"/>
      <c r="BRX103" s="20"/>
      <c r="BRY103" s="20"/>
      <c r="BRZ103" s="20"/>
      <c r="BSA103" s="20"/>
      <c r="BSB103" s="20"/>
      <c r="BSC103" s="20"/>
      <c r="BSD103" s="20"/>
      <c r="BSE103" s="20"/>
      <c r="BSF103" s="20"/>
      <c r="BSG103" s="20"/>
      <c r="BSH103" s="20"/>
      <c r="BSI103" s="20"/>
      <c r="BSJ103" s="20"/>
      <c r="BSK103" s="20"/>
      <c r="BSL103" s="20"/>
      <c r="BSM103" s="20"/>
      <c r="BSN103" s="20"/>
      <c r="BSO103" s="20"/>
      <c r="BSP103" s="20"/>
      <c r="BSQ103" s="20"/>
      <c r="BSR103" s="20"/>
      <c r="BSS103" s="20"/>
      <c r="BST103" s="20"/>
      <c r="BSU103" s="20"/>
      <c r="BSV103" s="20"/>
      <c r="BSW103" s="20"/>
      <c r="BSX103" s="20"/>
      <c r="BSY103" s="20"/>
      <c r="BSZ103" s="20"/>
      <c r="BTA103" s="20"/>
      <c r="BTB103" s="20"/>
      <c r="BTC103" s="20"/>
      <c r="BTD103" s="20"/>
      <c r="BTE103" s="20"/>
      <c r="BTF103" s="20"/>
      <c r="BTG103" s="20"/>
      <c r="BTH103" s="20"/>
      <c r="BTI103" s="20"/>
      <c r="BTJ103" s="20"/>
      <c r="BTK103" s="20"/>
      <c r="BTL103" s="20"/>
      <c r="BTM103" s="20"/>
      <c r="BTN103" s="20"/>
      <c r="BTO103" s="20"/>
      <c r="BTP103" s="20"/>
      <c r="BTQ103" s="20"/>
      <c r="BTR103" s="20"/>
      <c r="BTS103" s="20"/>
      <c r="BTT103" s="20"/>
      <c r="BTU103" s="20"/>
      <c r="BTV103" s="20"/>
      <c r="BTW103" s="20"/>
      <c r="BTX103" s="20"/>
      <c r="BTY103" s="20"/>
      <c r="BTZ103" s="20"/>
      <c r="BUA103" s="20"/>
      <c r="BUB103" s="20"/>
      <c r="BUC103" s="20"/>
      <c r="BUD103" s="20"/>
      <c r="BUE103" s="20"/>
      <c r="BUF103" s="20"/>
      <c r="BUG103" s="20"/>
      <c r="BUH103" s="20"/>
      <c r="BUI103" s="20"/>
      <c r="BUJ103" s="20"/>
      <c r="BUK103" s="20"/>
      <c r="BUL103" s="20"/>
      <c r="BUM103" s="20"/>
      <c r="BUN103" s="20"/>
      <c r="BUO103" s="20"/>
      <c r="BUP103" s="20"/>
      <c r="BUQ103" s="20"/>
      <c r="BUR103" s="20"/>
      <c r="BUS103" s="20"/>
      <c r="BUT103" s="20"/>
      <c r="BUU103" s="20"/>
      <c r="BUV103" s="20"/>
      <c r="BUW103" s="20"/>
      <c r="BUX103" s="20"/>
      <c r="BUY103" s="20"/>
      <c r="BUZ103" s="20"/>
      <c r="BVA103" s="20"/>
      <c r="BVB103" s="20"/>
      <c r="BVC103" s="20"/>
      <c r="BVD103" s="20"/>
      <c r="BVE103" s="20"/>
      <c r="BVF103" s="20"/>
      <c r="BVG103" s="20"/>
      <c r="BVH103" s="20"/>
      <c r="BVI103" s="20"/>
      <c r="BVJ103" s="20"/>
      <c r="BVK103" s="20"/>
      <c r="BVL103" s="20"/>
      <c r="BVM103" s="20"/>
      <c r="BVN103" s="20"/>
      <c r="BVO103" s="20"/>
      <c r="BVP103" s="20"/>
      <c r="BVQ103" s="20"/>
      <c r="BVR103" s="20"/>
      <c r="BVS103" s="20"/>
      <c r="BVT103" s="20"/>
      <c r="BVU103" s="20"/>
      <c r="BVV103" s="20"/>
      <c r="BVW103" s="20"/>
      <c r="BVX103" s="20"/>
      <c r="BVY103" s="20"/>
      <c r="BVZ103" s="20"/>
      <c r="BWA103" s="20"/>
      <c r="BWB103" s="20"/>
      <c r="BWC103" s="20"/>
      <c r="BWD103" s="20"/>
      <c r="BWE103" s="20"/>
      <c r="BWF103" s="20"/>
      <c r="BWG103" s="20"/>
      <c r="BWH103" s="20"/>
      <c r="BWI103" s="20"/>
      <c r="BWJ103" s="20"/>
      <c r="BWK103" s="20"/>
      <c r="BWL103" s="20"/>
      <c r="BWM103" s="20"/>
      <c r="BWN103" s="20"/>
      <c r="BWO103" s="20"/>
      <c r="BWP103" s="20"/>
      <c r="BWQ103" s="20"/>
      <c r="BWR103" s="20"/>
      <c r="BWS103" s="20"/>
      <c r="BWT103" s="20"/>
      <c r="BWU103" s="20"/>
      <c r="BWV103" s="20"/>
      <c r="BWW103" s="20"/>
      <c r="BWX103" s="20"/>
      <c r="BWY103" s="20"/>
      <c r="BWZ103" s="20"/>
      <c r="BXA103" s="20"/>
      <c r="BXB103" s="20"/>
      <c r="BXC103" s="20"/>
      <c r="BXD103" s="20"/>
      <c r="BXE103" s="20"/>
      <c r="BXF103" s="20"/>
      <c r="BXG103" s="20"/>
      <c r="BXH103" s="20"/>
      <c r="BXI103" s="20"/>
      <c r="BXJ103" s="20"/>
      <c r="BXK103" s="20"/>
      <c r="BXL103" s="20"/>
      <c r="BXM103" s="20"/>
      <c r="BXN103" s="20"/>
      <c r="BXO103" s="20"/>
      <c r="BXP103" s="20"/>
      <c r="BXQ103" s="20"/>
      <c r="BXR103" s="20"/>
      <c r="BXS103" s="20"/>
      <c r="BXT103" s="20"/>
      <c r="BXU103" s="20"/>
      <c r="BXV103" s="20"/>
      <c r="BXW103" s="20"/>
      <c r="BXX103" s="20"/>
      <c r="BXY103" s="20"/>
      <c r="BXZ103" s="20"/>
      <c r="BYA103" s="20"/>
      <c r="BYB103" s="20"/>
      <c r="BYC103" s="20"/>
      <c r="BYD103" s="20"/>
      <c r="BYE103" s="20"/>
      <c r="BYF103" s="20"/>
      <c r="BYG103" s="20"/>
      <c r="BYH103" s="20"/>
      <c r="BYI103" s="20"/>
      <c r="BYJ103" s="20"/>
      <c r="BYK103" s="20"/>
      <c r="BYL103" s="20"/>
      <c r="BYM103" s="20"/>
      <c r="BYN103" s="20"/>
      <c r="BYO103" s="20"/>
      <c r="BYP103" s="20"/>
      <c r="BYQ103" s="20"/>
      <c r="BYR103" s="20"/>
      <c r="BYS103" s="20"/>
      <c r="BYT103" s="20"/>
      <c r="BYU103" s="20"/>
      <c r="BYV103" s="20"/>
      <c r="BYW103" s="20"/>
      <c r="BYX103" s="20"/>
      <c r="BYY103" s="20"/>
      <c r="BYZ103" s="20"/>
      <c r="BZA103" s="20"/>
      <c r="BZB103" s="20"/>
      <c r="BZC103" s="20"/>
      <c r="BZD103" s="20"/>
      <c r="BZE103" s="20"/>
      <c r="BZF103" s="20"/>
      <c r="BZG103" s="20"/>
      <c r="BZH103" s="20"/>
      <c r="BZI103" s="20"/>
      <c r="BZJ103" s="20"/>
      <c r="BZK103" s="20"/>
      <c r="BZL103" s="20"/>
      <c r="BZM103" s="20"/>
      <c r="BZN103" s="20"/>
      <c r="BZO103" s="20"/>
      <c r="BZP103" s="20"/>
      <c r="BZQ103" s="20"/>
      <c r="BZR103" s="20"/>
      <c r="BZS103" s="20"/>
      <c r="BZT103" s="20"/>
      <c r="BZU103" s="20"/>
      <c r="BZV103" s="20"/>
      <c r="BZW103" s="20"/>
      <c r="BZX103" s="20"/>
      <c r="BZY103" s="20"/>
      <c r="BZZ103" s="20"/>
      <c r="CAA103" s="20"/>
      <c r="CAB103" s="20"/>
      <c r="CAC103" s="20"/>
      <c r="CAD103" s="20"/>
      <c r="CAE103" s="20"/>
      <c r="CAF103" s="20"/>
      <c r="CAG103" s="20"/>
      <c r="CAH103" s="20"/>
      <c r="CAI103" s="20"/>
      <c r="CAJ103" s="20"/>
      <c r="CAK103" s="20"/>
      <c r="CAL103" s="20"/>
      <c r="CAM103" s="20"/>
      <c r="CAN103" s="20"/>
      <c r="CAO103" s="20"/>
      <c r="CAP103" s="20"/>
      <c r="CAQ103" s="20"/>
      <c r="CAR103" s="20"/>
      <c r="CAS103" s="20"/>
      <c r="CAT103" s="20"/>
      <c r="CAU103" s="20"/>
      <c r="CAV103" s="20"/>
      <c r="CAW103" s="20"/>
      <c r="CAX103" s="20"/>
      <c r="CAY103" s="20"/>
      <c r="CAZ103" s="20"/>
      <c r="CBA103" s="20"/>
      <c r="CBB103" s="20"/>
      <c r="CBC103" s="20"/>
      <c r="CBD103" s="20"/>
      <c r="CBE103" s="20"/>
      <c r="CBF103" s="20"/>
      <c r="CBG103" s="20"/>
      <c r="CBH103" s="20"/>
      <c r="CBI103" s="20"/>
      <c r="CBJ103" s="20"/>
      <c r="CBK103" s="20"/>
      <c r="CBL103" s="20"/>
      <c r="CBM103" s="20"/>
      <c r="CBN103" s="20"/>
      <c r="CBO103" s="20"/>
      <c r="CBP103" s="20"/>
      <c r="CBQ103" s="20"/>
      <c r="CBR103" s="20"/>
      <c r="CBS103" s="20"/>
      <c r="CBT103" s="20"/>
      <c r="CBU103" s="20"/>
      <c r="CBV103" s="20"/>
      <c r="CBW103" s="20"/>
      <c r="CBX103" s="20"/>
      <c r="CBY103" s="20"/>
      <c r="CBZ103" s="20"/>
      <c r="CCA103" s="20"/>
      <c r="CCB103" s="20"/>
      <c r="CCC103" s="20"/>
      <c r="CCD103" s="20"/>
      <c r="CCE103" s="20"/>
      <c r="CCF103" s="20"/>
      <c r="CCG103" s="20"/>
      <c r="CCH103" s="20"/>
      <c r="CCI103" s="20"/>
      <c r="CCJ103" s="20"/>
      <c r="CCK103" s="20"/>
      <c r="CCL103" s="20"/>
      <c r="CCM103" s="20"/>
      <c r="CCN103" s="20"/>
      <c r="CCO103" s="20"/>
      <c r="CCP103" s="20"/>
      <c r="CCQ103" s="20"/>
      <c r="CCR103" s="20"/>
      <c r="CCS103" s="20"/>
      <c r="CCT103" s="20"/>
      <c r="CCU103" s="20"/>
      <c r="CCV103" s="20"/>
      <c r="CCW103" s="20"/>
      <c r="CCX103" s="20"/>
      <c r="CCY103" s="20"/>
      <c r="CCZ103" s="20"/>
      <c r="CDA103" s="20"/>
      <c r="CDB103" s="20"/>
      <c r="CDC103" s="20"/>
      <c r="CDD103" s="20"/>
      <c r="CDE103" s="20"/>
      <c r="CDF103" s="20"/>
      <c r="CDG103" s="20"/>
      <c r="CDH103" s="20"/>
      <c r="CDI103" s="20"/>
      <c r="CDJ103" s="20"/>
      <c r="CDK103" s="20"/>
      <c r="CDL103" s="20"/>
      <c r="CDM103" s="20"/>
      <c r="CDN103" s="20"/>
      <c r="CDO103" s="20"/>
      <c r="CDP103" s="20"/>
      <c r="CDQ103" s="20"/>
      <c r="CDR103" s="20"/>
      <c r="CDS103" s="20"/>
      <c r="CDT103" s="20"/>
      <c r="CDU103" s="20"/>
      <c r="CDV103" s="20"/>
      <c r="CDW103" s="20"/>
      <c r="CDX103" s="20"/>
      <c r="CDY103" s="20"/>
      <c r="CDZ103" s="20"/>
      <c r="CEA103" s="20"/>
      <c r="CEB103" s="20"/>
      <c r="CEC103" s="20"/>
      <c r="CED103" s="20"/>
      <c r="CEE103" s="20"/>
      <c r="CEF103" s="20"/>
      <c r="CEG103" s="20"/>
      <c r="CEH103" s="20"/>
      <c r="CEI103" s="20"/>
      <c r="CEJ103" s="20"/>
      <c r="CEK103" s="20"/>
      <c r="CEL103" s="20"/>
      <c r="CEM103" s="20"/>
      <c r="CEN103" s="20"/>
      <c r="CEO103" s="20"/>
      <c r="CEP103" s="20"/>
      <c r="CEQ103" s="20"/>
      <c r="CER103" s="20"/>
      <c r="CES103" s="20"/>
      <c r="CET103" s="20"/>
      <c r="CEU103" s="20"/>
      <c r="CEV103" s="20"/>
      <c r="CEW103" s="20"/>
      <c r="CEX103" s="20"/>
      <c r="CEY103" s="20"/>
      <c r="CEZ103" s="20"/>
      <c r="CFA103" s="20"/>
      <c r="CFB103" s="20"/>
      <c r="CFC103" s="20"/>
      <c r="CFD103" s="20"/>
      <c r="CFE103" s="20"/>
      <c r="CFF103" s="20"/>
      <c r="CFG103" s="20"/>
      <c r="CFH103" s="20"/>
      <c r="CFI103" s="20"/>
      <c r="CFJ103" s="20"/>
      <c r="CFK103" s="20"/>
      <c r="CFL103" s="20"/>
      <c r="CFM103" s="20"/>
      <c r="CFN103" s="20"/>
      <c r="CFO103" s="20"/>
      <c r="CFP103" s="20"/>
      <c r="CFQ103" s="20"/>
      <c r="CFR103" s="20"/>
      <c r="CFS103" s="20"/>
      <c r="CFT103" s="20"/>
      <c r="CFU103" s="20"/>
      <c r="CFV103" s="20"/>
      <c r="CFW103" s="20"/>
      <c r="CFX103" s="20"/>
      <c r="CFY103" s="20"/>
      <c r="CFZ103" s="20"/>
      <c r="CGA103" s="20"/>
      <c r="CGB103" s="20"/>
      <c r="CGC103" s="20"/>
      <c r="CGD103" s="20"/>
      <c r="CGE103" s="20"/>
      <c r="CGF103" s="20"/>
      <c r="CGG103" s="20"/>
      <c r="CGH103" s="20"/>
      <c r="CGI103" s="20"/>
      <c r="CGJ103" s="20"/>
      <c r="CGK103" s="20"/>
      <c r="CGL103" s="20"/>
      <c r="CGM103" s="20"/>
      <c r="CGN103" s="20"/>
      <c r="CGO103" s="20"/>
      <c r="CGP103" s="20"/>
      <c r="CGQ103" s="20"/>
      <c r="CGR103" s="20"/>
      <c r="CGS103" s="20"/>
      <c r="CGT103" s="20"/>
      <c r="CGU103" s="20"/>
      <c r="CGV103" s="20"/>
      <c r="CGW103" s="20"/>
      <c r="CGX103" s="20"/>
      <c r="CGY103" s="20"/>
      <c r="CGZ103" s="20"/>
      <c r="CHA103" s="20"/>
      <c r="CHB103" s="20"/>
      <c r="CHC103" s="20"/>
      <c r="CHD103" s="20"/>
      <c r="CHE103" s="20"/>
      <c r="CHF103" s="20"/>
      <c r="CHG103" s="20"/>
      <c r="CHH103" s="20"/>
      <c r="CHI103" s="20"/>
      <c r="CHJ103" s="20"/>
      <c r="CHK103" s="20"/>
      <c r="CHL103" s="20"/>
      <c r="CHM103" s="20"/>
      <c r="CHN103" s="20"/>
      <c r="CHO103" s="20"/>
      <c r="CHP103" s="20"/>
      <c r="CHQ103" s="20"/>
      <c r="CHR103" s="20"/>
      <c r="CHS103" s="20"/>
      <c r="CHT103" s="20"/>
      <c r="CHU103" s="20"/>
      <c r="CHV103" s="20"/>
      <c r="CHW103" s="20"/>
      <c r="CHX103" s="20"/>
      <c r="CHY103" s="20"/>
      <c r="CHZ103" s="20"/>
      <c r="CIA103" s="20"/>
      <c r="CIB103" s="20"/>
      <c r="CIC103" s="20"/>
      <c r="CID103" s="20"/>
      <c r="CIE103" s="20"/>
      <c r="CIF103" s="20"/>
      <c r="CIG103" s="20"/>
      <c r="CIH103" s="20"/>
      <c r="CII103" s="20"/>
      <c r="CIJ103" s="20"/>
      <c r="CIK103" s="20"/>
      <c r="CIL103" s="20"/>
      <c r="CIM103" s="20"/>
      <c r="CIN103" s="20"/>
      <c r="CIO103" s="20"/>
      <c r="CIP103" s="20"/>
      <c r="CIQ103" s="20"/>
      <c r="CIR103" s="20"/>
      <c r="CIS103" s="20"/>
      <c r="CIT103" s="20"/>
      <c r="CIU103" s="20"/>
      <c r="CIV103" s="20"/>
      <c r="CIW103" s="20"/>
      <c r="CIX103" s="20"/>
      <c r="CIY103" s="20"/>
      <c r="CIZ103" s="20"/>
      <c r="CJA103" s="20"/>
      <c r="CJB103" s="20"/>
      <c r="CJC103" s="20"/>
      <c r="CJD103" s="20"/>
      <c r="CJE103" s="20"/>
      <c r="CJF103" s="20"/>
      <c r="CJG103" s="20"/>
      <c r="CJH103" s="20"/>
      <c r="CJI103" s="20"/>
      <c r="CJJ103" s="20"/>
      <c r="CJK103" s="20"/>
      <c r="CJL103" s="20"/>
      <c r="CJM103" s="20"/>
      <c r="CJN103" s="20"/>
      <c r="CJO103" s="20"/>
      <c r="CJP103" s="20"/>
      <c r="CJQ103" s="20"/>
      <c r="CJR103" s="20"/>
      <c r="CJS103" s="20"/>
      <c r="CJT103" s="20"/>
      <c r="CJU103" s="20"/>
      <c r="CJV103" s="20"/>
      <c r="CJW103" s="20"/>
      <c r="CJX103" s="20"/>
      <c r="CJY103" s="20"/>
      <c r="CJZ103" s="20"/>
      <c r="CKA103" s="20"/>
      <c r="CKB103" s="20"/>
      <c r="CKC103" s="20"/>
      <c r="CKD103" s="20"/>
      <c r="CKE103" s="20"/>
      <c r="CKF103" s="20"/>
      <c r="CKG103" s="20"/>
      <c r="CKH103" s="20"/>
      <c r="CKI103" s="20"/>
      <c r="CKJ103" s="20"/>
      <c r="CKK103" s="20"/>
      <c r="CKL103" s="20"/>
      <c r="CKM103" s="20"/>
      <c r="CKN103" s="20"/>
      <c r="CKO103" s="20"/>
      <c r="CKP103" s="20"/>
      <c r="CKQ103" s="20"/>
      <c r="CKR103" s="20"/>
      <c r="CKS103" s="20"/>
      <c r="CKT103" s="20"/>
      <c r="CKU103" s="20"/>
      <c r="CKV103" s="20"/>
      <c r="CKW103" s="20"/>
      <c r="CKX103" s="20"/>
      <c r="CKY103" s="20"/>
      <c r="CKZ103" s="20"/>
      <c r="CLA103" s="20"/>
      <c r="CLB103" s="20"/>
      <c r="CLC103" s="20"/>
      <c r="CLD103" s="20"/>
      <c r="CLE103" s="20"/>
      <c r="CLF103" s="20"/>
      <c r="CLG103" s="20"/>
      <c r="CLH103" s="20"/>
      <c r="CLI103" s="20"/>
      <c r="CLJ103" s="20"/>
      <c r="CLK103" s="20"/>
      <c r="CLL103" s="20"/>
      <c r="CLM103" s="20"/>
      <c r="CLN103" s="20"/>
      <c r="CLO103" s="20"/>
      <c r="CLP103" s="20"/>
      <c r="CLQ103" s="20"/>
      <c r="CLR103" s="20"/>
      <c r="CLS103" s="20"/>
      <c r="CLT103" s="20"/>
      <c r="CLU103" s="20"/>
      <c r="CLV103" s="20"/>
      <c r="CLW103" s="20"/>
      <c r="CLX103" s="20"/>
      <c r="CLY103" s="20"/>
      <c r="CLZ103" s="20"/>
      <c r="CMA103" s="20"/>
      <c r="CMB103" s="20"/>
      <c r="CMC103" s="20"/>
      <c r="CMD103" s="20"/>
      <c r="CME103" s="20"/>
      <c r="CMF103" s="20"/>
      <c r="CMG103" s="20"/>
      <c r="CMH103" s="20"/>
      <c r="CMI103" s="20"/>
      <c r="CMJ103" s="20"/>
      <c r="CMK103" s="20"/>
      <c r="CML103" s="20"/>
      <c r="CMM103" s="20"/>
      <c r="CMN103" s="20"/>
      <c r="CMO103" s="20"/>
      <c r="CMP103" s="20"/>
      <c r="CMQ103" s="20"/>
      <c r="CMR103" s="20"/>
      <c r="CMS103" s="20"/>
      <c r="CMT103" s="20"/>
      <c r="CMU103" s="20"/>
      <c r="CMV103" s="20"/>
      <c r="CMW103" s="20"/>
      <c r="CMX103" s="20"/>
      <c r="CMY103" s="20"/>
      <c r="CMZ103" s="20"/>
      <c r="CNA103" s="20"/>
      <c r="CNB103" s="20"/>
      <c r="CNC103" s="20"/>
      <c r="CND103" s="20"/>
      <c r="CNE103" s="20"/>
      <c r="CNF103" s="20"/>
      <c r="CNG103" s="20"/>
      <c r="CNH103" s="20"/>
      <c r="CNI103" s="20"/>
      <c r="CNJ103" s="20"/>
      <c r="CNK103" s="20"/>
      <c r="CNL103" s="20"/>
      <c r="CNM103" s="20"/>
      <c r="CNN103" s="20"/>
      <c r="CNO103" s="20"/>
      <c r="CNP103" s="20"/>
      <c r="CNQ103" s="20"/>
      <c r="CNR103" s="20"/>
      <c r="CNS103" s="20"/>
      <c r="CNT103" s="20"/>
      <c r="CNU103" s="20"/>
      <c r="CNV103" s="20"/>
      <c r="CNW103" s="20"/>
      <c r="CNX103" s="20"/>
      <c r="CNY103" s="20"/>
      <c r="CNZ103" s="20"/>
      <c r="COA103" s="20"/>
      <c r="COB103" s="20"/>
      <c r="COC103" s="20"/>
      <c r="COD103" s="20"/>
      <c r="COE103" s="20"/>
      <c r="COF103" s="20"/>
      <c r="COG103" s="20"/>
      <c r="COH103" s="20"/>
      <c r="COI103" s="20"/>
      <c r="COJ103" s="20"/>
      <c r="COK103" s="20"/>
      <c r="COL103" s="20"/>
      <c r="COM103" s="20"/>
      <c r="CON103" s="20"/>
      <c r="COO103" s="20"/>
      <c r="COP103" s="20"/>
      <c r="COQ103" s="20"/>
      <c r="COR103" s="20"/>
      <c r="COS103" s="20"/>
      <c r="COT103" s="20"/>
      <c r="COU103" s="20"/>
      <c r="COV103" s="20"/>
      <c r="COW103" s="20"/>
      <c r="COX103" s="20"/>
      <c r="COY103" s="20"/>
      <c r="COZ103" s="20"/>
      <c r="CPA103" s="20"/>
      <c r="CPB103" s="20"/>
      <c r="CPC103" s="20"/>
      <c r="CPD103" s="20"/>
      <c r="CPE103" s="20"/>
      <c r="CPF103" s="20"/>
      <c r="CPG103" s="20"/>
      <c r="CPH103" s="20"/>
      <c r="CPI103" s="20"/>
      <c r="CPJ103" s="20"/>
      <c r="CPK103" s="20"/>
      <c r="CPL103" s="20"/>
      <c r="CPM103" s="20"/>
      <c r="CPN103" s="20"/>
      <c r="CPO103" s="20"/>
      <c r="CPP103" s="20"/>
      <c r="CPQ103" s="20"/>
      <c r="CPR103" s="20"/>
      <c r="CPS103" s="20"/>
      <c r="CPT103" s="20"/>
      <c r="CPU103" s="20"/>
      <c r="CPV103" s="20"/>
      <c r="CPW103" s="20"/>
      <c r="CPX103" s="20"/>
      <c r="CPY103" s="20"/>
      <c r="CPZ103" s="20"/>
      <c r="CQA103" s="20"/>
      <c r="CQB103" s="20"/>
      <c r="CQC103" s="20"/>
      <c r="CQD103" s="20"/>
      <c r="CQE103" s="20"/>
      <c r="CQF103" s="20"/>
      <c r="CQG103" s="20"/>
      <c r="CQH103" s="20"/>
      <c r="CQI103" s="20"/>
      <c r="CQJ103" s="20"/>
      <c r="CQK103" s="20"/>
      <c r="CQL103" s="20"/>
      <c r="CQM103" s="20"/>
      <c r="CQN103" s="20"/>
      <c r="CQO103" s="20"/>
      <c r="CQP103" s="20"/>
      <c r="CQQ103" s="20"/>
      <c r="CQR103" s="20"/>
      <c r="CQS103" s="20"/>
      <c r="CQT103" s="20"/>
      <c r="CQU103" s="20"/>
      <c r="CQV103" s="20"/>
      <c r="CQW103" s="20"/>
      <c r="CQX103" s="20"/>
      <c r="CQY103" s="20"/>
      <c r="CQZ103" s="20"/>
    </row>
    <row r="104" spans="1:2496" ht="18" customHeight="1" x14ac:dyDescent="0.25">
      <c r="A104" s="433"/>
      <c r="B104" s="21">
        <v>1</v>
      </c>
      <c r="C104" s="21" t="str">
        <f t="shared" si="8"/>
        <v>_1</v>
      </c>
      <c r="D104" s="21" t="str">
        <f t="shared" si="9"/>
        <v>_1_2</v>
      </c>
      <c r="E104" s="22" t="s">
        <v>5</v>
      </c>
      <c r="F104" s="21">
        <v>1</v>
      </c>
      <c r="G104" s="22" t="s">
        <v>5</v>
      </c>
      <c r="H104" s="21">
        <v>2</v>
      </c>
      <c r="I104" s="22" t="s">
        <v>9</v>
      </c>
      <c r="J104" s="15">
        <v>0</v>
      </c>
      <c r="K104" s="15">
        <v>0</v>
      </c>
      <c r="L104" s="24">
        <v>239</v>
      </c>
      <c r="M104" s="13">
        <f t="shared" si="10"/>
        <v>239</v>
      </c>
      <c r="N104" s="13">
        <f t="shared" si="11"/>
        <v>239</v>
      </c>
    </row>
    <row r="105" spans="1:2496" ht="18" customHeight="1" x14ac:dyDescent="0.25">
      <c r="A105" s="433"/>
      <c r="B105" s="21">
        <v>1</v>
      </c>
      <c r="C105" s="21" t="str">
        <f t="shared" si="8"/>
        <v>_1</v>
      </c>
      <c r="D105" s="21" t="str">
        <f t="shared" si="9"/>
        <v>_2_1</v>
      </c>
      <c r="E105" s="22" t="s">
        <v>5</v>
      </c>
      <c r="F105" s="21">
        <v>2</v>
      </c>
      <c r="G105" s="22" t="s">
        <v>11</v>
      </c>
      <c r="H105" s="21">
        <v>1</v>
      </c>
      <c r="I105" s="22" t="s">
        <v>7</v>
      </c>
      <c r="J105" s="15">
        <v>0</v>
      </c>
      <c r="K105" s="15">
        <v>0</v>
      </c>
      <c r="L105" s="24">
        <v>108</v>
      </c>
      <c r="M105" s="13">
        <f t="shared" si="10"/>
        <v>108</v>
      </c>
      <c r="N105" s="13">
        <f t="shared" si="11"/>
        <v>108</v>
      </c>
    </row>
    <row r="106" spans="1:2496" s="12" customFormat="1" ht="18" customHeight="1" x14ac:dyDescent="0.25">
      <c r="A106" s="433"/>
      <c r="B106" s="21">
        <v>1</v>
      </c>
      <c r="C106" s="21" t="str">
        <f t="shared" si="8"/>
        <v>_1</v>
      </c>
      <c r="D106" s="21" t="str">
        <f t="shared" si="9"/>
        <v>_2_2</v>
      </c>
      <c r="E106" s="22" t="s">
        <v>5</v>
      </c>
      <c r="F106" s="21">
        <v>2</v>
      </c>
      <c r="G106" s="22" t="s">
        <v>11</v>
      </c>
      <c r="H106" s="21">
        <v>2</v>
      </c>
      <c r="I106" s="22" t="s">
        <v>9</v>
      </c>
      <c r="J106" s="15">
        <v>0</v>
      </c>
      <c r="K106" s="15">
        <v>0</v>
      </c>
      <c r="L106" s="24">
        <v>7</v>
      </c>
      <c r="M106" s="13">
        <f t="shared" si="10"/>
        <v>7</v>
      </c>
      <c r="N106" s="13">
        <f t="shared" si="11"/>
        <v>7</v>
      </c>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c r="GQ106" s="18"/>
      <c r="GR106" s="18"/>
      <c r="GS106" s="18"/>
      <c r="GT106" s="18"/>
      <c r="GU106" s="18"/>
      <c r="GV106" s="18"/>
      <c r="GW106" s="18"/>
      <c r="GX106" s="18"/>
      <c r="GY106" s="18"/>
      <c r="GZ106" s="18"/>
      <c r="HA106" s="18"/>
      <c r="HB106" s="18"/>
      <c r="HC106" s="18"/>
      <c r="HD106" s="18"/>
      <c r="HE106" s="18"/>
      <c r="HF106" s="18"/>
      <c r="HG106" s="18"/>
      <c r="HH106" s="18"/>
      <c r="HI106" s="18"/>
      <c r="HJ106" s="18"/>
      <c r="HK106" s="18"/>
      <c r="HL106" s="18"/>
      <c r="HM106" s="18"/>
      <c r="HN106" s="18"/>
      <c r="HO106" s="18"/>
      <c r="HP106" s="18"/>
      <c r="HQ106" s="18"/>
      <c r="HR106" s="18"/>
      <c r="HS106" s="18"/>
      <c r="HT106" s="18"/>
      <c r="HU106" s="18"/>
      <c r="HV106" s="18"/>
      <c r="HW106" s="18"/>
      <c r="HX106" s="18"/>
      <c r="HY106" s="18"/>
      <c r="HZ106" s="18"/>
      <c r="IA106" s="18"/>
      <c r="IB106" s="18"/>
      <c r="IC106" s="18"/>
      <c r="ID106" s="18"/>
      <c r="IE106" s="18"/>
      <c r="IF106" s="18"/>
      <c r="IG106" s="18"/>
      <c r="IH106" s="18"/>
      <c r="II106" s="18"/>
      <c r="IJ106" s="18"/>
      <c r="IK106" s="18"/>
      <c r="IL106" s="18"/>
      <c r="IM106" s="18"/>
      <c r="IN106" s="18"/>
      <c r="IO106" s="18"/>
      <c r="IP106" s="18"/>
      <c r="IQ106" s="18"/>
      <c r="IR106" s="18"/>
      <c r="IS106" s="18"/>
      <c r="IT106" s="18"/>
      <c r="IU106" s="18"/>
      <c r="IV106" s="18"/>
      <c r="IW106" s="18"/>
      <c r="IX106" s="18"/>
      <c r="IY106" s="18"/>
      <c r="IZ106" s="18"/>
      <c r="JA106" s="18"/>
      <c r="JB106" s="18"/>
      <c r="JC106" s="18"/>
      <c r="JD106" s="18"/>
      <c r="JE106" s="18"/>
      <c r="JF106" s="18"/>
      <c r="JG106" s="18"/>
      <c r="JH106" s="18"/>
      <c r="JI106" s="18"/>
      <c r="JJ106" s="18"/>
      <c r="JK106" s="18"/>
      <c r="JL106" s="18"/>
      <c r="JM106" s="18"/>
      <c r="JN106" s="18"/>
      <c r="JO106" s="18"/>
      <c r="JP106" s="18"/>
      <c r="JQ106" s="18"/>
      <c r="JR106" s="18"/>
      <c r="JS106" s="18"/>
      <c r="JT106" s="18"/>
      <c r="JU106" s="18"/>
      <c r="JV106" s="18"/>
      <c r="JW106" s="18"/>
      <c r="JX106" s="18"/>
      <c r="JY106" s="18"/>
      <c r="JZ106" s="18"/>
      <c r="KA106" s="18"/>
      <c r="KB106" s="18"/>
      <c r="KC106" s="18"/>
      <c r="KD106" s="18"/>
      <c r="KE106" s="18"/>
      <c r="KF106" s="18"/>
      <c r="KG106" s="18"/>
      <c r="KH106" s="18"/>
      <c r="KI106" s="18"/>
      <c r="KJ106" s="18"/>
      <c r="KK106" s="18"/>
      <c r="KL106" s="18"/>
      <c r="KM106" s="18"/>
      <c r="KN106" s="18"/>
      <c r="KO106" s="18"/>
      <c r="KP106" s="18"/>
      <c r="KQ106" s="18"/>
      <c r="KR106" s="18"/>
      <c r="KS106" s="18"/>
      <c r="KT106" s="18"/>
      <c r="KU106" s="18"/>
      <c r="KV106" s="18"/>
      <c r="KW106" s="18"/>
      <c r="KX106" s="18"/>
      <c r="KY106" s="18"/>
      <c r="KZ106" s="18"/>
      <c r="LA106" s="18"/>
      <c r="LB106" s="18"/>
      <c r="LC106" s="18"/>
      <c r="LD106" s="18"/>
      <c r="LE106" s="18"/>
      <c r="LF106" s="18"/>
      <c r="LG106" s="18"/>
      <c r="LH106" s="18"/>
      <c r="LI106" s="18"/>
      <c r="LJ106" s="18"/>
      <c r="LK106" s="18"/>
      <c r="LL106" s="18"/>
      <c r="LM106" s="18"/>
      <c r="LN106" s="18"/>
      <c r="LO106" s="18"/>
      <c r="LP106" s="18"/>
      <c r="LQ106" s="18"/>
      <c r="LR106" s="18"/>
      <c r="LS106" s="18"/>
      <c r="LT106" s="18"/>
      <c r="LU106" s="18"/>
      <c r="LV106" s="18"/>
      <c r="LW106" s="18"/>
      <c r="LX106" s="18"/>
      <c r="LY106" s="18"/>
      <c r="LZ106" s="18"/>
      <c r="MA106" s="18"/>
      <c r="MB106" s="18"/>
      <c r="MC106" s="18"/>
      <c r="MD106" s="18"/>
      <c r="ME106" s="18"/>
      <c r="MF106" s="18"/>
      <c r="MG106" s="18"/>
      <c r="MH106" s="18"/>
      <c r="MI106" s="18"/>
      <c r="MJ106" s="18"/>
      <c r="MK106" s="18"/>
      <c r="ML106" s="18"/>
      <c r="MM106" s="18"/>
      <c r="MN106" s="18"/>
      <c r="MO106" s="18"/>
      <c r="MP106" s="18"/>
      <c r="MQ106" s="18"/>
      <c r="MR106" s="18"/>
      <c r="MS106" s="18"/>
      <c r="MT106" s="18"/>
      <c r="MU106" s="18"/>
      <c r="MV106" s="18"/>
      <c r="MW106" s="18"/>
      <c r="MX106" s="18"/>
      <c r="MY106" s="18"/>
      <c r="MZ106" s="18"/>
      <c r="NA106" s="18"/>
      <c r="NB106" s="18"/>
      <c r="NC106" s="18"/>
      <c r="ND106" s="18"/>
      <c r="NE106" s="18"/>
      <c r="NF106" s="18"/>
      <c r="NG106" s="18"/>
      <c r="NH106" s="18"/>
      <c r="NI106" s="18"/>
      <c r="NJ106" s="18"/>
      <c r="NK106" s="18"/>
      <c r="NL106" s="18"/>
      <c r="NM106" s="18"/>
      <c r="NN106" s="18"/>
      <c r="NO106" s="18"/>
      <c r="NP106" s="18"/>
      <c r="NQ106" s="18"/>
      <c r="NR106" s="18"/>
      <c r="NS106" s="18"/>
      <c r="NT106" s="18"/>
      <c r="NU106" s="18"/>
      <c r="NV106" s="18"/>
      <c r="NW106" s="18"/>
      <c r="NX106" s="18"/>
      <c r="NY106" s="18"/>
      <c r="NZ106" s="18"/>
      <c r="OA106" s="18"/>
      <c r="OB106" s="18"/>
      <c r="OC106" s="18"/>
      <c r="OD106" s="18"/>
      <c r="OE106" s="18"/>
      <c r="OF106" s="18"/>
      <c r="OG106" s="18"/>
      <c r="OH106" s="18"/>
      <c r="OI106" s="18"/>
      <c r="OJ106" s="18"/>
      <c r="OK106" s="18"/>
      <c r="OL106" s="18"/>
      <c r="OM106" s="18"/>
      <c r="ON106" s="18"/>
      <c r="OO106" s="18"/>
      <c r="OP106" s="18"/>
      <c r="OQ106" s="18"/>
      <c r="OR106" s="18"/>
      <c r="OS106" s="18"/>
      <c r="OT106" s="18"/>
      <c r="OU106" s="18"/>
      <c r="OV106" s="18"/>
      <c r="OW106" s="18"/>
      <c r="OX106" s="18"/>
      <c r="OY106" s="18"/>
      <c r="OZ106" s="18"/>
      <c r="PA106" s="18"/>
      <c r="PB106" s="18"/>
      <c r="PC106" s="18"/>
      <c r="PD106" s="18"/>
      <c r="PE106" s="18"/>
      <c r="PF106" s="18"/>
      <c r="PG106" s="18"/>
      <c r="PH106" s="18"/>
      <c r="PI106" s="18"/>
      <c r="PJ106" s="18"/>
      <c r="PK106" s="18"/>
      <c r="PL106" s="18"/>
      <c r="PM106" s="18"/>
      <c r="PN106" s="18"/>
      <c r="PO106" s="18"/>
      <c r="PP106" s="18"/>
      <c r="PQ106" s="18"/>
      <c r="PR106" s="18"/>
      <c r="PS106" s="18"/>
      <c r="PT106" s="18"/>
      <c r="PU106" s="18"/>
      <c r="PV106" s="18"/>
      <c r="PW106" s="18"/>
      <c r="PX106" s="18"/>
      <c r="PY106" s="18"/>
      <c r="PZ106" s="18"/>
      <c r="QA106" s="18"/>
      <c r="QB106" s="18"/>
      <c r="QC106" s="18"/>
      <c r="QD106" s="18"/>
      <c r="QE106" s="18"/>
      <c r="QF106" s="18"/>
      <c r="QG106" s="18"/>
      <c r="QH106" s="18"/>
      <c r="QI106" s="18"/>
      <c r="QJ106" s="18"/>
      <c r="QK106" s="18"/>
      <c r="QL106" s="18"/>
      <c r="QM106" s="18"/>
      <c r="QN106" s="18"/>
      <c r="QO106" s="18"/>
      <c r="QP106" s="18"/>
      <c r="QQ106" s="18"/>
      <c r="QR106" s="18"/>
      <c r="QS106" s="18"/>
      <c r="QT106" s="18"/>
      <c r="QU106" s="18"/>
      <c r="QV106" s="18"/>
      <c r="QW106" s="18"/>
      <c r="QX106" s="18"/>
      <c r="QY106" s="18"/>
      <c r="QZ106" s="18"/>
      <c r="RA106" s="18"/>
      <c r="RB106" s="18"/>
      <c r="RC106" s="18"/>
      <c r="RD106" s="18"/>
      <c r="RE106" s="18"/>
      <c r="RF106" s="18"/>
      <c r="RG106" s="18"/>
      <c r="RH106" s="18"/>
      <c r="RI106" s="18"/>
      <c r="RJ106" s="18"/>
      <c r="RK106" s="18"/>
      <c r="RL106" s="18"/>
      <c r="RM106" s="18"/>
      <c r="RN106" s="18"/>
      <c r="RO106" s="18"/>
      <c r="RP106" s="18"/>
      <c r="RQ106" s="18"/>
      <c r="RR106" s="18"/>
      <c r="RS106" s="18"/>
      <c r="RT106" s="18"/>
      <c r="RU106" s="18"/>
      <c r="RV106" s="18"/>
      <c r="RW106" s="18"/>
      <c r="RX106" s="18"/>
      <c r="RY106" s="18"/>
      <c r="RZ106" s="18"/>
      <c r="SA106" s="18"/>
      <c r="SB106" s="18"/>
      <c r="SC106" s="18"/>
      <c r="SD106" s="18"/>
      <c r="SE106" s="18"/>
      <c r="SF106" s="18"/>
      <c r="SG106" s="18"/>
      <c r="SH106" s="18"/>
      <c r="SI106" s="18"/>
      <c r="SJ106" s="18"/>
      <c r="SK106" s="18"/>
      <c r="SL106" s="18"/>
      <c r="SM106" s="18"/>
      <c r="SN106" s="18"/>
      <c r="SO106" s="18"/>
      <c r="SP106" s="18"/>
      <c r="SQ106" s="18"/>
      <c r="SR106" s="18"/>
      <c r="SS106" s="18"/>
      <c r="ST106" s="18"/>
      <c r="SU106" s="18"/>
      <c r="SV106" s="18"/>
      <c r="SW106" s="18"/>
      <c r="SX106" s="18"/>
      <c r="SY106" s="18"/>
      <c r="SZ106" s="18"/>
      <c r="TA106" s="18"/>
      <c r="TB106" s="18"/>
      <c r="TC106" s="18"/>
      <c r="TD106" s="18"/>
      <c r="TE106" s="18"/>
      <c r="TF106" s="18"/>
      <c r="TG106" s="18"/>
      <c r="TH106" s="18"/>
      <c r="TI106" s="18"/>
      <c r="TJ106" s="18"/>
      <c r="TK106" s="18"/>
      <c r="TL106" s="18"/>
      <c r="TM106" s="18"/>
      <c r="TN106" s="18"/>
      <c r="TO106" s="18"/>
      <c r="TP106" s="18"/>
      <c r="TQ106" s="18"/>
      <c r="TR106" s="18"/>
      <c r="TS106" s="18"/>
      <c r="TT106" s="18"/>
      <c r="TU106" s="18"/>
      <c r="TV106" s="18"/>
      <c r="TW106" s="18"/>
      <c r="TX106" s="18"/>
      <c r="TY106" s="18"/>
      <c r="TZ106" s="18"/>
      <c r="UA106" s="18"/>
      <c r="UB106" s="18"/>
      <c r="UC106" s="18"/>
      <c r="UD106" s="18"/>
      <c r="UE106" s="18"/>
      <c r="UF106" s="18"/>
      <c r="UG106" s="18"/>
      <c r="UH106" s="18"/>
      <c r="UI106" s="18"/>
      <c r="UJ106" s="18"/>
      <c r="UK106" s="18"/>
      <c r="UL106" s="18"/>
      <c r="UM106" s="18"/>
      <c r="UN106" s="18"/>
      <c r="UO106" s="18"/>
      <c r="UP106" s="18"/>
      <c r="UQ106" s="18"/>
      <c r="UR106" s="18"/>
      <c r="US106" s="18"/>
      <c r="UT106" s="18"/>
      <c r="UU106" s="18"/>
      <c r="UV106" s="18"/>
      <c r="UW106" s="18"/>
      <c r="UX106" s="18"/>
      <c r="UY106" s="18"/>
      <c r="UZ106" s="18"/>
      <c r="VA106" s="18"/>
      <c r="VB106" s="18"/>
      <c r="VC106" s="18"/>
      <c r="VD106" s="18"/>
      <c r="VE106" s="18"/>
      <c r="VF106" s="18"/>
      <c r="VG106" s="18"/>
      <c r="VH106" s="18"/>
      <c r="VI106" s="18"/>
      <c r="VJ106" s="18"/>
      <c r="VK106" s="18"/>
      <c r="VL106" s="18"/>
      <c r="VM106" s="18"/>
      <c r="VN106" s="18"/>
      <c r="VO106" s="18"/>
      <c r="VP106" s="18"/>
      <c r="VQ106" s="18"/>
      <c r="VR106" s="18"/>
      <c r="VS106" s="18"/>
      <c r="VT106" s="18"/>
      <c r="VU106" s="18"/>
      <c r="VV106" s="18"/>
      <c r="VW106" s="18"/>
      <c r="VX106" s="18"/>
      <c r="VY106" s="18"/>
      <c r="VZ106" s="18"/>
      <c r="WA106" s="18"/>
      <c r="WB106" s="18"/>
      <c r="WC106" s="18"/>
      <c r="WD106" s="18"/>
      <c r="WE106" s="18"/>
      <c r="WF106" s="18"/>
      <c r="WG106" s="18"/>
      <c r="WH106" s="18"/>
      <c r="WI106" s="18"/>
      <c r="WJ106" s="18"/>
      <c r="WK106" s="18"/>
      <c r="WL106" s="18"/>
      <c r="WM106" s="18"/>
      <c r="WN106" s="18"/>
      <c r="WO106" s="18"/>
      <c r="WP106" s="18"/>
      <c r="WQ106" s="18"/>
      <c r="WR106" s="18"/>
      <c r="WS106" s="18"/>
      <c r="WT106" s="18"/>
      <c r="WU106" s="18"/>
      <c r="WV106" s="18"/>
      <c r="WW106" s="18"/>
      <c r="WX106" s="18"/>
      <c r="WY106" s="18"/>
      <c r="WZ106" s="18"/>
      <c r="XA106" s="18"/>
      <c r="XB106" s="18"/>
      <c r="XC106" s="18"/>
      <c r="XD106" s="18"/>
      <c r="XE106" s="18"/>
      <c r="XF106" s="18"/>
      <c r="XG106" s="18"/>
      <c r="XH106" s="18"/>
      <c r="XI106" s="18"/>
      <c r="XJ106" s="18"/>
      <c r="XK106" s="18"/>
      <c r="XL106" s="18"/>
      <c r="XM106" s="18"/>
      <c r="XN106" s="18"/>
      <c r="XO106" s="18"/>
      <c r="XP106" s="18"/>
      <c r="XQ106" s="18"/>
      <c r="XR106" s="18"/>
      <c r="XS106" s="18"/>
      <c r="XT106" s="18"/>
      <c r="XU106" s="18"/>
      <c r="XV106" s="18"/>
      <c r="XW106" s="18"/>
      <c r="XX106" s="18"/>
      <c r="XY106" s="18"/>
      <c r="XZ106" s="18"/>
      <c r="YA106" s="18"/>
      <c r="YB106" s="18"/>
      <c r="YC106" s="18"/>
      <c r="YD106" s="18"/>
      <c r="YE106" s="18"/>
      <c r="YF106" s="18"/>
      <c r="YG106" s="18"/>
      <c r="YH106" s="18"/>
      <c r="YI106" s="18"/>
      <c r="YJ106" s="18"/>
      <c r="YK106" s="18"/>
      <c r="YL106" s="18"/>
      <c r="YM106" s="18"/>
      <c r="YN106" s="18"/>
      <c r="YO106" s="18"/>
      <c r="YP106" s="18"/>
      <c r="YQ106" s="18"/>
      <c r="YR106" s="18"/>
      <c r="YS106" s="18"/>
      <c r="YT106" s="18"/>
      <c r="YU106" s="18"/>
      <c r="YV106" s="18"/>
      <c r="YW106" s="18"/>
      <c r="YX106" s="18"/>
      <c r="YY106" s="18"/>
      <c r="YZ106" s="18"/>
      <c r="ZA106" s="18"/>
      <c r="ZB106" s="18"/>
      <c r="ZC106" s="18"/>
      <c r="ZD106" s="18"/>
      <c r="ZE106" s="18"/>
      <c r="ZF106" s="18"/>
      <c r="ZG106" s="18"/>
      <c r="ZH106" s="18"/>
      <c r="ZI106" s="18"/>
      <c r="ZJ106" s="18"/>
      <c r="ZK106" s="18"/>
      <c r="ZL106" s="18"/>
      <c r="ZM106" s="18"/>
      <c r="ZN106" s="18"/>
      <c r="ZO106" s="18"/>
      <c r="ZP106" s="18"/>
      <c r="ZQ106" s="18"/>
      <c r="ZR106" s="18"/>
      <c r="ZS106" s="18"/>
      <c r="ZT106" s="18"/>
      <c r="ZU106" s="18"/>
      <c r="ZV106" s="18"/>
      <c r="ZW106" s="18"/>
      <c r="ZX106" s="18"/>
      <c r="ZY106" s="18"/>
      <c r="ZZ106" s="18"/>
      <c r="AAA106" s="18"/>
      <c r="AAB106" s="18"/>
      <c r="AAC106" s="18"/>
      <c r="AAD106" s="18"/>
      <c r="AAE106" s="18"/>
      <c r="AAF106" s="18"/>
      <c r="AAG106" s="18"/>
      <c r="AAH106" s="18"/>
      <c r="AAI106" s="18"/>
      <c r="AAJ106" s="18"/>
      <c r="AAK106" s="18"/>
      <c r="AAL106" s="18"/>
      <c r="AAM106" s="18"/>
      <c r="AAN106" s="18"/>
      <c r="AAO106" s="18"/>
      <c r="AAP106" s="18"/>
      <c r="AAQ106" s="18"/>
      <c r="AAR106" s="18"/>
      <c r="AAS106" s="18"/>
      <c r="AAT106" s="18"/>
      <c r="AAU106" s="18"/>
      <c r="AAV106" s="18"/>
      <c r="AAW106" s="18"/>
      <c r="AAX106" s="18"/>
      <c r="AAY106" s="18"/>
      <c r="AAZ106" s="18"/>
      <c r="ABA106" s="18"/>
      <c r="ABB106" s="18"/>
      <c r="ABC106" s="18"/>
      <c r="ABD106" s="18"/>
      <c r="ABE106" s="18"/>
      <c r="ABF106" s="18"/>
      <c r="ABG106" s="18"/>
      <c r="ABH106" s="18"/>
      <c r="ABI106" s="18"/>
      <c r="ABJ106" s="18"/>
      <c r="ABK106" s="18"/>
      <c r="ABL106" s="18"/>
      <c r="ABM106" s="18"/>
      <c r="ABN106" s="18"/>
      <c r="ABO106" s="18"/>
      <c r="ABP106" s="18"/>
      <c r="ABQ106" s="18"/>
      <c r="ABR106" s="18"/>
      <c r="ABS106" s="18"/>
      <c r="ABT106" s="18"/>
      <c r="ABU106" s="18"/>
      <c r="ABV106" s="18"/>
      <c r="ABW106" s="18"/>
      <c r="ABX106" s="18"/>
      <c r="ABY106" s="18"/>
      <c r="ABZ106" s="18"/>
      <c r="ACA106" s="18"/>
      <c r="ACB106" s="18"/>
      <c r="ACC106" s="18"/>
      <c r="ACD106" s="18"/>
      <c r="ACE106" s="18"/>
      <c r="ACF106" s="18"/>
      <c r="ACG106" s="18"/>
      <c r="ACH106" s="18"/>
      <c r="ACI106" s="18"/>
      <c r="ACJ106" s="18"/>
      <c r="ACK106" s="18"/>
      <c r="ACL106" s="18"/>
      <c r="ACM106" s="18"/>
      <c r="ACN106" s="18"/>
      <c r="ACO106" s="18"/>
      <c r="ACP106" s="18"/>
      <c r="ACQ106" s="18"/>
      <c r="ACR106" s="18"/>
      <c r="ACS106" s="18"/>
      <c r="ACT106" s="18"/>
      <c r="ACU106" s="18"/>
      <c r="ACV106" s="18"/>
      <c r="ACW106" s="18"/>
      <c r="ACX106" s="18"/>
      <c r="ACY106" s="18"/>
      <c r="ACZ106" s="18"/>
      <c r="ADA106" s="18"/>
      <c r="ADB106" s="18"/>
      <c r="ADC106" s="18"/>
      <c r="ADD106" s="18"/>
      <c r="ADE106" s="18"/>
      <c r="ADF106" s="18"/>
      <c r="ADG106" s="18"/>
      <c r="ADH106" s="18"/>
      <c r="ADI106" s="18"/>
      <c r="ADJ106" s="18"/>
      <c r="ADK106" s="18"/>
      <c r="ADL106" s="18"/>
      <c r="ADM106" s="18"/>
      <c r="ADN106" s="18"/>
      <c r="ADO106" s="18"/>
      <c r="ADP106" s="18"/>
      <c r="ADQ106" s="18"/>
      <c r="ADR106" s="18"/>
      <c r="ADS106" s="18"/>
      <c r="ADT106" s="18"/>
      <c r="ADU106" s="18"/>
      <c r="ADV106" s="18"/>
      <c r="ADW106" s="18"/>
      <c r="ADX106" s="18"/>
      <c r="ADY106" s="18"/>
      <c r="ADZ106" s="18"/>
      <c r="AEA106" s="18"/>
      <c r="AEB106" s="18"/>
      <c r="AEC106" s="18"/>
      <c r="AED106" s="18"/>
      <c r="AEE106" s="18"/>
      <c r="AEF106" s="18"/>
      <c r="AEG106" s="18"/>
      <c r="AEH106" s="18"/>
      <c r="AEI106" s="18"/>
      <c r="AEJ106" s="18"/>
      <c r="AEK106" s="18"/>
      <c r="AEL106" s="18"/>
      <c r="AEM106" s="18"/>
      <c r="AEN106" s="18"/>
      <c r="AEO106" s="18"/>
      <c r="AEP106" s="18"/>
      <c r="AEQ106" s="18"/>
      <c r="AER106" s="18"/>
      <c r="AES106" s="18"/>
      <c r="AET106" s="18"/>
      <c r="AEU106" s="18"/>
      <c r="AEV106" s="18"/>
      <c r="AEW106" s="18"/>
      <c r="AEX106" s="18"/>
      <c r="AEY106" s="18"/>
      <c r="AEZ106" s="18"/>
      <c r="AFA106" s="18"/>
      <c r="AFB106" s="18"/>
      <c r="AFC106" s="18"/>
      <c r="AFD106" s="18"/>
      <c r="AFE106" s="18"/>
      <c r="AFF106" s="18"/>
      <c r="AFG106" s="18"/>
      <c r="AFH106" s="18"/>
      <c r="AFI106" s="18"/>
      <c r="AFJ106" s="18"/>
      <c r="AFK106" s="18"/>
      <c r="AFL106" s="18"/>
      <c r="AFM106" s="18"/>
      <c r="AFN106" s="18"/>
      <c r="AFO106" s="18"/>
      <c r="AFP106" s="18"/>
      <c r="AFQ106" s="18"/>
      <c r="AFR106" s="18"/>
      <c r="AFS106" s="18"/>
      <c r="AFT106" s="18"/>
      <c r="AFU106" s="18"/>
      <c r="AFV106" s="18"/>
      <c r="AFW106" s="18"/>
      <c r="AFX106" s="18"/>
      <c r="AFY106" s="18"/>
      <c r="AFZ106" s="18"/>
      <c r="AGA106" s="18"/>
      <c r="AGB106" s="18"/>
      <c r="AGC106" s="18"/>
      <c r="AGD106" s="18"/>
      <c r="AGE106" s="18"/>
      <c r="AGF106" s="18"/>
      <c r="AGG106" s="18"/>
      <c r="AGH106" s="18"/>
      <c r="AGI106" s="18"/>
      <c r="AGJ106" s="18"/>
      <c r="AGK106" s="18"/>
      <c r="AGL106" s="18"/>
      <c r="AGM106" s="18"/>
      <c r="AGN106" s="18"/>
      <c r="AGO106" s="18"/>
      <c r="AGP106" s="18"/>
      <c r="AGQ106" s="18"/>
      <c r="AGR106" s="18"/>
      <c r="AGS106" s="18"/>
      <c r="AGT106" s="18"/>
      <c r="AGU106" s="18"/>
      <c r="AGV106" s="18"/>
      <c r="AGW106" s="18"/>
      <c r="AGX106" s="18"/>
      <c r="AGY106" s="18"/>
      <c r="AGZ106" s="18"/>
      <c r="AHA106" s="18"/>
      <c r="AHB106" s="18"/>
      <c r="AHC106" s="18"/>
      <c r="AHD106" s="18"/>
      <c r="AHE106" s="18"/>
      <c r="AHF106" s="18"/>
      <c r="AHG106" s="18"/>
      <c r="AHH106" s="18"/>
      <c r="AHI106" s="18"/>
      <c r="AHJ106" s="18"/>
      <c r="AHK106" s="18"/>
      <c r="AHL106" s="18"/>
      <c r="AHM106" s="18"/>
      <c r="AHN106" s="18"/>
      <c r="AHO106" s="18"/>
      <c r="AHP106" s="18"/>
      <c r="AHQ106" s="18"/>
      <c r="AHR106" s="18"/>
      <c r="AHS106" s="18"/>
      <c r="AHT106" s="18"/>
      <c r="AHU106" s="18"/>
      <c r="AHV106" s="18"/>
      <c r="AHW106" s="18"/>
      <c r="AHX106" s="18"/>
      <c r="AHY106" s="18"/>
      <c r="AHZ106" s="18"/>
      <c r="AIA106" s="18"/>
      <c r="AIB106" s="18"/>
      <c r="AIC106" s="18"/>
      <c r="AID106" s="18"/>
      <c r="AIE106" s="18"/>
      <c r="AIF106" s="18"/>
      <c r="AIG106" s="18"/>
      <c r="AIH106" s="18"/>
      <c r="AII106" s="18"/>
      <c r="AIJ106" s="18"/>
      <c r="AIK106" s="18"/>
      <c r="AIL106" s="18"/>
      <c r="AIM106" s="18"/>
      <c r="AIN106" s="18"/>
      <c r="AIO106" s="18"/>
      <c r="AIP106" s="18"/>
      <c r="AIQ106" s="18"/>
      <c r="AIR106" s="18"/>
      <c r="AIS106" s="18"/>
      <c r="AIT106" s="18"/>
      <c r="AIU106" s="18"/>
      <c r="AIV106" s="18"/>
      <c r="AIW106" s="18"/>
      <c r="AIX106" s="18"/>
      <c r="AIY106" s="18"/>
      <c r="AIZ106" s="18"/>
      <c r="AJA106" s="18"/>
      <c r="AJB106" s="18"/>
      <c r="AJC106" s="18"/>
      <c r="AJD106" s="18"/>
      <c r="AJE106" s="18"/>
      <c r="AJF106" s="18"/>
      <c r="AJG106" s="18"/>
      <c r="AJH106" s="18"/>
      <c r="AJI106" s="18"/>
      <c r="AJJ106" s="18"/>
      <c r="AJK106" s="18"/>
      <c r="AJL106" s="18"/>
      <c r="AJM106" s="18"/>
      <c r="AJN106" s="18"/>
      <c r="AJO106" s="18"/>
      <c r="AJP106" s="18"/>
      <c r="AJQ106" s="18"/>
      <c r="AJR106" s="18"/>
      <c r="AJS106" s="18"/>
      <c r="AJT106" s="18"/>
      <c r="AJU106" s="18"/>
      <c r="AJV106" s="18"/>
      <c r="AJW106" s="18"/>
      <c r="AJX106" s="18"/>
      <c r="AJY106" s="18"/>
      <c r="AJZ106" s="18"/>
      <c r="AKA106" s="18"/>
      <c r="AKB106" s="18"/>
      <c r="AKC106" s="18"/>
      <c r="AKD106" s="18"/>
      <c r="AKE106" s="18"/>
      <c r="AKF106" s="18"/>
      <c r="AKG106" s="18"/>
      <c r="AKH106" s="18"/>
      <c r="AKI106" s="18"/>
      <c r="AKJ106" s="18"/>
      <c r="AKK106" s="18"/>
      <c r="AKL106" s="18"/>
      <c r="AKM106" s="18"/>
      <c r="AKN106" s="18"/>
      <c r="AKO106" s="18"/>
      <c r="AKP106" s="18"/>
      <c r="AKQ106" s="18"/>
      <c r="AKR106" s="18"/>
      <c r="AKS106" s="18"/>
      <c r="AKT106" s="18"/>
      <c r="AKU106" s="18"/>
      <c r="AKV106" s="18"/>
      <c r="AKW106" s="18"/>
      <c r="AKX106" s="18"/>
      <c r="AKY106" s="18"/>
      <c r="AKZ106" s="18"/>
      <c r="ALA106" s="18"/>
      <c r="ALB106" s="18"/>
      <c r="ALC106" s="18"/>
      <c r="ALD106" s="18"/>
      <c r="ALE106" s="18"/>
      <c r="ALF106" s="18"/>
      <c r="ALG106" s="18"/>
      <c r="ALH106" s="18"/>
      <c r="ALI106" s="18"/>
      <c r="ALJ106" s="18"/>
      <c r="ALK106" s="18"/>
      <c r="ALL106" s="18"/>
      <c r="ALM106" s="18"/>
      <c r="ALN106" s="18"/>
      <c r="ALO106" s="18"/>
      <c r="ALP106" s="18"/>
      <c r="ALQ106" s="18"/>
      <c r="ALR106" s="18"/>
      <c r="ALS106" s="18"/>
      <c r="ALT106" s="18"/>
      <c r="ALU106" s="18"/>
      <c r="ALV106" s="18"/>
      <c r="ALW106" s="18"/>
      <c r="ALX106" s="18"/>
      <c r="ALY106" s="18"/>
      <c r="ALZ106" s="18"/>
      <c r="AMA106" s="18"/>
      <c r="AMB106" s="18"/>
      <c r="AMC106" s="18"/>
      <c r="AMD106" s="18"/>
      <c r="AME106" s="18"/>
      <c r="AMF106" s="18"/>
      <c r="AMG106" s="18"/>
      <c r="AMH106" s="18"/>
      <c r="AMI106" s="18"/>
      <c r="AMJ106" s="18"/>
      <c r="AMK106" s="18"/>
      <c r="AML106" s="18"/>
      <c r="AMM106" s="18"/>
      <c r="AMN106" s="18"/>
      <c r="AMO106" s="18"/>
      <c r="AMP106" s="18"/>
      <c r="AMQ106" s="18"/>
      <c r="AMR106" s="18"/>
      <c r="AMS106" s="18"/>
      <c r="AMT106" s="18"/>
      <c r="AMU106" s="18"/>
      <c r="AMV106" s="18"/>
      <c r="AMW106" s="18"/>
      <c r="AMX106" s="18"/>
      <c r="AMY106" s="18"/>
      <c r="AMZ106" s="18"/>
      <c r="ANA106" s="18"/>
      <c r="ANB106" s="18"/>
      <c r="ANC106" s="18"/>
      <c r="AND106" s="18"/>
      <c r="ANE106" s="18"/>
      <c r="ANF106" s="18"/>
      <c r="ANG106" s="18"/>
      <c r="ANH106" s="18"/>
      <c r="ANI106" s="18"/>
      <c r="ANJ106" s="18"/>
      <c r="ANK106" s="18"/>
      <c r="ANL106" s="18"/>
      <c r="ANM106" s="18"/>
      <c r="ANN106" s="18"/>
      <c r="ANO106" s="18"/>
      <c r="ANP106" s="18"/>
      <c r="ANQ106" s="18"/>
      <c r="ANR106" s="18"/>
      <c r="ANS106" s="18"/>
      <c r="ANT106" s="18"/>
      <c r="ANU106" s="18"/>
      <c r="ANV106" s="18"/>
      <c r="ANW106" s="18"/>
      <c r="ANX106" s="18"/>
      <c r="ANY106" s="18"/>
      <c r="ANZ106" s="18"/>
      <c r="AOA106" s="18"/>
      <c r="AOB106" s="18"/>
      <c r="AOC106" s="18"/>
      <c r="AOD106" s="18"/>
      <c r="AOE106" s="18"/>
      <c r="AOF106" s="18"/>
      <c r="AOG106" s="18"/>
      <c r="AOH106" s="18"/>
      <c r="AOI106" s="18"/>
      <c r="AOJ106" s="18"/>
      <c r="AOK106" s="18"/>
      <c r="AOL106" s="18"/>
      <c r="AOM106" s="18"/>
      <c r="AON106" s="18"/>
      <c r="AOO106" s="18"/>
      <c r="AOP106" s="18"/>
      <c r="AOQ106" s="18"/>
      <c r="AOR106" s="18"/>
      <c r="AOS106" s="18"/>
      <c r="AOT106" s="18"/>
      <c r="AOU106" s="18"/>
      <c r="AOV106" s="18"/>
      <c r="AOW106" s="18"/>
      <c r="AOX106" s="18"/>
      <c r="AOY106" s="18"/>
      <c r="AOZ106" s="18"/>
      <c r="APA106" s="18"/>
      <c r="APB106" s="18"/>
      <c r="APC106" s="18"/>
      <c r="APD106" s="18"/>
      <c r="APE106" s="18"/>
      <c r="APF106" s="18"/>
      <c r="APG106" s="18"/>
      <c r="APH106" s="18"/>
      <c r="API106" s="18"/>
      <c r="APJ106" s="18"/>
      <c r="APK106" s="18"/>
      <c r="APL106" s="18"/>
      <c r="APM106" s="18"/>
      <c r="APN106" s="18"/>
      <c r="APO106" s="18"/>
      <c r="APP106" s="18"/>
      <c r="APQ106" s="18"/>
      <c r="APR106" s="18"/>
      <c r="APS106" s="18"/>
      <c r="APT106" s="18"/>
      <c r="APU106" s="18"/>
      <c r="APV106" s="18"/>
      <c r="APW106" s="18"/>
      <c r="APX106" s="18"/>
      <c r="APY106" s="18"/>
      <c r="APZ106" s="18"/>
      <c r="AQA106" s="18"/>
      <c r="AQB106" s="18"/>
      <c r="AQC106" s="18"/>
      <c r="AQD106" s="18"/>
      <c r="AQE106" s="18"/>
      <c r="AQF106" s="18"/>
      <c r="AQG106" s="18"/>
      <c r="AQH106" s="18"/>
      <c r="AQI106" s="18"/>
      <c r="AQJ106" s="18"/>
      <c r="AQK106" s="18"/>
      <c r="AQL106" s="18"/>
      <c r="AQM106" s="18"/>
      <c r="AQN106" s="18"/>
      <c r="AQO106" s="18"/>
      <c r="AQP106" s="18"/>
      <c r="AQQ106" s="18"/>
      <c r="AQR106" s="18"/>
      <c r="AQS106" s="18"/>
      <c r="AQT106" s="18"/>
      <c r="AQU106" s="18"/>
      <c r="AQV106" s="18"/>
      <c r="AQW106" s="18"/>
      <c r="AQX106" s="18"/>
      <c r="AQY106" s="18"/>
      <c r="AQZ106" s="18"/>
      <c r="ARA106" s="18"/>
      <c r="ARB106" s="18"/>
      <c r="ARC106" s="18"/>
      <c r="ARD106" s="18"/>
      <c r="ARE106" s="18"/>
      <c r="ARF106" s="18"/>
      <c r="ARG106" s="18"/>
      <c r="ARH106" s="18"/>
      <c r="ARI106" s="18"/>
      <c r="ARJ106" s="18"/>
      <c r="ARK106" s="18"/>
      <c r="ARL106" s="18"/>
      <c r="ARM106" s="18"/>
      <c r="ARN106" s="18"/>
      <c r="ARO106" s="18"/>
      <c r="ARP106" s="18"/>
      <c r="ARQ106" s="18"/>
      <c r="ARR106" s="18"/>
      <c r="ARS106" s="18"/>
      <c r="ART106" s="18"/>
      <c r="ARU106" s="18"/>
      <c r="ARV106" s="18"/>
      <c r="ARW106" s="18"/>
      <c r="ARX106" s="18"/>
      <c r="ARY106" s="18"/>
      <c r="ARZ106" s="18"/>
      <c r="ASA106" s="18"/>
      <c r="ASB106" s="18"/>
      <c r="ASC106" s="18"/>
      <c r="ASD106" s="18"/>
      <c r="ASE106" s="18"/>
      <c r="ASF106" s="18"/>
      <c r="ASG106" s="18"/>
      <c r="ASH106" s="18"/>
      <c r="ASI106" s="18"/>
      <c r="ASJ106" s="18"/>
      <c r="ASK106" s="18"/>
      <c r="ASL106" s="18"/>
      <c r="ASM106" s="18"/>
      <c r="ASN106" s="18"/>
      <c r="ASO106" s="18"/>
      <c r="ASP106" s="18"/>
      <c r="ASQ106" s="18"/>
      <c r="ASR106" s="18"/>
      <c r="ASS106" s="18"/>
      <c r="AST106" s="18"/>
      <c r="ASU106" s="18"/>
      <c r="ASV106" s="18"/>
      <c r="ASW106" s="18"/>
      <c r="ASX106" s="18"/>
      <c r="ASY106" s="18"/>
      <c r="ASZ106" s="18"/>
      <c r="ATA106" s="18"/>
      <c r="ATB106" s="18"/>
      <c r="ATC106" s="18"/>
      <c r="ATD106" s="18"/>
      <c r="ATE106" s="18"/>
      <c r="ATF106" s="18"/>
      <c r="ATG106" s="18"/>
      <c r="ATH106" s="18"/>
      <c r="ATI106" s="18"/>
      <c r="ATJ106" s="18"/>
      <c r="ATK106" s="18"/>
      <c r="ATL106" s="18"/>
      <c r="ATM106" s="18"/>
      <c r="ATN106" s="18"/>
      <c r="ATO106" s="18"/>
      <c r="ATP106" s="18"/>
      <c r="ATQ106" s="18"/>
      <c r="ATR106" s="18"/>
      <c r="ATS106" s="18"/>
      <c r="ATT106" s="18"/>
      <c r="ATU106" s="18"/>
      <c r="ATV106" s="18"/>
      <c r="ATW106" s="18"/>
      <c r="ATX106" s="18"/>
      <c r="ATY106" s="18"/>
      <c r="ATZ106" s="18"/>
      <c r="AUA106" s="18"/>
      <c r="AUB106" s="18"/>
      <c r="AUC106" s="18"/>
      <c r="AUD106" s="18"/>
      <c r="AUE106" s="18"/>
      <c r="AUF106" s="18"/>
      <c r="AUG106" s="18"/>
      <c r="AUH106" s="18"/>
      <c r="AUI106" s="18"/>
      <c r="AUJ106" s="18"/>
      <c r="AUK106" s="18"/>
      <c r="AUL106" s="18"/>
      <c r="AUM106" s="18"/>
      <c r="AUN106" s="18"/>
      <c r="AUO106" s="18"/>
      <c r="AUP106" s="18"/>
      <c r="AUQ106" s="18"/>
      <c r="AUR106" s="18"/>
      <c r="AUS106" s="18"/>
      <c r="AUT106" s="18"/>
      <c r="AUU106" s="18"/>
      <c r="AUV106" s="18"/>
      <c r="AUW106" s="18"/>
      <c r="AUX106" s="18"/>
      <c r="AUY106" s="18"/>
      <c r="AUZ106" s="18"/>
      <c r="AVA106" s="18"/>
      <c r="AVB106" s="18"/>
      <c r="AVC106" s="18"/>
      <c r="AVD106" s="18"/>
      <c r="AVE106" s="18"/>
      <c r="AVF106" s="18"/>
      <c r="AVG106" s="18"/>
      <c r="AVH106" s="18"/>
      <c r="AVI106" s="18"/>
      <c r="AVJ106" s="18"/>
      <c r="AVK106" s="18"/>
      <c r="AVL106" s="18"/>
      <c r="AVM106" s="18"/>
      <c r="AVN106" s="18"/>
      <c r="AVO106" s="18"/>
      <c r="AVP106" s="18"/>
      <c r="AVQ106" s="18"/>
      <c r="AVR106" s="18"/>
      <c r="AVS106" s="18"/>
      <c r="AVT106" s="18"/>
      <c r="AVU106" s="18"/>
      <c r="AVV106" s="18"/>
      <c r="AVW106" s="18"/>
      <c r="AVX106" s="18"/>
      <c r="AVY106" s="18"/>
      <c r="AVZ106" s="18"/>
      <c r="AWA106" s="18"/>
      <c r="AWB106" s="18"/>
      <c r="AWC106" s="18"/>
      <c r="AWD106" s="18"/>
      <c r="AWE106" s="18"/>
      <c r="AWF106" s="18"/>
      <c r="AWG106" s="18"/>
      <c r="AWH106" s="18"/>
      <c r="AWI106" s="18"/>
      <c r="AWJ106" s="18"/>
      <c r="AWK106" s="18"/>
      <c r="AWL106" s="18"/>
      <c r="AWM106" s="18"/>
      <c r="AWN106" s="18"/>
      <c r="AWO106" s="18"/>
      <c r="AWP106" s="18"/>
      <c r="AWQ106" s="18"/>
      <c r="AWR106" s="18"/>
      <c r="AWS106" s="18"/>
      <c r="AWT106" s="18"/>
      <c r="AWU106" s="18"/>
      <c r="AWV106" s="18"/>
      <c r="AWW106" s="18"/>
      <c r="AWX106" s="18"/>
      <c r="AWY106" s="18"/>
      <c r="AWZ106" s="18"/>
      <c r="AXA106" s="18"/>
      <c r="AXB106" s="18"/>
      <c r="AXC106" s="18"/>
      <c r="AXD106" s="18"/>
      <c r="AXE106" s="18"/>
      <c r="AXF106" s="18"/>
      <c r="AXG106" s="18"/>
      <c r="AXH106" s="18"/>
      <c r="AXI106" s="18"/>
      <c r="AXJ106" s="18"/>
      <c r="AXK106" s="18"/>
      <c r="AXL106" s="18"/>
      <c r="AXM106" s="18"/>
      <c r="AXN106" s="18"/>
      <c r="AXO106" s="18"/>
      <c r="AXP106" s="18"/>
      <c r="AXQ106" s="18"/>
      <c r="AXR106" s="18"/>
      <c r="AXS106" s="18"/>
      <c r="AXT106" s="18"/>
      <c r="AXU106" s="18"/>
      <c r="AXV106" s="18"/>
      <c r="AXW106" s="18"/>
      <c r="AXX106" s="18"/>
      <c r="AXY106" s="18"/>
      <c r="AXZ106" s="18"/>
      <c r="AYA106" s="18"/>
      <c r="AYB106" s="18"/>
      <c r="AYC106" s="18"/>
      <c r="AYD106" s="18"/>
      <c r="AYE106" s="18"/>
      <c r="AYF106" s="18"/>
      <c r="AYG106" s="18"/>
      <c r="AYH106" s="18"/>
      <c r="AYI106" s="18"/>
      <c r="AYJ106" s="18"/>
      <c r="AYK106" s="18"/>
      <c r="AYL106" s="18"/>
      <c r="AYM106" s="18"/>
      <c r="AYN106" s="18"/>
      <c r="AYO106" s="18"/>
      <c r="AYP106" s="18"/>
      <c r="AYQ106" s="18"/>
      <c r="AYR106" s="18"/>
      <c r="AYS106" s="18"/>
      <c r="AYT106" s="18"/>
      <c r="AYU106" s="18"/>
      <c r="AYV106" s="18"/>
      <c r="AYW106" s="18"/>
      <c r="AYX106" s="18"/>
      <c r="AYY106" s="18"/>
      <c r="AYZ106" s="18"/>
      <c r="AZA106" s="18"/>
      <c r="AZB106" s="18"/>
      <c r="AZC106" s="18"/>
      <c r="AZD106" s="18"/>
      <c r="AZE106" s="18"/>
      <c r="AZF106" s="18"/>
      <c r="AZG106" s="18"/>
      <c r="AZH106" s="18"/>
      <c r="AZI106" s="18"/>
      <c r="AZJ106" s="18"/>
      <c r="AZK106" s="18"/>
      <c r="AZL106" s="18"/>
      <c r="AZM106" s="18"/>
      <c r="AZN106" s="18"/>
      <c r="AZO106" s="18"/>
      <c r="AZP106" s="18"/>
      <c r="AZQ106" s="18"/>
      <c r="AZR106" s="18"/>
      <c r="AZS106" s="18"/>
      <c r="AZT106" s="18"/>
      <c r="AZU106" s="18"/>
      <c r="AZV106" s="18"/>
      <c r="AZW106" s="18"/>
      <c r="AZX106" s="18"/>
      <c r="AZY106" s="18"/>
      <c r="AZZ106" s="18"/>
      <c r="BAA106" s="18"/>
      <c r="BAB106" s="18"/>
      <c r="BAC106" s="18"/>
      <c r="BAD106" s="18"/>
      <c r="BAE106" s="18"/>
      <c r="BAF106" s="18"/>
      <c r="BAG106" s="18"/>
      <c r="BAH106" s="18"/>
      <c r="BAI106" s="18"/>
      <c r="BAJ106" s="18"/>
      <c r="BAK106" s="18"/>
      <c r="BAL106" s="18"/>
      <c r="BAM106" s="18"/>
      <c r="BAN106" s="18"/>
      <c r="BAO106" s="18"/>
      <c r="BAP106" s="18"/>
      <c r="BAQ106" s="18"/>
      <c r="BAR106" s="18"/>
      <c r="BAS106" s="18"/>
      <c r="BAT106" s="18"/>
      <c r="BAU106" s="18"/>
      <c r="BAV106" s="18"/>
      <c r="BAW106" s="18"/>
      <c r="BAX106" s="18"/>
      <c r="BAY106" s="18"/>
      <c r="BAZ106" s="18"/>
      <c r="BBA106" s="18"/>
      <c r="BBB106" s="18"/>
      <c r="BBC106" s="18"/>
      <c r="BBD106" s="18"/>
      <c r="BBE106" s="18"/>
      <c r="BBF106" s="18"/>
      <c r="BBG106" s="18"/>
      <c r="BBH106" s="18"/>
      <c r="BBI106" s="18"/>
      <c r="BBJ106" s="18"/>
      <c r="BBK106" s="18"/>
      <c r="BBL106" s="18"/>
      <c r="BBM106" s="18"/>
      <c r="BBN106" s="18"/>
      <c r="BBO106" s="18"/>
      <c r="BBP106" s="18"/>
      <c r="BBQ106" s="18"/>
      <c r="BBR106" s="18"/>
      <c r="BBS106" s="18"/>
      <c r="BBT106" s="18"/>
      <c r="BBU106" s="18"/>
      <c r="BBV106" s="18"/>
      <c r="BBW106" s="18"/>
      <c r="BBX106" s="18"/>
      <c r="BBY106" s="18"/>
      <c r="BBZ106" s="18"/>
      <c r="BCA106" s="18"/>
      <c r="BCB106" s="18"/>
      <c r="BCC106" s="18"/>
      <c r="BCD106" s="18"/>
      <c r="BCE106" s="18"/>
      <c r="BCF106" s="18"/>
      <c r="BCG106" s="18"/>
      <c r="BCH106" s="18"/>
      <c r="BCI106" s="18"/>
      <c r="BCJ106" s="18"/>
      <c r="BCK106" s="18"/>
      <c r="BCL106" s="18"/>
      <c r="BCM106" s="18"/>
      <c r="BCN106" s="18"/>
      <c r="BCO106" s="18"/>
      <c r="BCP106" s="18"/>
      <c r="BCQ106" s="18"/>
      <c r="BCR106" s="18"/>
      <c r="BCS106" s="18"/>
      <c r="BCT106" s="18"/>
      <c r="BCU106" s="18"/>
      <c r="BCV106" s="18"/>
      <c r="BCW106" s="18"/>
      <c r="BCX106" s="18"/>
      <c r="BCY106" s="18"/>
      <c r="BCZ106" s="18"/>
      <c r="BDA106" s="18"/>
      <c r="BDB106" s="18"/>
      <c r="BDC106" s="18"/>
      <c r="BDD106" s="18"/>
      <c r="BDE106" s="18"/>
      <c r="BDF106" s="18"/>
      <c r="BDG106" s="18"/>
      <c r="BDH106" s="18"/>
      <c r="BDI106" s="18"/>
      <c r="BDJ106" s="18"/>
      <c r="BDK106" s="18"/>
      <c r="BDL106" s="18"/>
      <c r="BDM106" s="18"/>
      <c r="BDN106" s="18"/>
      <c r="BDO106" s="18"/>
      <c r="BDP106" s="18"/>
      <c r="BDQ106" s="18"/>
      <c r="BDR106" s="18"/>
      <c r="BDS106" s="18"/>
      <c r="BDT106" s="18"/>
      <c r="BDU106" s="18"/>
      <c r="BDV106" s="18"/>
      <c r="BDW106" s="18"/>
      <c r="BDX106" s="18"/>
      <c r="BDY106" s="18"/>
      <c r="BDZ106" s="18"/>
      <c r="BEA106" s="18"/>
      <c r="BEB106" s="18"/>
      <c r="BEC106" s="18"/>
      <c r="BED106" s="18"/>
      <c r="BEE106" s="18"/>
      <c r="BEF106" s="18"/>
      <c r="BEG106" s="18"/>
      <c r="BEH106" s="18"/>
      <c r="BEI106" s="18"/>
      <c r="BEJ106" s="18"/>
      <c r="BEK106" s="18"/>
      <c r="BEL106" s="18"/>
      <c r="BEM106" s="18"/>
      <c r="BEN106" s="18"/>
      <c r="BEO106" s="18"/>
      <c r="BEP106" s="18"/>
      <c r="BEQ106" s="18"/>
      <c r="BER106" s="18"/>
      <c r="BES106" s="18"/>
      <c r="BET106" s="18"/>
      <c r="BEU106" s="18"/>
      <c r="BEV106" s="18"/>
      <c r="BEW106" s="18"/>
      <c r="BEX106" s="18"/>
      <c r="BEY106" s="18"/>
      <c r="BEZ106" s="18"/>
      <c r="BFA106" s="18"/>
      <c r="BFB106" s="18"/>
      <c r="BFC106" s="18"/>
      <c r="BFD106" s="18"/>
      <c r="BFE106" s="18"/>
      <c r="BFF106" s="18"/>
      <c r="BFG106" s="18"/>
      <c r="BFH106" s="18"/>
      <c r="BFI106" s="18"/>
      <c r="BFJ106" s="18"/>
      <c r="BFK106" s="18"/>
      <c r="BFL106" s="18"/>
      <c r="BFM106" s="18"/>
      <c r="BFN106" s="18"/>
      <c r="BFO106" s="18"/>
      <c r="BFP106" s="18"/>
      <c r="BFQ106" s="18"/>
      <c r="BFR106" s="18"/>
      <c r="BFS106" s="18"/>
      <c r="BFT106" s="18"/>
      <c r="BFU106" s="18"/>
      <c r="BFV106" s="18"/>
      <c r="BFW106" s="18"/>
      <c r="BFX106" s="18"/>
      <c r="BFY106" s="18"/>
      <c r="BFZ106" s="18"/>
      <c r="BGA106" s="18"/>
      <c r="BGB106" s="18"/>
      <c r="BGC106" s="18"/>
      <c r="BGD106" s="18"/>
      <c r="BGE106" s="18"/>
      <c r="BGF106" s="18"/>
      <c r="BGG106" s="18"/>
      <c r="BGH106" s="18"/>
      <c r="BGI106" s="18"/>
      <c r="BGJ106" s="18"/>
      <c r="BGK106" s="18"/>
      <c r="BGL106" s="18"/>
      <c r="BGM106" s="18"/>
      <c r="BGN106" s="18"/>
      <c r="BGO106" s="18"/>
      <c r="BGP106" s="18"/>
      <c r="BGQ106" s="18"/>
      <c r="BGR106" s="18"/>
      <c r="BGS106" s="18"/>
      <c r="BGT106" s="18"/>
      <c r="BGU106" s="18"/>
      <c r="BGV106" s="18"/>
      <c r="BGW106" s="18"/>
      <c r="BGX106" s="18"/>
      <c r="BGY106" s="18"/>
      <c r="BGZ106" s="18"/>
      <c r="BHA106" s="18"/>
      <c r="BHB106" s="18"/>
      <c r="BHC106" s="18"/>
      <c r="BHD106" s="18"/>
      <c r="BHE106" s="18"/>
      <c r="BHF106" s="18"/>
      <c r="BHG106" s="18"/>
      <c r="BHH106" s="18"/>
      <c r="BHI106" s="18"/>
      <c r="BHJ106" s="18"/>
      <c r="BHK106" s="18"/>
      <c r="BHL106" s="18"/>
      <c r="BHM106" s="18"/>
      <c r="BHN106" s="18"/>
      <c r="BHO106" s="18"/>
      <c r="BHP106" s="18"/>
      <c r="BHQ106" s="18"/>
      <c r="BHR106" s="18"/>
      <c r="BHS106" s="18"/>
      <c r="BHT106" s="18"/>
      <c r="BHU106" s="18"/>
      <c r="BHV106" s="18"/>
      <c r="BHW106" s="18"/>
      <c r="BHX106" s="18"/>
      <c r="BHY106" s="18"/>
      <c r="BHZ106" s="18"/>
      <c r="BIA106" s="18"/>
      <c r="BIB106" s="18"/>
      <c r="BIC106" s="18"/>
      <c r="BID106" s="18"/>
      <c r="BIE106" s="18"/>
      <c r="BIF106" s="18"/>
      <c r="BIG106" s="18"/>
      <c r="BIH106" s="18"/>
      <c r="BII106" s="18"/>
      <c r="BIJ106" s="18"/>
      <c r="BIK106" s="18"/>
      <c r="BIL106" s="18"/>
      <c r="BIM106" s="18"/>
      <c r="BIN106" s="18"/>
      <c r="BIO106" s="18"/>
      <c r="BIP106" s="18"/>
      <c r="BIQ106" s="18"/>
      <c r="BIR106" s="18"/>
      <c r="BIS106" s="18"/>
      <c r="BIT106" s="18"/>
      <c r="BIU106" s="18"/>
      <c r="BIV106" s="18"/>
      <c r="BIW106" s="18"/>
      <c r="BIX106" s="18"/>
      <c r="BIY106" s="18"/>
      <c r="BIZ106" s="18"/>
      <c r="BJA106" s="18"/>
      <c r="BJB106" s="18"/>
      <c r="BJC106" s="18"/>
      <c r="BJD106" s="18"/>
      <c r="BJE106" s="18"/>
      <c r="BJF106" s="18"/>
      <c r="BJG106" s="18"/>
      <c r="BJH106" s="18"/>
      <c r="BJI106" s="18"/>
      <c r="BJJ106" s="18"/>
      <c r="BJK106" s="18"/>
      <c r="BJL106" s="18"/>
      <c r="BJM106" s="18"/>
      <c r="BJN106" s="18"/>
      <c r="BJO106" s="18"/>
      <c r="BJP106" s="18"/>
      <c r="BJQ106" s="18"/>
      <c r="BJR106" s="18"/>
      <c r="BJS106" s="18"/>
      <c r="BJT106" s="18"/>
      <c r="BJU106" s="18"/>
      <c r="BJV106" s="18"/>
      <c r="BJW106" s="18"/>
      <c r="BJX106" s="18"/>
      <c r="BJY106" s="18"/>
      <c r="BJZ106" s="18"/>
      <c r="BKA106" s="18"/>
      <c r="BKB106" s="18"/>
      <c r="BKC106" s="18"/>
      <c r="BKD106" s="18"/>
      <c r="BKE106" s="18"/>
      <c r="BKF106" s="18"/>
      <c r="BKG106" s="18"/>
      <c r="BKH106" s="18"/>
      <c r="BKI106" s="18"/>
      <c r="BKJ106" s="18"/>
      <c r="BKK106" s="18"/>
      <c r="BKL106" s="18"/>
      <c r="BKM106" s="18"/>
      <c r="BKN106" s="18"/>
      <c r="BKO106" s="18"/>
      <c r="BKP106" s="18"/>
      <c r="BKQ106" s="18"/>
      <c r="BKR106" s="18"/>
      <c r="BKS106" s="18"/>
      <c r="BKT106" s="18"/>
      <c r="BKU106" s="18"/>
      <c r="BKV106" s="18"/>
      <c r="BKW106" s="18"/>
      <c r="BKX106" s="18"/>
      <c r="BKY106" s="18"/>
      <c r="BKZ106" s="18"/>
      <c r="BLA106" s="18"/>
      <c r="BLB106" s="18"/>
      <c r="BLC106" s="18"/>
      <c r="BLD106" s="18"/>
      <c r="BLE106" s="18"/>
      <c r="BLF106" s="18"/>
      <c r="BLG106" s="18"/>
      <c r="BLH106" s="18"/>
      <c r="BLI106" s="18"/>
      <c r="BLJ106" s="18"/>
      <c r="BLK106" s="18"/>
      <c r="BLL106" s="18"/>
      <c r="BLM106" s="18"/>
      <c r="BLN106" s="18"/>
      <c r="BLO106" s="18"/>
      <c r="BLP106" s="18"/>
      <c r="BLQ106" s="18"/>
      <c r="BLR106" s="18"/>
      <c r="BLS106" s="18"/>
      <c r="BLT106" s="18"/>
      <c r="BLU106" s="18"/>
      <c r="BLV106" s="18"/>
      <c r="BLW106" s="18"/>
      <c r="BLX106" s="18"/>
      <c r="BLY106" s="18"/>
      <c r="BLZ106" s="18"/>
      <c r="BMA106" s="18"/>
      <c r="BMB106" s="18"/>
      <c r="BMC106" s="18"/>
      <c r="BMD106" s="18"/>
      <c r="BME106" s="18"/>
      <c r="BMF106" s="18"/>
      <c r="BMG106" s="18"/>
      <c r="BMH106" s="18"/>
      <c r="BMI106" s="18"/>
      <c r="BMJ106" s="18"/>
      <c r="BMK106" s="18"/>
      <c r="BML106" s="18"/>
      <c r="BMM106" s="18"/>
      <c r="BMN106" s="18"/>
      <c r="BMO106" s="18"/>
      <c r="BMP106" s="18"/>
      <c r="BMQ106" s="18"/>
      <c r="BMR106" s="18"/>
      <c r="BMS106" s="18"/>
      <c r="BMT106" s="18"/>
      <c r="BMU106" s="18"/>
      <c r="BMV106" s="18"/>
      <c r="BMW106" s="18"/>
      <c r="BMX106" s="18"/>
      <c r="BMY106" s="18"/>
      <c r="BMZ106" s="18"/>
      <c r="BNA106" s="18"/>
      <c r="BNB106" s="18"/>
      <c r="BNC106" s="18"/>
      <c r="BND106" s="18"/>
      <c r="BNE106" s="18"/>
      <c r="BNF106" s="18"/>
      <c r="BNG106" s="18"/>
      <c r="BNH106" s="18"/>
      <c r="BNI106" s="18"/>
      <c r="BNJ106" s="18"/>
      <c r="BNK106" s="18"/>
      <c r="BNL106" s="18"/>
      <c r="BNM106" s="18"/>
      <c r="BNN106" s="18"/>
      <c r="BNO106" s="18"/>
      <c r="BNP106" s="18"/>
      <c r="BNQ106" s="18"/>
      <c r="BNR106" s="18"/>
      <c r="BNS106" s="18"/>
      <c r="BNT106" s="18"/>
      <c r="BNU106" s="18"/>
      <c r="BNV106" s="18"/>
      <c r="BNW106" s="18"/>
      <c r="BNX106" s="18"/>
      <c r="BNY106" s="18"/>
      <c r="BNZ106" s="18"/>
      <c r="BOA106" s="18"/>
      <c r="BOB106" s="18"/>
      <c r="BOC106" s="18"/>
      <c r="BOD106" s="18"/>
      <c r="BOE106" s="18"/>
      <c r="BOF106" s="18"/>
      <c r="BOG106" s="18"/>
      <c r="BOH106" s="18"/>
      <c r="BOI106" s="18"/>
      <c r="BOJ106" s="18"/>
      <c r="BOK106" s="18"/>
      <c r="BOL106" s="18"/>
      <c r="BOM106" s="18"/>
      <c r="BON106" s="18"/>
      <c r="BOO106" s="18"/>
      <c r="BOP106" s="18"/>
      <c r="BOQ106" s="18"/>
      <c r="BOR106" s="18"/>
      <c r="BOS106" s="18"/>
      <c r="BOT106" s="18"/>
      <c r="BOU106" s="18"/>
      <c r="BOV106" s="18"/>
      <c r="BOW106" s="18"/>
      <c r="BOX106" s="18"/>
      <c r="BOY106" s="18"/>
      <c r="BOZ106" s="18"/>
      <c r="BPA106" s="18"/>
      <c r="BPB106" s="18"/>
      <c r="BPC106" s="18"/>
      <c r="BPD106" s="18"/>
      <c r="BPE106" s="18"/>
      <c r="BPF106" s="18"/>
      <c r="BPG106" s="18"/>
      <c r="BPH106" s="18"/>
      <c r="BPI106" s="18"/>
      <c r="BPJ106" s="18"/>
      <c r="BPK106" s="18"/>
      <c r="BPL106" s="18"/>
      <c r="BPM106" s="18"/>
      <c r="BPN106" s="18"/>
      <c r="BPO106" s="18"/>
      <c r="BPP106" s="18"/>
      <c r="BPQ106" s="18"/>
      <c r="BPR106" s="18"/>
      <c r="BPS106" s="18"/>
      <c r="BPT106" s="18"/>
      <c r="BPU106" s="18"/>
      <c r="BPV106" s="18"/>
      <c r="BPW106" s="18"/>
      <c r="BPX106" s="18"/>
      <c r="BPY106" s="18"/>
      <c r="BPZ106" s="18"/>
      <c r="BQA106" s="18"/>
      <c r="BQB106" s="18"/>
      <c r="BQC106" s="18"/>
      <c r="BQD106" s="18"/>
      <c r="BQE106" s="18"/>
      <c r="BQF106" s="18"/>
      <c r="BQG106" s="18"/>
      <c r="BQH106" s="18"/>
      <c r="BQI106" s="18"/>
      <c r="BQJ106" s="18"/>
      <c r="BQK106" s="18"/>
      <c r="BQL106" s="18"/>
      <c r="BQM106" s="18"/>
      <c r="BQN106" s="18"/>
      <c r="BQO106" s="18"/>
      <c r="BQP106" s="18"/>
      <c r="BQQ106" s="18"/>
      <c r="BQR106" s="18"/>
      <c r="BQS106" s="18"/>
      <c r="BQT106" s="18"/>
      <c r="BQU106" s="18"/>
      <c r="BQV106" s="18"/>
      <c r="BQW106" s="18"/>
      <c r="BQX106" s="18"/>
      <c r="BQY106" s="18"/>
      <c r="BQZ106" s="18"/>
      <c r="BRA106" s="18"/>
      <c r="BRB106" s="18"/>
      <c r="BRC106" s="18"/>
      <c r="BRD106" s="18"/>
      <c r="BRE106" s="18"/>
      <c r="BRF106" s="18"/>
      <c r="BRG106" s="18"/>
      <c r="BRH106" s="18"/>
      <c r="BRI106" s="18"/>
      <c r="BRJ106" s="18"/>
      <c r="BRK106" s="18"/>
      <c r="BRL106" s="18"/>
      <c r="BRM106" s="18"/>
      <c r="BRN106" s="18"/>
      <c r="BRO106" s="18"/>
      <c r="BRP106" s="18"/>
      <c r="BRQ106" s="18"/>
      <c r="BRR106" s="18"/>
      <c r="BRS106" s="18"/>
      <c r="BRT106" s="18"/>
      <c r="BRU106" s="18"/>
      <c r="BRV106" s="18"/>
      <c r="BRW106" s="18"/>
      <c r="BRX106" s="18"/>
      <c r="BRY106" s="18"/>
      <c r="BRZ106" s="18"/>
      <c r="BSA106" s="18"/>
      <c r="BSB106" s="18"/>
      <c r="BSC106" s="18"/>
      <c r="BSD106" s="18"/>
      <c r="BSE106" s="18"/>
      <c r="BSF106" s="18"/>
      <c r="BSG106" s="18"/>
      <c r="BSH106" s="18"/>
      <c r="BSI106" s="18"/>
      <c r="BSJ106" s="18"/>
      <c r="BSK106" s="18"/>
      <c r="BSL106" s="18"/>
      <c r="BSM106" s="18"/>
      <c r="BSN106" s="18"/>
      <c r="BSO106" s="18"/>
      <c r="BSP106" s="18"/>
      <c r="BSQ106" s="18"/>
      <c r="BSR106" s="18"/>
      <c r="BSS106" s="18"/>
      <c r="BST106" s="18"/>
      <c r="BSU106" s="18"/>
      <c r="BSV106" s="18"/>
      <c r="BSW106" s="18"/>
      <c r="BSX106" s="18"/>
      <c r="BSY106" s="18"/>
      <c r="BSZ106" s="18"/>
      <c r="BTA106" s="18"/>
      <c r="BTB106" s="18"/>
      <c r="BTC106" s="18"/>
      <c r="BTD106" s="18"/>
      <c r="BTE106" s="18"/>
      <c r="BTF106" s="18"/>
      <c r="BTG106" s="18"/>
      <c r="BTH106" s="18"/>
      <c r="BTI106" s="18"/>
      <c r="BTJ106" s="18"/>
      <c r="BTK106" s="18"/>
      <c r="BTL106" s="18"/>
      <c r="BTM106" s="18"/>
      <c r="BTN106" s="18"/>
      <c r="BTO106" s="18"/>
      <c r="BTP106" s="18"/>
      <c r="BTQ106" s="18"/>
      <c r="BTR106" s="18"/>
      <c r="BTS106" s="18"/>
      <c r="BTT106" s="18"/>
      <c r="BTU106" s="18"/>
      <c r="BTV106" s="18"/>
      <c r="BTW106" s="18"/>
      <c r="BTX106" s="18"/>
      <c r="BTY106" s="18"/>
      <c r="BTZ106" s="18"/>
      <c r="BUA106" s="18"/>
      <c r="BUB106" s="18"/>
      <c r="BUC106" s="18"/>
      <c r="BUD106" s="18"/>
      <c r="BUE106" s="18"/>
      <c r="BUF106" s="18"/>
      <c r="BUG106" s="18"/>
      <c r="BUH106" s="18"/>
      <c r="BUI106" s="18"/>
      <c r="BUJ106" s="18"/>
      <c r="BUK106" s="18"/>
      <c r="BUL106" s="18"/>
      <c r="BUM106" s="18"/>
      <c r="BUN106" s="18"/>
      <c r="BUO106" s="18"/>
      <c r="BUP106" s="18"/>
      <c r="BUQ106" s="18"/>
      <c r="BUR106" s="18"/>
      <c r="BUS106" s="18"/>
      <c r="BUT106" s="18"/>
      <c r="BUU106" s="18"/>
      <c r="BUV106" s="18"/>
      <c r="BUW106" s="18"/>
      <c r="BUX106" s="18"/>
      <c r="BUY106" s="18"/>
      <c r="BUZ106" s="18"/>
      <c r="BVA106" s="18"/>
      <c r="BVB106" s="18"/>
      <c r="BVC106" s="18"/>
      <c r="BVD106" s="18"/>
      <c r="BVE106" s="18"/>
      <c r="BVF106" s="18"/>
      <c r="BVG106" s="18"/>
      <c r="BVH106" s="18"/>
      <c r="BVI106" s="18"/>
      <c r="BVJ106" s="18"/>
      <c r="BVK106" s="18"/>
      <c r="BVL106" s="18"/>
      <c r="BVM106" s="18"/>
      <c r="BVN106" s="18"/>
      <c r="BVO106" s="18"/>
      <c r="BVP106" s="18"/>
      <c r="BVQ106" s="18"/>
      <c r="BVR106" s="18"/>
      <c r="BVS106" s="18"/>
      <c r="BVT106" s="18"/>
      <c r="BVU106" s="18"/>
      <c r="BVV106" s="18"/>
      <c r="BVW106" s="18"/>
      <c r="BVX106" s="18"/>
      <c r="BVY106" s="18"/>
      <c r="BVZ106" s="18"/>
      <c r="BWA106" s="18"/>
      <c r="BWB106" s="18"/>
      <c r="BWC106" s="18"/>
      <c r="BWD106" s="18"/>
      <c r="BWE106" s="18"/>
      <c r="BWF106" s="18"/>
      <c r="BWG106" s="18"/>
      <c r="BWH106" s="18"/>
      <c r="BWI106" s="18"/>
      <c r="BWJ106" s="18"/>
      <c r="BWK106" s="18"/>
      <c r="BWL106" s="18"/>
      <c r="BWM106" s="18"/>
      <c r="BWN106" s="18"/>
      <c r="BWO106" s="18"/>
      <c r="BWP106" s="18"/>
      <c r="BWQ106" s="18"/>
      <c r="BWR106" s="18"/>
      <c r="BWS106" s="18"/>
      <c r="BWT106" s="18"/>
      <c r="BWU106" s="18"/>
      <c r="BWV106" s="18"/>
      <c r="BWW106" s="18"/>
      <c r="BWX106" s="18"/>
      <c r="BWY106" s="18"/>
      <c r="BWZ106" s="18"/>
      <c r="BXA106" s="18"/>
      <c r="BXB106" s="18"/>
      <c r="BXC106" s="18"/>
      <c r="BXD106" s="18"/>
      <c r="BXE106" s="18"/>
      <c r="BXF106" s="18"/>
      <c r="BXG106" s="18"/>
      <c r="BXH106" s="18"/>
      <c r="BXI106" s="18"/>
      <c r="BXJ106" s="18"/>
      <c r="BXK106" s="18"/>
      <c r="BXL106" s="18"/>
      <c r="BXM106" s="18"/>
      <c r="BXN106" s="18"/>
      <c r="BXO106" s="18"/>
      <c r="BXP106" s="18"/>
      <c r="BXQ106" s="18"/>
      <c r="BXR106" s="18"/>
      <c r="BXS106" s="18"/>
      <c r="BXT106" s="18"/>
      <c r="BXU106" s="18"/>
      <c r="BXV106" s="18"/>
      <c r="BXW106" s="18"/>
      <c r="BXX106" s="18"/>
      <c r="BXY106" s="18"/>
      <c r="BXZ106" s="18"/>
      <c r="BYA106" s="18"/>
      <c r="BYB106" s="18"/>
      <c r="BYC106" s="18"/>
      <c r="BYD106" s="18"/>
      <c r="BYE106" s="18"/>
      <c r="BYF106" s="18"/>
      <c r="BYG106" s="18"/>
      <c r="BYH106" s="18"/>
      <c r="BYI106" s="18"/>
      <c r="BYJ106" s="18"/>
      <c r="BYK106" s="18"/>
      <c r="BYL106" s="18"/>
      <c r="BYM106" s="18"/>
      <c r="BYN106" s="18"/>
      <c r="BYO106" s="18"/>
      <c r="BYP106" s="18"/>
      <c r="BYQ106" s="18"/>
      <c r="BYR106" s="18"/>
      <c r="BYS106" s="18"/>
      <c r="BYT106" s="18"/>
      <c r="BYU106" s="18"/>
      <c r="BYV106" s="18"/>
      <c r="BYW106" s="18"/>
      <c r="BYX106" s="18"/>
      <c r="BYY106" s="18"/>
      <c r="BYZ106" s="18"/>
      <c r="BZA106" s="18"/>
      <c r="BZB106" s="18"/>
      <c r="BZC106" s="18"/>
      <c r="BZD106" s="18"/>
      <c r="BZE106" s="18"/>
      <c r="BZF106" s="18"/>
      <c r="BZG106" s="18"/>
      <c r="BZH106" s="18"/>
      <c r="BZI106" s="18"/>
      <c r="BZJ106" s="18"/>
      <c r="BZK106" s="18"/>
      <c r="BZL106" s="18"/>
      <c r="BZM106" s="18"/>
      <c r="BZN106" s="18"/>
      <c r="BZO106" s="18"/>
      <c r="BZP106" s="18"/>
      <c r="BZQ106" s="18"/>
      <c r="BZR106" s="18"/>
      <c r="BZS106" s="18"/>
      <c r="BZT106" s="18"/>
      <c r="BZU106" s="18"/>
      <c r="BZV106" s="18"/>
      <c r="BZW106" s="18"/>
      <c r="BZX106" s="18"/>
      <c r="BZY106" s="18"/>
      <c r="BZZ106" s="18"/>
      <c r="CAA106" s="18"/>
      <c r="CAB106" s="18"/>
      <c r="CAC106" s="18"/>
      <c r="CAD106" s="18"/>
      <c r="CAE106" s="18"/>
      <c r="CAF106" s="18"/>
      <c r="CAG106" s="18"/>
      <c r="CAH106" s="18"/>
      <c r="CAI106" s="18"/>
      <c r="CAJ106" s="18"/>
      <c r="CAK106" s="18"/>
      <c r="CAL106" s="18"/>
      <c r="CAM106" s="18"/>
      <c r="CAN106" s="18"/>
      <c r="CAO106" s="18"/>
      <c r="CAP106" s="18"/>
      <c r="CAQ106" s="18"/>
      <c r="CAR106" s="18"/>
      <c r="CAS106" s="18"/>
      <c r="CAT106" s="18"/>
      <c r="CAU106" s="18"/>
      <c r="CAV106" s="18"/>
      <c r="CAW106" s="18"/>
      <c r="CAX106" s="18"/>
      <c r="CAY106" s="18"/>
      <c r="CAZ106" s="18"/>
      <c r="CBA106" s="18"/>
      <c r="CBB106" s="18"/>
      <c r="CBC106" s="18"/>
      <c r="CBD106" s="18"/>
      <c r="CBE106" s="18"/>
      <c r="CBF106" s="18"/>
      <c r="CBG106" s="18"/>
      <c r="CBH106" s="18"/>
      <c r="CBI106" s="18"/>
      <c r="CBJ106" s="18"/>
      <c r="CBK106" s="18"/>
      <c r="CBL106" s="18"/>
      <c r="CBM106" s="18"/>
      <c r="CBN106" s="18"/>
      <c r="CBO106" s="18"/>
      <c r="CBP106" s="18"/>
      <c r="CBQ106" s="18"/>
      <c r="CBR106" s="18"/>
      <c r="CBS106" s="18"/>
      <c r="CBT106" s="18"/>
      <c r="CBU106" s="18"/>
      <c r="CBV106" s="18"/>
      <c r="CBW106" s="18"/>
      <c r="CBX106" s="18"/>
      <c r="CBY106" s="18"/>
      <c r="CBZ106" s="18"/>
      <c r="CCA106" s="18"/>
      <c r="CCB106" s="18"/>
      <c r="CCC106" s="18"/>
      <c r="CCD106" s="18"/>
      <c r="CCE106" s="18"/>
      <c r="CCF106" s="18"/>
      <c r="CCG106" s="18"/>
      <c r="CCH106" s="18"/>
      <c r="CCI106" s="18"/>
      <c r="CCJ106" s="18"/>
      <c r="CCK106" s="18"/>
      <c r="CCL106" s="18"/>
      <c r="CCM106" s="18"/>
      <c r="CCN106" s="18"/>
      <c r="CCO106" s="18"/>
      <c r="CCP106" s="18"/>
      <c r="CCQ106" s="18"/>
      <c r="CCR106" s="18"/>
      <c r="CCS106" s="18"/>
      <c r="CCT106" s="18"/>
      <c r="CCU106" s="18"/>
      <c r="CCV106" s="18"/>
      <c r="CCW106" s="18"/>
      <c r="CCX106" s="18"/>
      <c r="CCY106" s="18"/>
      <c r="CCZ106" s="18"/>
      <c r="CDA106" s="18"/>
      <c r="CDB106" s="18"/>
      <c r="CDC106" s="18"/>
      <c r="CDD106" s="18"/>
      <c r="CDE106" s="18"/>
      <c r="CDF106" s="18"/>
      <c r="CDG106" s="18"/>
      <c r="CDH106" s="18"/>
      <c r="CDI106" s="18"/>
      <c r="CDJ106" s="18"/>
      <c r="CDK106" s="18"/>
      <c r="CDL106" s="18"/>
      <c r="CDM106" s="18"/>
      <c r="CDN106" s="18"/>
      <c r="CDO106" s="18"/>
      <c r="CDP106" s="18"/>
      <c r="CDQ106" s="18"/>
      <c r="CDR106" s="18"/>
      <c r="CDS106" s="18"/>
      <c r="CDT106" s="18"/>
      <c r="CDU106" s="18"/>
      <c r="CDV106" s="18"/>
      <c r="CDW106" s="18"/>
      <c r="CDX106" s="18"/>
      <c r="CDY106" s="18"/>
      <c r="CDZ106" s="18"/>
      <c r="CEA106" s="18"/>
      <c r="CEB106" s="18"/>
      <c r="CEC106" s="18"/>
      <c r="CED106" s="18"/>
      <c r="CEE106" s="18"/>
      <c r="CEF106" s="18"/>
      <c r="CEG106" s="18"/>
      <c r="CEH106" s="18"/>
      <c r="CEI106" s="18"/>
      <c r="CEJ106" s="18"/>
      <c r="CEK106" s="18"/>
      <c r="CEL106" s="18"/>
      <c r="CEM106" s="18"/>
      <c r="CEN106" s="18"/>
      <c r="CEO106" s="18"/>
      <c r="CEP106" s="18"/>
      <c r="CEQ106" s="18"/>
      <c r="CER106" s="18"/>
      <c r="CES106" s="18"/>
      <c r="CET106" s="18"/>
      <c r="CEU106" s="18"/>
      <c r="CEV106" s="18"/>
      <c r="CEW106" s="18"/>
      <c r="CEX106" s="18"/>
      <c r="CEY106" s="18"/>
      <c r="CEZ106" s="18"/>
      <c r="CFA106" s="18"/>
      <c r="CFB106" s="18"/>
      <c r="CFC106" s="18"/>
      <c r="CFD106" s="18"/>
      <c r="CFE106" s="18"/>
      <c r="CFF106" s="18"/>
      <c r="CFG106" s="18"/>
      <c r="CFH106" s="18"/>
      <c r="CFI106" s="18"/>
      <c r="CFJ106" s="18"/>
      <c r="CFK106" s="18"/>
      <c r="CFL106" s="18"/>
      <c r="CFM106" s="18"/>
      <c r="CFN106" s="18"/>
      <c r="CFO106" s="18"/>
      <c r="CFP106" s="18"/>
      <c r="CFQ106" s="18"/>
      <c r="CFR106" s="18"/>
      <c r="CFS106" s="18"/>
      <c r="CFT106" s="18"/>
      <c r="CFU106" s="18"/>
      <c r="CFV106" s="18"/>
      <c r="CFW106" s="18"/>
      <c r="CFX106" s="18"/>
      <c r="CFY106" s="18"/>
      <c r="CFZ106" s="18"/>
      <c r="CGA106" s="18"/>
      <c r="CGB106" s="18"/>
      <c r="CGC106" s="18"/>
      <c r="CGD106" s="18"/>
      <c r="CGE106" s="18"/>
      <c r="CGF106" s="18"/>
      <c r="CGG106" s="18"/>
      <c r="CGH106" s="18"/>
      <c r="CGI106" s="18"/>
      <c r="CGJ106" s="18"/>
      <c r="CGK106" s="18"/>
      <c r="CGL106" s="18"/>
      <c r="CGM106" s="18"/>
      <c r="CGN106" s="18"/>
      <c r="CGO106" s="18"/>
      <c r="CGP106" s="18"/>
      <c r="CGQ106" s="18"/>
      <c r="CGR106" s="18"/>
      <c r="CGS106" s="18"/>
      <c r="CGT106" s="18"/>
      <c r="CGU106" s="18"/>
      <c r="CGV106" s="18"/>
      <c r="CGW106" s="18"/>
      <c r="CGX106" s="18"/>
      <c r="CGY106" s="18"/>
      <c r="CGZ106" s="18"/>
      <c r="CHA106" s="18"/>
      <c r="CHB106" s="18"/>
      <c r="CHC106" s="18"/>
      <c r="CHD106" s="18"/>
      <c r="CHE106" s="18"/>
      <c r="CHF106" s="18"/>
      <c r="CHG106" s="18"/>
      <c r="CHH106" s="18"/>
      <c r="CHI106" s="18"/>
      <c r="CHJ106" s="18"/>
      <c r="CHK106" s="18"/>
      <c r="CHL106" s="18"/>
      <c r="CHM106" s="18"/>
      <c r="CHN106" s="18"/>
      <c r="CHO106" s="18"/>
      <c r="CHP106" s="18"/>
      <c r="CHQ106" s="18"/>
      <c r="CHR106" s="18"/>
      <c r="CHS106" s="18"/>
      <c r="CHT106" s="18"/>
      <c r="CHU106" s="18"/>
      <c r="CHV106" s="18"/>
      <c r="CHW106" s="18"/>
      <c r="CHX106" s="18"/>
      <c r="CHY106" s="18"/>
      <c r="CHZ106" s="18"/>
      <c r="CIA106" s="18"/>
      <c r="CIB106" s="18"/>
      <c r="CIC106" s="18"/>
      <c r="CID106" s="18"/>
      <c r="CIE106" s="18"/>
      <c r="CIF106" s="18"/>
      <c r="CIG106" s="18"/>
      <c r="CIH106" s="18"/>
      <c r="CII106" s="18"/>
      <c r="CIJ106" s="18"/>
      <c r="CIK106" s="18"/>
      <c r="CIL106" s="18"/>
      <c r="CIM106" s="18"/>
      <c r="CIN106" s="18"/>
      <c r="CIO106" s="18"/>
      <c r="CIP106" s="18"/>
      <c r="CIQ106" s="18"/>
      <c r="CIR106" s="18"/>
      <c r="CIS106" s="18"/>
      <c r="CIT106" s="18"/>
      <c r="CIU106" s="18"/>
      <c r="CIV106" s="18"/>
      <c r="CIW106" s="18"/>
      <c r="CIX106" s="18"/>
      <c r="CIY106" s="18"/>
      <c r="CIZ106" s="18"/>
      <c r="CJA106" s="18"/>
      <c r="CJB106" s="18"/>
      <c r="CJC106" s="18"/>
      <c r="CJD106" s="18"/>
      <c r="CJE106" s="18"/>
      <c r="CJF106" s="18"/>
      <c r="CJG106" s="18"/>
      <c r="CJH106" s="18"/>
      <c r="CJI106" s="18"/>
      <c r="CJJ106" s="18"/>
      <c r="CJK106" s="18"/>
      <c r="CJL106" s="18"/>
      <c r="CJM106" s="18"/>
      <c r="CJN106" s="18"/>
      <c r="CJO106" s="18"/>
      <c r="CJP106" s="18"/>
      <c r="CJQ106" s="18"/>
      <c r="CJR106" s="18"/>
      <c r="CJS106" s="18"/>
      <c r="CJT106" s="18"/>
      <c r="CJU106" s="18"/>
      <c r="CJV106" s="18"/>
      <c r="CJW106" s="18"/>
      <c r="CJX106" s="18"/>
      <c r="CJY106" s="18"/>
      <c r="CJZ106" s="18"/>
      <c r="CKA106" s="18"/>
      <c r="CKB106" s="18"/>
      <c r="CKC106" s="18"/>
      <c r="CKD106" s="18"/>
      <c r="CKE106" s="18"/>
      <c r="CKF106" s="18"/>
      <c r="CKG106" s="18"/>
      <c r="CKH106" s="18"/>
      <c r="CKI106" s="18"/>
      <c r="CKJ106" s="18"/>
      <c r="CKK106" s="18"/>
      <c r="CKL106" s="18"/>
      <c r="CKM106" s="18"/>
      <c r="CKN106" s="18"/>
      <c r="CKO106" s="18"/>
      <c r="CKP106" s="18"/>
      <c r="CKQ106" s="18"/>
      <c r="CKR106" s="18"/>
      <c r="CKS106" s="18"/>
      <c r="CKT106" s="18"/>
      <c r="CKU106" s="18"/>
      <c r="CKV106" s="18"/>
      <c r="CKW106" s="18"/>
      <c r="CKX106" s="18"/>
      <c r="CKY106" s="18"/>
      <c r="CKZ106" s="18"/>
      <c r="CLA106" s="18"/>
      <c r="CLB106" s="18"/>
      <c r="CLC106" s="18"/>
      <c r="CLD106" s="18"/>
      <c r="CLE106" s="18"/>
      <c r="CLF106" s="18"/>
      <c r="CLG106" s="18"/>
      <c r="CLH106" s="18"/>
      <c r="CLI106" s="18"/>
      <c r="CLJ106" s="18"/>
      <c r="CLK106" s="18"/>
      <c r="CLL106" s="18"/>
      <c r="CLM106" s="18"/>
      <c r="CLN106" s="18"/>
      <c r="CLO106" s="18"/>
      <c r="CLP106" s="18"/>
      <c r="CLQ106" s="18"/>
      <c r="CLR106" s="18"/>
      <c r="CLS106" s="18"/>
      <c r="CLT106" s="18"/>
      <c r="CLU106" s="18"/>
      <c r="CLV106" s="18"/>
      <c r="CLW106" s="18"/>
      <c r="CLX106" s="18"/>
      <c r="CLY106" s="18"/>
      <c r="CLZ106" s="18"/>
      <c r="CMA106" s="18"/>
      <c r="CMB106" s="18"/>
      <c r="CMC106" s="18"/>
      <c r="CMD106" s="18"/>
      <c r="CME106" s="18"/>
      <c r="CMF106" s="18"/>
      <c r="CMG106" s="18"/>
      <c r="CMH106" s="18"/>
      <c r="CMI106" s="18"/>
      <c r="CMJ106" s="18"/>
      <c r="CMK106" s="18"/>
      <c r="CML106" s="18"/>
      <c r="CMM106" s="18"/>
      <c r="CMN106" s="18"/>
      <c r="CMO106" s="18"/>
      <c r="CMP106" s="18"/>
      <c r="CMQ106" s="18"/>
      <c r="CMR106" s="18"/>
      <c r="CMS106" s="18"/>
      <c r="CMT106" s="18"/>
      <c r="CMU106" s="18"/>
      <c r="CMV106" s="18"/>
      <c r="CMW106" s="18"/>
      <c r="CMX106" s="18"/>
      <c r="CMY106" s="18"/>
      <c r="CMZ106" s="18"/>
      <c r="CNA106" s="18"/>
      <c r="CNB106" s="18"/>
      <c r="CNC106" s="18"/>
      <c r="CND106" s="18"/>
      <c r="CNE106" s="18"/>
      <c r="CNF106" s="18"/>
      <c r="CNG106" s="18"/>
      <c r="CNH106" s="18"/>
      <c r="CNI106" s="18"/>
      <c r="CNJ106" s="18"/>
      <c r="CNK106" s="18"/>
      <c r="CNL106" s="18"/>
      <c r="CNM106" s="18"/>
      <c r="CNN106" s="18"/>
      <c r="CNO106" s="18"/>
      <c r="CNP106" s="18"/>
      <c r="CNQ106" s="18"/>
      <c r="CNR106" s="18"/>
      <c r="CNS106" s="18"/>
      <c r="CNT106" s="18"/>
      <c r="CNU106" s="18"/>
      <c r="CNV106" s="18"/>
      <c r="CNW106" s="18"/>
      <c r="CNX106" s="18"/>
      <c r="CNY106" s="18"/>
      <c r="CNZ106" s="18"/>
      <c r="COA106" s="18"/>
      <c r="COB106" s="18"/>
      <c r="COC106" s="18"/>
      <c r="COD106" s="18"/>
      <c r="COE106" s="18"/>
      <c r="COF106" s="18"/>
      <c r="COG106" s="18"/>
      <c r="COH106" s="18"/>
      <c r="COI106" s="18"/>
      <c r="COJ106" s="18"/>
      <c r="COK106" s="18"/>
      <c r="COL106" s="18"/>
      <c r="COM106" s="18"/>
      <c r="CON106" s="18"/>
      <c r="COO106" s="18"/>
      <c r="COP106" s="18"/>
      <c r="COQ106" s="18"/>
      <c r="COR106" s="18"/>
      <c r="COS106" s="18"/>
      <c r="COT106" s="18"/>
      <c r="COU106" s="18"/>
      <c r="COV106" s="18"/>
      <c r="COW106" s="18"/>
      <c r="COX106" s="18"/>
      <c r="COY106" s="18"/>
      <c r="COZ106" s="18"/>
      <c r="CPA106" s="18"/>
      <c r="CPB106" s="18"/>
      <c r="CPC106" s="18"/>
      <c r="CPD106" s="18"/>
      <c r="CPE106" s="18"/>
      <c r="CPF106" s="18"/>
      <c r="CPG106" s="18"/>
      <c r="CPH106" s="18"/>
      <c r="CPI106" s="18"/>
      <c r="CPJ106" s="18"/>
      <c r="CPK106" s="18"/>
      <c r="CPL106" s="18"/>
      <c r="CPM106" s="18"/>
      <c r="CPN106" s="18"/>
      <c r="CPO106" s="18"/>
      <c r="CPP106" s="18"/>
      <c r="CPQ106" s="18"/>
      <c r="CPR106" s="18"/>
      <c r="CPS106" s="18"/>
      <c r="CPT106" s="18"/>
      <c r="CPU106" s="18"/>
      <c r="CPV106" s="18"/>
      <c r="CPW106" s="18"/>
      <c r="CPX106" s="18"/>
      <c r="CPY106" s="18"/>
      <c r="CPZ106" s="18"/>
      <c r="CQA106" s="18"/>
      <c r="CQB106" s="18"/>
      <c r="CQC106" s="18"/>
      <c r="CQD106" s="18"/>
      <c r="CQE106" s="18"/>
      <c r="CQF106" s="18"/>
      <c r="CQG106" s="18"/>
      <c r="CQH106" s="18"/>
      <c r="CQI106" s="18"/>
      <c r="CQJ106" s="18"/>
      <c r="CQK106" s="18"/>
      <c r="CQL106" s="18"/>
      <c r="CQM106" s="18"/>
      <c r="CQN106" s="18"/>
      <c r="CQO106" s="18"/>
      <c r="CQP106" s="18"/>
      <c r="CQQ106" s="18"/>
      <c r="CQR106" s="18"/>
      <c r="CQS106" s="18"/>
      <c r="CQT106" s="18"/>
      <c r="CQU106" s="18"/>
      <c r="CQV106" s="18"/>
      <c r="CQW106" s="18"/>
      <c r="CQX106" s="18"/>
      <c r="CQY106" s="18"/>
      <c r="CQZ106" s="18"/>
    </row>
    <row r="107" spans="1:2496" ht="18" customHeight="1" x14ac:dyDescent="0.25">
      <c r="A107" s="433"/>
      <c r="B107" s="21">
        <v>2</v>
      </c>
      <c r="C107" s="21" t="str">
        <f t="shared" si="8"/>
        <v>_2</v>
      </c>
      <c r="D107" s="21" t="str">
        <f t="shared" si="9"/>
        <v>_4_1</v>
      </c>
      <c r="E107" s="22" t="s">
        <v>13</v>
      </c>
      <c r="F107" s="21">
        <v>4</v>
      </c>
      <c r="G107" s="22" t="s">
        <v>13</v>
      </c>
      <c r="H107" s="21">
        <v>1</v>
      </c>
      <c r="I107" s="22" t="s">
        <v>7</v>
      </c>
      <c r="J107" s="15">
        <v>0</v>
      </c>
      <c r="K107" s="15">
        <v>0</v>
      </c>
      <c r="L107" s="24">
        <v>179</v>
      </c>
      <c r="M107" s="13">
        <f t="shared" si="10"/>
        <v>179</v>
      </c>
      <c r="N107" s="13">
        <f t="shared" si="11"/>
        <v>179</v>
      </c>
    </row>
    <row r="108" spans="1:2496" ht="18" customHeight="1" x14ac:dyDescent="0.25">
      <c r="A108" s="433"/>
      <c r="B108" s="21">
        <v>2</v>
      </c>
      <c r="C108" s="21" t="str">
        <f t="shared" si="8"/>
        <v>_2</v>
      </c>
      <c r="D108" s="21" t="str">
        <f t="shared" si="9"/>
        <v>_4_2</v>
      </c>
      <c r="E108" s="22" t="s">
        <v>13</v>
      </c>
      <c r="F108" s="21">
        <v>4</v>
      </c>
      <c r="G108" s="22" t="s">
        <v>13</v>
      </c>
      <c r="H108" s="21">
        <v>2</v>
      </c>
      <c r="I108" s="22" t="s">
        <v>9</v>
      </c>
      <c r="J108" s="15">
        <v>0</v>
      </c>
      <c r="K108" s="15">
        <v>0</v>
      </c>
      <c r="L108" s="24">
        <v>5</v>
      </c>
      <c r="M108" s="13">
        <f t="shared" si="10"/>
        <v>5</v>
      </c>
      <c r="N108" s="13">
        <f t="shared" si="11"/>
        <v>5</v>
      </c>
    </row>
    <row r="109" spans="1:2496" ht="18" customHeight="1" x14ac:dyDescent="0.25">
      <c r="A109" s="433"/>
      <c r="B109" s="21">
        <v>3</v>
      </c>
      <c r="C109" s="21" t="str">
        <f t="shared" si="8"/>
        <v>_3</v>
      </c>
      <c r="D109" s="21" t="str">
        <f t="shared" si="9"/>
        <v>_5_1</v>
      </c>
      <c r="E109" s="22" t="s">
        <v>16</v>
      </c>
      <c r="F109" s="21">
        <v>5</v>
      </c>
      <c r="G109" s="22" t="s">
        <v>16</v>
      </c>
      <c r="H109" s="21">
        <v>1</v>
      </c>
      <c r="I109" s="22" t="s">
        <v>7</v>
      </c>
      <c r="J109" s="15">
        <v>0</v>
      </c>
      <c r="K109" s="15">
        <v>0</v>
      </c>
      <c r="L109" s="24">
        <v>153</v>
      </c>
      <c r="M109" s="13">
        <f t="shared" si="10"/>
        <v>153</v>
      </c>
      <c r="N109" s="13">
        <f t="shared" si="11"/>
        <v>153</v>
      </c>
    </row>
    <row r="110" spans="1:2496" ht="18" customHeight="1" x14ac:dyDescent="0.25">
      <c r="A110" s="433"/>
      <c r="B110" s="21">
        <v>3</v>
      </c>
      <c r="C110" s="21" t="str">
        <f t="shared" si="8"/>
        <v>_3</v>
      </c>
      <c r="D110" s="21" t="str">
        <f t="shared" si="9"/>
        <v>_5_2</v>
      </c>
      <c r="E110" s="22" t="s">
        <v>16</v>
      </c>
      <c r="F110" s="21">
        <v>5</v>
      </c>
      <c r="G110" s="22" t="s">
        <v>16</v>
      </c>
      <c r="H110" s="21">
        <v>2</v>
      </c>
      <c r="I110" s="22" t="s">
        <v>9</v>
      </c>
      <c r="J110" s="15">
        <v>0</v>
      </c>
      <c r="K110" s="15">
        <v>0</v>
      </c>
      <c r="L110" s="24">
        <v>3</v>
      </c>
      <c r="M110" s="13">
        <f t="shared" si="10"/>
        <v>3</v>
      </c>
      <c r="N110" s="13">
        <f t="shared" si="11"/>
        <v>3</v>
      </c>
    </row>
    <row r="111" spans="1:2496" ht="18" customHeight="1" x14ac:dyDescent="0.25">
      <c r="A111" s="433"/>
      <c r="B111" s="21">
        <v>4</v>
      </c>
      <c r="C111" s="21" t="str">
        <f t="shared" si="8"/>
        <v>_4</v>
      </c>
      <c r="D111" s="21" t="str">
        <f t="shared" si="9"/>
        <v>_3_1</v>
      </c>
      <c r="E111" s="22" t="s">
        <v>18</v>
      </c>
      <c r="F111" s="21">
        <v>3</v>
      </c>
      <c r="G111" s="22" t="s">
        <v>19</v>
      </c>
      <c r="H111" s="21">
        <v>1</v>
      </c>
      <c r="I111" s="22" t="s">
        <v>7</v>
      </c>
      <c r="J111" s="15">
        <v>0</v>
      </c>
      <c r="K111" s="15">
        <v>0</v>
      </c>
      <c r="L111" s="24">
        <v>5</v>
      </c>
      <c r="M111" s="13">
        <f t="shared" si="10"/>
        <v>5</v>
      </c>
      <c r="N111" s="13">
        <f t="shared" si="11"/>
        <v>5</v>
      </c>
    </row>
    <row r="112" spans="1:2496" ht="18" customHeight="1" x14ac:dyDescent="0.25">
      <c r="A112" s="433"/>
      <c r="B112" s="21">
        <v>4</v>
      </c>
      <c r="C112" s="21" t="str">
        <f t="shared" si="8"/>
        <v>_4</v>
      </c>
      <c r="D112" s="21" t="str">
        <f t="shared" si="9"/>
        <v>_3_2</v>
      </c>
      <c r="E112" s="22" t="s">
        <v>18</v>
      </c>
      <c r="F112" s="21">
        <v>3</v>
      </c>
      <c r="G112" s="22" t="s">
        <v>19</v>
      </c>
      <c r="H112" s="21">
        <v>2</v>
      </c>
      <c r="I112" s="22" t="s">
        <v>9</v>
      </c>
      <c r="J112" s="15">
        <v>0</v>
      </c>
      <c r="K112" s="15">
        <v>0</v>
      </c>
      <c r="L112" s="24">
        <v>0</v>
      </c>
      <c r="M112" s="13">
        <f t="shared" si="10"/>
        <v>0</v>
      </c>
      <c r="N112" s="13">
        <f t="shared" si="11"/>
        <v>0</v>
      </c>
    </row>
    <row r="113" spans="1:14" ht="18" customHeight="1" x14ac:dyDescent="0.25">
      <c r="A113" s="433"/>
      <c r="B113" s="21">
        <v>4</v>
      </c>
      <c r="C113" s="21" t="str">
        <f t="shared" si="8"/>
        <v>_4</v>
      </c>
      <c r="D113" s="21" t="str">
        <f t="shared" si="9"/>
        <v>_6_1</v>
      </c>
      <c r="E113" s="22" t="s">
        <v>18</v>
      </c>
      <c r="F113" s="21">
        <v>6</v>
      </c>
      <c r="G113" s="22" t="s">
        <v>18</v>
      </c>
      <c r="H113" s="21">
        <v>1</v>
      </c>
      <c r="I113" s="22" t="s">
        <v>7</v>
      </c>
      <c r="J113" s="15">
        <v>0</v>
      </c>
      <c r="K113" s="15">
        <v>0</v>
      </c>
      <c r="L113" s="24">
        <v>66</v>
      </c>
      <c r="M113" s="13">
        <f t="shared" si="10"/>
        <v>66</v>
      </c>
      <c r="N113" s="13">
        <f t="shared" si="11"/>
        <v>66</v>
      </c>
    </row>
    <row r="114" spans="1:14" ht="18" customHeight="1" x14ac:dyDescent="0.25">
      <c r="A114" s="433"/>
      <c r="B114" s="21">
        <v>4</v>
      </c>
      <c r="C114" s="21" t="str">
        <f t="shared" si="8"/>
        <v>_4</v>
      </c>
      <c r="D114" s="21" t="str">
        <f t="shared" si="9"/>
        <v>_6_2</v>
      </c>
      <c r="E114" s="22" t="s">
        <v>18</v>
      </c>
      <c r="F114" s="21">
        <v>6</v>
      </c>
      <c r="G114" s="22" t="s">
        <v>18</v>
      </c>
      <c r="H114" s="21">
        <v>2</v>
      </c>
      <c r="I114" s="22" t="s">
        <v>9</v>
      </c>
      <c r="J114" s="15">
        <v>0</v>
      </c>
      <c r="K114" s="15">
        <v>0</v>
      </c>
      <c r="L114" s="24">
        <v>89</v>
      </c>
      <c r="M114" s="13">
        <f t="shared" si="10"/>
        <v>89</v>
      </c>
      <c r="N114" s="13">
        <f t="shared" si="11"/>
        <v>89</v>
      </c>
    </row>
    <row r="115" spans="1:14" ht="18" customHeight="1" x14ac:dyDescent="0.25">
      <c r="A115" s="433"/>
      <c r="B115" s="21">
        <v>5</v>
      </c>
      <c r="C115" s="21" t="str">
        <f t="shared" si="8"/>
        <v>_5</v>
      </c>
      <c r="D115" s="21" t="str">
        <f t="shared" si="9"/>
        <v>_11_1</v>
      </c>
      <c r="E115" s="22" t="s">
        <v>78</v>
      </c>
      <c r="F115" s="21">
        <v>11</v>
      </c>
      <c r="G115" s="22" t="s">
        <v>79</v>
      </c>
      <c r="H115" s="21">
        <v>1</v>
      </c>
      <c r="I115" s="22" t="s">
        <v>7</v>
      </c>
      <c r="J115" s="15">
        <v>0</v>
      </c>
      <c r="K115" s="15">
        <v>0</v>
      </c>
      <c r="L115" s="24">
        <v>33</v>
      </c>
      <c r="M115" s="13">
        <f t="shared" si="10"/>
        <v>33</v>
      </c>
      <c r="N115" s="13">
        <f t="shared" si="11"/>
        <v>33</v>
      </c>
    </row>
    <row r="116" spans="1:14" ht="18" customHeight="1" x14ac:dyDescent="0.25">
      <c r="A116" s="433"/>
      <c r="B116" s="21">
        <v>5</v>
      </c>
      <c r="C116" s="21" t="str">
        <f t="shared" si="8"/>
        <v>_5</v>
      </c>
      <c r="D116" s="21" t="str">
        <f t="shared" si="9"/>
        <v>_11_2</v>
      </c>
      <c r="E116" s="22" t="s">
        <v>78</v>
      </c>
      <c r="F116" s="21">
        <v>11</v>
      </c>
      <c r="G116" s="22" t="s">
        <v>79</v>
      </c>
      <c r="H116" s="21">
        <v>2</v>
      </c>
      <c r="I116" s="22" t="s">
        <v>9</v>
      </c>
      <c r="J116" s="15">
        <v>0</v>
      </c>
      <c r="K116" s="15">
        <v>0</v>
      </c>
      <c r="L116" s="24">
        <v>1</v>
      </c>
      <c r="M116" s="13">
        <f t="shared" si="10"/>
        <v>1</v>
      </c>
      <c r="N116" s="13">
        <f t="shared" si="11"/>
        <v>1</v>
      </c>
    </row>
    <row r="117" spans="1:14" ht="18" customHeight="1" x14ac:dyDescent="0.25">
      <c r="A117" s="433"/>
      <c r="B117" s="21">
        <v>6</v>
      </c>
      <c r="C117" s="21" t="str">
        <f t="shared" si="8"/>
        <v>_6</v>
      </c>
      <c r="D117" s="21" t="str">
        <f t="shared" si="9"/>
        <v>_9_1</v>
      </c>
      <c r="E117" s="22" t="s">
        <v>48</v>
      </c>
      <c r="F117" s="21">
        <v>9</v>
      </c>
      <c r="G117" s="22" t="s">
        <v>49</v>
      </c>
      <c r="H117" s="21">
        <v>1</v>
      </c>
      <c r="I117" s="22" t="s">
        <v>7</v>
      </c>
      <c r="J117" s="15">
        <v>0</v>
      </c>
      <c r="K117" s="15">
        <v>0</v>
      </c>
      <c r="L117" s="24">
        <v>27</v>
      </c>
      <c r="M117" s="13">
        <f t="shared" si="10"/>
        <v>27</v>
      </c>
      <c r="N117" s="13">
        <f t="shared" si="11"/>
        <v>27</v>
      </c>
    </row>
    <row r="118" spans="1:14" ht="18" customHeight="1" x14ac:dyDescent="0.25">
      <c r="A118" s="433"/>
      <c r="B118" s="21">
        <v>6</v>
      </c>
      <c r="C118" s="21" t="str">
        <f t="shared" si="8"/>
        <v>_6</v>
      </c>
      <c r="D118" s="21" t="str">
        <f t="shared" si="9"/>
        <v>_9_2</v>
      </c>
      <c r="E118" s="22" t="s">
        <v>48</v>
      </c>
      <c r="F118" s="21">
        <v>9</v>
      </c>
      <c r="G118" s="22" t="s">
        <v>49</v>
      </c>
      <c r="H118" s="21">
        <v>2</v>
      </c>
      <c r="I118" s="22" t="s">
        <v>9</v>
      </c>
      <c r="J118" s="15">
        <v>0</v>
      </c>
      <c r="K118" s="15">
        <v>0</v>
      </c>
      <c r="L118" s="24">
        <v>1</v>
      </c>
      <c r="M118" s="13">
        <f t="shared" si="10"/>
        <v>1</v>
      </c>
      <c r="N118" s="13">
        <f t="shared" si="11"/>
        <v>1</v>
      </c>
    </row>
    <row r="119" spans="1:14" ht="18" customHeight="1" x14ac:dyDescent="0.25">
      <c r="A119" s="433"/>
      <c r="B119" s="21">
        <v>6</v>
      </c>
      <c r="C119" s="21" t="str">
        <f t="shared" si="8"/>
        <v>_6</v>
      </c>
      <c r="D119" s="21" t="str">
        <f t="shared" si="9"/>
        <v>_10_1</v>
      </c>
      <c r="E119" s="22" t="s">
        <v>48</v>
      </c>
      <c r="F119" s="21">
        <v>10</v>
      </c>
      <c r="G119" s="22" t="s">
        <v>50</v>
      </c>
      <c r="H119" s="21">
        <v>1</v>
      </c>
      <c r="I119" s="22" t="s">
        <v>7</v>
      </c>
      <c r="J119" s="15">
        <v>0</v>
      </c>
      <c r="K119" s="15">
        <v>0</v>
      </c>
      <c r="L119" s="24">
        <v>20</v>
      </c>
      <c r="M119" s="13">
        <f t="shared" si="10"/>
        <v>20</v>
      </c>
      <c r="N119" s="13">
        <f t="shared" si="11"/>
        <v>20</v>
      </c>
    </row>
    <row r="120" spans="1:14" ht="18" customHeight="1" x14ac:dyDescent="0.25">
      <c r="A120" s="434"/>
      <c r="B120" s="21">
        <v>6</v>
      </c>
      <c r="C120" s="21" t="str">
        <f t="shared" si="8"/>
        <v>_6</v>
      </c>
      <c r="D120" s="21" t="str">
        <f t="shared" si="9"/>
        <v>_10_2</v>
      </c>
      <c r="E120" s="22" t="s">
        <v>48</v>
      </c>
      <c r="F120" s="21">
        <v>10</v>
      </c>
      <c r="G120" s="22" t="s">
        <v>50</v>
      </c>
      <c r="H120" s="21">
        <v>2</v>
      </c>
      <c r="I120" s="22" t="s">
        <v>9</v>
      </c>
      <c r="J120" s="15">
        <v>0</v>
      </c>
      <c r="K120" s="15">
        <v>0</v>
      </c>
      <c r="L120" s="24">
        <v>0</v>
      </c>
      <c r="M120" s="13">
        <f t="shared" si="10"/>
        <v>0</v>
      </c>
      <c r="N120" s="13">
        <f t="shared" si="11"/>
        <v>0</v>
      </c>
    </row>
    <row r="121" spans="1:14" ht="18" customHeight="1" x14ac:dyDescent="0.25">
      <c r="J121" s="9"/>
      <c r="K121" s="9"/>
    </row>
    <row r="122" spans="1:14" ht="18" customHeight="1" x14ac:dyDescent="0.25">
      <c r="J122" s="9"/>
      <c r="K122" s="9"/>
    </row>
    <row r="123" spans="1:14" ht="18" customHeight="1" x14ac:dyDescent="0.25">
      <c r="J123" s="9"/>
      <c r="K123" s="9"/>
    </row>
    <row r="124" spans="1:14" ht="18" customHeight="1" x14ac:dyDescent="0.25">
      <c r="J124" s="9"/>
      <c r="K124" s="9"/>
    </row>
    <row r="125" spans="1:14" ht="18" customHeight="1" x14ac:dyDescent="0.25">
      <c r="J125" s="9"/>
      <c r="K125" s="9"/>
    </row>
    <row r="126" spans="1:14" ht="18" customHeight="1" x14ac:dyDescent="0.25">
      <c r="J126" s="9"/>
      <c r="K126" s="9"/>
    </row>
    <row r="127" spans="1:14" ht="18" customHeight="1" x14ac:dyDescent="0.25">
      <c r="J127" s="9"/>
      <c r="K127" s="9"/>
    </row>
    <row r="128" spans="1:14" ht="18" customHeight="1" x14ac:dyDescent="0.25">
      <c r="J128" s="9"/>
      <c r="K128" s="9"/>
    </row>
    <row r="129" spans="10:11" ht="18" customHeight="1" x14ac:dyDescent="0.25">
      <c r="J129" s="9"/>
      <c r="K129" s="9"/>
    </row>
    <row r="130" spans="10:11" ht="18" customHeight="1" x14ac:dyDescent="0.25">
      <c r="J130" s="9"/>
      <c r="K130" s="9"/>
    </row>
    <row r="131" spans="10:11" ht="18" customHeight="1" x14ac:dyDescent="0.25">
      <c r="J131" s="9"/>
      <c r="K131" s="9"/>
    </row>
    <row r="132" spans="10:11" ht="18" customHeight="1" x14ac:dyDescent="0.25">
      <c r="J132" s="9"/>
      <c r="K132" s="9"/>
    </row>
    <row r="133" spans="10:11" ht="18" customHeight="1" x14ac:dyDescent="0.25">
      <c r="J133" s="9"/>
      <c r="K133" s="9"/>
    </row>
    <row r="134" spans="10:11" ht="18" customHeight="1" x14ac:dyDescent="0.25">
      <c r="J134" s="9"/>
      <c r="K134" s="9"/>
    </row>
    <row r="135" spans="10:11" ht="18" customHeight="1" x14ac:dyDescent="0.25">
      <c r="J135" s="9"/>
      <c r="K135" s="9"/>
    </row>
    <row r="136" spans="10:11" ht="18" customHeight="1" x14ac:dyDescent="0.25">
      <c r="J136" s="9"/>
      <c r="K136" s="9"/>
    </row>
    <row r="137" spans="10:11" ht="18" customHeight="1" x14ac:dyDescent="0.25">
      <c r="J137" s="9"/>
      <c r="K137" s="9"/>
    </row>
    <row r="138" spans="10:11" ht="18" customHeight="1" x14ac:dyDescent="0.25">
      <c r="J138" s="9"/>
      <c r="K138" s="9"/>
    </row>
    <row r="139" spans="10:11" ht="18" customHeight="1" x14ac:dyDescent="0.25">
      <c r="J139" s="9"/>
      <c r="K139" s="9"/>
    </row>
    <row r="140" spans="10:11" ht="18" customHeight="1" x14ac:dyDescent="0.25">
      <c r="J140" s="9"/>
      <c r="K140" s="9"/>
    </row>
    <row r="141" spans="10:11" ht="18" customHeight="1" x14ac:dyDescent="0.25">
      <c r="J141" s="9"/>
      <c r="K141" s="9"/>
    </row>
    <row r="142" spans="10:11" ht="18" customHeight="1" x14ac:dyDescent="0.25">
      <c r="J142" s="9"/>
      <c r="K142" s="9"/>
    </row>
    <row r="143" spans="10:11" ht="18" customHeight="1" x14ac:dyDescent="0.25">
      <c r="J143" s="9"/>
      <c r="K143" s="9"/>
    </row>
    <row r="144" spans="10:11" ht="18" customHeight="1" x14ac:dyDescent="0.25">
      <c r="J144" s="9"/>
      <c r="K144" s="9"/>
    </row>
    <row r="145" spans="10:11" ht="18" customHeight="1" x14ac:dyDescent="0.25">
      <c r="J145" s="9"/>
      <c r="K145" s="9"/>
    </row>
    <row r="146" spans="10:11" ht="18" customHeight="1" x14ac:dyDescent="0.25">
      <c r="J146" s="9"/>
      <c r="K146" s="9"/>
    </row>
    <row r="147" spans="10:11" ht="18" customHeight="1" x14ac:dyDescent="0.25">
      <c r="J147" s="9"/>
      <c r="K147" s="9"/>
    </row>
  </sheetData>
  <mergeCells count="5">
    <mergeCell ref="A103:A120"/>
    <mergeCell ref="L1:N1"/>
    <mergeCell ref="J1:K1"/>
    <mergeCell ref="A3:A84"/>
    <mergeCell ref="A85:A10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0" sqref="B10"/>
    </sheetView>
  </sheetViews>
  <sheetFormatPr defaultRowHeight="15" x14ac:dyDescent="0.25"/>
  <cols>
    <col min="1" max="1" width="18.140625" customWidth="1"/>
    <col min="2" max="2" width="9.140625" style="372"/>
  </cols>
  <sheetData>
    <row r="1" spans="1:2" x14ac:dyDescent="0.25">
      <c r="A1" t="s">
        <v>233</v>
      </c>
      <c r="B1" s="372">
        <v>0.6</v>
      </c>
    </row>
    <row r="2" spans="1:2" x14ac:dyDescent="0.25">
      <c r="A2" t="s">
        <v>234</v>
      </c>
      <c r="B2" s="372">
        <v>0.4</v>
      </c>
    </row>
    <row r="3" spans="1:2" x14ac:dyDescent="0.25">
      <c r="A3" t="s">
        <v>235</v>
      </c>
      <c r="B3" s="372">
        <v>0.2</v>
      </c>
    </row>
    <row r="4" spans="1:2" x14ac:dyDescent="0.25">
      <c r="A4" t="s">
        <v>236</v>
      </c>
      <c r="B4" s="372">
        <v>0.8</v>
      </c>
    </row>
    <row r="6" spans="1:2" x14ac:dyDescent="0.25">
      <c r="A6" t="s">
        <v>237</v>
      </c>
      <c r="B6" s="372">
        <v>0.8</v>
      </c>
    </row>
    <row r="7" spans="1:2" x14ac:dyDescent="0.25">
      <c r="A7" t="s">
        <v>238</v>
      </c>
      <c r="B7" s="372">
        <v>0.2</v>
      </c>
    </row>
    <row r="8" spans="1:2" x14ac:dyDescent="0.25">
      <c r="A8" t="s">
        <v>239</v>
      </c>
      <c r="B8" s="372">
        <v>0.8</v>
      </c>
    </row>
    <row r="9" spans="1:2" x14ac:dyDescent="0.25">
      <c r="A9" t="s">
        <v>240</v>
      </c>
      <c r="B9" s="372">
        <v>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03"/>
  <sheetViews>
    <sheetView topLeftCell="B1" workbookViewId="0">
      <selection activeCell="B1" sqref="B1:K1"/>
    </sheetView>
  </sheetViews>
  <sheetFormatPr defaultColWidth="8.85546875" defaultRowHeight="15" x14ac:dyDescent="0.25"/>
  <cols>
    <col min="1" max="1" width="9.5703125" style="32" hidden="1" customWidth="1"/>
    <col min="2" max="2" width="41.85546875" style="32" customWidth="1"/>
    <col min="3" max="3" width="13.42578125" style="32" customWidth="1"/>
    <col min="4" max="19" width="13.7109375" style="32" customWidth="1"/>
    <col min="20" max="20" width="14.85546875" style="32" customWidth="1"/>
    <col min="21" max="24" width="12.7109375" style="32" customWidth="1"/>
    <col min="25" max="25" width="15.85546875" style="32" customWidth="1"/>
    <col min="26" max="30" width="13.7109375" style="32" customWidth="1"/>
    <col min="31" max="31" width="24.42578125" style="32" customWidth="1"/>
    <col min="32" max="33" width="15.7109375" style="32" customWidth="1"/>
    <col min="34" max="34" width="13.28515625" style="32" bestFit="1" customWidth="1"/>
    <col min="35" max="35" width="14.28515625" style="32" bestFit="1" customWidth="1"/>
    <col min="36" max="39" width="13.28515625" style="32" bestFit="1" customWidth="1"/>
    <col min="40" max="40" width="14.7109375" style="32" customWidth="1"/>
    <col min="41" max="41" width="16" style="32" customWidth="1"/>
    <col min="42" max="16384" width="8.85546875" style="32"/>
  </cols>
  <sheetData>
    <row r="1" spans="1:24" ht="15.95" customHeight="1" x14ac:dyDescent="0.25">
      <c r="B1" s="447" t="s">
        <v>285</v>
      </c>
      <c r="C1" s="447"/>
      <c r="D1" s="447"/>
      <c r="E1" s="447"/>
      <c r="F1" s="447"/>
      <c r="G1" s="447"/>
      <c r="H1" s="447"/>
      <c r="I1" s="447"/>
      <c r="J1" s="447"/>
      <c r="K1" s="447"/>
    </row>
    <row r="2" spans="1:24" ht="48.75" customHeight="1" x14ac:dyDescent="0.25">
      <c r="A2" s="448"/>
      <c r="B2" s="259" t="s">
        <v>139</v>
      </c>
      <c r="C2" s="260" t="s">
        <v>140</v>
      </c>
      <c r="D2" s="260" t="s">
        <v>141</v>
      </c>
      <c r="E2" s="260" t="s">
        <v>142</v>
      </c>
      <c r="F2" s="261" t="s">
        <v>143</v>
      </c>
      <c r="G2" s="260" t="s">
        <v>144</v>
      </c>
      <c r="H2" s="260" t="s">
        <v>145</v>
      </c>
      <c r="I2" s="260" t="s">
        <v>146</v>
      </c>
      <c r="J2" s="260" t="s">
        <v>147</v>
      </c>
      <c r="K2" s="260" t="s">
        <v>148</v>
      </c>
      <c r="L2" s="260" t="s">
        <v>149</v>
      </c>
      <c r="M2" s="260" t="s">
        <v>150</v>
      </c>
      <c r="N2" s="260" t="s">
        <v>151</v>
      </c>
      <c r="O2" s="260" t="s">
        <v>152</v>
      </c>
      <c r="P2" s="260" t="s">
        <v>153</v>
      </c>
      <c r="Q2" s="260" t="s">
        <v>154</v>
      </c>
      <c r="R2" s="260" t="s">
        <v>155</v>
      </c>
      <c r="S2" s="260" t="s">
        <v>156</v>
      </c>
      <c r="T2" s="262" t="s">
        <v>157</v>
      </c>
    </row>
    <row r="3" spans="1:24" ht="33.75" hidden="1" customHeight="1" x14ac:dyDescent="0.25">
      <c r="A3" s="449"/>
      <c r="B3" s="263"/>
      <c r="C3" s="264">
        <v>252</v>
      </c>
      <c r="D3" s="264">
        <v>254</v>
      </c>
      <c r="E3" s="264">
        <v>256</v>
      </c>
      <c r="F3" s="265">
        <v>258</v>
      </c>
      <c r="G3" s="264">
        <v>260</v>
      </c>
      <c r="H3" s="264">
        <v>263</v>
      </c>
      <c r="I3" s="264">
        <v>267</v>
      </c>
      <c r="J3" s="264">
        <v>268</v>
      </c>
      <c r="K3" s="264">
        <v>270</v>
      </c>
      <c r="L3" s="264">
        <v>272</v>
      </c>
      <c r="M3" s="264">
        <v>302</v>
      </c>
      <c r="N3" s="264">
        <v>304</v>
      </c>
      <c r="O3" s="264">
        <v>306</v>
      </c>
      <c r="P3" s="264">
        <v>308</v>
      </c>
      <c r="Q3" s="264">
        <v>310</v>
      </c>
      <c r="R3" s="264">
        <v>350</v>
      </c>
      <c r="S3" s="264">
        <v>351</v>
      </c>
      <c r="T3" s="266"/>
    </row>
    <row r="4" spans="1:24" ht="33.75" customHeight="1" x14ac:dyDescent="0.25">
      <c r="A4" s="126"/>
      <c r="B4" s="450" t="s">
        <v>158</v>
      </c>
      <c r="C4" s="450"/>
      <c r="D4" s="450"/>
      <c r="E4" s="450"/>
      <c r="F4" s="450"/>
      <c r="G4" s="450"/>
      <c r="H4" s="450"/>
      <c r="I4" s="450"/>
      <c r="J4" s="450"/>
      <c r="K4" s="450"/>
      <c r="L4" s="450"/>
      <c r="M4" s="450"/>
      <c r="N4" s="450"/>
      <c r="O4" s="450"/>
      <c r="P4" s="450"/>
      <c r="Q4" s="450"/>
      <c r="R4" s="450"/>
      <c r="S4" s="450"/>
      <c r="T4" s="450"/>
    </row>
    <row r="5" spans="1:24" ht="20.100000000000001" customHeight="1" x14ac:dyDescent="0.25">
      <c r="A5" s="422">
        <v>1</v>
      </c>
      <c r="B5" s="270" t="s">
        <v>5</v>
      </c>
      <c r="C5" s="271">
        <f t="shared" ref="C5:S19" si="0">+C28+C51</f>
        <v>5497209.7422754867</v>
      </c>
      <c r="D5" s="271">
        <f t="shared" si="0"/>
        <v>173047417.58088538</v>
      </c>
      <c r="E5" s="271">
        <f t="shared" si="0"/>
        <v>19772716.54841838</v>
      </c>
      <c r="F5" s="271">
        <f t="shared" si="0"/>
        <v>4430980.1869639475</v>
      </c>
      <c r="G5" s="271">
        <f t="shared" si="0"/>
        <v>28671610.474623136</v>
      </c>
      <c r="H5" s="271">
        <f t="shared" si="0"/>
        <v>14293542.92835927</v>
      </c>
      <c r="I5" s="271">
        <f t="shared" si="0"/>
        <v>5246444.4579192083</v>
      </c>
      <c r="J5" s="271">
        <f t="shared" si="0"/>
        <v>105875.06795889439</v>
      </c>
      <c r="K5" s="271">
        <f t="shared" si="0"/>
        <v>20040.00448803194</v>
      </c>
      <c r="L5" s="271">
        <f t="shared" si="0"/>
        <v>974660.26836905326</v>
      </c>
      <c r="M5" s="271">
        <f t="shared" si="0"/>
        <v>17734.517246045962</v>
      </c>
      <c r="N5" s="271">
        <f t="shared" si="0"/>
        <v>8033255.1824937984</v>
      </c>
      <c r="O5" s="271">
        <f t="shared" si="0"/>
        <v>2836420.2261390123</v>
      </c>
      <c r="P5" s="271">
        <f t="shared" si="0"/>
        <v>78031.875882602239</v>
      </c>
      <c r="Q5" s="271">
        <f t="shared" si="0"/>
        <v>6576154.4985709712</v>
      </c>
      <c r="R5" s="271">
        <f t="shared" si="0"/>
        <v>3135850.0864335382</v>
      </c>
      <c r="S5" s="271">
        <f t="shared" si="0"/>
        <v>61716.120016239955</v>
      </c>
      <c r="T5" s="271">
        <f t="shared" ref="T5:T25" si="1">SUM(C5:S5)</f>
        <v>272799659.76704293</v>
      </c>
      <c r="X5" s="182"/>
    </row>
    <row r="6" spans="1:24" ht="20.100000000000001" customHeight="1" x14ac:dyDescent="0.25">
      <c r="A6" s="422">
        <v>3</v>
      </c>
      <c r="B6" s="131" t="s">
        <v>13</v>
      </c>
      <c r="C6" s="133">
        <f t="shared" si="0"/>
        <v>117142.82503927013</v>
      </c>
      <c r="D6" s="133">
        <f t="shared" si="0"/>
        <v>9737272.3922052197</v>
      </c>
      <c r="E6" s="133">
        <f t="shared" si="0"/>
        <v>338291.77721294772</v>
      </c>
      <c r="F6" s="133">
        <f t="shared" si="0"/>
        <v>47246.289807096648</v>
      </c>
      <c r="G6" s="133">
        <f t="shared" si="0"/>
        <v>687556.98591985111</v>
      </c>
      <c r="H6" s="133">
        <f t="shared" si="0"/>
        <v>50795.881528355203</v>
      </c>
      <c r="I6" s="133">
        <f t="shared" si="0"/>
        <v>230950.91144841109</v>
      </c>
      <c r="J6" s="133">
        <f t="shared" si="0"/>
        <v>7400.1916725120227</v>
      </c>
      <c r="K6" s="133">
        <f t="shared" si="0"/>
        <v>91438.884988777136</v>
      </c>
      <c r="L6" s="133">
        <f t="shared" si="0"/>
        <v>7188.4877002514895</v>
      </c>
      <c r="M6" s="133">
        <f t="shared" si="0"/>
        <v>1223.9971452615714</v>
      </c>
      <c r="N6" s="133">
        <f t="shared" si="0"/>
        <v>1956684.8666993422</v>
      </c>
      <c r="O6" s="133">
        <f t="shared" si="0"/>
        <v>2080.7951469446712</v>
      </c>
      <c r="P6" s="133">
        <f t="shared" si="0"/>
        <v>286513.54884951434</v>
      </c>
      <c r="Q6" s="133">
        <f t="shared" si="0"/>
        <v>91799.785894617846</v>
      </c>
      <c r="R6" s="133">
        <f t="shared" si="0"/>
        <v>0</v>
      </c>
      <c r="S6" s="133">
        <f t="shared" si="0"/>
        <v>963692.28674162738</v>
      </c>
      <c r="T6" s="133">
        <f t="shared" si="1"/>
        <v>14617279.907999998</v>
      </c>
      <c r="W6" s="184"/>
      <c r="X6" s="182"/>
    </row>
    <row r="7" spans="1:24" ht="20.100000000000001" customHeight="1" x14ac:dyDescent="0.25">
      <c r="A7" s="422">
        <v>5</v>
      </c>
      <c r="B7" s="272" t="s">
        <v>16</v>
      </c>
      <c r="C7" s="273">
        <f t="shared" si="0"/>
        <v>2896.4484297520662</v>
      </c>
      <c r="D7" s="273">
        <f t="shared" si="0"/>
        <v>52136.071735537196</v>
      </c>
      <c r="E7" s="273">
        <f t="shared" si="0"/>
        <v>482.74140495867778</v>
      </c>
      <c r="F7" s="273">
        <f t="shared" si="0"/>
        <v>6034.2675619834708</v>
      </c>
      <c r="G7" s="273">
        <f t="shared" si="0"/>
        <v>4827.4140495867769</v>
      </c>
      <c r="H7" s="273">
        <f t="shared" si="0"/>
        <v>0</v>
      </c>
      <c r="I7" s="273">
        <f t="shared" si="0"/>
        <v>2172.3363223140495</v>
      </c>
      <c r="J7" s="273">
        <f t="shared" si="0"/>
        <v>0</v>
      </c>
      <c r="K7" s="273">
        <f t="shared" si="0"/>
        <v>2896.4484297520662</v>
      </c>
      <c r="L7" s="273">
        <f t="shared" si="0"/>
        <v>242788.56559956342</v>
      </c>
      <c r="M7" s="273">
        <f t="shared" si="0"/>
        <v>0</v>
      </c>
      <c r="N7" s="273">
        <f t="shared" si="0"/>
        <v>1257813.0917144862</v>
      </c>
      <c r="O7" s="273">
        <f t="shared" si="0"/>
        <v>724.11210743801655</v>
      </c>
      <c r="P7" s="273">
        <f t="shared" si="0"/>
        <v>1448.2242148760331</v>
      </c>
      <c r="Q7" s="273">
        <f t="shared" si="0"/>
        <v>31136.820619834714</v>
      </c>
      <c r="R7" s="273">
        <f t="shared" si="0"/>
        <v>0</v>
      </c>
      <c r="S7" s="273">
        <f t="shared" si="0"/>
        <v>965.48280991735555</v>
      </c>
      <c r="T7" s="273">
        <f t="shared" si="1"/>
        <v>1606322.0250000001</v>
      </c>
    </row>
    <row r="8" spans="1:24" ht="20.100000000000001" customHeight="1" x14ac:dyDescent="0.25">
      <c r="A8" s="422">
        <v>7</v>
      </c>
      <c r="B8" s="131" t="s">
        <v>18</v>
      </c>
      <c r="C8" s="133">
        <f t="shared" si="0"/>
        <v>43659.738500622545</v>
      </c>
      <c r="D8" s="133">
        <f t="shared" si="0"/>
        <v>422867.77041261113</v>
      </c>
      <c r="E8" s="133">
        <f t="shared" si="0"/>
        <v>22134.562920778724</v>
      </c>
      <c r="F8" s="133">
        <f t="shared" si="0"/>
        <v>29962.0878674011</v>
      </c>
      <c r="G8" s="133">
        <f t="shared" si="0"/>
        <v>8021755.2374148928</v>
      </c>
      <c r="H8" s="133">
        <f t="shared" si="0"/>
        <v>39200.861956073961</v>
      </c>
      <c r="I8" s="133">
        <f t="shared" si="0"/>
        <v>11548.467610841071</v>
      </c>
      <c r="J8" s="133">
        <f t="shared" si="0"/>
        <v>21910.124500205195</v>
      </c>
      <c r="K8" s="133">
        <f t="shared" si="0"/>
        <v>9976.7079690027495</v>
      </c>
      <c r="L8" s="133">
        <f t="shared" si="0"/>
        <v>2694.6424425295836</v>
      </c>
      <c r="M8" s="133">
        <f t="shared" si="0"/>
        <v>0</v>
      </c>
      <c r="N8" s="133">
        <f t="shared" si="0"/>
        <v>129344.90933489086</v>
      </c>
      <c r="O8" s="133">
        <f t="shared" si="0"/>
        <v>315312.03671459027</v>
      </c>
      <c r="P8" s="133">
        <f t="shared" si="0"/>
        <v>7763.597025836686</v>
      </c>
      <c r="Q8" s="133">
        <f t="shared" si="0"/>
        <v>184104.23860520741</v>
      </c>
      <c r="R8" s="133">
        <f t="shared" si="0"/>
        <v>21879.541935459576</v>
      </c>
      <c r="S8" s="133">
        <f t="shared" si="0"/>
        <v>169990.36578905539</v>
      </c>
      <c r="T8" s="133">
        <f t="shared" si="1"/>
        <v>9454104.8910000008</v>
      </c>
    </row>
    <row r="9" spans="1:24" ht="20.100000000000001" customHeight="1" x14ac:dyDescent="0.25">
      <c r="A9" s="422">
        <v>9</v>
      </c>
      <c r="B9" s="272" t="s">
        <v>22</v>
      </c>
      <c r="C9" s="273">
        <f t="shared" si="0"/>
        <v>2896.3759291795191</v>
      </c>
      <c r="D9" s="273">
        <f t="shared" si="0"/>
        <v>126585.84949400483</v>
      </c>
      <c r="E9" s="273">
        <f t="shared" si="0"/>
        <v>1703.7505465761876</v>
      </c>
      <c r="F9" s="273">
        <f t="shared" si="0"/>
        <v>6644.6271316471311</v>
      </c>
      <c r="G9" s="273">
        <f t="shared" si="0"/>
        <v>27664.297485455103</v>
      </c>
      <c r="H9" s="273">
        <f t="shared" si="0"/>
        <v>3226928.0002283128</v>
      </c>
      <c r="I9" s="273">
        <f t="shared" si="0"/>
        <v>1363.0004372609501</v>
      </c>
      <c r="J9" s="273">
        <f t="shared" si="0"/>
        <v>10052.128224799506</v>
      </c>
      <c r="K9" s="273">
        <f t="shared" si="0"/>
        <v>23000.63237877853</v>
      </c>
      <c r="L9" s="273">
        <f t="shared" si="0"/>
        <v>1022.2503279457126</v>
      </c>
      <c r="M9" s="273">
        <f t="shared" si="0"/>
        <v>0</v>
      </c>
      <c r="N9" s="273">
        <f t="shared" si="0"/>
        <v>5622.3768037014188</v>
      </c>
      <c r="O9" s="273">
        <f t="shared" si="0"/>
        <v>0</v>
      </c>
      <c r="P9" s="273">
        <f t="shared" si="0"/>
        <v>0</v>
      </c>
      <c r="Q9" s="273">
        <f t="shared" si="0"/>
        <v>6133.501967674275</v>
      </c>
      <c r="R9" s="273">
        <f t="shared" si="0"/>
        <v>0</v>
      </c>
      <c r="S9" s="273">
        <f t="shared" si="0"/>
        <v>12607.754044663789</v>
      </c>
      <c r="T9" s="273">
        <f t="shared" si="1"/>
        <v>3452224.544999999</v>
      </c>
    </row>
    <row r="10" spans="1:24" ht="20.100000000000001" customHeight="1" x14ac:dyDescent="0.25">
      <c r="A10" s="422">
        <v>11</v>
      </c>
      <c r="B10" s="131" t="s">
        <v>25</v>
      </c>
      <c r="C10" s="133">
        <f t="shared" si="0"/>
        <v>623.75309714519597</v>
      </c>
      <c r="D10" s="133">
        <f t="shared" si="0"/>
        <v>134833.5430448915</v>
      </c>
      <c r="E10" s="133">
        <f t="shared" si="0"/>
        <v>831.67079619359458</v>
      </c>
      <c r="F10" s="133">
        <f t="shared" si="0"/>
        <v>4838974.0151868984</v>
      </c>
      <c r="G10" s="133">
        <f t="shared" si="0"/>
        <v>8108.7902628875472</v>
      </c>
      <c r="H10" s="133">
        <f t="shared" si="0"/>
        <v>17049.251321968688</v>
      </c>
      <c r="I10" s="133">
        <f t="shared" si="0"/>
        <v>7900.8725638391479</v>
      </c>
      <c r="J10" s="133">
        <f t="shared" si="0"/>
        <v>1766.9388459130435</v>
      </c>
      <c r="K10" s="133">
        <f t="shared" si="0"/>
        <v>33266.831847743779</v>
      </c>
      <c r="L10" s="133">
        <f t="shared" si="0"/>
        <v>12890.897341000715</v>
      </c>
      <c r="M10" s="133">
        <f t="shared" si="0"/>
        <v>0</v>
      </c>
      <c r="N10" s="133">
        <f t="shared" si="0"/>
        <v>7485.0371657423511</v>
      </c>
      <c r="O10" s="133">
        <f t="shared" si="0"/>
        <v>4990.0247771615677</v>
      </c>
      <c r="P10" s="133">
        <f t="shared" si="0"/>
        <v>0</v>
      </c>
      <c r="Q10" s="133">
        <f t="shared" si="0"/>
        <v>5613.7778743067629</v>
      </c>
      <c r="R10" s="133">
        <f t="shared" si="0"/>
        <v>0</v>
      </c>
      <c r="S10" s="133">
        <f t="shared" si="0"/>
        <v>5613.7778743067629</v>
      </c>
      <c r="T10" s="133">
        <f t="shared" si="1"/>
        <v>5079949.1819999991</v>
      </c>
    </row>
    <row r="11" spans="1:24" ht="20.100000000000001" customHeight="1" x14ac:dyDescent="0.25">
      <c r="A11" s="422">
        <v>17</v>
      </c>
      <c r="B11" s="272" t="s">
        <v>30</v>
      </c>
      <c r="C11" s="273">
        <f t="shared" si="0"/>
        <v>6702.7897234239308</v>
      </c>
      <c r="D11" s="273">
        <f t="shared" si="0"/>
        <v>19525.51788997406</v>
      </c>
      <c r="E11" s="273">
        <f t="shared" si="0"/>
        <v>0</v>
      </c>
      <c r="F11" s="273">
        <f t="shared" si="0"/>
        <v>12531.302526401263</v>
      </c>
      <c r="G11" s="273">
        <f t="shared" si="0"/>
        <v>0</v>
      </c>
      <c r="H11" s="273">
        <f t="shared" si="0"/>
        <v>0</v>
      </c>
      <c r="I11" s="273">
        <f t="shared" si="0"/>
        <v>0</v>
      </c>
      <c r="J11" s="273">
        <f t="shared" si="0"/>
        <v>1165.7025605954661</v>
      </c>
      <c r="K11" s="273">
        <f t="shared" si="0"/>
        <v>18359.815329378594</v>
      </c>
      <c r="L11" s="273">
        <f t="shared" si="0"/>
        <v>3149473.179549831</v>
      </c>
      <c r="M11" s="273">
        <f t="shared" si="0"/>
        <v>0</v>
      </c>
      <c r="N11" s="273">
        <f t="shared" si="0"/>
        <v>5828.5128029773314</v>
      </c>
      <c r="O11" s="273">
        <f t="shared" si="0"/>
        <v>4662.8102423818646</v>
      </c>
      <c r="P11" s="273">
        <f t="shared" si="0"/>
        <v>0</v>
      </c>
      <c r="Q11" s="273">
        <f t="shared" si="0"/>
        <v>9799.3288939940376</v>
      </c>
      <c r="R11" s="273">
        <f t="shared" si="0"/>
        <v>0</v>
      </c>
      <c r="S11" s="273">
        <f t="shared" si="0"/>
        <v>2039.9794810420658</v>
      </c>
      <c r="T11" s="273">
        <f t="shared" si="1"/>
        <v>3230088.9389999993</v>
      </c>
    </row>
    <row r="12" spans="1:24" ht="20.100000000000001" customHeight="1" x14ac:dyDescent="0.25">
      <c r="A12" s="422">
        <v>19</v>
      </c>
      <c r="B12" s="131" t="s">
        <v>33</v>
      </c>
      <c r="C12" s="133">
        <f t="shared" si="0"/>
        <v>5832.9439588270061</v>
      </c>
      <c r="D12" s="133">
        <f t="shared" si="0"/>
        <v>116643.60919006457</v>
      </c>
      <c r="E12" s="133">
        <f t="shared" si="0"/>
        <v>481.00457397964777</v>
      </c>
      <c r="F12" s="133">
        <f t="shared" si="0"/>
        <v>1924.0182959185911</v>
      </c>
      <c r="G12" s="133">
        <f t="shared" si="0"/>
        <v>20683.196681124853</v>
      </c>
      <c r="H12" s="133">
        <f t="shared" si="0"/>
        <v>3367.0320178575344</v>
      </c>
      <c r="I12" s="133">
        <f t="shared" si="0"/>
        <v>1443.0137219389433</v>
      </c>
      <c r="J12" s="133">
        <f t="shared" si="0"/>
        <v>0</v>
      </c>
      <c r="K12" s="133">
        <f t="shared" si="0"/>
        <v>4810.0457397964774</v>
      </c>
      <c r="L12" s="133">
        <f t="shared" si="0"/>
        <v>1443.0137219389433</v>
      </c>
      <c r="M12" s="133">
        <f t="shared" si="0"/>
        <v>0</v>
      </c>
      <c r="N12" s="133">
        <f t="shared" si="0"/>
        <v>55857.41965271037</v>
      </c>
      <c r="O12" s="133">
        <f t="shared" si="0"/>
        <v>0</v>
      </c>
      <c r="P12" s="133">
        <f t="shared" si="0"/>
        <v>5531.5526007659491</v>
      </c>
      <c r="Q12" s="133">
        <f t="shared" si="0"/>
        <v>2515350.2400575252</v>
      </c>
      <c r="R12" s="133">
        <f t="shared" si="0"/>
        <v>0</v>
      </c>
      <c r="S12" s="133">
        <f t="shared" si="0"/>
        <v>14070.910787552251</v>
      </c>
      <c r="T12" s="133">
        <f t="shared" si="1"/>
        <v>2747438.0010000002</v>
      </c>
    </row>
    <row r="13" spans="1:24" ht="20.100000000000001" customHeight="1" x14ac:dyDescent="0.25">
      <c r="A13" s="422">
        <v>21</v>
      </c>
      <c r="B13" s="272" t="s">
        <v>35</v>
      </c>
      <c r="C13" s="273">
        <f t="shared" si="0"/>
        <v>3220.6839384816749</v>
      </c>
      <c r="D13" s="273">
        <f t="shared" si="0"/>
        <v>65865.02494950626</v>
      </c>
      <c r="E13" s="273">
        <f t="shared" si="0"/>
        <v>0</v>
      </c>
      <c r="F13" s="273">
        <f t="shared" si="0"/>
        <v>0</v>
      </c>
      <c r="G13" s="273">
        <f t="shared" si="0"/>
        <v>8642.8480374444953</v>
      </c>
      <c r="H13" s="273">
        <f t="shared" si="0"/>
        <v>2791.2594133507846</v>
      </c>
      <c r="I13" s="273">
        <f t="shared" si="0"/>
        <v>214.712262565445</v>
      </c>
      <c r="J13" s="273">
        <f t="shared" si="0"/>
        <v>3060.3292107429247</v>
      </c>
      <c r="K13" s="273">
        <f t="shared" si="0"/>
        <v>10950.325390837694</v>
      </c>
      <c r="L13" s="273">
        <f t="shared" si="0"/>
        <v>32157.917603472721</v>
      </c>
      <c r="M13" s="273">
        <f t="shared" si="0"/>
        <v>6120.6584214858494</v>
      </c>
      <c r="N13" s="273">
        <f t="shared" si="0"/>
        <v>405958.37734620576</v>
      </c>
      <c r="O13" s="273">
        <f t="shared" si="0"/>
        <v>11273.75272305653</v>
      </c>
      <c r="P13" s="273">
        <f t="shared" si="0"/>
        <v>644.13678769633498</v>
      </c>
      <c r="Q13" s="273">
        <f t="shared" si="0"/>
        <v>1908199.517077195</v>
      </c>
      <c r="R13" s="273">
        <f t="shared" si="0"/>
        <v>0</v>
      </c>
      <c r="S13" s="273">
        <f t="shared" si="0"/>
        <v>1502.9858379581149</v>
      </c>
      <c r="T13" s="273">
        <f t="shared" si="1"/>
        <v>2460602.5289999996</v>
      </c>
    </row>
    <row r="14" spans="1:24" ht="20.100000000000001" customHeight="1" x14ac:dyDescent="0.25">
      <c r="A14" s="422">
        <v>25</v>
      </c>
      <c r="B14" s="131" t="s">
        <v>37</v>
      </c>
      <c r="C14" s="133">
        <f t="shared" si="0"/>
        <v>4850817.8165754825</v>
      </c>
      <c r="D14" s="133">
        <f t="shared" si="0"/>
        <v>41096.542140132253</v>
      </c>
      <c r="E14" s="133">
        <f t="shared" si="0"/>
        <v>36896.895498074948</v>
      </c>
      <c r="F14" s="133">
        <f t="shared" si="0"/>
        <v>0</v>
      </c>
      <c r="G14" s="133">
        <f t="shared" si="0"/>
        <v>26697.75365307862</v>
      </c>
      <c r="H14" s="133">
        <f t="shared" si="0"/>
        <v>74093.765756296838</v>
      </c>
      <c r="I14" s="133">
        <f t="shared" si="0"/>
        <v>0</v>
      </c>
      <c r="J14" s="133">
        <f t="shared" si="0"/>
        <v>11699.01564573108</v>
      </c>
      <c r="K14" s="133">
        <f t="shared" si="0"/>
        <v>26097.80413278472</v>
      </c>
      <c r="L14" s="133">
        <f t="shared" si="0"/>
        <v>4499.6214022042623</v>
      </c>
      <c r="M14" s="133">
        <f t="shared" si="0"/>
        <v>0</v>
      </c>
      <c r="N14" s="133">
        <f t="shared" si="0"/>
        <v>4799.5961623512121</v>
      </c>
      <c r="O14" s="133">
        <f t="shared" si="0"/>
        <v>0</v>
      </c>
      <c r="P14" s="133">
        <f t="shared" si="0"/>
        <v>0</v>
      </c>
      <c r="Q14" s="133">
        <f t="shared" si="0"/>
        <v>26621.79603386403</v>
      </c>
      <c r="R14" s="133">
        <f t="shared" si="0"/>
        <v>0</v>
      </c>
      <c r="S14" s="133">
        <f t="shared" si="0"/>
        <v>0</v>
      </c>
      <c r="T14" s="133">
        <f t="shared" si="1"/>
        <v>5103320.6069999989</v>
      </c>
    </row>
    <row r="15" spans="1:24" ht="20.100000000000001" customHeight="1" x14ac:dyDescent="0.25">
      <c r="A15" s="422">
        <v>27</v>
      </c>
      <c r="B15" s="272" t="s">
        <v>41</v>
      </c>
      <c r="C15" s="273">
        <f t="shared" si="0"/>
        <v>1958.1129056603772</v>
      </c>
      <c r="D15" s="273">
        <f t="shared" si="0"/>
        <v>16448.148407547171</v>
      </c>
      <c r="E15" s="273">
        <f t="shared" si="0"/>
        <v>0</v>
      </c>
      <c r="F15" s="273">
        <f t="shared" si="0"/>
        <v>0</v>
      </c>
      <c r="G15" s="273">
        <f t="shared" si="0"/>
        <v>1788508.0908055222</v>
      </c>
      <c r="H15" s="273">
        <f t="shared" si="0"/>
        <v>15296.56310418776</v>
      </c>
      <c r="I15" s="273">
        <f t="shared" si="0"/>
        <v>0</v>
      </c>
      <c r="J15" s="273">
        <f t="shared" si="0"/>
        <v>0</v>
      </c>
      <c r="K15" s="273">
        <f t="shared" si="0"/>
        <v>0</v>
      </c>
      <c r="L15" s="273">
        <f t="shared" si="0"/>
        <v>0</v>
      </c>
      <c r="M15" s="273">
        <f t="shared" si="0"/>
        <v>0</v>
      </c>
      <c r="N15" s="273">
        <f t="shared" si="0"/>
        <v>122488.91703368614</v>
      </c>
      <c r="O15" s="273">
        <f t="shared" si="0"/>
        <v>0</v>
      </c>
      <c r="P15" s="273">
        <f t="shared" si="0"/>
        <v>0</v>
      </c>
      <c r="Q15" s="273">
        <f t="shared" si="0"/>
        <v>0</v>
      </c>
      <c r="R15" s="273">
        <f t="shared" si="0"/>
        <v>0</v>
      </c>
      <c r="S15" s="273">
        <f t="shared" si="0"/>
        <v>1174.8677433962264</v>
      </c>
      <c r="T15" s="273">
        <f t="shared" si="1"/>
        <v>1945874.6999999997</v>
      </c>
    </row>
    <row r="16" spans="1:24" ht="20.100000000000001" customHeight="1" x14ac:dyDescent="0.25">
      <c r="A16" s="422">
        <v>33</v>
      </c>
      <c r="B16" s="131" t="s">
        <v>46</v>
      </c>
      <c r="C16" s="133">
        <f t="shared" si="0"/>
        <v>65224.527588919096</v>
      </c>
      <c r="D16" s="133">
        <f t="shared" si="0"/>
        <v>163216.02421212284</v>
      </c>
      <c r="E16" s="133">
        <f t="shared" si="0"/>
        <v>72054.714022281172</v>
      </c>
      <c r="F16" s="133">
        <f t="shared" si="0"/>
        <v>15024.174413156499</v>
      </c>
      <c r="G16" s="133">
        <f t="shared" si="0"/>
        <v>6745.5476957029177</v>
      </c>
      <c r="H16" s="133">
        <f t="shared" si="0"/>
        <v>65726.770664273878</v>
      </c>
      <c r="I16" s="133">
        <f t="shared" si="0"/>
        <v>4905.8528696021222</v>
      </c>
      <c r="J16" s="133">
        <f t="shared" si="0"/>
        <v>4292.6212609018567</v>
      </c>
      <c r="K16" s="133">
        <f t="shared" si="0"/>
        <v>4521256.4418755826</v>
      </c>
      <c r="L16" s="133">
        <f t="shared" si="0"/>
        <v>25866.716098756631</v>
      </c>
      <c r="M16" s="133">
        <f t="shared" si="0"/>
        <v>0</v>
      </c>
      <c r="N16" s="133">
        <f t="shared" si="0"/>
        <v>30898.129737197447</v>
      </c>
      <c r="O16" s="133">
        <f t="shared" si="0"/>
        <v>0</v>
      </c>
      <c r="P16" s="133">
        <f t="shared" si="0"/>
        <v>0</v>
      </c>
      <c r="Q16" s="133">
        <f t="shared" si="0"/>
        <v>78046.897104951931</v>
      </c>
      <c r="R16" s="133">
        <f t="shared" si="0"/>
        <v>0</v>
      </c>
      <c r="S16" s="133">
        <f t="shared" si="0"/>
        <v>3986.0054565517239</v>
      </c>
      <c r="T16" s="133">
        <f t="shared" si="1"/>
        <v>5057244.4230000004</v>
      </c>
    </row>
    <row r="17" spans="1:91" ht="20.100000000000001" customHeight="1" x14ac:dyDescent="0.25">
      <c r="A17" s="422">
        <v>37</v>
      </c>
      <c r="B17" s="272" t="s">
        <v>48</v>
      </c>
      <c r="C17" s="273">
        <f t="shared" si="0"/>
        <v>3894.8091808803297</v>
      </c>
      <c r="D17" s="273">
        <f t="shared" si="0"/>
        <v>6231.6946894085277</v>
      </c>
      <c r="E17" s="273">
        <f t="shared" si="0"/>
        <v>5544710.2700424828</v>
      </c>
      <c r="F17" s="273">
        <f t="shared" si="0"/>
        <v>0</v>
      </c>
      <c r="G17" s="273">
        <f t="shared" si="0"/>
        <v>10977.369875958098</v>
      </c>
      <c r="H17" s="273">
        <f t="shared" si="0"/>
        <v>0</v>
      </c>
      <c r="I17" s="273">
        <f t="shared" si="0"/>
        <v>3505.3282627922968</v>
      </c>
      <c r="J17" s="273">
        <f t="shared" si="0"/>
        <v>43202.421837149508</v>
      </c>
      <c r="K17" s="273">
        <f t="shared" si="0"/>
        <v>37605.880644930694</v>
      </c>
      <c r="L17" s="273">
        <f t="shared" si="0"/>
        <v>0</v>
      </c>
      <c r="M17" s="273">
        <f t="shared" si="0"/>
        <v>0</v>
      </c>
      <c r="N17" s="273">
        <f t="shared" si="0"/>
        <v>2726.3664266162309</v>
      </c>
      <c r="O17" s="273">
        <f t="shared" si="0"/>
        <v>0</v>
      </c>
      <c r="P17" s="273">
        <f t="shared" si="0"/>
        <v>1557.9236723521319</v>
      </c>
      <c r="Q17" s="273">
        <f t="shared" si="0"/>
        <v>8640.4843674299009</v>
      </c>
      <c r="R17" s="273">
        <f t="shared" si="0"/>
        <v>0</v>
      </c>
      <c r="S17" s="273">
        <f t="shared" si="0"/>
        <v>0</v>
      </c>
      <c r="T17" s="273">
        <f t="shared" si="1"/>
        <v>5663052.5489999996</v>
      </c>
    </row>
    <row r="18" spans="1:91" ht="20.100000000000001" customHeight="1" x14ac:dyDescent="0.25">
      <c r="A18" s="422">
        <v>39</v>
      </c>
      <c r="B18" s="131" t="s">
        <v>51</v>
      </c>
      <c r="C18" s="133">
        <f t="shared" si="0"/>
        <v>0</v>
      </c>
      <c r="D18" s="133">
        <f t="shared" si="0"/>
        <v>37916.730394957078</v>
      </c>
      <c r="E18" s="133">
        <f t="shared" si="0"/>
        <v>38495.905630229274</v>
      </c>
      <c r="F18" s="133">
        <f t="shared" si="0"/>
        <v>0</v>
      </c>
      <c r="G18" s="133">
        <f t="shared" si="0"/>
        <v>5306.5399879455608</v>
      </c>
      <c r="H18" s="133">
        <f t="shared" si="0"/>
        <v>0</v>
      </c>
      <c r="I18" s="133">
        <f t="shared" si="0"/>
        <v>0</v>
      </c>
      <c r="J18" s="133">
        <f t="shared" si="0"/>
        <v>9800070.700850049</v>
      </c>
      <c r="K18" s="133">
        <f t="shared" si="0"/>
        <v>21005.338457246442</v>
      </c>
      <c r="L18" s="133">
        <f t="shared" si="0"/>
        <v>0</v>
      </c>
      <c r="M18" s="133">
        <f t="shared" si="0"/>
        <v>0</v>
      </c>
      <c r="N18" s="133">
        <f t="shared" si="0"/>
        <v>6023.247469418342</v>
      </c>
      <c r="O18" s="133">
        <f t="shared" si="0"/>
        <v>0</v>
      </c>
      <c r="P18" s="133">
        <f t="shared" si="0"/>
        <v>3873.1250249999998</v>
      </c>
      <c r="Q18" s="133">
        <f t="shared" si="0"/>
        <v>2508.4761851547319</v>
      </c>
      <c r="R18" s="133">
        <f t="shared" si="0"/>
        <v>0</v>
      </c>
      <c r="S18" s="133">
        <f t="shared" si="0"/>
        <v>0</v>
      </c>
      <c r="T18" s="133">
        <f t="shared" si="1"/>
        <v>9915200.0640000012</v>
      </c>
    </row>
    <row r="19" spans="1:91" ht="20.100000000000001" customHeight="1" x14ac:dyDescent="0.25">
      <c r="A19" s="422">
        <v>41</v>
      </c>
      <c r="B19" s="272" t="s">
        <v>53</v>
      </c>
      <c r="C19" s="273">
        <f t="shared" si="0"/>
        <v>0</v>
      </c>
      <c r="D19" s="273">
        <f t="shared" si="0"/>
        <v>45202.240828040747</v>
      </c>
      <c r="E19" s="273">
        <f t="shared" si="0"/>
        <v>3665.0465536249249</v>
      </c>
      <c r="F19" s="273">
        <f t="shared" si="0"/>
        <v>0</v>
      </c>
      <c r="G19" s="273">
        <f t="shared" si="0"/>
        <v>0</v>
      </c>
      <c r="H19" s="273">
        <f t="shared" si="0"/>
        <v>5701.1835278609942</v>
      </c>
      <c r="I19" s="273">
        <f t="shared" si="0"/>
        <v>0</v>
      </c>
      <c r="J19" s="273">
        <f t="shared" si="0"/>
        <v>1629520.4204811265</v>
      </c>
      <c r="K19" s="273">
        <f t="shared" si="0"/>
        <v>12624.04924026363</v>
      </c>
      <c r="L19" s="273">
        <f t="shared" si="0"/>
        <v>0</v>
      </c>
      <c r="M19" s="273">
        <f t="shared" si="0"/>
        <v>0</v>
      </c>
      <c r="N19" s="273">
        <f t="shared" si="0"/>
        <v>0</v>
      </c>
      <c r="O19" s="273">
        <f t="shared" si="0"/>
        <v>0</v>
      </c>
      <c r="P19" s="273">
        <f t="shared" si="0"/>
        <v>0</v>
      </c>
      <c r="Q19" s="273">
        <f t="shared" si="0"/>
        <v>2443.3643690832832</v>
      </c>
      <c r="R19" s="273">
        <f t="shared" si="0"/>
        <v>0</v>
      </c>
      <c r="S19" s="273">
        <f t="shared" si="0"/>
        <v>0</v>
      </c>
      <c r="T19" s="273">
        <f t="shared" si="1"/>
        <v>1699156.3049999999</v>
      </c>
    </row>
    <row r="20" spans="1:91" ht="20.100000000000001" customHeight="1" x14ac:dyDescent="0.25">
      <c r="A20" s="422">
        <v>45</v>
      </c>
      <c r="B20" s="131" t="s">
        <v>57</v>
      </c>
      <c r="C20" s="133">
        <f t="shared" ref="C20:S24" si="2">+C43+C66</f>
        <v>0</v>
      </c>
      <c r="D20" s="133">
        <f t="shared" si="2"/>
        <v>4614.1525687979538</v>
      </c>
      <c r="E20" s="133">
        <f t="shared" si="2"/>
        <v>0</v>
      </c>
      <c r="F20" s="133">
        <f t="shared" si="2"/>
        <v>384.51271406649619</v>
      </c>
      <c r="G20" s="133">
        <f t="shared" si="2"/>
        <v>0</v>
      </c>
      <c r="H20" s="133">
        <f t="shared" si="2"/>
        <v>0</v>
      </c>
      <c r="I20" s="133">
        <f t="shared" si="2"/>
        <v>0</v>
      </c>
      <c r="J20" s="133">
        <f t="shared" si="2"/>
        <v>0</v>
      </c>
      <c r="K20" s="133">
        <f t="shared" si="2"/>
        <v>17687.584847058824</v>
      </c>
      <c r="L20" s="133">
        <f t="shared" si="2"/>
        <v>13073.432278260869</v>
      </c>
      <c r="M20" s="133">
        <f t="shared" si="2"/>
        <v>384.51271406649619</v>
      </c>
      <c r="N20" s="133">
        <f t="shared" si="2"/>
        <v>30376.504411253198</v>
      </c>
      <c r="O20" s="133">
        <f t="shared" si="2"/>
        <v>1551028.1603657289</v>
      </c>
      <c r="P20" s="133">
        <f t="shared" si="2"/>
        <v>39604.809548849109</v>
      </c>
      <c r="Q20" s="133">
        <f t="shared" si="2"/>
        <v>34221.631551918159</v>
      </c>
      <c r="R20" s="133">
        <f t="shared" si="2"/>
        <v>0</v>
      </c>
      <c r="S20" s="133">
        <f t="shared" si="2"/>
        <v>0</v>
      </c>
      <c r="T20" s="133">
        <f t="shared" si="1"/>
        <v>1691375.3009999997</v>
      </c>
    </row>
    <row r="21" spans="1:91" ht="20.100000000000001" customHeight="1" x14ac:dyDescent="0.25">
      <c r="A21" s="422">
        <v>47</v>
      </c>
      <c r="B21" s="272" t="s">
        <v>60</v>
      </c>
      <c r="C21" s="273">
        <f t="shared" si="2"/>
        <v>0</v>
      </c>
      <c r="D21" s="273">
        <f t="shared" si="2"/>
        <v>1794.4615541719058</v>
      </c>
      <c r="E21" s="273">
        <f t="shared" si="2"/>
        <v>5383.3846625157175</v>
      </c>
      <c r="F21" s="273">
        <f t="shared" si="2"/>
        <v>0</v>
      </c>
      <c r="G21" s="273">
        <f t="shared" si="2"/>
        <v>0</v>
      </c>
      <c r="H21" s="273">
        <f t="shared" si="2"/>
        <v>1794.4615541719058</v>
      </c>
      <c r="I21" s="273">
        <f t="shared" si="2"/>
        <v>0</v>
      </c>
      <c r="J21" s="273">
        <f t="shared" si="2"/>
        <v>0</v>
      </c>
      <c r="K21" s="273">
        <f t="shared" si="2"/>
        <v>0</v>
      </c>
      <c r="L21" s="273">
        <f t="shared" si="2"/>
        <v>5383.3846625157175</v>
      </c>
      <c r="M21" s="273">
        <f t="shared" si="2"/>
        <v>0</v>
      </c>
      <c r="N21" s="273">
        <f t="shared" si="2"/>
        <v>606528.00531010411</v>
      </c>
      <c r="O21" s="273">
        <f t="shared" si="2"/>
        <v>53235.692773766532</v>
      </c>
      <c r="P21" s="273">
        <f t="shared" si="2"/>
        <v>6705828.0587089881</v>
      </c>
      <c r="Q21" s="273">
        <f t="shared" si="2"/>
        <v>53235.692773766532</v>
      </c>
      <c r="R21" s="273">
        <f t="shared" si="2"/>
        <v>0</v>
      </c>
      <c r="S21" s="273">
        <f t="shared" si="2"/>
        <v>0</v>
      </c>
      <c r="T21" s="273">
        <f t="shared" si="1"/>
        <v>7433183.1420000009</v>
      </c>
    </row>
    <row r="22" spans="1:91" ht="20.100000000000001" customHeight="1" x14ac:dyDescent="0.25">
      <c r="A22" s="422">
        <v>49</v>
      </c>
      <c r="B22" s="131" t="s">
        <v>63</v>
      </c>
      <c r="C22" s="133">
        <f t="shared" si="2"/>
        <v>0</v>
      </c>
      <c r="D22" s="133">
        <f t="shared" si="2"/>
        <v>4970.2491708201169</v>
      </c>
      <c r="E22" s="133">
        <f t="shared" si="2"/>
        <v>662.69988944268232</v>
      </c>
      <c r="F22" s="133">
        <f t="shared" si="2"/>
        <v>0</v>
      </c>
      <c r="G22" s="133">
        <f t="shared" si="2"/>
        <v>4027.9093953488368</v>
      </c>
      <c r="H22" s="133">
        <f t="shared" si="2"/>
        <v>0</v>
      </c>
      <c r="I22" s="133">
        <f t="shared" si="2"/>
        <v>0</v>
      </c>
      <c r="J22" s="133">
        <f t="shared" si="2"/>
        <v>0</v>
      </c>
      <c r="K22" s="133">
        <f t="shared" si="2"/>
        <v>0</v>
      </c>
      <c r="L22" s="133">
        <f t="shared" si="2"/>
        <v>0</v>
      </c>
      <c r="M22" s="133">
        <f t="shared" si="2"/>
        <v>0</v>
      </c>
      <c r="N22" s="133">
        <f t="shared" si="2"/>
        <v>16372156.912780264</v>
      </c>
      <c r="O22" s="133">
        <f t="shared" si="2"/>
        <v>0</v>
      </c>
      <c r="P22" s="133">
        <f t="shared" si="2"/>
        <v>0</v>
      </c>
      <c r="Q22" s="133">
        <f t="shared" si="2"/>
        <v>56080.471182727255</v>
      </c>
      <c r="R22" s="133">
        <f t="shared" si="2"/>
        <v>0</v>
      </c>
      <c r="S22" s="133">
        <f t="shared" si="2"/>
        <v>16111.637581395347</v>
      </c>
      <c r="T22" s="133">
        <f t="shared" si="1"/>
        <v>16454009.879999997</v>
      </c>
    </row>
    <row r="23" spans="1:91" ht="20.100000000000001" customHeight="1" x14ac:dyDescent="0.25">
      <c r="A23" s="422">
        <v>51</v>
      </c>
      <c r="B23" s="272" t="s">
        <v>66</v>
      </c>
      <c r="C23" s="273">
        <f t="shared" si="2"/>
        <v>0</v>
      </c>
      <c r="D23" s="273">
        <f t="shared" si="2"/>
        <v>1749.486766751269</v>
      </c>
      <c r="E23" s="273">
        <f t="shared" si="2"/>
        <v>0</v>
      </c>
      <c r="F23" s="273">
        <f t="shared" si="2"/>
        <v>0</v>
      </c>
      <c r="G23" s="273">
        <f t="shared" si="2"/>
        <v>699.79470670050773</v>
      </c>
      <c r="H23" s="273">
        <f t="shared" si="2"/>
        <v>0</v>
      </c>
      <c r="I23" s="273">
        <f t="shared" si="2"/>
        <v>0</v>
      </c>
      <c r="J23" s="273">
        <f t="shared" si="2"/>
        <v>0</v>
      </c>
      <c r="K23" s="273">
        <f t="shared" si="2"/>
        <v>0</v>
      </c>
      <c r="L23" s="273">
        <f t="shared" si="2"/>
        <v>1749.486766751269</v>
      </c>
      <c r="M23" s="273">
        <f t="shared" si="2"/>
        <v>6846091.6156510664</v>
      </c>
      <c r="N23" s="273">
        <f t="shared" si="2"/>
        <v>42337.579755380713</v>
      </c>
      <c r="O23" s="273">
        <f t="shared" si="2"/>
        <v>0</v>
      </c>
      <c r="P23" s="273">
        <f t="shared" si="2"/>
        <v>0</v>
      </c>
      <c r="Q23" s="273">
        <f t="shared" si="2"/>
        <v>349.89735335025387</v>
      </c>
      <c r="R23" s="273">
        <f t="shared" si="2"/>
        <v>0</v>
      </c>
      <c r="S23" s="273">
        <f t="shared" si="2"/>
        <v>0</v>
      </c>
      <c r="T23" s="273">
        <f t="shared" si="1"/>
        <v>6892977.8610000005</v>
      </c>
    </row>
    <row r="24" spans="1:91" ht="20.100000000000001" customHeight="1" x14ac:dyDescent="0.25">
      <c r="A24" s="422">
        <v>53</v>
      </c>
      <c r="B24" s="267" t="s">
        <v>159</v>
      </c>
      <c r="C24" s="268">
        <f t="shared" si="2"/>
        <v>0</v>
      </c>
      <c r="D24" s="268">
        <f t="shared" si="2"/>
        <v>0</v>
      </c>
      <c r="E24" s="268">
        <f t="shared" si="2"/>
        <v>4632.9295090909091</v>
      </c>
      <c r="F24" s="268">
        <f t="shared" si="2"/>
        <v>0</v>
      </c>
      <c r="G24" s="268">
        <f t="shared" si="2"/>
        <v>1323.6941454545454</v>
      </c>
      <c r="H24" s="268">
        <f t="shared" si="2"/>
        <v>0</v>
      </c>
      <c r="I24" s="268">
        <f t="shared" si="2"/>
        <v>0</v>
      </c>
      <c r="J24" s="268">
        <f t="shared" si="2"/>
        <v>0</v>
      </c>
      <c r="K24" s="268">
        <f t="shared" si="2"/>
        <v>0</v>
      </c>
      <c r="L24" s="268">
        <f t="shared" si="2"/>
        <v>0</v>
      </c>
      <c r="M24" s="268">
        <f t="shared" si="2"/>
        <v>1185368.1072545454</v>
      </c>
      <c r="N24" s="268">
        <f t="shared" si="2"/>
        <v>6618.4707272727273</v>
      </c>
      <c r="O24" s="268">
        <f t="shared" si="2"/>
        <v>0</v>
      </c>
      <c r="P24" s="268">
        <f t="shared" si="2"/>
        <v>0</v>
      </c>
      <c r="Q24" s="268">
        <f t="shared" si="2"/>
        <v>1654.6176818181818</v>
      </c>
      <c r="R24" s="268">
        <f t="shared" si="2"/>
        <v>0</v>
      </c>
      <c r="S24" s="268">
        <f t="shared" si="2"/>
        <v>1654.6176818181818</v>
      </c>
      <c r="T24" s="269">
        <f t="shared" si="1"/>
        <v>1201252.4369999999</v>
      </c>
    </row>
    <row r="25" spans="1:91" ht="20.100000000000001" customHeight="1" x14ac:dyDescent="0.25">
      <c r="A25" s="127"/>
      <c r="B25" s="274" t="s">
        <v>99</v>
      </c>
      <c r="C25" s="275">
        <f t="shared" ref="C25:S25" si="3">SUM(C5:C24)</f>
        <v>10602080.567143131</v>
      </c>
      <c r="D25" s="275">
        <f t="shared" si="3"/>
        <v>184046387.09053996</v>
      </c>
      <c r="E25" s="275">
        <f t="shared" si="3"/>
        <v>25843143.901681561</v>
      </c>
      <c r="F25" s="275">
        <f t="shared" si="3"/>
        <v>9389705.4824685156</v>
      </c>
      <c r="G25" s="275">
        <f t="shared" si="3"/>
        <v>39295135.944740102</v>
      </c>
      <c r="H25" s="275">
        <f t="shared" si="3"/>
        <v>17796287.95943198</v>
      </c>
      <c r="I25" s="275">
        <f t="shared" si="3"/>
        <v>5510448.9534187717</v>
      </c>
      <c r="J25" s="275">
        <f t="shared" si="3"/>
        <v>11640015.663048621</v>
      </c>
      <c r="K25" s="275">
        <f t="shared" si="3"/>
        <v>4851016.7957599657</v>
      </c>
      <c r="L25" s="275">
        <f t="shared" si="3"/>
        <v>4474891.8638640754</v>
      </c>
      <c r="M25" s="275">
        <f t="shared" si="3"/>
        <v>8056923.4084324716</v>
      </c>
      <c r="N25" s="275">
        <f t="shared" si="3"/>
        <v>29082803.503827401</v>
      </c>
      <c r="O25" s="275">
        <f t="shared" si="3"/>
        <v>4779727.6109900801</v>
      </c>
      <c r="P25" s="275">
        <f t="shared" si="3"/>
        <v>7130796.8523164811</v>
      </c>
      <c r="Q25" s="275">
        <f t="shared" si="3"/>
        <v>11592095.038165392</v>
      </c>
      <c r="R25" s="276">
        <f t="shared" si="3"/>
        <v>3157729.6283689979</v>
      </c>
      <c r="S25" s="276">
        <f t="shared" si="3"/>
        <v>1255126.7918455247</v>
      </c>
      <c r="T25" s="275">
        <f t="shared" si="1"/>
        <v>378504317.05604309</v>
      </c>
    </row>
    <row r="26" spans="1:91" s="40" customFormat="1" ht="22.5" customHeight="1" x14ac:dyDescent="0.25">
      <c r="A26" s="97"/>
      <c r="B26" s="451" t="s">
        <v>160</v>
      </c>
      <c r="C26" s="452"/>
      <c r="D26" s="452"/>
      <c r="E26" s="452"/>
      <c r="F26" s="452"/>
      <c r="G26" s="452"/>
      <c r="H26" s="452"/>
      <c r="I26" s="452"/>
      <c r="J26" s="452"/>
      <c r="K26" s="452"/>
      <c r="L26" s="452"/>
      <c r="M26" s="452"/>
      <c r="N26" s="452"/>
      <c r="O26" s="452"/>
      <c r="P26" s="452"/>
      <c r="Q26" s="452"/>
      <c r="R26" s="452"/>
      <c r="S26" s="452"/>
      <c r="T26" s="452"/>
      <c r="U26" s="34"/>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row>
    <row r="27" spans="1:91" ht="15" hidden="1" customHeight="1" x14ac:dyDescent="0.25">
      <c r="A27" s="65" t="s">
        <v>161</v>
      </c>
      <c r="B27" s="132"/>
      <c r="C27" s="96">
        <v>252</v>
      </c>
      <c r="D27" s="96">
        <v>254</v>
      </c>
      <c r="E27" s="96">
        <v>256</v>
      </c>
      <c r="F27" s="125">
        <v>258</v>
      </c>
      <c r="G27" s="96">
        <v>260</v>
      </c>
      <c r="H27" s="96">
        <v>263</v>
      </c>
      <c r="I27" s="96">
        <v>267</v>
      </c>
      <c r="J27" s="96">
        <v>268</v>
      </c>
      <c r="K27" s="96">
        <v>270</v>
      </c>
      <c r="L27" s="96">
        <v>272</v>
      </c>
      <c r="M27" s="96">
        <v>302</v>
      </c>
      <c r="N27" s="96">
        <v>304</v>
      </c>
      <c r="O27" s="96">
        <v>306</v>
      </c>
      <c r="P27" s="96">
        <v>308</v>
      </c>
      <c r="Q27" s="96">
        <v>310</v>
      </c>
      <c r="R27" s="96">
        <f>+R3</f>
        <v>350</v>
      </c>
      <c r="S27" s="96">
        <f>+S3</f>
        <v>351</v>
      </c>
      <c r="T27" s="51"/>
    </row>
    <row r="28" spans="1:91" ht="20.100000000000001" customHeight="1" x14ac:dyDescent="0.25">
      <c r="A28" s="422">
        <v>1</v>
      </c>
      <c r="B28" s="152" t="s">
        <v>5</v>
      </c>
      <c r="C28" s="153">
        <f>+UGPcntSCHNew*(VLOOKUP($A28,FY19ProjRev!$B$4:$L$23,11,FALSE))*VLOOKUP($A28,'FY17ProjSCH(revised)'!$A$3:$S$22,MATCH(C$27,'FY17ProjSCH(revised)'!$A$2:$S$2,0),FALSE)</f>
        <v>4715076.1002062401</v>
      </c>
      <c r="D28" s="153">
        <f>+UGPcntSCHNew*(VLOOKUP($A28,FY19ProjRev!$B$4:$L$23,11,FALSE))*VLOOKUP($A28,'FY17ProjSCH(revised)'!$A$3:$S$22,MATCH(D$27,'FY17ProjSCH(revised)'!$A$2:$S$2,0),FALSE)</f>
        <v>139091818.76073849</v>
      </c>
      <c r="E28" s="153">
        <f>+UGPcntSCHNew*(VLOOKUP($A28,FY19ProjRev!$B$4:$L$23,11,FALSE))*VLOOKUP($A28,'FY17ProjSCH(revised)'!$A$3:$S$22,MATCH(E$27,'FY17ProjSCH(revised)'!$A$2:$S$2,0),FALSE)</f>
        <v>13986149.680921689</v>
      </c>
      <c r="F28" s="153">
        <f>+UGPcntSCHNew*(VLOOKUP($A28,FY19ProjRev!$B$4:$L$23,11,FALSE))*VLOOKUP($A28,'FY17ProjSCH(revised)'!$A$3:$S$22,MATCH(F$27,'FY17ProjSCH(revised)'!$A$2:$S$2,0),FALSE)</f>
        <v>3489975.6488493853</v>
      </c>
      <c r="G28" s="153">
        <f>+UGPcntSCHNew*(VLOOKUP($A28,FY19ProjRev!$B$4:$L$23,11,FALSE))*VLOOKUP($A28,'FY17ProjSCH(revised)'!$A$3:$S$22,MATCH(G$27,'FY17ProjSCH(revised)'!$A$2:$S$2,0),FALSE)</f>
        <v>22597853.910429146</v>
      </c>
      <c r="H28" s="153">
        <f>+UGPcntSCHNew*(VLOOKUP($A28,FY19ProjRev!$B$4:$L$23,11,FALSE))*VLOOKUP($A28,'FY17ProjSCH(revised)'!$A$3:$S$22,MATCH(H$27,'FY17ProjSCH(revised)'!$A$2:$S$2,0),FALSE)</f>
        <v>12435975.52844481</v>
      </c>
      <c r="I28" s="153">
        <f>+UGPcntSCHNew*(VLOOKUP($A28,FY19ProjRev!$B$4:$L$23,11,FALSE))*VLOOKUP($A28,'FY17ProjSCH(revised)'!$A$3:$S$22,MATCH(I$27,'FY17ProjSCH(revised)'!$A$2:$S$2,0),FALSE)</f>
        <v>4397096.2059846362</v>
      </c>
      <c r="J28" s="153">
        <f>+UGPcntSCHNew*(VLOOKUP($A28,FY19ProjRev!$B$4:$L$23,11,FALSE))*VLOOKUP($A28,'FY17ProjSCH(revised)'!$A$3:$S$22,MATCH(J$27,'FY17ProjSCH(revised)'!$A$2:$S$2,0),FALSE)</f>
        <v>105875.06795889439</v>
      </c>
      <c r="K28" s="153">
        <f>+UGPcntSCHNew*(VLOOKUP($A28,FY19ProjRev!$B$4:$L$23,11,FALSE))*VLOOKUP($A28,'FY17ProjSCH(revised)'!$A$3:$S$22,MATCH(K$27,'FY17ProjSCH(revised)'!$A$2:$S$2,0),FALSE)</f>
        <v>20040.00448803194</v>
      </c>
      <c r="L28" s="153">
        <f>+UGPcntSCHNew*(VLOOKUP($A28,FY19ProjRev!$B$4:$L$23,11,FALSE))*VLOOKUP($A28,'FY17ProjSCH(revised)'!$A$3:$S$22,MATCH(L$27,'FY17ProjSCH(revised)'!$A$2:$S$2,0),FALSE)</f>
        <v>681360.15259308589</v>
      </c>
      <c r="M28" s="153">
        <f>+UGPcntSCHNew*(VLOOKUP($A28,FY19ProjRev!$B$4:$L$23,11,FALSE))*VLOOKUP($A28,'FY17ProjSCH(revised)'!$A$3:$S$22,MATCH(M$27,'FY17ProjSCH(revised)'!$A$2:$S$2,0),FALSE)</f>
        <v>17734.517246045962</v>
      </c>
      <c r="N28" s="153">
        <f>+UGPcntSCHNew*(VLOOKUP($A28,FY19ProjRev!$B$4:$L$23,11,FALSE))*VLOOKUP($A28,'FY17ProjSCH(revised)'!$A$3:$S$22,MATCH(N$27,'FY17ProjSCH(revised)'!$A$2:$S$2,0),FALSE)</f>
        <v>6444546.2220406421</v>
      </c>
      <c r="O28" s="153">
        <f>+UGPcntSCHNew*(VLOOKUP($A28,FY19ProjRev!$B$4:$L$23,11,FALSE))*VLOOKUP($A28,'FY17ProjSCH(revised)'!$A$3:$S$22,MATCH(O$27,'FY17ProjSCH(revised)'!$A$2:$S$2,0),FALSE)</f>
        <v>1993182.3932831059</v>
      </c>
      <c r="P28" s="153">
        <f>+UGPcntSCHNew*(VLOOKUP($A28,FY19ProjRev!$B$4:$L$23,11,FALSE))*VLOOKUP($A28,'FY17ProjSCH(revised)'!$A$3:$S$22,MATCH(P$27,'FY17ProjSCH(revised)'!$A$2:$S$2,0),FALSE)</f>
        <v>78031.875882602239</v>
      </c>
      <c r="Q28" s="153">
        <f>+UGPcntSCHNew*(VLOOKUP($A28,FY19ProjRev!$B$4:$L$23,11,FALSE))*VLOOKUP($A28,'FY17ProjSCH(revised)'!$A$3:$S$22,MATCH(Q$27,'FY17ProjSCH(revised)'!$A$2:$S$2,0),FALSE)</f>
        <v>5030218.4716684762</v>
      </c>
      <c r="R28" s="153">
        <f>+UGPcntSCHNew*(VLOOKUP($A28,FY19ProjRev!$B$4:$L$23,11,FALSE))*VLOOKUP($A28,'FY17ProjSCH(revised)'!$A$3:$S$22,MATCH(R$27,'FY17ProjSCH(revised)'!$A$2:$S$2,0),FALSE)</f>
        <v>3093077.1528828763</v>
      </c>
      <c r="S28" s="153">
        <f>+UGPcntSCHNew*(VLOOKUP($A28,FY19ProjRev!$B$4:$L$23,11,FALSE))*VLOOKUP($A28,'FY17ProjSCH(revised)'!$A$3:$S$22,MATCH(S$27,'FY17ProjSCH(revised)'!$A$2:$S$2,0),FALSE)</f>
        <v>61716.120016239955</v>
      </c>
      <c r="T28" s="154">
        <f t="shared" ref="T28:T47" si="4">SUM(C28:Q28)+R28+S28</f>
        <v>218239727.81363437</v>
      </c>
    </row>
    <row r="29" spans="1:91" s="40" customFormat="1" ht="20.100000000000001" customHeight="1" x14ac:dyDescent="0.25">
      <c r="A29" s="422">
        <v>3</v>
      </c>
      <c r="B29" s="155" t="s">
        <v>13</v>
      </c>
      <c r="C29" s="133">
        <f>+GPPcntSCHNew*(VLOOKUP($A29,FY19ProjRev!$B$4:$L$23,11,FALSE))*VLOOKUP($A29,'FY17ProjSCH(revised)'!$A$3:$S$22,MATCH(C$27,'FY17ProjSCH(revised)'!$A$2:$S$2,0),FALSE)</f>
        <v>96328.57533208566</v>
      </c>
      <c r="D29" s="133">
        <f>+GPPcntSCHNew*(VLOOKUP($A29,FY19ProjRev!$B$4:$L$23,11,FALSE))*VLOOKUP($A29,'FY17ProjSCH(revised)'!$A$3:$S$22,MATCH(D$27,'FY17ProjSCH(revised)'!$A$2:$S$2,0),FALSE)</f>
        <v>7872504.8388933754</v>
      </c>
      <c r="E29" s="133">
        <f>+GPPcntSCHNew*(VLOOKUP($A29,FY19ProjRev!$B$4:$L$23,11,FALSE))*VLOOKUP($A29,'FY17ProjSCH(revised)'!$A$3:$S$22,MATCH(E$27,'FY17ProjSCH(revised)'!$A$2:$S$2,0),FALSE)</f>
        <v>260711.3919407147</v>
      </c>
      <c r="F29" s="133">
        <f>+GPPcntSCHNew*(VLOOKUP($A29,FY19ProjRev!$B$4:$L$23,11,FALSE))*VLOOKUP($A29,'FY17ProjSCH(revised)'!$A$3:$S$22,MATCH(F$27,'FY17ProjSCH(revised)'!$A$2:$S$2,0),FALSE)</f>
        <v>47246.289807096648</v>
      </c>
      <c r="G29" s="133">
        <f>+GPPcntSCHNew*(VLOOKUP($A29,FY19ProjRev!$B$4:$L$23,11,FALSE))*VLOOKUP($A29,'FY17ProjSCH(revised)'!$A$3:$S$22,MATCH(G$27,'FY17ProjSCH(revised)'!$A$2:$S$2,0),FALSE)</f>
        <v>562671.48767674435</v>
      </c>
      <c r="H29" s="133">
        <f>+GPPcntSCHNew*(VLOOKUP($A29,FY19ProjRev!$B$4:$L$23,11,FALSE))*VLOOKUP($A29,'FY17ProjSCH(revised)'!$A$3:$S$22,MATCH(H$27,'FY17ProjSCH(revised)'!$A$2:$S$2,0),FALSE)</f>
        <v>50795.881528355203</v>
      </c>
      <c r="I29" s="133">
        <f>+GPPcntSCHNew*(VLOOKUP($A29,FY19ProjRev!$B$4:$L$23,11,FALSE))*VLOOKUP($A29,'FY17ProjSCH(revised)'!$A$3:$S$22,MATCH(I$27,'FY17ProjSCH(revised)'!$A$2:$S$2,0),FALSE)</f>
        <v>177969.18492103246</v>
      </c>
      <c r="J29" s="133">
        <f>+GPPcntSCHNew*(VLOOKUP($A29,FY19ProjRev!$B$4:$L$23,11,FALSE))*VLOOKUP($A29,'FY17ProjSCH(revised)'!$A$3:$S$22,MATCH(J$27,'FY17ProjSCH(revised)'!$A$2:$S$2,0),FALSE)</f>
        <v>5507.9871536770715</v>
      </c>
      <c r="K29" s="133">
        <f>+GPPcntSCHNew*(VLOOKUP($A29,FY19ProjRev!$B$4:$L$23,11,FALSE))*VLOOKUP($A29,'FY17ProjSCH(revised)'!$A$3:$S$22,MATCH(K$27,'FY17ProjSCH(revised)'!$A$2:$S$2,0),FALSE)</f>
        <v>70624.635281592666</v>
      </c>
      <c r="L29" s="133">
        <f>+GPPcntSCHNew*(VLOOKUP($A29,FY19ProjRev!$B$4:$L$23,11,FALSE))*VLOOKUP($A29,'FY17ProjSCH(revised)'!$A$3:$S$22,MATCH(L$27,'FY17ProjSCH(revised)'!$A$2:$S$2,0),FALSE)</f>
        <v>6242.3854408340139</v>
      </c>
      <c r="M29" s="133">
        <f>+GPPcntSCHNew*(VLOOKUP($A29,FY19ProjRev!$B$4:$L$23,11,FALSE))*VLOOKUP($A29,'FY17ProjSCH(revised)'!$A$3:$S$22,MATCH(M$27,'FY17ProjSCH(revised)'!$A$2:$S$2,0),FALSE)</f>
        <v>1223.9971452615714</v>
      </c>
      <c r="N29" s="133">
        <f>+GPPcntSCHNew*(VLOOKUP($A29,FY19ProjRev!$B$4:$L$23,11,FALSE))*VLOOKUP($A29,'FY17ProjSCH(revised)'!$A$3:$S$22,MATCH(N$27,'FY17ProjSCH(revised)'!$A$2:$S$2,0),FALSE)</f>
        <v>1505394.0889572063</v>
      </c>
      <c r="O29" s="133">
        <f>+GPPcntSCHNew*(VLOOKUP($A29,FY19ProjRev!$B$4:$L$23,11,FALSE))*VLOOKUP($A29,'FY17ProjSCH(revised)'!$A$3:$S$22,MATCH(O$27,'FY17ProjSCH(revised)'!$A$2:$S$2,0),FALSE)</f>
        <v>2080.7951469446712</v>
      </c>
      <c r="P29" s="133">
        <f>+GPPcntSCHNew*(VLOOKUP($A29,FY19ProjRev!$B$4:$L$23,11,FALSE))*VLOOKUP($A29,'FY17ProjSCH(revised)'!$A$3:$S$22,MATCH(P$27,'FY17ProjSCH(revised)'!$A$2:$S$2,0),FALSE)</f>
        <v>219340.28843087357</v>
      </c>
      <c r="Q29" s="133">
        <f>+GPPcntSCHNew*(VLOOKUP($A29,FY19ProjRev!$B$4:$L$23,11,FALSE))*VLOOKUP($A29,'FY17ProjSCH(revised)'!$A$3:$S$22,MATCH(Q$27,'FY17ProjSCH(revised)'!$A$2:$S$2,0),FALSE)</f>
        <v>91799.785894617846</v>
      </c>
      <c r="R29" s="133">
        <f>+GPPcntSCHNew*(VLOOKUP($A29,FY19ProjRev!$B$4:$L$23,11,FALSE))*VLOOKUP($A29,'FY17ProjSCH(revised)'!$A$3:$S$22,MATCH(R$27,'FY17ProjSCH(revised)'!$A$2:$S$2,0),FALSE)</f>
        <v>0</v>
      </c>
      <c r="S29" s="133">
        <f>+GPPcntSCHNew*(VLOOKUP($A29,FY19ProjRev!$B$4:$L$23,11,FALSE))*VLOOKUP($A29,'FY17ProjSCH(revised)'!$A$3:$S$22,MATCH(S$27,'FY17ProjSCH(revised)'!$A$2:$S$2,0),FALSE)</f>
        <v>723382.31284958858</v>
      </c>
      <c r="T29" s="156">
        <f t="shared" si="4"/>
        <v>11693823.9264</v>
      </c>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row>
    <row r="30" spans="1:91" ht="20.100000000000001" customHeight="1" x14ac:dyDescent="0.25">
      <c r="A30" s="422">
        <v>5</v>
      </c>
      <c r="B30" s="157" t="s">
        <v>16</v>
      </c>
      <c r="C30" s="158">
        <f>+GPPcntSCHNew*(VLOOKUP($A30,FY19ProjRev!$B$4:$L$23,11,FALSE))*VLOOKUP($A30,'FY17ProjSCH(revised)'!$A$3:$S$22,MATCH(C$27,'FY17ProjSCH(revised)'!$A$2:$S$2,0),FALSE)</f>
        <v>2896.4484297520662</v>
      </c>
      <c r="D30" s="158">
        <f>+GPPcntSCHNew*(VLOOKUP($A30,FY19ProjRev!$B$4:$L$23,11,FALSE))*VLOOKUP($A30,'FY17ProjSCH(revised)'!$A$3:$S$22,MATCH(D$27,'FY17ProjSCH(revised)'!$A$2:$S$2,0),FALSE)</f>
        <v>52136.071735537196</v>
      </c>
      <c r="E30" s="158">
        <f>+GPPcntSCHNew*(VLOOKUP($A30,FY19ProjRev!$B$4:$L$23,11,FALSE))*VLOOKUP($A30,'FY17ProjSCH(revised)'!$A$3:$S$22,MATCH(E$27,'FY17ProjSCH(revised)'!$A$2:$S$2,0),FALSE)</f>
        <v>482.74140495867778</v>
      </c>
      <c r="F30" s="158">
        <f>+GPPcntSCHNew*(VLOOKUP($A30,FY19ProjRev!$B$4:$L$23,11,FALSE))*VLOOKUP($A30,'FY17ProjSCH(revised)'!$A$3:$S$22,MATCH(F$27,'FY17ProjSCH(revised)'!$A$2:$S$2,0),FALSE)</f>
        <v>6034.2675619834708</v>
      </c>
      <c r="G30" s="158">
        <f>+GPPcntSCHNew*(VLOOKUP($A30,FY19ProjRev!$B$4:$L$23,11,FALSE))*VLOOKUP($A30,'FY17ProjSCH(revised)'!$A$3:$S$22,MATCH(G$27,'FY17ProjSCH(revised)'!$A$2:$S$2,0),FALSE)</f>
        <v>4827.4140495867769</v>
      </c>
      <c r="H30" s="158">
        <f>+GPPcntSCHNew*(VLOOKUP($A30,FY19ProjRev!$B$4:$L$23,11,FALSE))*VLOOKUP($A30,'FY17ProjSCH(revised)'!$A$3:$S$22,MATCH(H$27,'FY17ProjSCH(revised)'!$A$2:$S$2,0),FALSE)</f>
        <v>0</v>
      </c>
      <c r="I30" s="158">
        <f>+GPPcntSCHNew*(VLOOKUP($A30,FY19ProjRev!$B$4:$L$23,11,FALSE))*VLOOKUP($A30,'FY17ProjSCH(revised)'!$A$3:$S$22,MATCH(I$27,'FY17ProjSCH(revised)'!$A$2:$S$2,0),FALSE)</f>
        <v>2172.3363223140495</v>
      </c>
      <c r="J30" s="158">
        <f>+GPPcntSCHNew*(VLOOKUP($A30,FY19ProjRev!$B$4:$L$23,11,FALSE))*VLOOKUP($A30,'FY17ProjSCH(revised)'!$A$3:$S$22,MATCH(J$27,'FY17ProjSCH(revised)'!$A$2:$S$2,0),FALSE)</f>
        <v>0</v>
      </c>
      <c r="K30" s="158">
        <f>+GPPcntSCHNew*(VLOOKUP($A30,FY19ProjRev!$B$4:$L$23,11,FALSE))*VLOOKUP($A30,'FY17ProjSCH(revised)'!$A$3:$S$22,MATCH(K$27,'FY17ProjSCH(revised)'!$A$2:$S$2,0),FALSE)</f>
        <v>2896.4484297520662</v>
      </c>
      <c r="L30" s="158">
        <f>+GPPcntSCHNew*(VLOOKUP($A30,FY19ProjRev!$B$4:$L$23,11,FALSE))*VLOOKUP($A30,'FY17ProjSCH(revised)'!$A$3:$S$22,MATCH(L$27,'FY17ProjSCH(revised)'!$A$2:$S$2,0),FALSE)</f>
        <v>178131.57842975209</v>
      </c>
      <c r="M30" s="158">
        <f>+GPPcntSCHNew*(VLOOKUP($A30,FY19ProjRev!$B$4:$L$23,11,FALSE))*VLOOKUP($A30,'FY17ProjSCH(revised)'!$A$3:$S$22,MATCH(M$27,'FY17ProjSCH(revised)'!$A$2:$S$2,0),FALSE)</f>
        <v>0</v>
      </c>
      <c r="N30" s="158">
        <f>+GPPcntSCHNew*(VLOOKUP($A30,FY19ProjRev!$B$4:$L$23,11,FALSE))*VLOOKUP($A30,'FY17ProjSCH(revised)'!$A$3:$S$22,MATCH(N$27,'FY17ProjSCH(revised)'!$A$2:$S$2,0),FALSE)</f>
        <v>1001205.6738842976</v>
      </c>
      <c r="O30" s="158">
        <f>+GPPcntSCHNew*(VLOOKUP($A30,FY19ProjRev!$B$4:$L$23,11,FALSE))*VLOOKUP($A30,'FY17ProjSCH(revised)'!$A$3:$S$22,MATCH(O$27,'FY17ProjSCH(revised)'!$A$2:$S$2,0),FALSE)</f>
        <v>724.11210743801655</v>
      </c>
      <c r="P30" s="158">
        <f>+GPPcntSCHNew*(VLOOKUP($A30,FY19ProjRev!$B$4:$L$23,11,FALSE))*VLOOKUP($A30,'FY17ProjSCH(revised)'!$A$3:$S$22,MATCH(P$27,'FY17ProjSCH(revised)'!$A$2:$S$2,0),FALSE)</f>
        <v>1448.2242148760331</v>
      </c>
      <c r="Q30" s="158">
        <f>+GPPcntSCHNew*(VLOOKUP($A30,FY19ProjRev!$B$4:$L$23,11,FALSE))*VLOOKUP($A30,'FY17ProjSCH(revised)'!$A$3:$S$22,MATCH(Q$27,'FY17ProjSCH(revised)'!$A$2:$S$2,0),FALSE)</f>
        <v>31136.820619834714</v>
      </c>
      <c r="R30" s="158">
        <f>+GPPcntSCHNew*(VLOOKUP($A30,FY19ProjRev!$B$4:$L$23,11,FALSE))*VLOOKUP($A30,'FY17ProjSCH(revised)'!$A$3:$S$22,MATCH(R$27,'FY17ProjSCH(revised)'!$A$2:$S$2,0),FALSE)</f>
        <v>0</v>
      </c>
      <c r="S30" s="158">
        <f>+GPPcntSCHNew*(VLOOKUP($A30,FY19ProjRev!$B$4:$L$23,11,FALSE))*VLOOKUP($A30,'FY17ProjSCH(revised)'!$A$3:$S$22,MATCH(S$27,'FY17ProjSCH(revised)'!$A$2:$S$2,0),FALSE)</f>
        <v>965.48280991735555</v>
      </c>
      <c r="T30" s="159">
        <f t="shared" si="4"/>
        <v>1285057.6200000001</v>
      </c>
    </row>
    <row r="31" spans="1:91" s="40" customFormat="1" ht="20.100000000000001" customHeight="1" x14ac:dyDescent="0.25">
      <c r="A31" s="422">
        <v>7</v>
      </c>
      <c r="B31" s="155" t="s">
        <v>18</v>
      </c>
      <c r="C31" s="133">
        <f>+GPPcntSCHNew*(VLOOKUP($A31,FY19ProjRev!$B$4:$L$23,11,FALSE))*VLOOKUP($A31,'FY17ProjSCH(revised)'!$A$3:$S$22,MATCH(C$27,'FY17ProjSCH(revised)'!$A$2:$S$2,0),FALSE)</f>
        <v>42151.906779569916</v>
      </c>
      <c r="D31" s="133">
        <f>+GPPcntSCHNew*(VLOOKUP($A31,FY19ProjRev!$B$4:$L$23,11,FALSE))*VLOOKUP($A31,'FY17ProjSCH(revised)'!$A$3:$S$22,MATCH(D$27,'FY17ProjSCH(revised)'!$A$2:$S$2,0),FALSE)</f>
        <v>404773.78975997958</v>
      </c>
      <c r="E31" s="133">
        <f>+GPPcntSCHNew*(VLOOKUP($A31,FY19ProjRev!$B$4:$L$23,11,FALSE))*VLOOKUP($A31,'FY17ProjSCH(revised)'!$A$3:$S$22,MATCH(E$27,'FY17ProjSCH(revised)'!$A$2:$S$2,0),FALSE)</f>
        <v>22134.562920778724</v>
      </c>
      <c r="F31" s="133">
        <f>+GPPcntSCHNew*(VLOOKUP($A31,FY19ProjRev!$B$4:$L$23,11,FALSE))*VLOOKUP($A31,'FY17ProjSCH(revised)'!$A$3:$S$22,MATCH(F$27,'FY17ProjSCH(revised)'!$A$2:$S$2,0),FALSE)</f>
        <v>26946.424425295838</v>
      </c>
      <c r="G31" s="133">
        <f>+GPPcntSCHNew*(VLOOKUP($A31,FY19ProjRev!$B$4:$L$23,11,FALSE))*VLOOKUP($A31,'FY17ProjSCH(revised)'!$A$3:$S$22,MATCH(G$27,'FY17ProjSCH(revised)'!$A$2:$S$2,0),FALSE)</f>
        <v>6378218.6614675242</v>
      </c>
      <c r="H31" s="133">
        <f>+GPPcntSCHNew*(VLOOKUP($A31,FY19ProjRev!$B$4:$L$23,11,FALSE))*VLOOKUP($A31,'FY17ProjSCH(revised)'!$A$3:$S$22,MATCH(H$27,'FY17ProjSCH(revised)'!$A$2:$S$2,0),FALSE)</f>
        <v>36185.198513968695</v>
      </c>
      <c r="I31" s="133">
        <f>+GPPcntSCHNew*(VLOOKUP($A31,FY19ProjRev!$B$4:$L$23,11,FALSE))*VLOOKUP($A31,'FY17ProjSCH(revised)'!$A$3:$S$22,MATCH(I$27,'FY17ProjSCH(revised)'!$A$2:$S$2,0),FALSE)</f>
        <v>11548.467610841071</v>
      </c>
      <c r="J31" s="133">
        <f>+GPPcntSCHNew*(VLOOKUP($A31,FY19ProjRev!$B$4:$L$23,11,FALSE))*VLOOKUP($A31,'FY17ProjSCH(revised)'!$A$3:$S$22,MATCH(J$27,'FY17ProjSCH(revised)'!$A$2:$S$2,0),FALSE)</f>
        <v>20402.292779152562</v>
      </c>
      <c r="K31" s="133">
        <f>+GPPcntSCHNew*(VLOOKUP($A31,FY19ProjRev!$B$4:$L$23,11,FALSE))*VLOOKUP($A31,'FY17ProjSCH(revised)'!$A$3:$S$22,MATCH(K$27,'FY17ProjSCH(revised)'!$A$2:$S$2,0),FALSE)</f>
        <v>8468.8762479501183</v>
      </c>
      <c r="L31" s="133">
        <f>+GPPcntSCHNew*(VLOOKUP($A31,FY19ProjRev!$B$4:$L$23,11,FALSE))*VLOOKUP($A31,'FY17ProjSCH(revised)'!$A$3:$S$22,MATCH(L$27,'FY17ProjSCH(revised)'!$A$2:$S$2,0),FALSE)</f>
        <v>2694.6424425295836</v>
      </c>
      <c r="M31" s="133">
        <f>+GPPcntSCHNew*(VLOOKUP($A31,FY19ProjRev!$B$4:$L$23,11,FALSE))*VLOOKUP($A31,'FY17ProjSCH(revised)'!$A$3:$S$22,MATCH(M$27,'FY17ProjSCH(revised)'!$A$2:$S$2,0),FALSE)</f>
        <v>0</v>
      </c>
      <c r="N31" s="133">
        <f>+GPPcntSCHNew*(VLOOKUP($A31,FY19ProjRev!$B$4:$L$23,11,FALSE))*VLOOKUP($A31,'FY17ProjSCH(revised)'!$A$3:$S$22,MATCH(N$27,'FY17ProjSCH(revised)'!$A$2:$S$2,0),FALSE)</f>
        <v>102203.93835594349</v>
      </c>
      <c r="O31" s="133">
        <f>+GPPcntSCHNew*(VLOOKUP($A31,FY19ProjRev!$B$4:$L$23,11,FALSE))*VLOOKUP($A31,'FY17ProjSCH(revised)'!$A$3:$S$22,MATCH(O$27,'FY17ProjSCH(revised)'!$A$2:$S$2,0),FALSE)</f>
        <v>226349.96517248504</v>
      </c>
      <c r="P31" s="133">
        <f>+GPPcntSCHNew*(VLOOKUP($A31,FY19ProjRev!$B$4:$L$23,11,FALSE))*VLOOKUP($A31,'FY17ProjSCH(revised)'!$A$3:$S$22,MATCH(P$27,'FY17ProjSCH(revised)'!$A$2:$S$2,0),FALSE)</f>
        <v>1732.2701416261609</v>
      </c>
      <c r="Q31" s="133">
        <f>+GPPcntSCHNew*(VLOOKUP($A31,FY19ProjRev!$B$4:$L$23,11,FALSE))*VLOOKUP($A31,'FY17ProjSCH(revised)'!$A$3:$S$22,MATCH(Q$27,'FY17ProjSCH(revised)'!$A$2:$S$2,0),FALSE)</f>
        <v>152439.77246310216</v>
      </c>
      <c r="R31" s="133">
        <f>+GPPcntSCHNew*(VLOOKUP($A31,FY19ProjRev!$B$4:$L$23,11,FALSE))*VLOOKUP($A31,'FY17ProjSCH(revised)'!$A$3:$S$22,MATCH(R$27,'FY17ProjSCH(revised)'!$A$2:$S$2,0),FALSE)</f>
        <v>769.89784072273824</v>
      </c>
      <c r="S31" s="133">
        <f>+GPPcntSCHNew*(VLOOKUP($A31,FY19ProjRev!$B$4:$L$23,11,FALSE))*VLOOKUP($A31,'FY17ProjSCH(revised)'!$A$3:$S$22,MATCH(S$27,'FY17ProjSCH(revised)'!$A$2:$S$2,0),FALSE)</f>
        <v>126263.24587852907</v>
      </c>
      <c r="T31" s="156">
        <f t="shared" si="4"/>
        <v>7563283.9127999973</v>
      </c>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row>
    <row r="32" spans="1:91" ht="20.100000000000001" customHeight="1" x14ac:dyDescent="0.25">
      <c r="A32" s="422">
        <v>9</v>
      </c>
      <c r="B32" s="157" t="s">
        <v>22</v>
      </c>
      <c r="C32" s="158">
        <f>+GPPcntSCHNew*(VLOOKUP($A32,FY19ProjRev!$B$4:$L$23,11,FALSE))*VLOOKUP($A32,'FY17ProjSCH(revised)'!$A$3:$S$22,MATCH(C$27,'FY17ProjSCH(revised)'!$A$2:$S$2,0),FALSE)</f>
        <v>2896.3759291795191</v>
      </c>
      <c r="D32" s="158">
        <f>+GPPcntSCHNew*(VLOOKUP($A32,FY19ProjRev!$B$4:$L$23,11,FALSE))*VLOOKUP($A32,'FY17ProjSCH(revised)'!$A$3:$S$22,MATCH(D$27,'FY17ProjSCH(revised)'!$A$2:$S$2,0),FALSE)</f>
        <v>115173.53694855027</v>
      </c>
      <c r="E32" s="158">
        <f>+GPPcntSCHNew*(VLOOKUP($A32,FY19ProjRev!$B$4:$L$23,11,FALSE))*VLOOKUP($A32,'FY17ProjSCH(revised)'!$A$3:$S$22,MATCH(E$27,'FY17ProjSCH(revised)'!$A$2:$S$2,0),FALSE)</f>
        <v>1703.7505465761876</v>
      </c>
      <c r="F32" s="158">
        <f>+GPPcntSCHNew*(VLOOKUP($A32,FY19ProjRev!$B$4:$L$23,11,FALSE))*VLOOKUP($A32,'FY17ProjSCH(revised)'!$A$3:$S$22,MATCH(F$27,'FY17ProjSCH(revised)'!$A$2:$S$2,0),FALSE)</f>
        <v>6644.6271316471311</v>
      </c>
      <c r="G32" s="158">
        <f>+GPPcntSCHNew*(VLOOKUP($A32,FY19ProjRev!$B$4:$L$23,11,FALSE))*VLOOKUP($A32,'FY17ProjSCH(revised)'!$A$3:$S$22,MATCH(G$27,'FY17ProjSCH(revised)'!$A$2:$S$2,0),FALSE)</f>
        <v>26237.758417273286</v>
      </c>
      <c r="H32" s="158">
        <f>+GPPcntSCHNew*(VLOOKUP($A32,FY19ProjRev!$B$4:$L$23,11,FALSE))*VLOOKUP($A32,'FY17ProjSCH(revised)'!$A$3:$S$22,MATCH(H$27,'FY17ProjSCH(revised)'!$A$2:$S$2,0),FALSE)</f>
        <v>2549321.9428419494</v>
      </c>
      <c r="I32" s="158">
        <f>+GPPcntSCHNew*(VLOOKUP($A32,FY19ProjRev!$B$4:$L$23,11,FALSE))*VLOOKUP($A32,'FY17ProjSCH(revised)'!$A$3:$S$22,MATCH(I$27,'FY17ProjSCH(revised)'!$A$2:$S$2,0),FALSE)</f>
        <v>1363.0004372609501</v>
      </c>
      <c r="J32" s="158">
        <f>+GPPcntSCHNew*(VLOOKUP($A32,FY19ProjRev!$B$4:$L$23,11,FALSE))*VLOOKUP($A32,'FY17ProjSCH(revised)'!$A$3:$S$22,MATCH(J$27,'FY17ProjSCH(revised)'!$A$2:$S$2,0),FALSE)</f>
        <v>10052.128224799506</v>
      </c>
      <c r="K32" s="158">
        <f>+GPPcntSCHNew*(VLOOKUP($A32,FY19ProjRev!$B$4:$L$23,11,FALSE))*VLOOKUP($A32,'FY17ProjSCH(revised)'!$A$3:$S$22,MATCH(K$27,'FY17ProjSCH(revised)'!$A$2:$S$2,0),FALSE)</f>
        <v>23000.63237877853</v>
      </c>
      <c r="L32" s="158">
        <f>+GPPcntSCHNew*(VLOOKUP($A32,FY19ProjRev!$B$4:$L$23,11,FALSE))*VLOOKUP($A32,'FY17ProjSCH(revised)'!$A$3:$S$22,MATCH(L$27,'FY17ProjSCH(revised)'!$A$2:$S$2,0),FALSE)</f>
        <v>1022.2503279457126</v>
      </c>
      <c r="M32" s="158">
        <f>+GPPcntSCHNew*(VLOOKUP($A32,FY19ProjRev!$B$4:$L$23,11,FALSE))*VLOOKUP($A32,'FY17ProjSCH(revised)'!$A$3:$S$22,MATCH(M$27,'FY17ProjSCH(revised)'!$A$2:$S$2,0),FALSE)</f>
        <v>0</v>
      </c>
      <c r="N32" s="158">
        <f>+GPPcntSCHNew*(VLOOKUP($A32,FY19ProjRev!$B$4:$L$23,11,FALSE))*VLOOKUP($A32,'FY17ProjSCH(revised)'!$A$3:$S$22,MATCH(N$27,'FY17ProjSCH(revised)'!$A$2:$S$2,0),FALSE)</f>
        <v>5622.3768037014188</v>
      </c>
      <c r="O32" s="158">
        <f>+GPPcntSCHNew*(VLOOKUP($A32,FY19ProjRev!$B$4:$L$23,11,FALSE))*VLOOKUP($A32,'FY17ProjSCH(revised)'!$A$3:$S$22,MATCH(O$27,'FY17ProjSCH(revised)'!$A$2:$S$2,0),FALSE)</f>
        <v>0</v>
      </c>
      <c r="P32" s="158">
        <f>+GPPcntSCHNew*(VLOOKUP($A32,FY19ProjRev!$B$4:$L$23,11,FALSE))*VLOOKUP($A32,'FY17ProjSCH(revised)'!$A$3:$S$22,MATCH(P$27,'FY17ProjSCH(revised)'!$A$2:$S$2,0),FALSE)</f>
        <v>0</v>
      </c>
      <c r="Q32" s="158">
        <f>+GPPcntSCHNew*(VLOOKUP($A32,FY19ProjRev!$B$4:$L$23,11,FALSE))*VLOOKUP($A32,'FY17ProjSCH(revised)'!$A$3:$S$22,MATCH(Q$27,'FY17ProjSCH(revised)'!$A$2:$S$2,0),FALSE)</f>
        <v>6133.501967674275</v>
      </c>
      <c r="R32" s="158">
        <f>+GPPcntSCHNew*(VLOOKUP($A32,FY19ProjRev!$B$4:$L$23,11,FALSE))*VLOOKUP($A32,'FY17ProjSCH(revised)'!$A$3:$S$22,MATCH(R$27,'FY17ProjSCH(revised)'!$A$2:$S$2,0),FALSE)</f>
        <v>0</v>
      </c>
      <c r="S32" s="158">
        <f>+GPPcntSCHNew*(VLOOKUP($A32,FY19ProjRev!$B$4:$L$23,11,FALSE))*VLOOKUP($A32,'FY17ProjSCH(revised)'!$A$3:$S$22,MATCH(S$27,'FY17ProjSCH(revised)'!$A$2:$S$2,0),FALSE)</f>
        <v>12607.754044663789</v>
      </c>
      <c r="T32" s="159">
        <f t="shared" si="4"/>
        <v>2761779.6359999995</v>
      </c>
    </row>
    <row r="33" spans="1:91" s="40" customFormat="1" ht="20.100000000000001" customHeight="1" x14ac:dyDescent="0.25">
      <c r="A33" s="422">
        <v>11</v>
      </c>
      <c r="B33" s="155" t="s">
        <v>25</v>
      </c>
      <c r="C33" s="133">
        <f>+GPPcntSCHNew*(VLOOKUP($A33,FY19ProjRev!$B$4:$L$23,11,FALSE))*VLOOKUP($A33,'FY17ProjSCH(revised)'!$A$3:$S$22,MATCH(C$27,'FY17ProjSCH(revised)'!$A$2:$S$2,0),FALSE)</f>
        <v>623.75309714519597</v>
      </c>
      <c r="D33" s="133">
        <f>+GPPcntSCHNew*(VLOOKUP($A33,FY19ProjRev!$B$4:$L$23,11,FALSE))*VLOOKUP($A33,'FY17ProjSCH(revised)'!$A$3:$S$22,MATCH(D$27,'FY17ProjSCH(revised)'!$A$2:$S$2,0),FALSE)</f>
        <v>129532.72650715236</v>
      </c>
      <c r="E33" s="133">
        <f>+GPPcntSCHNew*(VLOOKUP($A33,FY19ProjRev!$B$4:$L$23,11,FALSE))*VLOOKUP($A33,'FY17ProjSCH(revised)'!$A$3:$S$22,MATCH(E$27,'FY17ProjSCH(revised)'!$A$2:$S$2,0),FALSE)</f>
        <v>831.67079619359458</v>
      </c>
      <c r="F33" s="133">
        <f>+GPPcntSCHNew*(VLOOKUP($A33,FY19ProjRev!$B$4:$L$23,11,FALSE))*VLOOKUP($A33,'FY17ProjSCH(revised)'!$A$3:$S$22,MATCH(F$27,'FY17ProjSCH(revised)'!$A$2:$S$2,0),FALSE)</f>
        <v>3830051.9341705511</v>
      </c>
      <c r="G33" s="133">
        <f>+GPPcntSCHNew*(VLOOKUP($A33,FY19ProjRev!$B$4:$L$23,11,FALSE))*VLOOKUP($A33,'FY17ProjSCH(revised)'!$A$3:$S$22,MATCH(G$27,'FY17ProjSCH(revised)'!$A$2:$S$2,0),FALSE)</f>
        <v>8108.7902628875472</v>
      </c>
      <c r="H33" s="133">
        <f>+GPPcntSCHNew*(VLOOKUP($A33,FY19ProjRev!$B$4:$L$23,11,FALSE))*VLOOKUP($A33,'FY17ProjSCH(revised)'!$A$3:$S$22,MATCH(H$27,'FY17ProjSCH(revised)'!$A$2:$S$2,0),FALSE)</f>
        <v>17049.251321968688</v>
      </c>
      <c r="I33" s="133">
        <f>+GPPcntSCHNew*(VLOOKUP($A33,FY19ProjRev!$B$4:$L$23,11,FALSE))*VLOOKUP($A33,'FY17ProjSCH(revised)'!$A$3:$S$22,MATCH(I$27,'FY17ProjSCH(revised)'!$A$2:$S$2,0),FALSE)</f>
        <v>7900.8725638391479</v>
      </c>
      <c r="J33" s="133">
        <f>+GPPcntSCHNew*(VLOOKUP($A33,FY19ProjRev!$B$4:$L$23,11,FALSE))*VLOOKUP($A33,'FY17ProjSCH(revised)'!$A$3:$S$22,MATCH(J$27,'FY17ProjSCH(revised)'!$A$2:$S$2,0),FALSE)</f>
        <v>0</v>
      </c>
      <c r="K33" s="133">
        <f>+GPPcntSCHNew*(VLOOKUP($A33,FY19ProjRev!$B$4:$L$23,11,FALSE))*VLOOKUP($A33,'FY17ProjSCH(revised)'!$A$3:$S$22,MATCH(K$27,'FY17ProjSCH(revised)'!$A$2:$S$2,0),FALSE)</f>
        <v>33266.831847743779</v>
      </c>
      <c r="L33" s="133">
        <f>+GPPcntSCHNew*(VLOOKUP($A33,FY19ProjRev!$B$4:$L$23,11,FALSE))*VLOOKUP($A33,'FY17ProjSCH(revised)'!$A$3:$S$22,MATCH(L$27,'FY17ProjSCH(revised)'!$A$2:$S$2,0),FALSE)</f>
        <v>12890.897341000715</v>
      </c>
      <c r="M33" s="133">
        <f>+GPPcntSCHNew*(VLOOKUP($A33,FY19ProjRev!$B$4:$L$23,11,FALSE))*VLOOKUP($A33,'FY17ProjSCH(revised)'!$A$3:$S$22,MATCH(M$27,'FY17ProjSCH(revised)'!$A$2:$S$2,0),FALSE)</f>
        <v>0</v>
      </c>
      <c r="N33" s="133">
        <f>+GPPcntSCHNew*(VLOOKUP($A33,FY19ProjRev!$B$4:$L$23,11,FALSE))*VLOOKUP($A33,'FY17ProjSCH(revised)'!$A$3:$S$22,MATCH(N$27,'FY17ProjSCH(revised)'!$A$2:$S$2,0),FALSE)</f>
        <v>7485.0371657423511</v>
      </c>
      <c r="O33" s="133">
        <f>+GPPcntSCHNew*(VLOOKUP($A33,FY19ProjRev!$B$4:$L$23,11,FALSE))*VLOOKUP($A33,'FY17ProjSCH(revised)'!$A$3:$S$22,MATCH(O$27,'FY17ProjSCH(revised)'!$A$2:$S$2,0),FALSE)</f>
        <v>4990.0247771615677</v>
      </c>
      <c r="P33" s="133">
        <f>+GPPcntSCHNew*(VLOOKUP($A33,FY19ProjRev!$B$4:$L$23,11,FALSE))*VLOOKUP($A33,'FY17ProjSCH(revised)'!$A$3:$S$22,MATCH(P$27,'FY17ProjSCH(revised)'!$A$2:$S$2,0),FALSE)</f>
        <v>0</v>
      </c>
      <c r="Q33" s="133">
        <f>+GPPcntSCHNew*(VLOOKUP($A33,FY19ProjRev!$B$4:$L$23,11,FALSE))*VLOOKUP($A33,'FY17ProjSCH(revised)'!$A$3:$S$22,MATCH(Q$27,'FY17ProjSCH(revised)'!$A$2:$S$2,0),FALSE)</f>
        <v>5613.7778743067629</v>
      </c>
      <c r="R33" s="133">
        <f>+GPPcntSCHNew*(VLOOKUP($A33,FY19ProjRev!$B$4:$L$23,11,FALSE))*VLOOKUP($A33,'FY17ProjSCH(revised)'!$A$3:$S$22,MATCH(R$27,'FY17ProjSCH(revised)'!$A$2:$S$2,0),FALSE)</f>
        <v>0</v>
      </c>
      <c r="S33" s="133">
        <f>+GPPcntSCHNew*(VLOOKUP($A33,FY19ProjRev!$B$4:$L$23,11,FALSE))*VLOOKUP($A33,'FY17ProjSCH(revised)'!$A$3:$S$22,MATCH(S$27,'FY17ProjSCH(revised)'!$A$2:$S$2,0),FALSE)</f>
        <v>5613.7778743067629</v>
      </c>
      <c r="T33" s="156">
        <f t="shared" si="4"/>
        <v>4063959.3455999992</v>
      </c>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row>
    <row r="34" spans="1:91" s="40" customFormat="1" ht="20.100000000000001" customHeight="1" x14ac:dyDescent="0.25">
      <c r="A34" s="422">
        <v>17</v>
      </c>
      <c r="B34" s="155" t="s">
        <v>30</v>
      </c>
      <c r="C34" s="133">
        <f>+GPPcntSCHNew*(VLOOKUP($A34,FY19ProjRev!$B$4:$L$23,11,FALSE))*VLOOKUP($A34,'FY17ProjSCH(revised)'!$A$3:$S$22,MATCH(C$27,'FY17ProjSCH(revised)'!$A$2:$S$2,0),FALSE)</f>
        <v>6702.7897234239308</v>
      </c>
      <c r="D34" s="133">
        <f>+GPPcntSCHNew*(VLOOKUP($A34,FY19ProjRev!$B$4:$L$23,11,FALSE))*VLOOKUP($A34,'FY17ProjSCH(revised)'!$A$3:$S$22,MATCH(D$27,'FY17ProjSCH(revised)'!$A$2:$S$2,0),FALSE)</f>
        <v>19525.51788997406</v>
      </c>
      <c r="E34" s="133">
        <f>+GPPcntSCHNew*(VLOOKUP($A34,FY19ProjRev!$B$4:$L$23,11,FALSE))*VLOOKUP($A34,'FY17ProjSCH(revised)'!$A$3:$S$22,MATCH(E$27,'FY17ProjSCH(revised)'!$A$2:$S$2,0),FALSE)</f>
        <v>0</v>
      </c>
      <c r="F34" s="133">
        <f>+GPPcntSCHNew*(VLOOKUP($A34,FY19ProjRev!$B$4:$L$23,11,FALSE))*VLOOKUP($A34,'FY17ProjSCH(revised)'!$A$3:$S$22,MATCH(F$27,'FY17ProjSCH(revised)'!$A$2:$S$2,0),FALSE)</f>
        <v>12531.302526401263</v>
      </c>
      <c r="G34" s="133">
        <f>+GPPcntSCHNew*(VLOOKUP($A34,FY19ProjRev!$B$4:$L$23,11,FALSE))*VLOOKUP($A34,'FY17ProjSCH(revised)'!$A$3:$S$22,MATCH(G$27,'FY17ProjSCH(revised)'!$A$2:$S$2,0),FALSE)</f>
        <v>0</v>
      </c>
      <c r="H34" s="133">
        <f>+GPPcntSCHNew*(VLOOKUP($A34,FY19ProjRev!$B$4:$L$23,11,FALSE))*VLOOKUP($A34,'FY17ProjSCH(revised)'!$A$3:$S$22,MATCH(H$27,'FY17ProjSCH(revised)'!$A$2:$S$2,0),FALSE)</f>
        <v>0</v>
      </c>
      <c r="I34" s="133">
        <f>+GPPcntSCHNew*(VLOOKUP($A34,FY19ProjRev!$B$4:$L$23,11,FALSE))*VLOOKUP($A34,'FY17ProjSCH(revised)'!$A$3:$S$22,MATCH(I$27,'FY17ProjSCH(revised)'!$A$2:$S$2,0),FALSE)</f>
        <v>0</v>
      </c>
      <c r="J34" s="133">
        <f>+GPPcntSCHNew*(VLOOKUP($A34,FY19ProjRev!$B$4:$L$23,11,FALSE))*VLOOKUP($A34,'FY17ProjSCH(revised)'!$A$3:$S$22,MATCH(J$27,'FY17ProjSCH(revised)'!$A$2:$S$2,0),FALSE)</f>
        <v>1165.7025605954661</v>
      </c>
      <c r="K34" s="133">
        <f>+GPPcntSCHNew*(VLOOKUP($A34,FY19ProjRev!$B$4:$L$23,11,FALSE))*VLOOKUP($A34,'FY17ProjSCH(revised)'!$A$3:$S$22,MATCH(K$27,'FY17ProjSCH(revised)'!$A$2:$S$2,0),FALSE)</f>
        <v>18359.815329378594</v>
      </c>
      <c r="L34" s="133">
        <f>+GPPcntSCHNew*(VLOOKUP($A34,FY19ProjRev!$B$4:$L$23,11,FALSE))*VLOOKUP($A34,'FY17ProjSCH(revised)'!$A$3:$S$22,MATCH(L$27,'FY17ProjSCH(revised)'!$A$2:$S$2,0),FALSE)</f>
        <v>2505969.0796401035</v>
      </c>
      <c r="M34" s="133">
        <f>+GPPcntSCHNew*(VLOOKUP($A34,FY19ProjRev!$B$4:$L$23,11,FALSE))*VLOOKUP($A34,'FY17ProjSCH(revised)'!$A$3:$S$22,MATCH(M$27,'FY17ProjSCH(revised)'!$A$2:$S$2,0),FALSE)</f>
        <v>0</v>
      </c>
      <c r="N34" s="133">
        <f>+GPPcntSCHNew*(VLOOKUP($A34,FY19ProjRev!$B$4:$L$23,11,FALSE))*VLOOKUP($A34,'FY17ProjSCH(revised)'!$A$3:$S$22,MATCH(N$27,'FY17ProjSCH(revised)'!$A$2:$S$2,0),FALSE)</f>
        <v>5828.5128029773314</v>
      </c>
      <c r="O34" s="133">
        <f>+GPPcntSCHNew*(VLOOKUP($A34,FY19ProjRev!$B$4:$L$23,11,FALSE))*VLOOKUP($A34,'FY17ProjSCH(revised)'!$A$3:$S$22,MATCH(O$27,'FY17ProjSCH(revised)'!$A$2:$S$2,0),FALSE)</f>
        <v>4662.8102423818646</v>
      </c>
      <c r="P34" s="133">
        <f>+GPPcntSCHNew*(VLOOKUP($A34,FY19ProjRev!$B$4:$L$23,11,FALSE))*VLOOKUP($A34,'FY17ProjSCH(revised)'!$A$3:$S$22,MATCH(P$27,'FY17ProjSCH(revised)'!$A$2:$S$2,0),FALSE)</f>
        <v>0</v>
      </c>
      <c r="Q34" s="133">
        <f>+GPPcntSCHNew*(VLOOKUP($A34,FY19ProjRev!$B$4:$L$23,11,FALSE))*VLOOKUP($A34,'FY17ProjSCH(revised)'!$A$3:$S$22,MATCH(Q$27,'FY17ProjSCH(revised)'!$A$2:$S$2,0),FALSE)</f>
        <v>7285.6410037216638</v>
      </c>
      <c r="R34" s="133">
        <f>+GPPcntSCHNew*(VLOOKUP($A34,FY19ProjRev!$B$4:$L$23,11,FALSE))*VLOOKUP($A34,'FY17ProjSCH(revised)'!$A$3:$S$22,MATCH(R$27,'FY17ProjSCH(revised)'!$A$2:$S$2,0),FALSE)</f>
        <v>0</v>
      </c>
      <c r="S34" s="133">
        <f>+GPPcntSCHNew*(VLOOKUP($A34,FY19ProjRev!$B$4:$L$23,11,FALSE))*VLOOKUP($A34,'FY17ProjSCH(revised)'!$A$3:$S$22,MATCH(S$27,'FY17ProjSCH(revised)'!$A$2:$S$2,0),FALSE)</f>
        <v>2039.9794810420658</v>
      </c>
      <c r="T34" s="156">
        <f t="shared" si="4"/>
        <v>2584071.1511999997</v>
      </c>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row>
    <row r="35" spans="1:91" ht="20.100000000000001" customHeight="1" x14ac:dyDescent="0.25">
      <c r="A35" s="422">
        <v>19</v>
      </c>
      <c r="B35" s="157" t="s">
        <v>33</v>
      </c>
      <c r="C35" s="158">
        <f>+GPPcntSCHNew*(VLOOKUP($A35,FY19ProjRev!$B$4:$L$23,11,FALSE))*VLOOKUP($A35,'FY17ProjSCH(revised)'!$A$3:$S$22,MATCH(C$27,'FY17ProjSCH(revised)'!$A$2:$S$2,0),FALSE)</f>
        <v>4088.5388788270056</v>
      </c>
      <c r="D35" s="158">
        <f>+GPPcntSCHNew*(VLOOKUP($A35,FY19ProjRev!$B$4:$L$23,11,FALSE))*VLOOKUP($A35,'FY17ProjSCH(revised)'!$A$3:$S$22,MATCH(D$27,'FY17ProjSCH(revised)'!$A$2:$S$2,0),FALSE)</f>
        <v>116643.60919006457</v>
      </c>
      <c r="E35" s="158">
        <f>+GPPcntSCHNew*(VLOOKUP($A35,FY19ProjRev!$B$4:$L$23,11,FALSE))*VLOOKUP($A35,'FY17ProjSCH(revised)'!$A$3:$S$22,MATCH(E$27,'FY17ProjSCH(revised)'!$A$2:$S$2,0),FALSE)</f>
        <v>481.00457397964777</v>
      </c>
      <c r="F35" s="158">
        <f>+GPPcntSCHNew*(VLOOKUP($A35,FY19ProjRev!$B$4:$L$23,11,FALSE))*VLOOKUP($A35,'FY17ProjSCH(revised)'!$A$3:$S$22,MATCH(F$27,'FY17ProjSCH(revised)'!$A$2:$S$2,0),FALSE)</f>
        <v>1924.0182959185911</v>
      </c>
      <c r="G35" s="158">
        <f>+GPPcntSCHNew*(VLOOKUP($A35,FY19ProjRev!$B$4:$L$23,11,FALSE))*VLOOKUP($A35,'FY17ProjSCH(revised)'!$A$3:$S$22,MATCH(G$27,'FY17ProjSCH(revised)'!$A$2:$S$2,0),FALSE)</f>
        <v>20683.196681124853</v>
      </c>
      <c r="H35" s="158">
        <f>+GPPcntSCHNew*(VLOOKUP($A35,FY19ProjRev!$B$4:$L$23,11,FALSE))*VLOOKUP($A35,'FY17ProjSCH(revised)'!$A$3:$S$22,MATCH(H$27,'FY17ProjSCH(revised)'!$A$2:$S$2,0),FALSE)</f>
        <v>3367.0320178575344</v>
      </c>
      <c r="I35" s="158">
        <f>+GPPcntSCHNew*(VLOOKUP($A35,FY19ProjRev!$B$4:$L$23,11,FALSE))*VLOOKUP($A35,'FY17ProjSCH(revised)'!$A$3:$S$22,MATCH(I$27,'FY17ProjSCH(revised)'!$A$2:$S$2,0),FALSE)</f>
        <v>1443.0137219389433</v>
      </c>
      <c r="J35" s="158">
        <f>+GPPcntSCHNew*(VLOOKUP($A35,FY19ProjRev!$B$4:$L$23,11,FALSE))*VLOOKUP($A35,'FY17ProjSCH(revised)'!$A$3:$S$22,MATCH(J$27,'FY17ProjSCH(revised)'!$A$2:$S$2,0),FALSE)</f>
        <v>0</v>
      </c>
      <c r="K35" s="158">
        <f>+GPPcntSCHNew*(VLOOKUP($A35,FY19ProjRev!$B$4:$L$23,11,FALSE))*VLOOKUP($A35,'FY17ProjSCH(revised)'!$A$3:$S$22,MATCH(K$27,'FY17ProjSCH(revised)'!$A$2:$S$2,0),FALSE)</f>
        <v>4810.0457397964774</v>
      </c>
      <c r="L35" s="158">
        <f>+GPPcntSCHNew*(VLOOKUP($A35,FY19ProjRev!$B$4:$L$23,11,FALSE))*VLOOKUP($A35,'FY17ProjSCH(revised)'!$A$3:$S$22,MATCH(L$27,'FY17ProjSCH(revised)'!$A$2:$S$2,0),FALSE)</f>
        <v>1443.0137219389433</v>
      </c>
      <c r="M35" s="158">
        <f>+GPPcntSCHNew*(VLOOKUP($A35,FY19ProjRev!$B$4:$L$23,11,FALSE))*VLOOKUP($A35,'FY17ProjSCH(revised)'!$A$3:$S$22,MATCH(M$27,'FY17ProjSCH(revised)'!$A$2:$S$2,0),FALSE)</f>
        <v>0</v>
      </c>
      <c r="N35" s="158">
        <f>+GPPcntSCHNew*(VLOOKUP($A35,FY19ProjRev!$B$4:$L$23,11,FALSE))*VLOOKUP($A35,'FY17ProjSCH(revised)'!$A$3:$S$22,MATCH(N$27,'FY17ProjSCH(revised)'!$A$2:$S$2,0),FALSE)</f>
        <v>54113.014572710374</v>
      </c>
      <c r="O35" s="158">
        <f>+GPPcntSCHNew*(VLOOKUP($A35,FY19ProjRev!$B$4:$L$23,11,FALSE))*VLOOKUP($A35,'FY17ProjSCH(revised)'!$A$3:$S$22,MATCH(O$27,'FY17ProjSCH(revised)'!$A$2:$S$2,0),FALSE)</f>
        <v>0</v>
      </c>
      <c r="P35" s="158">
        <f>+GPPcntSCHNew*(VLOOKUP($A35,FY19ProjRev!$B$4:$L$23,11,FALSE))*VLOOKUP($A35,'FY17ProjSCH(revised)'!$A$3:$S$22,MATCH(P$27,'FY17ProjSCH(revised)'!$A$2:$S$2,0),FALSE)</f>
        <v>5531.5526007659491</v>
      </c>
      <c r="Q35" s="158">
        <f>+GPPcntSCHNew*(VLOOKUP($A35,FY19ProjRev!$B$4:$L$23,11,FALSE))*VLOOKUP($A35,'FY17ProjSCH(revised)'!$A$3:$S$22,MATCH(Q$27,'FY17ProjSCH(revised)'!$A$2:$S$2,0),FALSE)</f>
        <v>1972840.2601775252</v>
      </c>
      <c r="R35" s="158">
        <f>+GPPcntSCHNew*(VLOOKUP($A35,FY19ProjRev!$B$4:$L$23,11,FALSE))*VLOOKUP($A35,'FY17ProjSCH(revised)'!$A$3:$S$22,MATCH(R$27,'FY17ProjSCH(revised)'!$A$2:$S$2,0),FALSE)</f>
        <v>0</v>
      </c>
      <c r="S35" s="158">
        <f>+GPPcntSCHNew*(VLOOKUP($A35,FY19ProjRev!$B$4:$L$23,11,FALSE))*VLOOKUP($A35,'FY17ProjSCH(revised)'!$A$3:$S$22,MATCH(S$27,'FY17ProjSCH(revised)'!$A$2:$S$2,0),FALSE)</f>
        <v>10582.10062755225</v>
      </c>
      <c r="T35" s="159">
        <f t="shared" si="4"/>
        <v>2197950.4008000004</v>
      </c>
    </row>
    <row r="36" spans="1:91" s="40" customFormat="1" ht="20.100000000000001" customHeight="1" x14ac:dyDescent="0.25">
      <c r="A36" s="422">
        <v>21</v>
      </c>
      <c r="B36" s="155" t="s">
        <v>35</v>
      </c>
      <c r="C36" s="133">
        <f>+GPPcntSCHNew*(VLOOKUP($A36,FY19ProjRev!$B$4:$L$23,11,FALSE))*VLOOKUP($A36,'FY17ProjSCH(revised)'!$A$3:$S$22,MATCH(C$27,'FY17ProjSCH(revised)'!$A$2:$S$2,0),FALSE)</f>
        <v>3220.6839384816749</v>
      </c>
      <c r="D36" s="133">
        <f>+GPPcntSCHNew*(VLOOKUP($A36,FY19ProjRev!$B$4:$L$23,11,FALSE))*VLOOKUP($A36,'FY17ProjSCH(revised)'!$A$3:$S$22,MATCH(D$27,'FY17ProjSCH(revised)'!$A$2:$S$2,0),FALSE)</f>
        <v>61192.994831151824</v>
      </c>
      <c r="E36" s="133">
        <f>+GPPcntSCHNew*(VLOOKUP($A36,FY19ProjRev!$B$4:$L$23,11,FALSE))*VLOOKUP($A36,'FY17ProjSCH(revised)'!$A$3:$S$22,MATCH(E$27,'FY17ProjSCH(revised)'!$A$2:$S$2,0),FALSE)</f>
        <v>0</v>
      </c>
      <c r="F36" s="133">
        <f>+GPPcntSCHNew*(VLOOKUP($A36,FY19ProjRev!$B$4:$L$23,11,FALSE))*VLOOKUP($A36,'FY17ProjSCH(revised)'!$A$3:$S$22,MATCH(F$27,'FY17ProjSCH(revised)'!$A$2:$S$2,0),FALSE)</f>
        <v>0</v>
      </c>
      <c r="G36" s="133">
        <f>+GPPcntSCHNew*(VLOOKUP($A36,FY19ProjRev!$B$4:$L$23,11,FALSE))*VLOOKUP($A36,'FY17ProjSCH(revised)'!$A$3:$S$22,MATCH(G$27,'FY17ProjSCH(revised)'!$A$2:$S$2,0),FALSE)</f>
        <v>7085.5046646596847</v>
      </c>
      <c r="H36" s="133">
        <f>+GPPcntSCHNew*(VLOOKUP($A36,FY19ProjRev!$B$4:$L$23,11,FALSE))*VLOOKUP($A36,'FY17ProjSCH(revised)'!$A$3:$S$22,MATCH(H$27,'FY17ProjSCH(revised)'!$A$2:$S$2,0),FALSE)</f>
        <v>2791.2594133507846</v>
      </c>
      <c r="I36" s="133">
        <f>+GPPcntSCHNew*(VLOOKUP($A36,FY19ProjRev!$B$4:$L$23,11,FALSE))*VLOOKUP($A36,'FY17ProjSCH(revised)'!$A$3:$S$22,MATCH(I$27,'FY17ProjSCH(revised)'!$A$2:$S$2,0),FALSE)</f>
        <v>214.712262565445</v>
      </c>
      <c r="J36" s="133">
        <f>+GPPcntSCHNew*(VLOOKUP($A36,FY19ProjRev!$B$4:$L$23,11,FALSE))*VLOOKUP($A36,'FY17ProjSCH(revised)'!$A$3:$S$22,MATCH(J$27,'FY17ProjSCH(revised)'!$A$2:$S$2,0),FALSE)</f>
        <v>1502.9858379581149</v>
      </c>
      <c r="K36" s="133">
        <f>+GPPcntSCHNew*(VLOOKUP($A36,FY19ProjRev!$B$4:$L$23,11,FALSE))*VLOOKUP($A36,'FY17ProjSCH(revised)'!$A$3:$S$22,MATCH(K$27,'FY17ProjSCH(revised)'!$A$2:$S$2,0),FALSE)</f>
        <v>10950.325390837694</v>
      </c>
      <c r="L36" s="133">
        <f>+GPPcntSCHNew*(VLOOKUP($A36,FY19ProjRev!$B$4:$L$23,11,FALSE))*VLOOKUP($A36,'FY17ProjSCH(revised)'!$A$3:$S$22,MATCH(L$27,'FY17ProjSCH(revised)'!$A$2:$S$2,0),FALSE)</f>
        <v>21256.513993979053</v>
      </c>
      <c r="M36" s="133">
        <f>+GPPcntSCHNew*(VLOOKUP($A36,FY19ProjRev!$B$4:$L$23,11,FALSE))*VLOOKUP($A36,'FY17ProjSCH(revised)'!$A$3:$S$22,MATCH(M$27,'FY17ProjSCH(revised)'!$A$2:$S$2,0),FALSE)</f>
        <v>3005.9716759162297</v>
      </c>
      <c r="N36" s="133">
        <f>+GPPcntSCHNew*(VLOOKUP($A36,FY19ProjRev!$B$4:$L$23,11,FALSE))*VLOOKUP($A36,'FY17ProjSCH(revised)'!$A$3:$S$22,MATCH(N$27,'FY17ProjSCH(revised)'!$A$2:$S$2,0),FALSE)</f>
        <v>303173.71474240831</v>
      </c>
      <c r="O36" s="133">
        <f>+GPPcntSCHNew*(VLOOKUP($A36,FY19ProjRev!$B$4:$L$23,11,FALSE))*VLOOKUP($A36,'FY17ProjSCH(revised)'!$A$3:$S$22,MATCH(O$27,'FY17ProjSCH(revised)'!$A$2:$S$2,0),FALSE)</f>
        <v>8159.06597748691</v>
      </c>
      <c r="P36" s="133">
        <f>+GPPcntSCHNew*(VLOOKUP($A36,FY19ProjRev!$B$4:$L$23,11,FALSE))*VLOOKUP($A36,'FY17ProjSCH(revised)'!$A$3:$S$22,MATCH(P$27,'FY17ProjSCH(revised)'!$A$2:$S$2,0),FALSE)</f>
        <v>644.13678769633498</v>
      </c>
      <c r="Q36" s="133">
        <f>+GPPcntSCHNew*(VLOOKUP($A36,FY19ProjRev!$B$4:$L$23,11,FALSE))*VLOOKUP($A36,'FY17ProjSCH(revised)'!$A$3:$S$22,MATCH(Q$27,'FY17ProjSCH(revised)'!$A$2:$S$2,0),FALSE)</f>
        <v>1543781.1678455495</v>
      </c>
      <c r="R36" s="133">
        <f>+GPPcntSCHNew*(VLOOKUP($A36,FY19ProjRev!$B$4:$L$23,11,FALSE))*VLOOKUP($A36,'FY17ProjSCH(revised)'!$A$3:$S$22,MATCH(R$27,'FY17ProjSCH(revised)'!$A$2:$S$2,0),FALSE)</f>
        <v>0</v>
      </c>
      <c r="S36" s="133">
        <f>+GPPcntSCHNew*(VLOOKUP($A36,FY19ProjRev!$B$4:$L$23,11,FALSE))*VLOOKUP($A36,'FY17ProjSCH(revised)'!$A$3:$S$22,MATCH(S$27,'FY17ProjSCH(revised)'!$A$2:$S$2,0),FALSE)</f>
        <v>1502.9858379581149</v>
      </c>
      <c r="T36" s="156">
        <f t="shared" si="4"/>
        <v>1968482.0231999997</v>
      </c>
    </row>
    <row r="37" spans="1:91" ht="20.100000000000001" customHeight="1" x14ac:dyDescent="0.25">
      <c r="A37" s="422">
        <v>25</v>
      </c>
      <c r="B37" s="157" t="s">
        <v>37</v>
      </c>
      <c r="C37" s="158">
        <f>+GPPcntSCHNew*(VLOOKUP($A37,FY19ProjRev!$B$4:$L$23,11,FALSE))*VLOOKUP($A37,'FY17ProjSCH(revised)'!$A$3:$S$22,MATCH(C$27,'FY17ProjSCH(revised)'!$A$2:$S$2,0),FALSE)</f>
        <v>3832777.5103975902</v>
      </c>
      <c r="D37" s="158">
        <f>+GPPcntSCHNew*(VLOOKUP($A37,FY19ProjRev!$B$4:$L$23,11,FALSE))*VLOOKUP($A37,'FY17ProjSCH(revised)'!$A$3:$S$22,MATCH(D$27,'FY17ProjSCH(revised)'!$A$2:$S$2,0),FALSE)</f>
        <v>41096.542140132253</v>
      </c>
      <c r="E37" s="158">
        <f>+GPPcntSCHNew*(VLOOKUP($A37,FY19ProjRev!$B$4:$L$23,11,FALSE))*VLOOKUP($A37,'FY17ProjSCH(revised)'!$A$3:$S$22,MATCH(E$27,'FY17ProjSCH(revised)'!$A$2:$S$2,0),FALSE)</f>
        <v>36896.895498074948</v>
      </c>
      <c r="F37" s="158">
        <f>+GPPcntSCHNew*(VLOOKUP($A37,FY19ProjRev!$B$4:$L$23,11,FALSE))*VLOOKUP($A37,'FY17ProjSCH(revised)'!$A$3:$S$22,MATCH(F$27,'FY17ProjSCH(revised)'!$A$2:$S$2,0),FALSE)</f>
        <v>0</v>
      </c>
      <c r="G37" s="158">
        <f>+GPPcntSCHNew*(VLOOKUP($A37,FY19ProjRev!$B$4:$L$23,11,FALSE))*VLOOKUP($A37,'FY17ProjSCH(revised)'!$A$3:$S$22,MATCH(G$27,'FY17ProjSCH(revised)'!$A$2:$S$2,0),FALSE)</f>
        <v>26697.75365307862</v>
      </c>
      <c r="H37" s="158">
        <f>+GPPcntSCHNew*(VLOOKUP($A37,FY19ProjRev!$B$4:$L$23,11,FALSE))*VLOOKUP($A37,'FY17ProjSCH(revised)'!$A$3:$S$22,MATCH(H$27,'FY17ProjSCH(revised)'!$A$2:$S$2,0),FALSE)</f>
        <v>74093.765756296838</v>
      </c>
      <c r="I37" s="158">
        <f>+GPPcntSCHNew*(VLOOKUP($A37,FY19ProjRev!$B$4:$L$23,11,FALSE))*VLOOKUP($A37,'FY17ProjSCH(revised)'!$A$3:$S$22,MATCH(I$27,'FY17ProjSCH(revised)'!$A$2:$S$2,0),FALSE)</f>
        <v>0</v>
      </c>
      <c r="J37" s="158">
        <f>+GPPcntSCHNew*(VLOOKUP($A37,FY19ProjRev!$B$4:$L$23,11,FALSE))*VLOOKUP($A37,'FY17ProjSCH(revised)'!$A$3:$S$22,MATCH(J$27,'FY17ProjSCH(revised)'!$A$2:$S$2,0),FALSE)</f>
        <v>11699.01564573108</v>
      </c>
      <c r="K37" s="158">
        <f>+GPPcntSCHNew*(VLOOKUP($A37,FY19ProjRev!$B$4:$L$23,11,FALSE))*VLOOKUP($A37,'FY17ProjSCH(revised)'!$A$3:$S$22,MATCH(K$27,'FY17ProjSCH(revised)'!$A$2:$S$2,0),FALSE)</f>
        <v>26097.80413278472</v>
      </c>
      <c r="L37" s="158">
        <f>+GPPcntSCHNew*(VLOOKUP($A37,FY19ProjRev!$B$4:$L$23,11,FALSE))*VLOOKUP($A37,'FY17ProjSCH(revised)'!$A$3:$S$22,MATCH(L$27,'FY17ProjSCH(revised)'!$A$2:$S$2,0),FALSE)</f>
        <v>4499.6214022042623</v>
      </c>
      <c r="M37" s="158">
        <f>+GPPcntSCHNew*(VLOOKUP($A37,FY19ProjRev!$B$4:$L$23,11,FALSE))*VLOOKUP($A37,'FY17ProjSCH(revised)'!$A$3:$S$22,MATCH(M$27,'FY17ProjSCH(revised)'!$A$2:$S$2,0),FALSE)</f>
        <v>0</v>
      </c>
      <c r="N37" s="158">
        <f>+GPPcntSCHNew*(VLOOKUP($A37,FY19ProjRev!$B$4:$L$23,11,FALSE))*VLOOKUP($A37,'FY17ProjSCH(revised)'!$A$3:$S$22,MATCH(N$27,'FY17ProjSCH(revised)'!$A$2:$S$2,0),FALSE)</f>
        <v>4799.5961623512121</v>
      </c>
      <c r="O37" s="158">
        <f>+GPPcntSCHNew*(VLOOKUP($A37,FY19ProjRev!$B$4:$L$23,11,FALSE))*VLOOKUP($A37,'FY17ProjSCH(revised)'!$A$3:$S$22,MATCH(O$27,'FY17ProjSCH(revised)'!$A$2:$S$2,0),FALSE)</f>
        <v>0</v>
      </c>
      <c r="P37" s="158">
        <f>+GPPcntSCHNew*(VLOOKUP($A37,FY19ProjRev!$B$4:$L$23,11,FALSE))*VLOOKUP($A37,'FY17ProjSCH(revised)'!$A$3:$S$22,MATCH(P$27,'FY17ProjSCH(revised)'!$A$2:$S$2,0),FALSE)</f>
        <v>0</v>
      </c>
      <c r="Q37" s="158">
        <f>+GPPcntSCHNew*(VLOOKUP($A37,FY19ProjRev!$B$4:$L$23,11,FALSE))*VLOOKUP($A37,'FY17ProjSCH(revised)'!$A$3:$S$22,MATCH(Q$27,'FY17ProjSCH(revised)'!$A$2:$S$2,0),FALSE)</f>
        <v>23997.980811756061</v>
      </c>
      <c r="R37" s="158">
        <f>+GPPcntSCHNew*(VLOOKUP($A37,FY19ProjRev!$B$4:$L$23,11,FALSE))*VLOOKUP($A37,'FY17ProjSCH(revised)'!$A$3:$S$22,MATCH(R$27,'FY17ProjSCH(revised)'!$A$2:$S$2,0),FALSE)</f>
        <v>0</v>
      </c>
      <c r="S37" s="158">
        <f>+GPPcntSCHNew*(VLOOKUP($A37,FY19ProjRev!$B$4:$L$23,11,FALSE))*VLOOKUP($A37,'FY17ProjSCH(revised)'!$A$3:$S$22,MATCH(S$27,'FY17ProjSCH(revised)'!$A$2:$S$2,0),FALSE)</f>
        <v>0</v>
      </c>
      <c r="T37" s="159">
        <f t="shared" si="4"/>
        <v>4082656.4856000007</v>
      </c>
    </row>
    <row r="38" spans="1:91" s="40" customFormat="1" ht="20.100000000000001" customHeight="1" x14ac:dyDescent="0.25">
      <c r="A38" s="422">
        <v>27</v>
      </c>
      <c r="B38" s="155" t="s">
        <v>41</v>
      </c>
      <c r="C38" s="133">
        <f>+GPPcntSCHNew*(VLOOKUP($A38,FY19ProjRev!$B$4:$L$23,11,FALSE))*VLOOKUP($A38,'FY17ProjSCH(revised)'!$A$3:$S$22,MATCH(C$27,'FY17ProjSCH(revised)'!$A$2:$S$2,0),FALSE)</f>
        <v>1958.1129056603772</v>
      </c>
      <c r="D38" s="133">
        <f>+GPPcntSCHNew*(VLOOKUP($A38,FY19ProjRev!$B$4:$L$23,11,FALSE))*VLOOKUP($A38,'FY17ProjSCH(revised)'!$A$3:$S$22,MATCH(D$27,'FY17ProjSCH(revised)'!$A$2:$S$2,0),FALSE)</f>
        <v>16448.148407547171</v>
      </c>
      <c r="E38" s="133">
        <f>+GPPcntSCHNew*(VLOOKUP($A38,FY19ProjRev!$B$4:$L$23,11,FALSE))*VLOOKUP($A38,'FY17ProjSCH(revised)'!$A$3:$S$22,MATCH(E$27,'FY17ProjSCH(revised)'!$A$2:$S$2,0),FALSE)</f>
        <v>0</v>
      </c>
      <c r="F38" s="133">
        <f>+GPPcntSCHNew*(VLOOKUP($A38,FY19ProjRev!$B$4:$L$23,11,FALSE))*VLOOKUP($A38,'FY17ProjSCH(revised)'!$A$3:$S$22,MATCH(F$27,'FY17ProjSCH(revised)'!$A$2:$S$2,0),FALSE)</f>
        <v>0</v>
      </c>
      <c r="G38" s="133">
        <f>+GPPcntSCHNew*(VLOOKUP($A38,FY19ProjRev!$B$4:$L$23,11,FALSE))*VLOOKUP($A38,'FY17ProjSCH(revised)'!$A$3:$S$22,MATCH(G$27,'FY17ProjSCH(revised)'!$A$2:$S$2,0),FALSE)</f>
        <v>1432555.401781132</v>
      </c>
      <c r="H38" s="133">
        <f>+GPPcntSCHNew*(VLOOKUP($A38,FY19ProjRev!$B$4:$L$23,11,FALSE))*VLOOKUP($A38,'FY17ProjSCH(revised)'!$A$3:$S$22,MATCH(H$27,'FY17ProjSCH(revised)'!$A$2:$S$2,0),FALSE)</f>
        <v>12923.545177358492</v>
      </c>
      <c r="I38" s="133">
        <f>+GPPcntSCHNew*(VLOOKUP($A38,FY19ProjRev!$B$4:$L$23,11,FALSE))*VLOOKUP($A38,'FY17ProjSCH(revised)'!$A$3:$S$22,MATCH(I$27,'FY17ProjSCH(revised)'!$A$2:$S$2,0),FALSE)</f>
        <v>0</v>
      </c>
      <c r="J38" s="133">
        <f>+GPPcntSCHNew*(VLOOKUP($A38,FY19ProjRev!$B$4:$L$23,11,FALSE))*VLOOKUP($A38,'FY17ProjSCH(revised)'!$A$3:$S$22,MATCH(J$27,'FY17ProjSCH(revised)'!$A$2:$S$2,0),FALSE)</f>
        <v>0</v>
      </c>
      <c r="K38" s="133">
        <f>+GPPcntSCHNew*(VLOOKUP($A38,FY19ProjRev!$B$4:$L$23,11,FALSE))*VLOOKUP($A38,'FY17ProjSCH(revised)'!$A$3:$S$22,MATCH(K$27,'FY17ProjSCH(revised)'!$A$2:$S$2,0),FALSE)</f>
        <v>0</v>
      </c>
      <c r="L38" s="133">
        <f>+GPPcntSCHNew*(VLOOKUP($A38,FY19ProjRev!$B$4:$L$23,11,FALSE))*VLOOKUP($A38,'FY17ProjSCH(revised)'!$A$3:$S$22,MATCH(L$27,'FY17ProjSCH(revised)'!$A$2:$S$2,0),FALSE)</f>
        <v>0</v>
      </c>
      <c r="M38" s="133">
        <f>+GPPcntSCHNew*(VLOOKUP($A38,FY19ProjRev!$B$4:$L$23,11,FALSE))*VLOOKUP($A38,'FY17ProjSCH(revised)'!$A$3:$S$22,MATCH(M$27,'FY17ProjSCH(revised)'!$A$2:$S$2,0),FALSE)</f>
        <v>0</v>
      </c>
      <c r="N38" s="133">
        <f>+GPPcntSCHNew*(VLOOKUP($A38,FY19ProjRev!$B$4:$L$23,11,FALSE))*VLOOKUP($A38,'FY17ProjSCH(revised)'!$A$3:$S$22,MATCH(N$27,'FY17ProjSCH(revised)'!$A$2:$S$2,0),FALSE)</f>
        <v>91639.683984905656</v>
      </c>
      <c r="O38" s="133">
        <f>+GPPcntSCHNew*(VLOOKUP($A38,FY19ProjRev!$B$4:$L$23,11,FALSE))*VLOOKUP($A38,'FY17ProjSCH(revised)'!$A$3:$S$22,MATCH(O$27,'FY17ProjSCH(revised)'!$A$2:$S$2,0),FALSE)</f>
        <v>0</v>
      </c>
      <c r="P38" s="133">
        <f>+GPPcntSCHNew*(VLOOKUP($A38,FY19ProjRev!$B$4:$L$23,11,FALSE))*VLOOKUP($A38,'FY17ProjSCH(revised)'!$A$3:$S$22,MATCH(P$27,'FY17ProjSCH(revised)'!$A$2:$S$2,0),FALSE)</f>
        <v>0</v>
      </c>
      <c r="Q38" s="133">
        <f>+GPPcntSCHNew*(VLOOKUP($A38,FY19ProjRev!$B$4:$L$23,11,FALSE))*VLOOKUP($A38,'FY17ProjSCH(revised)'!$A$3:$S$22,MATCH(Q$27,'FY17ProjSCH(revised)'!$A$2:$S$2,0),FALSE)</f>
        <v>0</v>
      </c>
      <c r="R38" s="133">
        <f>+GPPcntSCHNew*(VLOOKUP($A38,FY19ProjRev!$B$4:$L$23,11,FALSE))*VLOOKUP($A38,'FY17ProjSCH(revised)'!$A$3:$S$22,MATCH(R$27,'FY17ProjSCH(revised)'!$A$2:$S$2,0),FALSE)</f>
        <v>0</v>
      </c>
      <c r="S38" s="133">
        <f>+GPPcntSCHNew*(VLOOKUP($A38,FY19ProjRev!$B$4:$L$23,11,FALSE))*VLOOKUP($A38,'FY17ProjSCH(revised)'!$A$3:$S$22,MATCH(S$27,'FY17ProjSCH(revised)'!$A$2:$S$2,0),FALSE)</f>
        <v>1174.8677433962264</v>
      </c>
      <c r="T38" s="156">
        <f t="shared" si="4"/>
        <v>1556699.7599999998</v>
      </c>
    </row>
    <row r="39" spans="1:91" ht="20.100000000000001" customHeight="1" x14ac:dyDescent="0.25">
      <c r="A39" s="422">
        <v>33</v>
      </c>
      <c r="B39" s="157" t="s">
        <v>46</v>
      </c>
      <c r="C39" s="158">
        <f>+GPPcntSCHNew*(VLOOKUP($A39,FY19ProjRev!$B$4:$L$23,11,FALSE))*VLOOKUP($A39,'FY17ProjSCH(revised)'!$A$3:$S$22,MATCH(C$27,'FY17ProjSCH(revised)'!$A$2:$S$2,0),FALSE)</f>
        <v>44152.675826419101</v>
      </c>
      <c r="D39" s="158">
        <f>+GPPcntSCHNew*(VLOOKUP($A39,FY19ProjRev!$B$4:$L$23,11,FALSE))*VLOOKUP($A39,'FY17ProjSCH(revised)'!$A$3:$S$22,MATCH(D$27,'FY17ProjSCH(revised)'!$A$2:$S$2,0),FALSE)</f>
        <v>139510.19097931034</v>
      </c>
      <c r="E39" s="158">
        <f>+GPPcntSCHNew*(VLOOKUP($A39,FY19ProjRev!$B$4:$L$23,11,FALSE))*VLOOKUP($A39,'FY17ProjSCH(revised)'!$A$3:$S$22,MATCH(E$27,'FY17ProjSCH(revised)'!$A$2:$S$2,0),FALSE)</f>
        <v>72054.714022281172</v>
      </c>
      <c r="F39" s="158">
        <f>+GPPcntSCHNew*(VLOOKUP($A39,FY19ProjRev!$B$4:$L$23,11,FALSE))*VLOOKUP($A39,'FY17ProjSCH(revised)'!$A$3:$S$22,MATCH(F$27,'FY17ProjSCH(revised)'!$A$2:$S$2,0),FALSE)</f>
        <v>15024.174413156499</v>
      </c>
      <c r="G39" s="158">
        <f>+GPPcntSCHNew*(VLOOKUP($A39,FY19ProjRev!$B$4:$L$23,11,FALSE))*VLOOKUP($A39,'FY17ProjSCH(revised)'!$A$3:$S$22,MATCH(G$27,'FY17ProjSCH(revised)'!$A$2:$S$2,0),FALSE)</f>
        <v>6745.5476957029177</v>
      </c>
      <c r="H39" s="158">
        <f>+GPPcntSCHNew*(VLOOKUP($A39,FY19ProjRev!$B$4:$L$23,11,FALSE))*VLOOKUP($A39,'FY17ProjSCH(revised)'!$A$3:$S$22,MATCH(H$27,'FY17ProjSCH(revised)'!$A$2:$S$2,0),FALSE)</f>
        <v>55190.844783023873</v>
      </c>
      <c r="I39" s="158">
        <f>+GPPcntSCHNew*(VLOOKUP($A39,FY19ProjRev!$B$4:$L$23,11,FALSE))*VLOOKUP($A39,'FY17ProjSCH(revised)'!$A$3:$S$22,MATCH(I$27,'FY17ProjSCH(revised)'!$A$2:$S$2,0),FALSE)</f>
        <v>4905.8528696021222</v>
      </c>
      <c r="J39" s="158">
        <f>+GPPcntSCHNew*(VLOOKUP($A39,FY19ProjRev!$B$4:$L$23,11,FALSE))*VLOOKUP($A39,'FY17ProjSCH(revised)'!$A$3:$S$22,MATCH(J$27,'FY17ProjSCH(revised)'!$A$2:$S$2,0),FALSE)</f>
        <v>4292.6212609018567</v>
      </c>
      <c r="K39" s="158">
        <f>+GPPcntSCHNew*(VLOOKUP($A39,FY19ProjRev!$B$4:$L$23,11,FALSE))*VLOOKUP($A39,'FY17ProjSCH(revised)'!$A$3:$S$22,MATCH(K$27,'FY17ProjSCH(revised)'!$A$2:$S$2,0),FALSE)</f>
        <v>3599362.9272662071</v>
      </c>
      <c r="L39" s="158">
        <f>+GPPcntSCHNew*(VLOOKUP($A39,FY19ProjRev!$B$4:$L$23,11,FALSE))*VLOOKUP($A39,'FY17ProjSCH(revised)'!$A$3:$S$22,MATCH(L$27,'FY17ProjSCH(revised)'!$A$2:$S$2,0),FALSE)</f>
        <v>15330.790217506632</v>
      </c>
      <c r="M39" s="158">
        <f>+GPPcntSCHNew*(VLOOKUP($A39,FY19ProjRev!$B$4:$L$23,11,FALSE))*VLOOKUP($A39,'FY17ProjSCH(revised)'!$A$3:$S$22,MATCH(M$27,'FY17ProjSCH(revised)'!$A$2:$S$2,0),FALSE)</f>
        <v>0</v>
      </c>
      <c r="N39" s="158">
        <f>+GPPcntSCHNew*(VLOOKUP($A39,FY19ProjRev!$B$4:$L$23,11,FALSE))*VLOOKUP($A39,'FY17ProjSCH(revised)'!$A$3:$S$22,MATCH(N$27,'FY17ProjSCH(revised)'!$A$2:$S$2,0),FALSE)</f>
        <v>22996.185326259947</v>
      </c>
      <c r="O39" s="158">
        <f>+GPPcntSCHNew*(VLOOKUP($A39,FY19ProjRev!$B$4:$L$23,11,FALSE))*VLOOKUP($A39,'FY17ProjSCH(revised)'!$A$3:$S$22,MATCH(O$27,'FY17ProjSCH(revised)'!$A$2:$S$2,0),FALSE)</f>
        <v>0</v>
      </c>
      <c r="P39" s="158">
        <f>+GPPcntSCHNew*(VLOOKUP($A39,FY19ProjRev!$B$4:$L$23,11,FALSE))*VLOOKUP($A39,'FY17ProjSCH(revised)'!$A$3:$S$22,MATCH(P$27,'FY17ProjSCH(revised)'!$A$2:$S$2,0),FALSE)</f>
        <v>0</v>
      </c>
      <c r="Q39" s="158">
        <f>+GPPcntSCHNew*(VLOOKUP($A39,FY19ProjRev!$B$4:$L$23,11,FALSE))*VLOOKUP($A39,'FY17ProjSCH(revised)'!$A$3:$S$22,MATCH(Q$27,'FY17ProjSCH(revised)'!$A$2:$S$2,0),FALSE)</f>
        <v>62243.008283076924</v>
      </c>
      <c r="R39" s="158">
        <f>+GPPcntSCHNew*(VLOOKUP($A39,FY19ProjRev!$B$4:$L$23,11,FALSE))*VLOOKUP($A39,'FY17ProjSCH(revised)'!$A$3:$S$22,MATCH(R$27,'FY17ProjSCH(revised)'!$A$2:$S$2,0),FALSE)</f>
        <v>0</v>
      </c>
      <c r="S39" s="158">
        <f>+GPPcntSCHNew*(VLOOKUP($A39,FY19ProjRev!$B$4:$L$23,11,FALSE))*VLOOKUP($A39,'FY17ProjSCH(revised)'!$A$3:$S$22,MATCH(S$27,'FY17ProjSCH(revised)'!$A$2:$S$2,0),FALSE)</f>
        <v>3986.0054565517239</v>
      </c>
      <c r="T39" s="159">
        <f t="shared" si="4"/>
        <v>4045795.5384000004</v>
      </c>
    </row>
    <row r="40" spans="1:91" s="40" customFormat="1" ht="20.100000000000001" customHeight="1" x14ac:dyDescent="0.25">
      <c r="A40" s="422">
        <v>37</v>
      </c>
      <c r="B40" s="155" t="s">
        <v>48</v>
      </c>
      <c r="C40" s="133">
        <f>+GPPcntSCHNew*(VLOOKUP($A40,FY19ProjRev!$B$4:$L$23,11,FALSE))*VLOOKUP($A40,'FY17ProjSCH(revised)'!$A$3:$S$22,MATCH(C$27,'FY17ProjSCH(revised)'!$A$2:$S$2,0),FALSE)</f>
        <v>3894.8091808803297</v>
      </c>
      <c r="D40" s="133">
        <f>+GPPcntSCHNew*(VLOOKUP($A40,FY19ProjRev!$B$4:$L$23,11,FALSE))*VLOOKUP($A40,'FY17ProjSCH(revised)'!$A$3:$S$22,MATCH(D$27,'FY17ProjSCH(revised)'!$A$2:$S$2,0),FALSE)</f>
        <v>6231.6946894085277</v>
      </c>
      <c r="E40" s="133">
        <f>+GPPcntSCHNew*(VLOOKUP($A40,FY19ProjRev!$B$4:$L$23,11,FALSE))*VLOOKUP($A40,'FY17ProjSCH(revised)'!$A$3:$S$22,MATCH(E$27,'FY17ProjSCH(revised)'!$A$2:$S$2,0),FALSE)</f>
        <v>4455661.7029270977</v>
      </c>
      <c r="F40" s="133">
        <f>+GPPcntSCHNew*(VLOOKUP($A40,FY19ProjRev!$B$4:$L$23,11,FALSE))*VLOOKUP($A40,'FY17ProjSCH(revised)'!$A$3:$S$22,MATCH(F$27,'FY17ProjSCH(revised)'!$A$2:$S$2,0),FALSE)</f>
        <v>0</v>
      </c>
      <c r="G40" s="133">
        <f>+GPPcntSCHNew*(VLOOKUP($A40,FY19ProjRev!$B$4:$L$23,11,FALSE))*VLOOKUP($A40,'FY17ProjSCH(revised)'!$A$3:$S$22,MATCH(G$27,'FY17ProjSCH(revised)'!$A$2:$S$2,0),FALSE)</f>
        <v>6621.1756074965606</v>
      </c>
      <c r="H40" s="133">
        <f>+GPPcntSCHNew*(VLOOKUP($A40,FY19ProjRev!$B$4:$L$23,11,FALSE))*VLOOKUP($A40,'FY17ProjSCH(revised)'!$A$3:$S$22,MATCH(H$27,'FY17ProjSCH(revised)'!$A$2:$S$2,0),FALSE)</f>
        <v>0</v>
      </c>
      <c r="I40" s="133">
        <f>+GPPcntSCHNew*(VLOOKUP($A40,FY19ProjRev!$B$4:$L$23,11,FALSE))*VLOOKUP($A40,'FY17ProjSCH(revised)'!$A$3:$S$22,MATCH(I$27,'FY17ProjSCH(revised)'!$A$2:$S$2,0),FALSE)</f>
        <v>3505.3282627922968</v>
      </c>
      <c r="J40" s="133">
        <f>+GPPcntSCHNew*(VLOOKUP($A40,FY19ProjRev!$B$4:$L$23,11,FALSE))*VLOOKUP($A40,'FY17ProjSCH(revised)'!$A$3:$S$22,MATCH(J$27,'FY17ProjSCH(revised)'!$A$2:$S$2,0),FALSE)</f>
        <v>21421.450494841814</v>
      </c>
      <c r="K40" s="133">
        <f>+GPPcntSCHNew*(VLOOKUP($A40,FY19ProjRev!$B$4:$L$23,11,FALSE))*VLOOKUP($A40,'FY17ProjSCH(revised)'!$A$3:$S$22,MATCH(K$27,'FY17ProjSCH(revised)'!$A$2:$S$2,0),FALSE)</f>
        <v>24537.297839546078</v>
      </c>
      <c r="L40" s="133">
        <f>+GPPcntSCHNew*(VLOOKUP($A40,FY19ProjRev!$B$4:$L$23,11,FALSE))*VLOOKUP($A40,'FY17ProjSCH(revised)'!$A$3:$S$22,MATCH(L$27,'FY17ProjSCH(revised)'!$A$2:$S$2,0),FALSE)</f>
        <v>0</v>
      </c>
      <c r="M40" s="133">
        <f>+GPPcntSCHNew*(VLOOKUP($A40,FY19ProjRev!$B$4:$L$23,11,FALSE))*VLOOKUP($A40,'FY17ProjSCH(revised)'!$A$3:$S$22,MATCH(M$27,'FY17ProjSCH(revised)'!$A$2:$S$2,0),FALSE)</f>
        <v>0</v>
      </c>
      <c r="N40" s="133">
        <f>+GPPcntSCHNew*(VLOOKUP($A40,FY19ProjRev!$B$4:$L$23,11,FALSE))*VLOOKUP($A40,'FY17ProjSCH(revised)'!$A$3:$S$22,MATCH(N$27,'FY17ProjSCH(revised)'!$A$2:$S$2,0),FALSE)</f>
        <v>2726.3664266162309</v>
      </c>
      <c r="O40" s="133">
        <f>+GPPcntSCHNew*(VLOOKUP($A40,FY19ProjRev!$B$4:$L$23,11,FALSE))*VLOOKUP($A40,'FY17ProjSCH(revised)'!$A$3:$S$22,MATCH(O$27,'FY17ProjSCH(revised)'!$A$2:$S$2,0),FALSE)</f>
        <v>0</v>
      </c>
      <c r="P40" s="133">
        <f>+GPPcntSCHNew*(VLOOKUP($A40,FY19ProjRev!$B$4:$L$23,11,FALSE))*VLOOKUP($A40,'FY17ProjSCH(revised)'!$A$3:$S$22,MATCH(P$27,'FY17ProjSCH(revised)'!$A$2:$S$2,0),FALSE)</f>
        <v>1557.9236723521319</v>
      </c>
      <c r="Q40" s="133">
        <f>+GPPcntSCHNew*(VLOOKUP($A40,FY19ProjRev!$B$4:$L$23,11,FALSE))*VLOOKUP($A40,'FY17ProjSCH(revised)'!$A$3:$S$22,MATCH(Q$27,'FY17ProjSCH(revised)'!$A$2:$S$2,0),FALSE)</f>
        <v>4284.2900989683631</v>
      </c>
      <c r="R40" s="133">
        <f>+GPPcntSCHNew*(VLOOKUP($A40,FY19ProjRev!$B$4:$L$23,11,FALSE))*VLOOKUP($A40,'FY17ProjSCH(revised)'!$A$3:$S$22,MATCH(R$27,'FY17ProjSCH(revised)'!$A$2:$S$2,0),FALSE)</f>
        <v>0</v>
      </c>
      <c r="S40" s="133">
        <f>+GPPcntSCHNew*(VLOOKUP($A40,FY19ProjRev!$B$4:$L$23,11,FALSE))*VLOOKUP($A40,'FY17ProjSCH(revised)'!$A$3:$S$22,MATCH(S$27,'FY17ProjSCH(revised)'!$A$2:$S$2,0),FALSE)</f>
        <v>0</v>
      </c>
      <c r="T40" s="156">
        <f t="shared" si="4"/>
        <v>4530442.0391999986</v>
      </c>
    </row>
    <row r="41" spans="1:91" ht="20.100000000000001" customHeight="1" x14ac:dyDescent="0.25">
      <c r="A41" s="422">
        <v>39</v>
      </c>
      <c r="B41" s="157" t="s">
        <v>51</v>
      </c>
      <c r="C41" s="158">
        <f>+GPPcntSCHNew*(VLOOKUP($A41,FY19ProjRev!$B$4:$L$23,11,FALSE))*VLOOKUP($A41,'FY17ProjSCH(revised)'!$A$3:$S$22,MATCH(C$27,'FY17ProjSCH(revised)'!$A$2:$S$2,0),FALSE)</f>
        <v>0</v>
      </c>
      <c r="D41" s="158">
        <f>+GPPcntSCHNew*(VLOOKUP($A41,FY19ProjRev!$B$4:$L$23,11,FALSE))*VLOOKUP($A41,'FY17ProjSCH(revised)'!$A$3:$S$22,MATCH(D$27,'FY17ProjSCH(revised)'!$A$2:$S$2,0),FALSE)</f>
        <v>34043.605369957077</v>
      </c>
      <c r="E41" s="158">
        <f>+GPPcntSCHNew*(VLOOKUP($A41,FY19ProjRev!$B$4:$L$23,11,FALSE))*VLOOKUP($A41,'FY17ProjSCH(revised)'!$A$3:$S$22,MATCH(E$27,'FY17ProjSCH(revised)'!$A$2:$S$2,0),FALSE)</f>
        <v>26876.530555229274</v>
      </c>
      <c r="F41" s="158">
        <f>+GPPcntSCHNew*(VLOOKUP($A41,FY19ProjRev!$B$4:$L$23,11,FALSE))*VLOOKUP($A41,'FY17ProjSCH(revised)'!$A$3:$S$22,MATCH(F$27,'FY17ProjSCH(revised)'!$A$2:$S$2,0),FALSE)</f>
        <v>0</v>
      </c>
      <c r="G41" s="158">
        <f>+GPPcntSCHNew*(VLOOKUP($A41,FY19ProjRev!$B$4:$L$23,11,FALSE))*VLOOKUP($A41,'FY17ProjSCH(revised)'!$A$3:$S$22,MATCH(G$27,'FY17ProjSCH(revised)'!$A$2:$S$2,0),FALSE)</f>
        <v>1433.4149629455612</v>
      </c>
      <c r="H41" s="158">
        <f>+GPPcntSCHNew*(VLOOKUP($A41,FY19ProjRev!$B$4:$L$23,11,FALSE))*VLOOKUP($A41,'FY17ProjSCH(revised)'!$A$3:$S$22,MATCH(H$27,'FY17ProjSCH(revised)'!$A$2:$S$2,0),FALSE)</f>
        <v>0</v>
      </c>
      <c r="I41" s="158">
        <f>+GPPcntSCHNew*(VLOOKUP($A41,FY19ProjRev!$B$4:$L$23,11,FALSE))*VLOOKUP($A41,'FY17ProjSCH(revised)'!$A$3:$S$22,MATCH(I$27,'FY17ProjSCH(revised)'!$A$2:$S$2,0),FALSE)</f>
        <v>0</v>
      </c>
      <c r="J41" s="158">
        <f>+GPPcntSCHNew*(VLOOKUP($A41,FY19ProjRev!$B$4:$L$23,11,FALSE))*VLOOKUP($A41,'FY17ProjSCH(revised)'!$A$3:$S$22,MATCH(J$27,'FY17ProjSCH(revised)'!$A$2:$S$2,0),FALSE)</f>
        <v>7851888.8132750485</v>
      </c>
      <c r="K41" s="158">
        <f>+GPPcntSCHNew*(VLOOKUP($A41,FY19ProjRev!$B$4:$L$23,11,FALSE))*VLOOKUP($A41,'FY17ProjSCH(revised)'!$A$3:$S$22,MATCH(K$27,'FY17ProjSCH(revised)'!$A$2:$S$2,0),FALSE)</f>
        <v>13259.088407246443</v>
      </c>
      <c r="L41" s="158">
        <f>+GPPcntSCHNew*(VLOOKUP($A41,FY19ProjRev!$B$4:$L$23,11,FALSE))*VLOOKUP($A41,'FY17ProjSCH(revised)'!$A$3:$S$22,MATCH(L$27,'FY17ProjSCH(revised)'!$A$2:$S$2,0),FALSE)</f>
        <v>0</v>
      </c>
      <c r="M41" s="158">
        <f>+GPPcntSCHNew*(VLOOKUP($A41,FY19ProjRev!$B$4:$L$23,11,FALSE))*VLOOKUP($A41,'FY17ProjSCH(revised)'!$A$3:$S$22,MATCH(M$27,'FY17ProjSCH(revised)'!$A$2:$S$2,0),FALSE)</f>
        <v>0</v>
      </c>
      <c r="N41" s="158">
        <f>+GPPcntSCHNew*(VLOOKUP($A41,FY19ProjRev!$B$4:$L$23,11,FALSE))*VLOOKUP($A41,'FY17ProjSCH(revised)'!$A$3:$S$22,MATCH(N$27,'FY17ProjSCH(revised)'!$A$2:$S$2,0),FALSE)</f>
        <v>2150.1224444183422</v>
      </c>
      <c r="O41" s="158">
        <f>+GPPcntSCHNew*(VLOOKUP($A41,FY19ProjRev!$B$4:$L$23,11,FALSE))*VLOOKUP($A41,'FY17ProjSCH(revised)'!$A$3:$S$22,MATCH(O$27,'FY17ProjSCH(revised)'!$A$2:$S$2,0),FALSE)</f>
        <v>0</v>
      </c>
      <c r="P41" s="158">
        <f>+GPPcntSCHNew*(VLOOKUP($A41,FY19ProjRev!$B$4:$L$23,11,FALSE))*VLOOKUP($A41,'FY17ProjSCH(revised)'!$A$3:$S$22,MATCH(P$27,'FY17ProjSCH(revised)'!$A$2:$S$2,0),FALSE)</f>
        <v>0</v>
      </c>
      <c r="Q41" s="158">
        <f>+GPPcntSCHNew*(VLOOKUP($A41,FY19ProjRev!$B$4:$L$23,11,FALSE))*VLOOKUP($A41,'FY17ProjSCH(revised)'!$A$3:$S$22,MATCH(Q$27,'FY17ProjSCH(revised)'!$A$2:$S$2,0),FALSE)</f>
        <v>2508.4761851547319</v>
      </c>
      <c r="R41" s="158">
        <f>+GPPcntSCHNew*(VLOOKUP($A41,FY19ProjRev!$B$4:$L$23,11,FALSE))*VLOOKUP($A41,'FY17ProjSCH(revised)'!$A$3:$S$22,MATCH(R$27,'FY17ProjSCH(revised)'!$A$2:$S$2,0),FALSE)</f>
        <v>0</v>
      </c>
      <c r="S41" s="158">
        <f>+GPPcntSCHNew*(VLOOKUP($A41,FY19ProjRev!$B$4:$L$23,11,FALSE))*VLOOKUP($A41,'FY17ProjSCH(revised)'!$A$3:$S$22,MATCH(S$27,'FY17ProjSCH(revised)'!$A$2:$S$2,0),FALSE)</f>
        <v>0</v>
      </c>
      <c r="T41" s="159">
        <f t="shared" si="4"/>
        <v>7932160.0512000006</v>
      </c>
    </row>
    <row r="42" spans="1:91" s="40" customFormat="1" ht="20.100000000000001" customHeight="1" x14ac:dyDescent="0.25">
      <c r="A42" s="422">
        <v>41</v>
      </c>
      <c r="B42" s="155" t="s">
        <v>53</v>
      </c>
      <c r="C42" s="133">
        <f>+GPPcntSCHNew*(VLOOKUP($A42,FY19ProjRev!$B$4:$L$23,11,FALSE))*VLOOKUP($A42,'FY17ProjSCH(revised)'!$A$3:$S$22,MATCH(C$27,'FY17ProjSCH(revised)'!$A$2:$S$2,0),FALSE)</f>
        <v>0</v>
      </c>
      <c r="D42" s="133">
        <f>+GPPcntSCHNew*(VLOOKUP($A42,FY19ProjRev!$B$4:$L$23,11,FALSE))*VLOOKUP($A42,'FY17ProjSCH(revised)'!$A$3:$S$22,MATCH(D$27,'FY17ProjSCH(revised)'!$A$2:$S$2,0),FALSE)</f>
        <v>45202.240828040747</v>
      </c>
      <c r="E42" s="133">
        <f>+GPPcntSCHNew*(VLOOKUP($A42,FY19ProjRev!$B$4:$L$23,11,FALSE))*VLOOKUP($A42,'FY17ProjSCH(revised)'!$A$3:$S$22,MATCH(E$27,'FY17ProjSCH(revised)'!$A$2:$S$2,0),FALSE)</f>
        <v>3665.0465536249249</v>
      </c>
      <c r="F42" s="133">
        <f>+GPPcntSCHNew*(VLOOKUP($A42,FY19ProjRev!$B$4:$L$23,11,FALSE))*VLOOKUP($A42,'FY17ProjSCH(revised)'!$A$3:$S$22,MATCH(F$27,'FY17ProjSCH(revised)'!$A$2:$S$2,0),FALSE)</f>
        <v>0</v>
      </c>
      <c r="G42" s="133">
        <f>+GPPcntSCHNew*(VLOOKUP($A42,FY19ProjRev!$B$4:$L$23,11,FALSE))*VLOOKUP($A42,'FY17ProjSCH(revised)'!$A$3:$S$22,MATCH(G$27,'FY17ProjSCH(revised)'!$A$2:$S$2,0),FALSE)</f>
        <v>0</v>
      </c>
      <c r="H42" s="133">
        <f>+GPPcntSCHNew*(VLOOKUP($A42,FY19ProjRev!$B$4:$L$23,11,FALSE))*VLOOKUP($A42,'FY17ProjSCH(revised)'!$A$3:$S$22,MATCH(H$27,'FY17ProjSCH(revised)'!$A$2:$S$2,0),FALSE)</f>
        <v>5701.1835278609942</v>
      </c>
      <c r="I42" s="133">
        <f>+GPPcntSCHNew*(VLOOKUP($A42,FY19ProjRev!$B$4:$L$23,11,FALSE))*VLOOKUP($A42,'FY17ProjSCH(revised)'!$A$3:$S$22,MATCH(I$27,'FY17ProjSCH(revised)'!$A$2:$S$2,0),FALSE)</f>
        <v>0</v>
      </c>
      <c r="J42" s="133">
        <f>+GPPcntSCHNew*(VLOOKUP($A42,FY19ProjRev!$B$4:$L$23,11,FALSE))*VLOOKUP($A42,'FY17ProjSCH(revised)'!$A$3:$S$22,MATCH(J$27,'FY17ProjSCH(revised)'!$A$2:$S$2,0),FALSE)</f>
        <v>1289689.1594811266</v>
      </c>
      <c r="K42" s="133">
        <f>+GPPcntSCHNew*(VLOOKUP($A42,FY19ProjRev!$B$4:$L$23,11,FALSE))*VLOOKUP($A42,'FY17ProjSCH(revised)'!$A$3:$S$22,MATCH(K$27,'FY17ProjSCH(revised)'!$A$2:$S$2,0),FALSE)</f>
        <v>12624.04924026363</v>
      </c>
      <c r="L42" s="133">
        <f>+GPPcntSCHNew*(VLOOKUP($A42,FY19ProjRev!$B$4:$L$23,11,FALSE))*VLOOKUP($A42,'FY17ProjSCH(revised)'!$A$3:$S$22,MATCH(L$27,'FY17ProjSCH(revised)'!$A$2:$S$2,0),FALSE)</f>
        <v>0</v>
      </c>
      <c r="M42" s="133">
        <f>+GPPcntSCHNew*(VLOOKUP($A42,FY19ProjRev!$B$4:$L$23,11,FALSE))*VLOOKUP($A42,'FY17ProjSCH(revised)'!$A$3:$S$22,MATCH(M$27,'FY17ProjSCH(revised)'!$A$2:$S$2,0),FALSE)</f>
        <v>0</v>
      </c>
      <c r="N42" s="133">
        <f>+GPPcntSCHNew*(VLOOKUP($A42,FY19ProjRev!$B$4:$L$23,11,FALSE))*VLOOKUP($A42,'FY17ProjSCH(revised)'!$A$3:$S$22,MATCH(N$27,'FY17ProjSCH(revised)'!$A$2:$S$2,0),FALSE)</f>
        <v>0</v>
      </c>
      <c r="O42" s="133">
        <f>+GPPcntSCHNew*(VLOOKUP($A42,FY19ProjRev!$B$4:$L$23,11,FALSE))*VLOOKUP($A42,'FY17ProjSCH(revised)'!$A$3:$S$22,MATCH(O$27,'FY17ProjSCH(revised)'!$A$2:$S$2,0),FALSE)</f>
        <v>0</v>
      </c>
      <c r="P42" s="133">
        <f>+GPPcntSCHNew*(VLOOKUP($A42,FY19ProjRev!$B$4:$L$23,11,FALSE))*VLOOKUP($A42,'FY17ProjSCH(revised)'!$A$3:$S$22,MATCH(P$27,'FY17ProjSCH(revised)'!$A$2:$S$2,0),FALSE)</f>
        <v>0</v>
      </c>
      <c r="Q42" s="133">
        <f>+GPPcntSCHNew*(VLOOKUP($A42,FY19ProjRev!$B$4:$L$23,11,FALSE))*VLOOKUP($A42,'FY17ProjSCH(revised)'!$A$3:$S$22,MATCH(Q$27,'FY17ProjSCH(revised)'!$A$2:$S$2,0),FALSE)</f>
        <v>2443.3643690832832</v>
      </c>
      <c r="R42" s="133">
        <f>+GPPcntSCHNew*(VLOOKUP($A42,FY19ProjRev!$B$4:$L$23,11,FALSE))*VLOOKUP($A42,'FY17ProjSCH(revised)'!$A$3:$S$22,MATCH(R$27,'FY17ProjSCH(revised)'!$A$2:$S$2,0),FALSE)</f>
        <v>0</v>
      </c>
      <c r="S42" s="133">
        <f>+GPPcntSCHNew*(VLOOKUP($A42,FY19ProjRev!$B$4:$L$23,11,FALSE))*VLOOKUP($A42,'FY17ProjSCH(revised)'!$A$3:$S$22,MATCH(S$27,'FY17ProjSCH(revised)'!$A$2:$S$2,0),FALSE)</f>
        <v>0</v>
      </c>
      <c r="T42" s="156">
        <f t="shared" si="4"/>
        <v>1359325.044</v>
      </c>
    </row>
    <row r="43" spans="1:91" ht="20.100000000000001" customHeight="1" x14ac:dyDescent="0.25">
      <c r="A43" s="422">
        <v>45</v>
      </c>
      <c r="B43" s="157" t="s">
        <v>162</v>
      </c>
      <c r="C43" s="158">
        <f>+GPPcntSCHNew*(VLOOKUP($A43,FY19ProjRev!$B$4:$L$23,11,FALSE))*VLOOKUP($A43,'FY17ProjSCH(revised)'!$A$3:$S$22,MATCH(C$27,'FY17ProjSCH(revised)'!$A$2:$S$2,0),FALSE)</f>
        <v>0</v>
      </c>
      <c r="D43" s="158">
        <f>+GPPcntSCHNew*(VLOOKUP($A43,FY19ProjRev!$B$4:$L$23,11,FALSE))*VLOOKUP($A43,'FY17ProjSCH(revised)'!$A$3:$S$22,MATCH(D$27,'FY17ProjSCH(revised)'!$A$2:$S$2,0),FALSE)</f>
        <v>4614.1525687979538</v>
      </c>
      <c r="E43" s="158">
        <f>+GPPcntSCHNew*(VLOOKUP($A43,FY19ProjRev!$B$4:$L$23,11,FALSE))*VLOOKUP($A43,'FY17ProjSCH(revised)'!$A$3:$S$22,MATCH(E$27,'FY17ProjSCH(revised)'!$A$2:$S$2,0),FALSE)</f>
        <v>0</v>
      </c>
      <c r="F43" s="158">
        <f>+GPPcntSCHNew*(VLOOKUP($A43,FY19ProjRev!$B$4:$L$23,11,FALSE))*VLOOKUP($A43,'FY17ProjSCH(revised)'!$A$3:$S$22,MATCH(F$27,'FY17ProjSCH(revised)'!$A$2:$S$2,0),FALSE)</f>
        <v>384.51271406649619</v>
      </c>
      <c r="G43" s="158">
        <f>+GPPcntSCHNew*(VLOOKUP($A43,FY19ProjRev!$B$4:$L$23,11,FALSE))*VLOOKUP($A43,'FY17ProjSCH(revised)'!$A$3:$S$22,MATCH(G$27,'FY17ProjSCH(revised)'!$A$2:$S$2,0),FALSE)</f>
        <v>0</v>
      </c>
      <c r="H43" s="158">
        <f>+GPPcntSCHNew*(VLOOKUP($A43,FY19ProjRev!$B$4:$L$23,11,FALSE))*VLOOKUP($A43,'FY17ProjSCH(revised)'!$A$3:$S$22,MATCH(H$27,'FY17ProjSCH(revised)'!$A$2:$S$2,0),FALSE)</f>
        <v>0</v>
      </c>
      <c r="I43" s="158">
        <f>+GPPcntSCHNew*(VLOOKUP($A43,FY19ProjRev!$B$4:$L$23,11,FALSE))*VLOOKUP($A43,'FY17ProjSCH(revised)'!$A$3:$S$22,MATCH(I$27,'FY17ProjSCH(revised)'!$A$2:$S$2,0),FALSE)</f>
        <v>0</v>
      </c>
      <c r="J43" s="158">
        <f>+GPPcntSCHNew*(VLOOKUP($A43,FY19ProjRev!$B$4:$L$23,11,FALSE))*VLOOKUP($A43,'FY17ProjSCH(revised)'!$A$3:$S$22,MATCH(J$27,'FY17ProjSCH(revised)'!$A$2:$S$2,0),FALSE)</f>
        <v>0</v>
      </c>
      <c r="K43" s="158">
        <f>+GPPcntSCHNew*(VLOOKUP($A43,FY19ProjRev!$B$4:$L$23,11,FALSE))*VLOOKUP($A43,'FY17ProjSCH(revised)'!$A$3:$S$22,MATCH(K$27,'FY17ProjSCH(revised)'!$A$2:$S$2,0),FALSE)</f>
        <v>17687.584847058824</v>
      </c>
      <c r="L43" s="158">
        <f>+GPPcntSCHNew*(VLOOKUP($A43,FY19ProjRev!$B$4:$L$23,11,FALSE))*VLOOKUP($A43,'FY17ProjSCH(revised)'!$A$3:$S$22,MATCH(L$27,'FY17ProjSCH(revised)'!$A$2:$S$2,0),FALSE)</f>
        <v>13073.432278260869</v>
      </c>
      <c r="M43" s="158">
        <f>+GPPcntSCHNew*(VLOOKUP($A43,FY19ProjRev!$B$4:$L$23,11,FALSE))*VLOOKUP($A43,'FY17ProjSCH(revised)'!$A$3:$S$22,MATCH(M$27,'FY17ProjSCH(revised)'!$A$2:$S$2,0),FALSE)</f>
        <v>384.51271406649619</v>
      </c>
      <c r="N43" s="158">
        <f>+GPPcntSCHNew*(VLOOKUP($A43,FY19ProjRev!$B$4:$L$23,11,FALSE))*VLOOKUP($A43,'FY17ProjSCH(revised)'!$A$3:$S$22,MATCH(N$27,'FY17ProjSCH(revised)'!$A$2:$S$2,0),FALSE)</f>
        <v>30376.504411253198</v>
      </c>
      <c r="O43" s="158">
        <f>+GPPcntSCHNew*(VLOOKUP($A43,FY19ProjRev!$B$4:$L$23,11,FALSE))*VLOOKUP($A43,'FY17ProjSCH(revised)'!$A$3:$S$22,MATCH(O$27,'FY17ProjSCH(revised)'!$A$2:$S$2,0),FALSE)</f>
        <v>1212753.1001657289</v>
      </c>
      <c r="P43" s="158">
        <f>+GPPcntSCHNew*(VLOOKUP($A43,FY19ProjRev!$B$4:$L$23,11,FALSE))*VLOOKUP($A43,'FY17ProjSCH(revised)'!$A$3:$S$22,MATCH(P$27,'FY17ProjSCH(revised)'!$A$2:$S$2,0),FALSE)</f>
        <v>39604.809548849109</v>
      </c>
      <c r="Q43" s="158">
        <f>+GPPcntSCHNew*(VLOOKUP($A43,FY19ProjRev!$B$4:$L$23,11,FALSE))*VLOOKUP($A43,'FY17ProjSCH(revised)'!$A$3:$S$22,MATCH(Q$27,'FY17ProjSCH(revised)'!$A$2:$S$2,0),FALSE)</f>
        <v>34221.631551918159</v>
      </c>
      <c r="R43" s="158">
        <f>+GPPcntSCHNew*(VLOOKUP($A43,FY19ProjRev!$B$4:$L$23,11,FALSE))*VLOOKUP($A43,'FY17ProjSCH(revised)'!$A$3:$S$22,MATCH(R$27,'FY17ProjSCH(revised)'!$A$2:$S$2,0),FALSE)</f>
        <v>0</v>
      </c>
      <c r="S43" s="158">
        <f>+GPPcntSCHNew*(VLOOKUP($A43,FY19ProjRev!$B$4:$L$23,11,FALSE))*VLOOKUP($A43,'FY17ProjSCH(revised)'!$A$3:$S$22,MATCH(S$27,'FY17ProjSCH(revised)'!$A$2:$S$2,0),FALSE)</f>
        <v>0</v>
      </c>
      <c r="T43" s="159">
        <f t="shared" si="4"/>
        <v>1353100.2408</v>
      </c>
    </row>
    <row r="44" spans="1:91" s="40" customFormat="1" ht="20.100000000000001" customHeight="1" x14ac:dyDescent="0.25">
      <c r="A44" s="422">
        <v>47</v>
      </c>
      <c r="B44" s="155" t="s">
        <v>60</v>
      </c>
      <c r="C44" s="133">
        <f>+GPPcntSCHNew*(VLOOKUP($A44,FY19ProjRev!$B$4:$L$23,11,FALSE))*VLOOKUP($A44,'FY17ProjSCH(revised)'!$A$3:$S$22,MATCH(C$27,'FY17ProjSCH(revised)'!$A$2:$S$2,0),FALSE)</f>
        <v>0</v>
      </c>
      <c r="D44" s="133">
        <f>+GPPcntSCHNew*(VLOOKUP($A44,FY19ProjRev!$B$4:$L$23,11,FALSE))*VLOOKUP($A44,'FY17ProjSCH(revised)'!$A$3:$S$22,MATCH(D$27,'FY17ProjSCH(revised)'!$A$2:$S$2,0),FALSE)</f>
        <v>1794.4615541719058</v>
      </c>
      <c r="E44" s="133">
        <f>+GPPcntSCHNew*(VLOOKUP($A44,FY19ProjRev!$B$4:$L$23,11,FALSE))*VLOOKUP($A44,'FY17ProjSCH(revised)'!$A$3:$S$22,MATCH(E$27,'FY17ProjSCH(revised)'!$A$2:$S$2,0),FALSE)</f>
        <v>5383.3846625157175</v>
      </c>
      <c r="F44" s="133">
        <f>+GPPcntSCHNew*(VLOOKUP($A44,FY19ProjRev!$B$4:$L$23,11,FALSE))*VLOOKUP($A44,'FY17ProjSCH(revised)'!$A$3:$S$22,MATCH(F$27,'FY17ProjSCH(revised)'!$A$2:$S$2,0),FALSE)</f>
        <v>0</v>
      </c>
      <c r="G44" s="133">
        <f>+GPPcntSCHNew*(VLOOKUP($A44,FY19ProjRev!$B$4:$L$23,11,FALSE))*VLOOKUP($A44,'FY17ProjSCH(revised)'!$A$3:$S$22,MATCH(G$27,'FY17ProjSCH(revised)'!$A$2:$S$2,0),FALSE)</f>
        <v>0</v>
      </c>
      <c r="H44" s="133">
        <f>+GPPcntSCHNew*(VLOOKUP($A44,FY19ProjRev!$B$4:$L$23,11,FALSE))*VLOOKUP($A44,'FY17ProjSCH(revised)'!$A$3:$S$22,MATCH(H$27,'FY17ProjSCH(revised)'!$A$2:$S$2,0),FALSE)</f>
        <v>1794.4615541719058</v>
      </c>
      <c r="I44" s="133">
        <f>+GPPcntSCHNew*(VLOOKUP($A44,FY19ProjRev!$B$4:$L$23,11,FALSE))*VLOOKUP($A44,'FY17ProjSCH(revised)'!$A$3:$S$22,MATCH(I$27,'FY17ProjSCH(revised)'!$A$2:$S$2,0),FALSE)</f>
        <v>0</v>
      </c>
      <c r="J44" s="133">
        <f>+GPPcntSCHNew*(VLOOKUP($A44,FY19ProjRev!$B$4:$L$23,11,FALSE))*VLOOKUP($A44,'FY17ProjSCH(revised)'!$A$3:$S$22,MATCH(J$27,'FY17ProjSCH(revised)'!$A$2:$S$2,0),FALSE)</f>
        <v>0</v>
      </c>
      <c r="K44" s="133">
        <f>+GPPcntSCHNew*(VLOOKUP($A44,FY19ProjRev!$B$4:$L$23,11,FALSE))*VLOOKUP($A44,'FY17ProjSCH(revised)'!$A$3:$S$22,MATCH(K$27,'FY17ProjSCH(revised)'!$A$2:$S$2,0),FALSE)</f>
        <v>0</v>
      </c>
      <c r="L44" s="133">
        <f>+GPPcntSCHNew*(VLOOKUP($A44,FY19ProjRev!$B$4:$L$23,11,FALSE))*VLOOKUP($A44,'FY17ProjSCH(revised)'!$A$3:$S$22,MATCH(L$27,'FY17ProjSCH(revised)'!$A$2:$S$2,0),FALSE)</f>
        <v>5383.3846625157175</v>
      </c>
      <c r="M44" s="133">
        <f>+GPPcntSCHNew*(VLOOKUP($A44,FY19ProjRev!$B$4:$L$23,11,FALSE))*VLOOKUP($A44,'FY17ProjSCH(revised)'!$A$3:$S$22,MATCH(M$27,'FY17ProjSCH(revised)'!$A$2:$S$2,0),FALSE)</f>
        <v>0</v>
      </c>
      <c r="N44" s="133">
        <f>+GPPcntSCHNew*(VLOOKUP($A44,FY19ProjRev!$B$4:$L$23,11,FALSE))*VLOOKUP($A44,'FY17ProjSCH(revised)'!$A$3:$S$22,MATCH(N$27,'FY17ProjSCH(revised)'!$A$2:$S$2,0),FALSE)</f>
        <v>606528.00531010411</v>
      </c>
      <c r="O44" s="133">
        <f>+GPPcntSCHNew*(VLOOKUP($A44,FY19ProjRev!$B$4:$L$23,11,FALSE))*VLOOKUP($A44,'FY17ProjSCH(revised)'!$A$3:$S$22,MATCH(O$27,'FY17ProjSCH(revised)'!$A$2:$S$2,0),FALSE)</f>
        <v>53235.692773766532</v>
      </c>
      <c r="P44" s="133">
        <f>+GPPcntSCHNew*(VLOOKUP($A44,FY19ProjRev!$B$4:$L$23,11,FALSE))*VLOOKUP($A44,'FY17ProjSCH(revised)'!$A$3:$S$22,MATCH(P$27,'FY17ProjSCH(revised)'!$A$2:$S$2,0),FALSE)</f>
        <v>5219191.4303089883</v>
      </c>
      <c r="Q44" s="133">
        <f>+GPPcntSCHNew*(VLOOKUP($A44,FY19ProjRev!$B$4:$L$23,11,FALSE))*VLOOKUP($A44,'FY17ProjSCH(revised)'!$A$3:$S$22,MATCH(Q$27,'FY17ProjSCH(revised)'!$A$2:$S$2,0),FALSE)</f>
        <v>53235.692773766532</v>
      </c>
      <c r="R44" s="133">
        <f>+GPPcntSCHNew*(VLOOKUP($A44,FY19ProjRev!$B$4:$L$23,11,FALSE))*VLOOKUP($A44,'FY17ProjSCH(revised)'!$A$3:$S$22,MATCH(R$27,'FY17ProjSCH(revised)'!$A$2:$S$2,0),FALSE)</f>
        <v>0</v>
      </c>
      <c r="S44" s="133">
        <f>+GPPcntSCHNew*(VLOOKUP($A44,FY19ProjRev!$B$4:$L$23,11,FALSE))*VLOOKUP($A44,'FY17ProjSCH(revised)'!$A$3:$S$22,MATCH(S$27,'FY17ProjSCH(revised)'!$A$2:$S$2,0),FALSE)</f>
        <v>0</v>
      </c>
      <c r="T44" s="156">
        <f t="shared" si="4"/>
        <v>5946546.5136000011</v>
      </c>
    </row>
    <row r="45" spans="1:91" ht="20.100000000000001" customHeight="1" x14ac:dyDescent="0.25">
      <c r="A45" s="422">
        <v>49</v>
      </c>
      <c r="B45" s="157" t="s">
        <v>63</v>
      </c>
      <c r="C45" s="158">
        <f>+GPPcntSCHNew*(VLOOKUP($A45,FY19ProjRev!$B$4:$L$23,11,FALSE))*VLOOKUP($A45,'FY17ProjSCH(revised)'!$A$3:$S$22,MATCH(C$27,'FY17ProjSCH(revised)'!$A$2:$S$2,0),FALSE)</f>
        <v>0</v>
      </c>
      <c r="D45" s="158">
        <f>+GPPcntSCHNew*(VLOOKUP($A45,FY19ProjRev!$B$4:$L$23,11,FALSE))*VLOOKUP($A45,'FY17ProjSCH(revised)'!$A$3:$S$22,MATCH(D$27,'FY17ProjSCH(revised)'!$A$2:$S$2,0),FALSE)</f>
        <v>4970.2491708201169</v>
      </c>
      <c r="E45" s="158">
        <f>+GPPcntSCHNew*(VLOOKUP($A45,FY19ProjRev!$B$4:$L$23,11,FALSE))*VLOOKUP($A45,'FY17ProjSCH(revised)'!$A$3:$S$22,MATCH(E$27,'FY17ProjSCH(revised)'!$A$2:$S$2,0),FALSE)</f>
        <v>662.69988944268232</v>
      </c>
      <c r="F45" s="158">
        <f>+GPPcntSCHNew*(VLOOKUP($A45,FY19ProjRev!$B$4:$L$23,11,FALSE))*VLOOKUP($A45,'FY17ProjSCH(revised)'!$A$3:$S$22,MATCH(F$27,'FY17ProjSCH(revised)'!$A$2:$S$2,0),FALSE)</f>
        <v>0</v>
      </c>
      <c r="G45" s="158">
        <f>+GPPcntSCHNew*(VLOOKUP($A45,FY19ProjRev!$B$4:$L$23,11,FALSE))*VLOOKUP($A45,'FY17ProjSCH(revised)'!$A$3:$S$22,MATCH(G$27,'FY17ProjSCH(revised)'!$A$2:$S$2,0),FALSE)</f>
        <v>0</v>
      </c>
      <c r="H45" s="158">
        <f>+GPPcntSCHNew*(VLOOKUP($A45,FY19ProjRev!$B$4:$L$23,11,FALSE))*VLOOKUP($A45,'FY17ProjSCH(revised)'!$A$3:$S$22,MATCH(H$27,'FY17ProjSCH(revised)'!$A$2:$S$2,0),FALSE)</f>
        <v>0</v>
      </c>
      <c r="I45" s="158">
        <f>+GPPcntSCHNew*(VLOOKUP($A45,FY19ProjRev!$B$4:$L$23,11,FALSE))*VLOOKUP($A45,'FY17ProjSCH(revised)'!$A$3:$S$22,MATCH(I$27,'FY17ProjSCH(revised)'!$A$2:$S$2,0),FALSE)</f>
        <v>0</v>
      </c>
      <c r="J45" s="158">
        <f>+GPPcntSCHNew*(VLOOKUP($A45,FY19ProjRev!$B$4:$L$23,11,FALSE))*VLOOKUP($A45,'FY17ProjSCH(revised)'!$A$3:$S$22,MATCH(J$27,'FY17ProjSCH(revised)'!$A$2:$S$2,0),FALSE)</f>
        <v>0</v>
      </c>
      <c r="K45" s="158">
        <f>+GPPcntSCHNew*(VLOOKUP($A45,FY19ProjRev!$B$4:$L$23,11,FALSE))*VLOOKUP($A45,'FY17ProjSCH(revised)'!$A$3:$S$22,MATCH(K$27,'FY17ProjSCH(revised)'!$A$2:$S$2,0),FALSE)</f>
        <v>0</v>
      </c>
      <c r="L45" s="158">
        <f>+GPPcntSCHNew*(VLOOKUP($A45,FY19ProjRev!$B$4:$L$23,11,FALSE))*VLOOKUP($A45,'FY17ProjSCH(revised)'!$A$3:$S$22,MATCH(L$27,'FY17ProjSCH(revised)'!$A$2:$S$2,0),FALSE)</f>
        <v>0</v>
      </c>
      <c r="M45" s="158">
        <f>+GPPcntSCHNew*(VLOOKUP($A45,FY19ProjRev!$B$4:$L$23,11,FALSE))*VLOOKUP($A45,'FY17ProjSCH(revised)'!$A$3:$S$22,MATCH(M$27,'FY17ProjSCH(revised)'!$A$2:$S$2,0),FALSE)</f>
        <v>0</v>
      </c>
      <c r="N45" s="158">
        <f>+GPPcntSCHNew*(VLOOKUP($A45,FY19ProjRev!$B$4:$L$23,11,FALSE))*VLOOKUP($A45,'FY17ProjSCH(revised)'!$A$3:$S$22,MATCH(N$27,'FY17ProjSCH(revised)'!$A$2:$S$2,0),FALSE)</f>
        <v>13133717.7589198</v>
      </c>
      <c r="O45" s="158">
        <f>+GPPcntSCHNew*(VLOOKUP($A45,FY19ProjRev!$B$4:$L$23,11,FALSE))*VLOOKUP($A45,'FY17ProjSCH(revised)'!$A$3:$S$22,MATCH(O$27,'FY17ProjSCH(revised)'!$A$2:$S$2,0),FALSE)</f>
        <v>0</v>
      </c>
      <c r="P45" s="158">
        <f>+GPPcntSCHNew*(VLOOKUP($A45,FY19ProjRev!$B$4:$L$23,11,FALSE))*VLOOKUP($A45,'FY17ProjSCH(revised)'!$A$3:$S$22,MATCH(P$27,'FY17ProjSCH(revised)'!$A$2:$S$2,0),FALSE)</f>
        <v>0</v>
      </c>
      <c r="Q45" s="158">
        <f>+GPPcntSCHNew*(VLOOKUP($A45,FY19ProjRev!$B$4:$L$23,11,FALSE))*VLOOKUP($A45,'FY17ProjSCH(revised)'!$A$3:$S$22,MATCH(Q$27,'FY17ProjSCH(revised)'!$A$2:$S$2,0),FALSE)</f>
        <v>23857.196019936564</v>
      </c>
      <c r="R45" s="158">
        <f>+GPPcntSCHNew*(VLOOKUP($A45,FY19ProjRev!$B$4:$L$23,11,FALSE))*VLOOKUP($A45,'FY17ProjSCH(revised)'!$A$3:$S$22,MATCH(R$27,'FY17ProjSCH(revised)'!$A$2:$S$2,0),FALSE)</f>
        <v>0</v>
      </c>
      <c r="S45" s="158">
        <f>+GPPcntSCHNew*(VLOOKUP($A45,FY19ProjRev!$B$4:$L$23,11,FALSE))*VLOOKUP($A45,'FY17ProjSCH(revised)'!$A$3:$S$22,MATCH(S$27,'FY17ProjSCH(revised)'!$A$2:$S$2,0),FALSE)</f>
        <v>0</v>
      </c>
      <c r="T45" s="159">
        <f t="shared" si="4"/>
        <v>13163207.903999999</v>
      </c>
    </row>
    <row r="46" spans="1:91" s="40" customFormat="1" ht="20.100000000000001" customHeight="1" x14ac:dyDescent="0.25">
      <c r="A46" s="422">
        <v>51</v>
      </c>
      <c r="B46" s="155" t="s">
        <v>66</v>
      </c>
      <c r="C46" s="133">
        <f>+GPPcntSCHNew*(VLOOKUP($A46,FY19ProjRev!$B$4:$L$23,11,FALSE))*VLOOKUP($A46,'FY17ProjSCH(revised)'!$A$3:$S$22,MATCH(C$27,'FY17ProjSCH(revised)'!$A$2:$S$2,0),FALSE)</f>
        <v>0</v>
      </c>
      <c r="D46" s="133">
        <f>+GPPcntSCHNew*(VLOOKUP($A46,FY19ProjRev!$B$4:$L$23,11,FALSE))*VLOOKUP($A46,'FY17ProjSCH(revised)'!$A$3:$S$22,MATCH(D$27,'FY17ProjSCH(revised)'!$A$2:$S$2,0),FALSE)</f>
        <v>1749.486766751269</v>
      </c>
      <c r="E46" s="133">
        <f>+GPPcntSCHNew*(VLOOKUP($A46,FY19ProjRev!$B$4:$L$23,11,FALSE))*VLOOKUP($A46,'FY17ProjSCH(revised)'!$A$3:$S$22,MATCH(E$27,'FY17ProjSCH(revised)'!$A$2:$S$2,0),FALSE)</f>
        <v>0</v>
      </c>
      <c r="F46" s="133">
        <f>+GPPcntSCHNew*(VLOOKUP($A46,FY19ProjRev!$B$4:$L$23,11,FALSE))*VLOOKUP($A46,'FY17ProjSCH(revised)'!$A$3:$S$22,MATCH(F$27,'FY17ProjSCH(revised)'!$A$2:$S$2,0),FALSE)</f>
        <v>0</v>
      </c>
      <c r="G46" s="133">
        <f>+GPPcntSCHNew*(VLOOKUP($A46,FY19ProjRev!$B$4:$L$23,11,FALSE))*VLOOKUP($A46,'FY17ProjSCH(revised)'!$A$3:$S$22,MATCH(G$27,'FY17ProjSCH(revised)'!$A$2:$S$2,0),FALSE)</f>
        <v>699.79470670050773</v>
      </c>
      <c r="H46" s="133">
        <f>+GPPcntSCHNew*(VLOOKUP($A46,FY19ProjRev!$B$4:$L$23,11,FALSE))*VLOOKUP($A46,'FY17ProjSCH(revised)'!$A$3:$S$22,MATCH(H$27,'FY17ProjSCH(revised)'!$A$2:$S$2,0),FALSE)</f>
        <v>0</v>
      </c>
      <c r="I46" s="133">
        <f>+GPPcntSCHNew*(VLOOKUP($A46,FY19ProjRev!$B$4:$L$23,11,FALSE))*VLOOKUP($A46,'FY17ProjSCH(revised)'!$A$3:$S$22,MATCH(I$27,'FY17ProjSCH(revised)'!$A$2:$S$2,0),FALSE)</f>
        <v>0</v>
      </c>
      <c r="J46" s="133">
        <f>+GPPcntSCHNew*(VLOOKUP($A46,FY19ProjRev!$B$4:$L$23,11,FALSE))*VLOOKUP($A46,'FY17ProjSCH(revised)'!$A$3:$S$22,MATCH(J$27,'FY17ProjSCH(revised)'!$A$2:$S$2,0),FALSE)</f>
        <v>0</v>
      </c>
      <c r="K46" s="133">
        <f>+GPPcntSCHNew*(VLOOKUP($A46,FY19ProjRev!$B$4:$L$23,11,FALSE))*VLOOKUP($A46,'FY17ProjSCH(revised)'!$A$3:$S$22,MATCH(K$27,'FY17ProjSCH(revised)'!$A$2:$S$2,0),FALSE)</f>
        <v>0</v>
      </c>
      <c r="L46" s="133">
        <f>+GPPcntSCHNew*(VLOOKUP($A46,FY19ProjRev!$B$4:$L$23,11,FALSE))*VLOOKUP($A46,'FY17ProjSCH(revised)'!$A$3:$S$22,MATCH(L$27,'FY17ProjSCH(revised)'!$A$2:$S$2,0),FALSE)</f>
        <v>1749.486766751269</v>
      </c>
      <c r="M46" s="133">
        <f>+GPPcntSCHNew*(VLOOKUP($A46,FY19ProjRev!$B$4:$L$23,11,FALSE))*VLOOKUP($A46,'FY17ProjSCH(revised)'!$A$3:$S$22,MATCH(M$27,'FY17ProjSCH(revised)'!$A$2:$S$2,0),FALSE)</f>
        <v>5467496.0434510661</v>
      </c>
      <c r="N46" s="133">
        <f>+GPPcntSCHNew*(VLOOKUP($A46,FY19ProjRev!$B$4:$L$23,11,FALSE))*VLOOKUP($A46,'FY17ProjSCH(revised)'!$A$3:$S$22,MATCH(N$27,'FY17ProjSCH(revised)'!$A$2:$S$2,0),FALSE)</f>
        <v>42337.579755380713</v>
      </c>
      <c r="O46" s="133">
        <f>+GPPcntSCHNew*(VLOOKUP($A46,FY19ProjRev!$B$4:$L$23,11,FALSE))*VLOOKUP($A46,'FY17ProjSCH(revised)'!$A$3:$S$22,MATCH(O$27,'FY17ProjSCH(revised)'!$A$2:$S$2,0),FALSE)</f>
        <v>0</v>
      </c>
      <c r="P46" s="133">
        <f>+GPPcntSCHNew*(VLOOKUP($A46,FY19ProjRev!$B$4:$L$23,11,FALSE))*VLOOKUP($A46,'FY17ProjSCH(revised)'!$A$3:$S$22,MATCH(P$27,'FY17ProjSCH(revised)'!$A$2:$S$2,0),FALSE)</f>
        <v>0</v>
      </c>
      <c r="Q46" s="133">
        <f>+GPPcntSCHNew*(VLOOKUP($A46,FY19ProjRev!$B$4:$L$23,11,FALSE))*VLOOKUP($A46,'FY17ProjSCH(revised)'!$A$3:$S$22,MATCH(Q$27,'FY17ProjSCH(revised)'!$A$2:$S$2,0),FALSE)</f>
        <v>349.89735335025387</v>
      </c>
      <c r="R46" s="133">
        <f>+GPPcntSCHNew*(VLOOKUP($A46,FY19ProjRev!$B$4:$L$23,11,FALSE))*VLOOKUP($A46,'FY17ProjSCH(revised)'!$A$3:$S$22,MATCH(R$27,'FY17ProjSCH(revised)'!$A$2:$S$2,0),FALSE)</f>
        <v>0</v>
      </c>
      <c r="S46" s="133">
        <f>+GPPcntSCHNew*(VLOOKUP($A46,FY19ProjRev!$B$4:$L$23,11,FALSE))*VLOOKUP($A46,'FY17ProjSCH(revised)'!$A$3:$S$22,MATCH(S$27,'FY17ProjSCH(revised)'!$A$2:$S$2,0),FALSE)</f>
        <v>0</v>
      </c>
      <c r="T46" s="156">
        <f t="shared" si="4"/>
        <v>5514382.2888000002</v>
      </c>
    </row>
    <row r="47" spans="1:91" ht="20.100000000000001" customHeight="1" x14ac:dyDescent="0.25">
      <c r="A47" s="422">
        <v>53</v>
      </c>
      <c r="B47" s="160" t="s">
        <v>159</v>
      </c>
      <c r="C47" s="158">
        <f>+GPPcntSCHNew*(VLOOKUP($A47,FY19ProjRev!$B$4:$L$23,11,FALSE))*VLOOKUP($A47,'FY17ProjSCH(revised)'!$A$3:$S$22,MATCH(C$27,'FY17ProjSCH(revised)'!$A$2:$S$2,0),FALSE)</f>
        <v>0</v>
      </c>
      <c r="D47" s="158">
        <f>+GPPcntSCHNew*(VLOOKUP($A47,FY19ProjRev!$B$4:$L$23,11,FALSE))*VLOOKUP($A47,'FY17ProjSCH(revised)'!$A$3:$S$22,MATCH(D$27,'FY17ProjSCH(revised)'!$A$2:$S$2,0),FALSE)</f>
        <v>0</v>
      </c>
      <c r="E47" s="158">
        <f>+GPPcntSCHNew*(VLOOKUP($A47,FY19ProjRev!$B$4:$L$23,11,FALSE))*VLOOKUP($A47,'FY17ProjSCH(revised)'!$A$3:$S$22,MATCH(E$27,'FY17ProjSCH(revised)'!$A$2:$S$2,0),FALSE)</f>
        <v>4632.9295090909091</v>
      </c>
      <c r="F47" s="158">
        <f>+GPPcntSCHNew*(VLOOKUP($A47,FY19ProjRev!$B$4:$L$23,11,FALSE))*VLOOKUP($A47,'FY17ProjSCH(revised)'!$A$3:$S$22,MATCH(F$27,'FY17ProjSCH(revised)'!$A$2:$S$2,0),FALSE)</f>
        <v>0</v>
      </c>
      <c r="G47" s="158">
        <f>+GPPcntSCHNew*(VLOOKUP($A47,FY19ProjRev!$B$4:$L$23,11,FALSE))*VLOOKUP($A47,'FY17ProjSCH(revised)'!$A$3:$S$22,MATCH(G$27,'FY17ProjSCH(revised)'!$A$2:$S$2,0),FALSE)</f>
        <v>1323.6941454545454</v>
      </c>
      <c r="H47" s="158">
        <f>+GPPcntSCHNew*(VLOOKUP($A47,FY19ProjRev!$B$4:$L$23,11,FALSE))*VLOOKUP($A47,'FY17ProjSCH(revised)'!$A$3:$S$22,MATCH(H$27,'FY17ProjSCH(revised)'!$A$2:$S$2,0),FALSE)</f>
        <v>0</v>
      </c>
      <c r="I47" s="158">
        <f>+GPPcntSCHNew*(VLOOKUP($A47,FY19ProjRev!$B$4:$L$23,11,FALSE))*VLOOKUP($A47,'FY17ProjSCH(revised)'!$A$3:$S$22,MATCH(I$27,'FY17ProjSCH(revised)'!$A$2:$S$2,0),FALSE)</f>
        <v>0</v>
      </c>
      <c r="J47" s="158">
        <f>+GPPcntSCHNew*(VLOOKUP($A47,FY19ProjRev!$B$4:$L$23,11,FALSE))*VLOOKUP($A47,'FY17ProjSCH(revised)'!$A$3:$S$22,MATCH(J$27,'FY17ProjSCH(revised)'!$A$2:$S$2,0),FALSE)</f>
        <v>0</v>
      </c>
      <c r="K47" s="158">
        <f>+GPPcntSCHNew*(VLOOKUP($A47,FY19ProjRev!$B$4:$L$23,11,FALSE))*VLOOKUP($A47,'FY17ProjSCH(revised)'!$A$3:$S$22,MATCH(K$27,'FY17ProjSCH(revised)'!$A$2:$S$2,0),FALSE)</f>
        <v>0</v>
      </c>
      <c r="L47" s="158">
        <f>+GPPcntSCHNew*(VLOOKUP($A47,FY19ProjRev!$B$4:$L$23,11,FALSE))*VLOOKUP($A47,'FY17ProjSCH(revised)'!$A$3:$S$22,MATCH(L$27,'FY17ProjSCH(revised)'!$A$2:$S$2,0),FALSE)</f>
        <v>0</v>
      </c>
      <c r="M47" s="158">
        <f>+GPPcntSCHNew*(VLOOKUP($A47,FY19ProjRev!$B$4:$L$23,11,FALSE))*VLOOKUP($A47,'FY17ProjSCH(revised)'!$A$3:$S$22,MATCH(M$27,'FY17ProjSCH(revised)'!$A$2:$S$2,0),FALSE)</f>
        <v>945117.61985454545</v>
      </c>
      <c r="N47" s="158">
        <f>+GPPcntSCHNew*(VLOOKUP($A47,FY19ProjRev!$B$4:$L$23,11,FALSE))*VLOOKUP($A47,'FY17ProjSCH(revised)'!$A$3:$S$22,MATCH(N$27,'FY17ProjSCH(revised)'!$A$2:$S$2,0),FALSE)</f>
        <v>6618.4707272727273</v>
      </c>
      <c r="O47" s="158">
        <f>+GPPcntSCHNew*(VLOOKUP($A47,FY19ProjRev!$B$4:$L$23,11,FALSE))*VLOOKUP($A47,'FY17ProjSCH(revised)'!$A$3:$S$22,MATCH(O$27,'FY17ProjSCH(revised)'!$A$2:$S$2,0),FALSE)</f>
        <v>0</v>
      </c>
      <c r="P47" s="158">
        <f>+GPPcntSCHNew*(VLOOKUP($A47,FY19ProjRev!$B$4:$L$23,11,FALSE))*VLOOKUP($A47,'FY17ProjSCH(revised)'!$A$3:$S$22,MATCH(P$27,'FY17ProjSCH(revised)'!$A$2:$S$2,0),FALSE)</f>
        <v>0</v>
      </c>
      <c r="Q47" s="158">
        <f>+GPPcntSCHNew*(VLOOKUP($A47,FY19ProjRev!$B$4:$L$23,11,FALSE))*VLOOKUP($A47,'FY17ProjSCH(revised)'!$A$3:$S$22,MATCH(Q$27,'FY17ProjSCH(revised)'!$A$2:$S$2,0),FALSE)</f>
        <v>1654.6176818181818</v>
      </c>
      <c r="R47" s="158">
        <f>+GPPcntSCHNew*(VLOOKUP($A47,FY19ProjRev!$B$4:$L$23,11,FALSE))*VLOOKUP($A47,'FY17ProjSCH(revised)'!$A$3:$S$22,MATCH(R$27,'FY17ProjSCH(revised)'!$A$2:$S$2,0),FALSE)</f>
        <v>0</v>
      </c>
      <c r="S47" s="158">
        <f>+GPPcntSCHNew*(VLOOKUP($A47,FY19ProjRev!$B$4:$L$23,11,FALSE))*VLOOKUP($A47,'FY17ProjSCH(revised)'!$A$3:$S$22,MATCH(S$27,'FY17ProjSCH(revised)'!$A$2:$S$2,0),FALSE)</f>
        <v>1654.6176818181818</v>
      </c>
      <c r="T47" s="161">
        <f t="shared" si="4"/>
        <v>961001.94959999993</v>
      </c>
    </row>
    <row r="48" spans="1:91" ht="20.100000000000001" customHeight="1" x14ac:dyDescent="0.25">
      <c r="A48" s="129"/>
      <c r="B48" s="162" t="s">
        <v>99</v>
      </c>
      <c r="C48" s="163">
        <f t="shared" ref="C48:S48" si="5">SUM(C28:C47)</f>
        <v>8756768.2806252558</v>
      </c>
      <c r="D48" s="163">
        <f t="shared" si="5"/>
        <v>148158962.61896923</v>
      </c>
      <c r="E48" s="163">
        <f t="shared" si="5"/>
        <v>18878328.706722252</v>
      </c>
      <c r="F48" s="163">
        <f t="shared" si="5"/>
        <v>7436763.1998955021</v>
      </c>
      <c r="G48" s="163">
        <f t="shared" si="5"/>
        <v>31081763.506201461</v>
      </c>
      <c r="H48" s="163">
        <f t="shared" si="5"/>
        <v>15245189.894880969</v>
      </c>
      <c r="I48" s="163">
        <f t="shared" si="5"/>
        <v>4608118.9749568217</v>
      </c>
      <c r="J48" s="163">
        <f t="shared" si="5"/>
        <v>9323497.2246727273</v>
      </c>
      <c r="K48" s="163">
        <f t="shared" si="5"/>
        <v>3885986.3668669686</v>
      </c>
      <c r="L48" s="163">
        <f t="shared" si="5"/>
        <v>3451047.2292584083</v>
      </c>
      <c r="M48" s="163">
        <f t="shared" si="5"/>
        <v>6434962.6620869013</v>
      </c>
      <c r="N48" s="163">
        <f t="shared" si="5"/>
        <v>23373462.852793992</v>
      </c>
      <c r="O48" s="163">
        <f t="shared" si="5"/>
        <v>3506137.9596464993</v>
      </c>
      <c r="P48" s="163">
        <f t="shared" si="5"/>
        <v>5567082.5115886303</v>
      </c>
      <c r="Q48" s="163">
        <f t="shared" si="5"/>
        <v>9050045.3546436355</v>
      </c>
      <c r="R48" s="163">
        <f t="shared" si="5"/>
        <v>3093847.0507235993</v>
      </c>
      <c r="S48" s="163">
        <f t="shared" si="5"/>
        <v>951489.25030156388</v>
      </c>
      <c r="T48" s="163">
        <f>SUM(C48:S48)</f>
        <v>302803453.64483446</v>
      </c>
    </row>
    <row r="49" spans="1:20" ht="27.75" customHeight="1" x14ac:dyDescent="0.25">
      <c r="B49" s="453" t="s">
        <v>163</v>
      </c>
      <c r="C49" s="453"/>
      <c r="D49" s="453"/>
      <c r="E49" s="453"/>
      <c r="F49" s="453"/>
      <c r="G49" s="453"/>
      <c r="H49" s="453"/>
      <c r="I49" s="453"/>
      <c r="J49" s="453"/>
      <c r="K49" s="453"/>
      <c r="L49" s="453"/>
      <c r="M49" s="453"/>
      <c r="N49" s="453"/>
      <c r="O49" s="453"/>
      <c r="P49" s="453"/>
      <c r="Q49" s="453"/>
      <c r="R49" s="453"/>
      <c r="S49" s="453"/>
      <c r="T49" s="453"/>
    </row>
    <row r="50" spans="1:20" ht="39" hidden="1" customHeight="1" x14ac:dyDescent="0.25">
      <c r="B50" s="164"/>
      <c r="C50" s="165" t="s">
        <v>140</v>
      </c>
      <c r="D50" s="165" t="s">
        <v>141</v>
      </c>
      <c r="E50" s="165" t="s">
        <v>142</v>
      </c>
      <c r="F50" s="166" t="s">
        <v>143</v>
      </c>
      <c r="G50" s="165" t="s">
        <v>144</v>
      </c>
      <c r="H50" s="165" t="s">
        <v>145</v>
      </c>
      <c r="I50" s="165" t="s">
        <v>146</v>
      </c>
      <c r="J50" s="165" t="s">
        <v>147</v>
      </c>
      <c r="K50" s="165" t="s">
        <v>148</v>
      </c>
      <c r="L50" s="165" t="s">
        <v>149</v>
      </c>
      <c r="M50" s="165" t="s">
        <v>150</v>
      </c>
      <c r="N50" s="165" t="s">
        <v>151</v>
      </c>
      <c r="O50" s="165" t="s">
        <v>152</v>
      </c>
      <c r="P50" s="165" t="s">
        <v>153</v>
      </c>
      <c r="Q50" s="165" t="s">
        <v>154</v>
      </c>
      <c r="R50" s="165" t="s">
        <v>155</v>
      </c>
      <c r="S50" s="167" t="s">
        <v>156</v>
      </c>
      <c r="T50" s="168" t="s">
        <v>157</v>
      </c>
    </row>
    <row r="51" spans="1:20" ht="20.100000000000001" customHeight="1" x14ac:dyDescent="0.25">
      <c r="A51" s="422">
        <v>1</v>
      </c>
      <c r="B51" s="169" t="s">
        <v>5</v>
      </c>
      <c r="C51" s="170">
        <f>+UGPcntDegNew*(VLOOKUP($A51,FY19ProjRev!$B$4:$L$23,11,FALSE))*VLOOKUP($A51,'FY17ProjMjrs(revised)'!$A$3:$S$22,MATCH(C$27,'FY17ProjMjrs(revised)'!$A$2:$S$2,0),FALSE)</f>
        <v>782133.64206924639</v>
      </c>
      <c r="D51" s="170">
        <f>+UGPcntDegNew*(VLOOKUP($A51,FY19ProjRev!$B$4:$L$23,11,FALSE))*VLOOKUP($A51,'FY17ProjMjrs(revised)'!$A$3:$S$22,MATCH(D$27,'FY17ProjMjrs(revised)'!$A$2:$S$2,0),FALSE)</f>
        <v>33955598.820146896</v>
      </c>
      <c r="E51" s="170">
        <f>+UGPcntDegNew*(VLOOKUP($A51,FY19ProjRev!$B$4:$L$23,11,FALSE))*VLOOKUP($A51,'FY17ProjMjrs(revised)'!$A$3:$S$22,MATCH(E$27,'FY17ProjMjrs(revised)'!$A$2:$S$2,0),FALSE)</f>
        <v>5786566.8674966898</v>
      </c>
      <c r="F51" s="170">
        <f>+UGPcntDegNew*(VLOOKUP($A51,FY19ProjRev!$B$4:$L$23,11,FALSE))*VLOOKUP($A51,'FY17ProjMjrs(revised)'!$A$3:$S$22,MATCH(F$27,'FY17ProjMjrs(revised)'!$A$2:$S$2,0),FALSE)</f>
        <v>941004.53811456205</v>
      </c>
      <c r="G51" s="170">
        <f>+UGPcntDegNew*(VLOOKUP($A51,FY19ProjRev!$B$4:$L$23,11,FALSE))*VLOOKUP($A51,'FY17ProjMjrs(revised)'!$A$3:$S$22,MATCH(G$27,'FY17ProjMjrs(revised)'!$A$2:$S$2,0),FALSE)</f>
        <v>6073756.564193991</v>
      </c>
      <c r="H51" s="170">
        <f>+UGPcntDegNew*(VLOOKUP($A51,FY19ProjRev!$B$4:$L$23,11,FALSE))*VLOOKUP($A51,'FY17ProjMjrs(revised)'!$A$3:$S$22,MATCH(H$27,'FY17ProjMjrs(revised)'!$A$2:$S$2,0),FALSE)</f>
        <v>1857567.39991446</v>
      </c>
      <c r="I51" s="170">
        <f>+UGPcntDegNew*(VLOOKUP($A51,FY19ProjRev!$B$4:$L$23,11,FALSE))*VLOOKUP($A51,'FY17ProjMjrs(revised)'!$A$3:$S$22,MATCH(I$27,'FY17ProjMjrs(revised)'!$A$2:$S$2,0),FALSE)</f>
        <v>849348.25193457224</v>
      </c>
      <c r="J51" s="170">
        <f>+UGPcntDegNew*(VLOOKUP($A51,FY19ProjRev!$B$4:$L$23,11,FALSE))*VLOOKUP($A51,'FY17ProjMjrs(revised)'!$A$3:$S$22,MATCH(J$27,'FY17ProjMjrs(revised)'!$A$2:$S$2,0),FALSE)</f>
        <v>0</v>
      </c>
      <c r="K51" s="170">
        <f>+UGPcntDegNew*(VLOOKUP($A51,FY19ProjRev!$B$4:$L$23,11,FALSE))*VLOOKUP($A51,'FY17ProjMjrs(revised)'!$A$3:$S$22,MATCH(K$27,'FY17ProjMjrs(revised)'!$A$2:$S$2,0),FALSE)</f>
        <v>0</v>
      </c>
      <c r="L51" s="170">
        <f>+UGPcntDegNew*(VLOOKUP($A51,FY19ProjRev!$B$4:$L$23,11,FALSE))*VLOOKUP($A51,'FY17ProjMjrs(revised)'!$A$3:$S$22,MATCH(L$27,'FY17ProjMjrs(revised)'!$A$2:$S$2,0),FALSE)</f>
        <v>293300.11577596737</v>
      </c>
      <c r="M51" s="170">
        <f>+UGPcntDegNew*(VLOOKUP($A51,FY19ProjRev!$B$4:$L$23,11,FALSE))*VLOOKUP($A51,'FY17ProjMjrs(revised)'!$A$3:$S$22,MATCH(M$27,'FY17ProjMjrs(revised)'!$A$2:$S$2,0),FALSE)</f>
        <v>0</v>
      </c>
      <c r="N51" s="170">
        <f>+UGPcntDegNew*(VLOOKUP($A51,FY19ProjRev!$B$4:$L$23,11,FALSE))*VLOOKUP($A51,'FY17ProjMjrs(revised)'!$A$3:$S$22,MATCH(N$27,'FY17ProjMjrs(revised)'!$A$2:$S$2,0),FALSE)</f>
        <v>1588708.9604531566</v>
      </c>
      <c r="O51" s="170">
        <f>+UGPcntDegNew*(VLOOKUP($A51,FY19ProjRev!$B$4:$L$23,11,FALSE))*VLOOKUP($A51,'FY17ProjMjrs(revised)'!$A$3:$S$22,MATCH(O$27,'FY17ProjMjrs(revised)'!$A$2:$S$2,0),FALSE)</f>
        <v>843237.83285590622</v>
      </c>
      <c r="P51" s="170">
        <f>+UGPcntDegNew*(VLOOKUP($A51,FY19ProjRev!$B$4:$L$23,11,FALSE))*VLOOKUP($A51,'FY17ProjMjrs(revised)'!$A$3:$S$22,MATCH(P$27,'FY17ProjMjrs(revised)'!$A$2:$S$2,0),FALSE)</f>
        <v>0</v>
      </c>
      <c r="Q51" s="170">
        <f>+UGPcntDegNew*(VLOOKUP($A51,FY19ProjRev!$B$4:$L$23,11,FALSE))*VLOOKUP($A51,'FY17ProjMjrs(revised)'!$A$3:$S$22,MATCH(Q$27,'FY17ProjMjrs(revised)'!$A$2:$S$2,0),FALSE)</f>
        <v>1545936.0269024947</v>
      </c>
      <c r="R51" s="170">
        <f>+UGPcntDegNew*(VLOOKUP($A51,FY19ProjRev!$B$4:$L$23,11,FALSE))*VLOOKUP($A51,'FY17ProjMjrs(revised)'!$A$3:$S$22,MATCH(R$27,'FY17ProjMjrs(revised)'!$A$2:$S$2,0),FALSE)</f>
        <v>42772.93355066191</v>
      </c>
      <c r="S51" s="170">
        <f>+UGPcntDegNew*(VLOOKUP($A51,FY19ProjRev!$B$4:$L$23,11,FALSE))*VLOOKUP($A51,'FY17ProjMjrs(revised)'!$A$3:$S$22,MATCH(S$27,'FY17ProjMjrs(revised)'!$A$2:$S$2,0),FALSE)</f>
        <v>0</v>
      </c>
      <c r="T51" s="170">
        <f t="shared" ref="T51:T71" si="6">SUM(C51:Q51)+R51+S51</f>
        <v>54559931.953408606</v>
      </c>
    </row>
    <row r="52" spans="1:20" s="40" customFormat="1" ht="20.100000000000001" customHeight="1" x14ac:dyDescent="0.25">
      <c r="A52" s="422">
        <v>3</v>
      </c>
      <c r="B52" s="155" t="s">
        <v>13</v>
      </c>
      <c r="C52" s="133">
        <f>+GPPcntMjrNew*(VLOOKUP($A52,FY19ProjRev!$B$4:$L$23,11,FALSE))*VLOOKUP($A52,'FY17ProjMjrs(revised)'!$A$3:$S$22,MATCH(C$27,'FY17ProjMjrs(revised)'!$A$2:$S$2,0),FALSE)</f>
        <v>20814.249707184466</v>
      </c>
      <c r="D52" s="133">
        <f>+GPPcntMjrNew*(VLOOKUP($A52,FY19ProjRev!$B$4:$L$23,11,FALSE))*VLOOKUP($A52,'FY17ProjMjrs(revised)'!$A$3:$S$22,MATCH(D$27,'FY17ProjMjrs(revised)'!$A$2:$S$2,0),FALSE)</f>
        <v>1864767.5533118448</v>
      </c>
      <c r="E52" s="133">
        <f>+GPPcntMjrNew*(VLOOKUP($A52,FY19ProjRev!$B$4:$L$23,11,FALSE))*VLOOKUP($A52,'FY17ProjMjrs(revised)'!$A$3:$S$22,MATCH(E$27,'FY17ProjMjrs(revised)'!$A$2:$S$2,0),FALSE)</f>
        <v>77580.385272233019</v>
      </c>
      <c r="F52" s="133">
        <f>+GPPcntMjrNew*(VLOOKUP($A52,FY19ProjRev!$B$4:$L$23,11,FALSE))*VLOOKUP($A52,'FY17ProjMjrs(revised)'!$A$3:$S$22,MATCH(F$27,'FY17ProjMjrs(revised)'!$A$2:$S$2,0),FALSE)</f>
        <v>0</v>
      </c>
      <c r="G52" s="133">
        <f>+GPPcntMjrNew*(VLOOKUP($A52,FY19ProjRev!$B$4:$L$23,11,FALSE))*VLOOKUP($A52,'FY17ProjMjrs(revised)'!$A$3:$S$22,MATCH(G$27,'FY17ProjMjrs(revised)'!$A$2:$S$2,0),FALSE)</f>
        <v>124885.49824310679</v>
      </c>
      <c r="H52" s="133">
        <f>+GPPcntMjrNew*(VLOOKUP($A52,FY19ProjRev!$B$4:$L$23,11,FALSE))*VLOOKUP($A52,'FY17ProjMjrs(revised)'!$A$3:$S$22,MATCH(H$27,'FY17ProjMjrs(revised)'!$A$2:$S$2,0),FALSE)</f>
        <v>0</v>
      </c>
      <c r="I52" s="133">
        <f>+GPPcntMjrNew*(VLOOKUP($A52,FY19ProjRev!$B$4:$L$23,11,FALSE))*VLOOKUP($A52,'FY17ProjMjrs(revised)'!$A$3:$S$22,MATCH(I$27,'FY17ProjMjrs(revised)'!$A$2:$S$2,0),FALSE)</f>
        <v>52981.72652737864</v>
      </c>
      <c r="J52" s="133">
        <f>+GPPcntMjrNew*(VLOOKUP($A52,FY19ProjRev!$B$4:$L$23,11,FALSE))*VLOOKUP($A52,'FY17ProjMjrs(revised)'!$A$3:$S$22,MATCH(J$27,'FY17ProjMjrs(revised)'!$A$2:$S$2,0),FALSE)</f>
        <v>1892.2045188349516</v>
      </c>
      <c r="K52" s="133">
        <f>+GPPcntMjrNew*(VLOOKUP($A52,FY19ProjRev!$B$4:$L$23,11,FALSE))*VLOOKUP($A52,'FY17ProjMjrs(revised)'!$A$3:$S$22,MATCH(K$27,'FY17ProjMjrs(revised)'!$A$2:$S$2,0),FALSE)</f>
        <v>20814.249707184466</v>
      </c>
      <c r="L52" s="133">
        <f>+GPPcntMjrNew*(VLOOKUP($A52,FY19ProjRev!$B$4:$L$23,11,FALSE))*VLOOKUP($A52,'FY17ProjMjrs(revised)'!$A$3:$S$22,MATCH(L$27,'FY17ProjMjrs(revised)'!$A$2:$S$2,0),FALSE)</f>
        <v>946.10225941747581</v>
      </c>
      <c r="M52" s="133">
        <f>+GPPcntMjrNew*(VLOOKUP($A52,FY19ProjRev!$B$4:$L$23,11,FALSE))*VLOOKUP($A52,'FY17ProjMjrs(revised)'!$A$3:$S$22,MATCH(M$27,'FY17ProjMjrs(revised)'!$A$2:$S$2,0),FALSE)</f>
        <v>0</v>
      </c>
      <c r="N52" s="133">
        <f>+GPPcntMjrNew*(VLOOKUP($A52,FY19ProjRev!$B$4:$L$23,11,FALSE))*VLOOKUP($A52,'FY17ProjMjrs(revised)'!$A$3:$S$22,MATCH(N$27,'FY17ProjMjrs(revised)'!$A$2:$S$2,0),FALSE)</f>
        <v>451290.77774213592</v>
      </c>
      <c r="O52" s="133">
        <f>+GPPcntMjrNew*(VLOOKUP($A52,FY19ProjRev!$B$4:$L$23,11,FALSE))*VLOOKUP($A52,'FY17ProjMjrs(revised)'!$A$3:$S$22,MATCH(O$27,'FY17ProjMjrs(revised)'!$A$2:$S$2,0),FALSE)</f>
        <v>0</v>
      </c>
      <c r="P52" s="133">
        <f>+GPPcntMjrNew*(VLOOKUP($A52,FY19ProjRev!$B$4:$L$23,11,FALSE))*VLOOKUP($A52,'FY17ProjMjrs(revised)'!$A$3:$S$22,MATCH(P$27,'FY17ProjMjrs(revised)'!$A$2:$S$2,0),FALSE)</f>
        <v>67173.260418640784</v>
      </c>
      <c r="Q52" s="133">
        <f>+GPPcntMjrNew*(VLOOKUP($A52,FY19ProjRev!$B$4:$L$23,11,FALSE))*VLOOKUP($A52,'FY17ProjMjrs(revised)'!$A$3:$S$22,MATCH(Q$27,'FY17ProjMjrs(revised)'!$A$2:$S$2,0),FALSE)</f>
        <v>0</v>
      </c>
      <c r="R52" s="133">
        <f>+GPPcntMjrNew*(VLOOKUP($A52,FY19ProjRev!$B$4:$L$23,11,FALSE))*VLOOKUP($A52,'FY17ProjMjrs(revised)'!$A$3:$S$22,MATCH(R$27,'FY17ProjMjrs(revised)'!$A$2:$S$2,0),FALSE)</f>
        <v>0</v>
      </c>
      <c r="S52" s="133">
        <f>+GPPcntMjrNew*(VLOOKUP($A52,FY19ProjRev!$B$4:$L$23,11,FALSE))*VLOOKUP($A52,'FY17ProjMjrs(revised)'!$A$3:$S$22,MATCH(S$27,'FY17ProjMjrs(revised)'!$A$2:$S$2,0),FALSE)</f>
        <v>240309.97389203883</v>
      </c>
      <c r="T52" s="133">
        <f t="shared" si="6"/>
        <v>2923455.9816000001</v>
      </c>
    </row>
    <row r="53" spans="1:20" ht="20.100000000000001" customHeight="1" x14ac:dyDescent="0.25">
      <c r="A53" s="422">
        <v>5</v>
      </c>
      <c r="B53" s="171" t="s">
        <v>16</v>
      </c>
      <c r="C53" s="172">
        <f>+GPPcntMjrNew*(VLOOKUP($A53,FY19ProjRev!$B$4:$L$23,11,FALSE))*VLOOKUP($A53,'FY17ProjMjrs(revised)'!$A$3:$S$22,MATCH(C$27,'FY17ProjMjrs(revised)'!$A$2:$S$2,0),FALSE)</f>
        <v>0</v>
      </c>
      <c r="D53" s="172">
        <f>+GPPcntMjrNew*(VLOOKUP($A53,FY19ProjRev!$B$4:$L$23,11,FALSE))*VLOOKUP($A53,'FY17ProjMjrs(revised)'!$A$3:$S$22,MATCH(D$27,'FY17ProjMjrs(revised)'!$A$2:$S$2,0),FALSE)</f>
        <v>0</v>
      </c>
      <c r="E53" s="172">
        <f>+GPPcntMjrNew*(VLOOKUP($A53,FY19ProjRev!$B$4:$L$23,11,FALSE))*VLOOKUP($A53,'FY17ProjMjrs(revised)'!$A$3:$S$22,MATCH(E$27,'FY17ProjMjrs(revised)'!$A$2:$S$2,0),FALSE)</f>
        <v>0</v>
      </c>
      <c r="F53" s="172">
        <f>+GPPcntMjrNew*(VLOOKUP($A53,FY19ProjRev!$B$4:$L$23,11,FALSE))*VLOOKUP($A53,'FY17ProjMjrs(revised)'!$A$3:$S$22,MATCH(F$27,'FY17ProjMjrs(revised)'!$A$2:$S$2,0),FALSE)</f>
        <v>0</v>
      </c>
      <c r="G53" s="172">
        <f>+GPPcntMjrNew*(VLOOKUP($A53,FY19ProjRev!$B$4:$L$23,11,FALSE))*VLOOKUP($A53,'FY17ProjMjrs(revised)'!$A$3:$S$22,MATCH(G$27,'FY17ProjMjrs(revised)'!$A$2:$S$2,0),FALSE)</f>
        <v>0</v>
      </c>
      <c r="H53" s="172">
        <f>+GPPcntMjrNew*(VLOOKUP($A53,FY19ProjRev!$B$4:$L$23,11,FALSE))*VLOOKUP($A53,'FY17ProjMjrs(revised)'!$A$3:$S$22,MATCH(H$27,'FY17ProjMjrs(revised)'!$A$2:$S$2,0),FALSE)</f>
        <v>0</v>
      </c>
      <c r="I53" s="172">
        <f>+GPPcntMjrNew*(VLOOKUP($A53,FY19ProjRev!$B$4:$L$23,11,FALSE))*VLOOKUP($A53,'FY17ProjMjrs(revised)'!$A$3:$S$22,MATCH(I$27,'FY17ProjMjrs(revised)'!$A$2:$S$2,0),FALSE)</f>
        <v>0</v>
      </c>
      <c r="J53" s="172">
        <f>+GPPcntMjrNew*(VLOOKUP($A53,FY19ProjRev!$B$4:$L$23,11,FALSE))*VLOOKUP($A53,'FY17ProjMjrs(revised)'!$A$3:$S$22,MATCH(J$27,'FY17ProjMjrs(revised)'!$A$2:$S$2,0),FALSE)</f>
        <v>0</v>
      </c>
      <c r="K53" s="172">
        <f>+GPPcntMjrNew*(VLOOKUP($A53,FY19ProjRev!$B$4:$L$23,11,FALSE))*VLOOKUP($A53,'FY17ProjMjrs(revised)'!$A$3:$S$22,MATCH(K$27,'FY17ProjMjrs(revised)'!$A$2:$S$2,0),FALSE)</f>
        <v>0</v>
      </c>
      <c r="L53" s="172">
        <f>+GPPcntMjrNew*(VLOOKUP($A53,FY19ProjRev!$B$4:$L$23,11,FALSE))*VLOOKUP($A53,'FY17ProjMjrs(revised)'!$A$3:$S$22,MATCH(L$27,'FY17ProjMjrs(revised)'!$A$2:$S$2,0),FALSE)</f>
        <v>64656.987169811327</v>
      </c>
      <c r="M53" s="172">
        <f>+GPPcntMjrNew*(VLOOKUP($A53,FY19ProjRev!$B$4:$L$23,11,FALSE))*VLOOKUP($A53,'FY17ProjMjrs(revised)'!$A$3:$S$22,MATCH(M$27,'FY17ProjMjrs(revised)'!$A$2:$S$2,0),FALSE)</f>
        <v>0</v>
      </c>
      <c r="N53" s="172">
        <f>+GPPcntMjrNew*(VLOOKUP($A53,FY19ProjRev!$B$4:$L$23,11,FALSE))*VLOOKUP($A53,'FY17ProjMjrs(revised)'!$A$3:$S$22,MATCH(N$27,'FY17ProjMjrs(revised)'!$A$2:$S$2,0),FALSE)</f>
        <v>256607.41783018873</v>
      </c>
      <c r="O53" s="172">
        <f>+GPPcntMjrNew*(VLOOKUP($A53,FY19ProjRev!$B$4:$L$23,11,FALSE))*VLOOKUP($A53,'FY17ProjMjrs(revised)'!$A$3:$S$22,MATCH(O$27,'FY17ProjMjrs(revised)'!$A$2:$S$2,0),FALSE)</f>
        <v>0</v>
      </c>
      <c r="P53" s="172">
        <f>+GPPcntMjrNew*(VLOOKUP($A53,FY19ProjRev!$B$4:$L$23,11,FALSE))*VLOOKUP($A53,'FY17ProjMjrs(revised)'!$A$3:$S$22,MATCH(P$27,'FY17ProjMjrs(revised)'!$A$2:$S$2,0),FALSE)</f>
        <v>0</v>
      </c>
      <c r="Q53" s="172">
        <f>+GPPcntMjrNew*(VLOOKUP($A53,FY19ProjRev!$B$4:$L$23,11,FALSE))*VLOOKUP($A53,'FY17ProjMjrs(revised)'!$A$3:$S$22,MATCH(Q$27,'FY17ProjMjrs(revised)'!$A$2:$S$2,0),FALSE)</f>
        <v>0</v>
      </c>
      <c r="R53" s="172">
        <f>+GPPcntMjrNew*(VLOOKUP($A53,FY19ProjRev!$B$4:$L$23,11,FALSE))*VLOOKUP($A53,'FY17ProjMjrs(revised)'!$A$3:$S$22,MATCH(R$27,'FY17ProjMjrs(revised)'!$A$2:$S$2,0),FALSE)</f>
        <v>0</v>
      </c>
      <c r="S53" s="172">
        <f>+GPPcntMjrNew*(VLOOKUP($A53,FY19ProjRev!$B$4:$L$23,11,FALSE))*VLOOKUP($A53,'FY17ProjMjrs(revised)'!$A$3:$S$22,MATCH(S$27,'FY17ProjMjrs(revised)'!$A$2:$S$2,0),FALSE)</f>
        <v>0</v>
      </c>
      <c r="T53" s="172">
        <f t="shared" si="6"/>
        <v>321264.40500000003</v>
      </c>
    </row>
    <row r="54" spans="1:20" s="40" customFormat="1" ht="20.100000000000001" customHeight="1" x14ac:dyDescent="0.25">
      <c r="A54" s="422">
        <v>7</v>
      </c>
      <c r="B54" s="155" t="s">
        <v>18</v>
      </c>
      <c r="C54" s="133">
        <f>+GPPcntMjrNew*(VLOOKUP($A54,FY19ProjRev!$B$4:$L$23,11,FALSE))*VLOOKUP($A54,'FY17ProjMjrs(revised)'!$A$3:$S$22,MATCH(C$27,'FY17ProjMjrs(revised)'!$A$2:$S$2,0),FALSE)</f>
        <v>1507.8317210526313</v>
      </c>
      <c r="D54" s="133">
        <f>+GPPcntMjrNew*(VLOOKUP($A54,FY19ProjRev!$B$4:$L$23,11,FALSE))*VLOOKUP($A54,'FY17ProjMjrs(revised)'!$A$3:$S$22,MATCH(D$27,'FY17ProjMjrs(revised)'!$A$2:$S$2,0),FALSE)</f>
        <v>18093.980652631577</v>
      </c>
      <c r="E54" s="133">
        <f>+GPPcntMjrNew*(VLOOKUP($A54,FY19ProjRev!$B$4:$L$23,11,FALSE))*VLOOKUP($A54,'FY17ProjMjrs(revised)'!$A$3:$S$22,MATCH(E$27,'FY17ProjMjrs(revised)'!$A$2:$S$2,0),FALSE)</f>
        <v>0</v>
      </c>
      <c r="F54" s="133">
        <f>+GPPcntMjrNew*(VLOOKUP($A54,FY19ProjRev!$B$4:$L$23,11,FALSE))*VLOOKUP($A54,'FY17ProjMjrs(revised)'!$A$3:$S$22,MATCH(F$27,'FY17ProjMjrs(revised)'!$A$2:$S$2,0),FALSE)</f>
        <v>3015.6634421052627</v>
      </c>
      <c r="G54" s="133">
        <f>+GPPcntMjrNew*(VLOOKUP($A54,FY19ProjRev!$B$4:$L$23,11,FALSE))*VLOOKUP($A54,'FY17ProjMjrs(revised)'!$A$3:$S$22,MATCH(G$27,'FY17ProjMjrs(revised)'!$A$2:$S$2,0),FALSE)</f>
        <v>1643536.5759473681</v>
      </c>
      <c r="H54" s="133">
        <f>+GPPcntMjrNew*(VLOOKUP($A54,FY19ProjRev!$B$4:$L$23,11,FALSE))*VLOOKUP($A54,'FY17ProjMjrs(revised)'!$A$3:$S$22,MATCH(H$27,'FY17ProjMjrs(revised)'!$A$2:$S$2,0),FALSE)</f>
        <v>3015.6634421052627</v>
      </c>
      <c r="I54" s="133">
        <f>+GPPcntMjrNew*(VLOOKUP($A54,FY19ProjRev!$B$4:$L$23,11,FALSE))*VLOOKUP($A54,'FY17ProjMjrs(revised)'!$A$3:$S$22,MATCH(I$27,'FY17ProjMjrs(revised)'!$A$2:$S$2,0),FALSE)</f>
        <v>0</v>
      </c>
      <c r="J54" s="133">
        <f>+GPPcntMjrNew*(VLOOKUP($A54,FY19ProjRev!$B$4:$L$23,11,FALSE))*VLOOKUP($A54,'FY17ProjMjrs(revised)'!$A$3:$S$22,MATCH(J$27,'FY17ProjMjrs(revised)'!$A$2:$S$2,0),FALSE)</f>
        <v>1507.8317210526313</v>
      </c>
      <c r="K54" s="133">
        <f>+GPPcntMjrNew*(VLOOKUP($A54,FY19ProjRev!$B$4:$L$23,11,FALSE))*VLOOKUP($A54,'FY17ProjMjrs(revised)'!$A$3:$S$22,MATCH(K$27,'FY17ProjMjrs(revised)'!$A$2:$S$2,0),FALSE)</f>
        <v>1507.8317210526313</v>
      </c>
      <c r="L54" s="133">
        <f>+GPPcntMjrNew*(VLOOKUP($A54,FY19ProjRev!$B$4:$L$23,11,FALSE))*VLOOKUP($A54,'FY17ProjMjrs(revised)'!$A$3:$S$22,MATCH(L$27,'FY17ProjMjrs(revised)'!$A$2:$S$2,0),FALSE)</f>
        <v>0</v>
      </c>
      <c r="M54" s="133">
        <f>+GPPcntMjrNew*(VLOOKUP($A54,FY19ProjRev!$B$4:$L$23,11,FALSE))*VLOOKUP($A54,'FY17ProjMjrs(revised)'!$A$3:$S$22,MATCH(M$27,'FY17ProjMjrs(revised)'!$A$2:$S$2,0),FALSE)</f>
        <v>0</v>
      </c>
      <c r="N54" s="133">
        <f>+GPPcntMjrNew*(VLOOKUP($A54,FY19ProjRev!$B$4:$L$23,11,FALSE))*VLOOKUP($A54,'FY17ProjMjrs(revised)'!$A$3:$S$22,MATCH(N$27,'FY17ProjMjrs(revised)'!$A$2:$S$2,0),FALSE)</f>
        <v>27140.970978947367</v>
      </c>
      <c r="O54" s="133">
        <f>+GPPcntMjrNew*(VLOOKUP($A54,FY19ProjRev!$B$4:$L$23,11,FALSE))*VLOOKUP($A54,'FY17ProjMjrs(revised)'!$A$3:$S$22,MATCH(O$27,'FY17ProjMjrs(revised)'!$A$2:$S$2,0),FALSE)</f>
        <v>88962.071542105245</v>
      </c>
      <c r="P54" s="133">
        <f>+GPPcntMjrNew*(VLOOKUP($A54,FY19ProjRev!$B$4:$L$23,11,FALSE))*VLOOKUP($A54,'FY17ProjMjrs(revised)'!$A$3:$S$22,MATCH(P$27,'FY17ProjMjrs(revised)'!$A$2:$S$2,0),FALSE)</f>
        <v>6031.3268842105253</v>
      </c>
      <c r="Q54" s="133">
        <f>+GPPcntMjrNew*(VLOOKUP($A54,FY19ProjRev!$B$4:$L$23,11,FALSE))*VLOOKUP($A54,'FY17ProjMjrs(revised)'!$A$3:$S$22,MATCH(Q$27,'FY17ProjMjrs(revised)'!$A$2:$S$2,0),FALSE)</f>
        <v>31664.466142105262</v>
      </c>
      <c r="R54" s="133">
        <f>+GPPcntMjrNew*(VLOOKUP($A54,FY19ProjRev!$B$4:$L$23,11,FALSE))*VLOOKUP($A54,'FY17ProjMjrs(revised)'!$A$3:$S$22,MATCH(R$27,'FY17ProjMjrs(revised)'!$A$2:$S$2,0),FALSE)</f>
        <v>21109.644094736839</v>
      </c>
      <c r="S54" s="133">
        <f>+GPPcntMjrNew*(VLOOKUP($A54,FY19ProjRev!$B$4:$L$23,11,FALSE))*VLOOKUP($A54,'FY17ProjMjrs(revised)'!$A$3:$S$22,MATCH(S$27,'FY17ProjMjrs(revised)'!$A$2:$S$2,0),FALSE)</f>
        <v>43727.119910526315</v>
      </c>
      <c r="T54" s="133">
        <f t="shared" si="6"/>
        <v>1890820.9781999993</v>
      </c>
    </row>
    <row r="55" spans="1:20" ht="20.100000000000001" customHeight="1" x14ac:dyDescent="0.25">
      <c r="A55" s="422">
        <v>9</v>
      </c>
      <c r="B55" s="171" t="s">
        <v>22</v>
      </c>
      <c r="C55" s="172">
        <f>+GPPcntMjrNew*(VLOOKUP($A55,FY19ProjRev!$B$4:$L$23,11,FALSE))*VLOOKUP($A55,'FY17ProjMjrs(revised)'!$A$3:$S$22,MATCH(C$27,'FY17ProjMjrs(revised)'!$A$2:$S$2,0),FALSE)</f>
        <v>0</v>
      </c>
      <c r="D55" s="172">
        <f>+GPPcntMjrNew*(VLOOKUP($A55,FY19ProjRev!$B$4:$L$23,11,FALSE))*VLOOKUP($A55,'FY17ProjMjrs(revised)'!$A$3:$S$22,MATCH(D$27,'FY17ProjMjrs(revised)'!$A$2:$S$2,0),FALSE)</f>
        <v>11412.312545454546</v>
      </c>
      <c r="E55" s="172">
        <f>+GPPcntMjrNew*(VLOOKUP($A55,FY19ProjRev!$B$4:$L$23,11,FALSE))*VLOOKUP($A55,'FY17ProjMjrs(revised)'!$A$3:$S$22,MATCH(E$27,'FY17ProjMjrs(revised)'!$A$2:$S$2,0),FALSE)</f>
        <v>0</v>
      </c>
      <c r="F55" s="172">
        <f>+GPPcntMjrNew*(VLOOKUP($A55,FY19ProjRev!$B$4:$L$23,11,FALSE))*VLOOKUP($A55,'FY17ProjMjrs(revised)'!$A$3:$S$22,MATCH(F$27,'FY17ProjMjrs(revised)'!$A$2:$S$2,0),FALSE)</f>
        <v>0</v>
      </c>
      <c r="G55" s="172">
        <f>+GPPcntMjrNew*(VLOOKUP($A55,FY19ProjRev!$B$4:$L$23,11,FALSE))*VLOOKUP($A55,'FY17ProjMjrs(revised)'!$A$3:$S$22,MATCH(G$27,'FY17ProjMjrs(revised)'!$A$2:$S$2,0),FALSE)</f>
        <v>1426.5390681818183</v>
      </c>
      <c r="H55" s="172">
        <f>+GPPcntMjrNew*(VLOOKUP($A55,FY19ProjRev!$B$4:$L$23,11,FALSE))*VLOOKUP($A55,'FY17ProjMjrs(revised)'!$A$3:$S$22,MATCH(H$27,'FY17ProjMjrs(revised)'!$A$2:$S$2,0),FALSE)</f>
        <v>677606.05738636362</v>
      </c>
      <c r="I55" s="172">
        <f>+GPPcntMjrNew*(VLOOKUP($A55,FY19ProjRev!$B$4:$L$23,11,FALSE))*VLOOKUP($A55,'FY17ProjMjrs(revised)'!$A$3:$S$22,MATCH(I$27,'FY17ProjMjrs(revised)'!$A$2:$S$2,0),FALSE)</f>
        <v>0</v>
      </c>
      <c r="J55" s="172">
        <f>+GPPcntMjrNew*(VLOOKUP($A55,FY19ProjRev!$B$4:$L$23,11,FALSE))*VLOOKUP($A55,'FY17ProjMjrs(revised)'!$A$3:$S$22,MATCH(J$27,'FY17ProjMjrs(revised)'!$A$2:$S$2,0),FALSE)</f>
        <v>0</v>
      </c>
      <c r="K55" s="172">
        <f>+GPPcntMjrNew*(VLOOKUP($A55,FY19ProjRev!$B$4:$L$23,11,FALSE))*VLOOKUP($A55,'FY17ProjMjrs(revised)'!$A$3:$S$22,MATCH(K$27,'FY17ProjMjrs(revised)'!$A$2:$S$2,0),FALSE)</f>
        <v>0</v>
      </c>
      <c r="L55" s="172">
        <f>+GPPcntMjrNew*(VLOOKUP($A55,FY19ProjRev!$B$4:$L$23,11,FALSE))*VLOOKUP($A55,'FY17ProjMjrs(revised)'!$A$3:$S$22,MATCH(L$27,'FY17ProjMjrs(revised)'!$A$2:$S$2,0),FALSE)</f>
        <v>0</v>
      </c>
      <c r="M55" s="172">
        <f>+GPPcntMjrNew*(VLOOKUP($A55,FY19ProjRev!$B$4:$L$23,11,FALSE))*VLOOKUP($A55,'FY17ProjMjrs(revised)'!$A$3:$S$22,MATCH(M$27,'FY17ProjMjrs(revised)'!$A$2:$S$2,0),FALSE)</f>
        <v>0</v>
      </c>
      <c r="N55" s="172">
        <f>+GPPcntMjrNew*(VLOOKUP($A55,FY19ProjRev!$B$4:$L$23,11,FALSE))*VLOOKUP($A55,'FY17ProjMjrs(revised)'!$A$3:$S$22,MATCH(N$27,'FY17ProjMjrs(revised)'!$A$2:$S$2,0),FALSE)</f>
        <v>0</v>
      </c>
      <c r="O55" s="172">
        <f>+GPPcntMjrNew*(VLOOKUP($A55,FY19ProjRev!$B$4:$L$23,11,FALSE))*VLOOKUP($A55,'FY17ProjMjrs(revised)'!$A$3:$S$22,MATCH(O$27,'FY17ProjMjrs(revised)'!$A$2:$S$2,0),FALSE)</f>
        <v>0</v>
      </c>
      <c r="P55" s="172">
        <f>+GPPcntMjrNew*(VLOOKUP($A55,FY19ProjRev!$B$4:$L$23,11,FALSE))*VLOOKUP($A55,'FY17ProjMjrs(revised)'!$A$3:$S$22,MATCH(P$27,'FY17ProjMjrs(revised)'!$A$2:$S$2,0),FALSE)</f>
        <v>0</v>
      </c>
      <c r="Q55" s="172">
        <f>+GPPcntMjrNew*(VLOOKUP($A55,FY19ProjRev!$B$4:$L$23,11,FALSE))*VLOOKUP($A55,'FY17ProjMjrs(revised)'!$A$3:$S$22,MATCH(Q$27,'FY17ProjMjrs(revised)'!$A$2:$S$2,0),FALSE)</f>
        <v>0</v>
      </c>
      <c r="R55" s="172">
        <f>+GPPcntMjrNew*(VLOOKUP($A55,FY19ProjRev!$B$4:$L$23,11,FALSE))*VLOOKUP($A55,'FY17ProjMjrs(revised)'!$A$3:$S$22,MATCH(R$27,'FY17ProjMjrs(revised)'!$A$2:$S$2,0),FALSE)</f>
        <v>0</v>
      </c>
      <c r="S55" s="172">
        <f>+GPPcntMjrNew*(VLOOKUP($A55,FY19ProjRev!$B$4:$L$23,11,FALSE))*VLOOKUP($A55,'FY17ProjMjrs(revised)'!$A$3:$S$22,MATCH(S$27,'FY17ProjMjrs(revised)'!$A$2:$S$2,0),FALSE)</f>
        <v>0</v>
      </c>
      <c r="T55" s="172">
        <f t="shared" si="6"/>
        <v>690444.90899999999</v>
      </c>
    </row>
    <row r="56" spans="1:20" s="40" customFormat="1" ht="20.100000000000001" customHeight="1" x14ac:dyDescent="0.25">
      <c r="A56" s="422">
        <v>11</v>
      </c>
      <c r="B56" s="155" t="s">
        <v>25</v>
      </c>
      <c r="C56" s="133">
        <f>+GPPcntMjrNew*(VLOOKUP($A56,FY19ProjRev!$B$4:$L$23,11,FALSE))*VLOOKUP($A56,'FY17ProjMjrs(revised)'!$A$3:$S$22,MATCH(C$27,'FY17ProjMjrs(revised)'!$A$2:$S$2,0),FALSE)</f>
        <v>0</v>
      </c>
      <c r="D56" s="133">
        <f>+GPPcntMjrNew*(VLOOKUP($A56,FY19ProjRev!$B$4:$L$23,11,FALSE))*VLOOKUP($A56,'FY17ProjMjrs(revised)'!$A$3:$S$22,MATCH(D$27,'FY17ProjMjrs(revised)'!$A$2:$S$2,0),FALSE)</f>
        <v>5300.8165377391306</v>
      </c>
      <c r="E56" s="133">
        <f>+GPPcntMjrNew*(VLOOKUP($A56,FY19ProjRev!$B$4:$L$23,11,FALSE))*VLOOKUP($A56,'FY17ProjMjrs(revised)'!$A$3:$S$22,MATCH(E$27,'FY17ProjMjrs(revised)'!$A$2:$S$2,0),FALSE)</f>
        <v>0</v>
      </c>
      <c r="F56" s="133">
        <f>+GPPcntMjrNew*(VLOOKUP($A56,FY19ProjRev!$B$4:$L$23,11,FALSE))*VLOOKUP($A56,'FY17ProjMjrs(revised)'!$A$3:$S$22,MATCH(F$27,'FY17ProjMjrs(revised)'!$A$2:$S$2,0),FALSE)</f>
        <v>1008922.0810163477</v>
      </c>
      <c r="G56" s="133">
        <f>+GPPcntMjrNew*(VLOOKUP($A56,FY19ProjRev!$B$4:$L$23,11,FALSE))*VLOOKUP($A56,'FY17ProjMjrs(revised)'!$A$3:$S$22,MATCH(G$27,'FY17ProjMjrs(revised)'!$A$2:$S$2,0),FALSE)</f>
        <v>0</v>
      </c>
      <c r="H56" s="133">
        <f>+GPPcntMjrNew*(VLOOKUP($A56,FY19ProjRev!$B$4:$L$23,11,FALSE))*VLOOKUP($A56,'FY17ProjMjrs(revised)'!$A$3:$S$22,MATCH(H$27,'FY17ProjMjrs(revised)'!$A$2:$S$2,0),FALSE)</f>
        <v>0</v>
      </c>
      <c r="I56" s="133">
        <f>+GPPcntMjrNew*(VLOOKUP($A56,FY19ProjRev!$B$4:$L$23,11,FALSE))*VLOOKUP($A56,'FY17ProjMjrs(revised)'!$A$3:$S$22,MATCH(I$27,'FY17ProjMjrs(revised)'!$A$2:$S$2,0),FALSE)</f>
        <v>0</v>
      </c>
      <c r="J56" s="133">
        <f>+GPPcntMjrNew*(VLOOKUP($A56,FY19ProjRev!$B$4:$L$23,11,FALSE))*VLOOKUP($A56,'FY17ProjMjrs(revised)'!$A$3:$S$22,MATCH(J$27,'FY17ProjMjrs(revised)'!$A$2:$S$2,0),FALSE)</f>
        <v>1766.9388459130435</v>
      </c>
      <c r="K56" s="133">
        <f>+GPPcntMjrNew*(VLOOKUP($A56,FY19ProjRev!$B$4:$L$23,11,FALSE))*VLOOKUP($A56,'FY17ProjMjrs(revised)'!$A$3:$S$22,MATCH(K$27,'FY17ProjMjrs(revised)'!$A$2:$S$2,0),FALSE)</f>
        <v>0</v>
      </c>
      <c r="L56" s="133">
        <f>+GPPcntMjrNew*(VLOOKUP($A56,FY19ProjRev!$B$4:$L$23,11,FALSE))*VLOOKUP($A56,'FY17ProjMjrs(revised)'!$A$3:$S$22,MATCH(L$27,'FY17ProjMjrs(revised)'!$A$2:$S$2,0),FALSE)</f>
        <v>0</v>
      </c>
      <c r="M56" s="133">
        <f>+GPPcntMjrNew*(VLOOKUP($A56,FY19ProjRev!$B$4:$L$23,11,FALSE))*VLOOKUP($A56,'FY17ProjMjrs(revised)'!$A$3:$S$22,MATCH(M$27,'FY17ProjMjrs(revised)'!$A$2:$S$2,0),FALSE)</f>
        <v>0</v>
      </c>
      <c r="N56" s="133">
        <f>+GPPcntMjrNew*(VLOOKUP($A56,FY19ProjRev!$B$4:$L$23,11,FALSE))*VLOOKUP($A56,'FY17ProjMjrs(revised)'!$A$3:$S$22,MATCH(N$27,'FY17ProjMjrs(revised)'!$A$2:$S$2,0),FALSE)</f>
        <v>0</v>
      </c>
      <c r="O56" s="133">
        <f>+GPPcntMjrNew*(VLOOKUP($A56,FY19ProjRev!$B$4:$L$23,11,FALSE))*VLOOKUP($A56,'FY17ProjMjrs(revised)'!$A$3:$S$22,MATCH(O$27,'FY17ProjMjrs(revised)'!$A$2:$S$2,0),FALSE)</f>
        <v>0</v>
      </c>
      <c r="P56" s="133">
        <f>+GPPcntMjrNew*(VLOOKUP($A56,FY19ProjRev!$B$4:$L$23,11,FALSE))*VLOOKUP($A56,'FY17ProjMjrs(revised)'!$A$3:$S$22,MATCH(P$27,'FY17ProjMjrs(revised)'!$A$2:$S$2,0),FALSE)</f>
        <v>0</v>
      </c>
      <c r="Q56" s="133">
        <f>+GPPcntMjrNew*(VLOOKUP($A56,FY19ProjRev!$B$4:$L$23,11,FALSE))*VLOOKUP($A56,'FY17ProjMjrs(revised)'!$A$3:$S$22,MATCH(Q$27,'FY17ProjMjrs(revised)'!$A$2:$S$2,0),FALSE)</f>
        <v>0</v>
      </c>
      <c r="R56" s="133">
        <f>+GPPcntMjrNew*(VLOOKUP($A56,FY19ProjRev!$B$4:$L$23,11,FALSE))*VLOOKUP($A56,'FY17ProjMjrs(revised)'!$A$3:$S$22,MATCH(R$27,'FY17ProjMjrs(revised)'!$A$2:$S$2,0),FALSE)</f>
        <v>0</v>
      </c>
      <c r="S56" s="133">
        <f>+GPPcntMjrNew*(VLOOKUP($A56,FY19ProjRev!$B$4:$L$23,11,FALSE))*VLOOKUP($A56,'FY17ProjMjrs(revised)'!$A$3:$S$22,MATCH(S$27,'FY17ProjMjrs(revised)'!$A$2:$S$2,0),FALSE)</f>
        <v>0</v>
      </c>
      <c r="T56" s="133">
        <f t="shared" si="6"/>
        <v>1015989.8363999999</v>
      </c>
    </row>
    <row r="57" spans="1:20" s="40" customFormat="1" ht="20.100000000000001" customHeight="1" x14ac:dyDescent="0.25">
      <c r="A57" s="422">
        <v>17</v>
      </c>
      <c r="B57" s="155" t="s">
        <v>30</v>
      </c>
      <c r="C57" s="133">
        <f>+GPPcntMjrNew*(VLOOKUP($A57,FY19ProjRev!$B$4:$L$23,11,FALSE))*VLOOKUP($A57,'FY17ProjMjrs(revised)'!$A$3:$S$22,MATCH(C$27,'FY17ProjMjrs(revised)'!$A$2:$S$2,0),FALSE)</f>
        <v>0</v>
      </c>
      <c r="D57" s="133">
        <f>+GPPcntMjrNew*(VLOOKUP($A57,FY19ProjRev!$B$4:$L$23,11,FALSE))*VLOOKUP($A57,'FY17ProjMjrs(revised)'!$A$3:$S$22,MATCH(D$27,'FY17ProjMjrs(revised)'!$A$2:$S$2,0),FALSE)</f>
        <v>0</v>
      </c>
      <c r="E57" s="133">
        <f>+GPPcntMjrNew*(VLOOKUP($A57,FY19ProjRev!$B$4:$L$23,11,FALSE))*VLOOKUP($A57,'FY17ProjMjrs(revised)'!$A$3:$S$22,MATCH(E$27,'FY17ProjMjrs(revised)'!$A$2:$S$2,0),FALSE)</f>
        <v>0</v>
      </c>
      <c r="F57" s="133">
        <f>+GPPcntMjrNew*(VLOOKUP($A57,FY19ProjRev!$B$4:$L$23,11,FALSE))*VLOOKUP($A57,'FY17ProjMjrs(revised)'!$A$3:$S$22,MATCH(F$27,'FY17ProjMjrs(revised)'!$A$2:$S$2,0),FALSE)</f>
        <v>0</v>
      </c>
      <c r="G57" s="133">
        <f>+GPPcntMjrNew*(VLOOKUP($A57,FY19ProjRev!$B$4:$L$23,11,FALSE))*VLOOKUP($A57,'FY17ProjMjrs(revised)'!$A$3:$S$22,MATCH(G$27,'FY17ProjMjrs(revised)'!$A$2:$S$2,0),FALSE)</f>
        <v>0</v>
      </c>
      <c r="H57" s="133">
        <f>+GPPcntMjrNew*(VLOOKUP($A57,FY19ProjRev!$B$4:$L$23,11,FALSE))*VLOOKUP($A57,'FY17ProjMjrs(revised)'!$A$3:$S$22,MATCH(H$27,'FY17ProjMjrs(revised)'!$A$2:$S$2,0),FALSE)</f>
        <v>0</v>
      </c>
      <c r="I57" s="133">
        <f>+GPPcntMjrNew*(VLOOKUP($A57,FY19ProjRev!$B$4:$L$23,11,FALSE))*VLOOKUP($A57,'FY17ProjMjrs(revised)'!$A$3:$S$22,MATCH(I$27,'FY17ProjMjrs(revised)'!$A$2:$S$2,0),FALSE)</f>
        <v>0</v>
      </c>
      <c r="J57" s="133">
        <f>+GPPcntMjrNew*(VLOOKUP($A57,FY19ProjRev!$B$4:$L$23,11,FALSE))*VLOOKUP($A57,'FY17ProjMjrs(revised)'!$A$3:$S$22,MATCH(J$27,'FY17ProjMjrs(revised)'!$A$2:$S$2,0),FALSE)</f>
        <v>0</v>
      </c>
      <c r="K57" s="133">
        <f>+GPPcntMjrNew*(VLOOKUP($A57,FY19ProjRev!$B$4:$L$23,11,FALSE))*VLOOKUP($A57,'FY17ProjMjrs(revised)'!$A$3:$S$22,MATCH(K$27,'FY17ProjMjrs(revised)'!$A$2:$S$2,0),FALSE)</f>
        <v>0</v>
      </c>
      <c r="L57" s="133">
        <f>+GPPcntMjrNew*(VLOOKUP($A57,FY19ProjRev!$B$4:$L$23,11,FALSE))*VLOOKUP($A57,'FY17ProjMjrs(revised)'!$A$3:$S$22,MATCH(L$27,'FY17ProjMjrs(revised)'!$A$2:$S$2,0),FALSE)</f>
        <v>643504.09990972758</v>
      </c>
      <c r="M57" s="133">
        <f>+GPPcntMjrNew*(VLOOKUP($A57,FY19ProjRev!$B$4:$L$23,11,FALSE))*VLOOKUP($A57,'FY17ProjMjrs(revised)'!$A$3:$S$22,MATCH(M$27,'FY17ProjMjrs(revised)'!$A$2:$S$2,0),FALSE)</f>
        <v>0</v>
      </c>
      <c r="N57" s="133">
        <f>+GPPcntMjrNew*(VLOOKUP($A57,FY19ProjRev!$B$4:$L$23,11,FALSE))*VLOOKUP($A57,'FY17ProjMjrs(revised)'!$A$3:$S$22,MATCH(N$27,'FY17ProjMjrs(revised)'!$A$2:$S$2,0),FALSE)</f>
        <v>0</v>
      </c>
      <c r="O57" s="133">
        <f>+GPPcntMjrNew*(VLOOKUP($A57,FY19ProjRev!$B$4:$L$23,11,FALSE))*VLOOKUP($A57,'FY17ProjMjrs(revised)'!$A$3:$S$22,MATCH(O$27,'FY17ProjMjrs(revised)'!$A$2:$S$2,0),FALSE)</f>
        <v>0</v>
      </c>
      <c r="P57" s="133">
        <f>+GPPcntMjrNew*(VLOOKUP($A57,FY19ProjRev!$B$4:$L$23,11,FALSE))*VLOOKUP($A57,'FY17ProjMjrs(revised)'!$A$3:$S$22,MATCH(P$27,'FY17ProjMjrs(revised)'!$A$2:$S$2,0),FALSE)</f>
        <v>0</v>
      </c>
      <c r="Q57" s="133">
        <f>+GPPcntMjrNew*(VLOOKUP($A57,FY19ProjRev!$B$4:$L$23,11,FALSE))*VLOOKUP($A57,'FY17ProjMjrs(revised)'!$A$3:$S$22,MATCH(Q$27,'FY17ProjMjrs(revised)'!$A$2:$S$2,0),FALSE)</f>
        <v>2513.6878902723734</v>
      </c>
      <c r="R57" s="133">
        <f>+GPPcntMjrNew*(VLOOKUP($A57,FY19ProjRev!$B$4:$L$23,11,FALSE))*VLOOKUP($A57,'FY17ProjMjrs(revised)'!$A$3:$S$22,MATCH(R$27,'FY17ProjMjrs(revised)'!$A$2:$S$2,0),FALSE)</f>
        <v>0</v>
      </c>
      <c r="S57" s="133">
        <f>+GPPcntMjrNew*(VLOOKUP($A57,FY19ProjRev!$B$4:$L$23,11,FALSE))*VLOOKUP($A57,'FY17ProjMjrs(revised)'!$A$3:$S$22,MATCH(S$27,'FY17ProjMjrs(revised)'!$A$2:$S$2,0),FALSE)</f>
        <v>0</v>
      </c>
      <c r="T57" s="133">
        <f t="shared" si="6"/>
        <v>646017.78779999993</v>
      </c>
    </row>
    <row r="58" spans="1:20" ht="20.100000000000001" customHeight="1" x14ac:dyDescent="0.25">
      <c r="A58" s="422">
        <v>19</v>
      </c>
      <c r="B58" s="171" t="s">
        <v>33</v>
      </c>
      <c r="C58" s="172">
        <f>+GPPcntMjrNew*(VLOOKUP($A58,FY19ProjRev!$B$4:$L$23,11,FALSE))*VLOOKUP($A58,'FY17ProjMjrs(revised)'!$A$3:$S$22,MATCH(C$27,'FY17ProjMjrs(revised)'!$A$2:$S$2,0),FALSE)</f>
        <v>1744.4050800000002</v>
      </c>
      <c r="D58" s="172">
        <f>+GPPcntMjrNew*(VLOOKUP($A58,FY19ProjRev!$B$4:$L$23,11,FALSE))*VLOOKUP($A58,'FY17ProjMjrs(revised)'!$A$3:$S$22,MATCH(D$27,'FY17ProjMjrs(revised)'!$A$2:$S$2,0),FALSE)</f>
        <v>0</v>
      </c>
      <c r="E58" s="172">
        <f>+GPPcntMjrNew*(VLOOKUP($A58,FY19ProjRev!$B$4:$L$23,11,FALSE))*VLOOKUP($A58,'FY17ProjMjrs(revised)'!$A$3:$S$22,MATCH(E$27,'FY17ProjMjrs(revised)'!$A$2:$S$2,0),FALSE)</f>
        <v>0</v>
      </c>
      <c r="F58" s="172">
        <f>+GPPcntMjrNew*(VLOOKUP($A58,FY19ProjRev!$B$4:$L$23,11,FALSE))*VLOOKUP($A58,'FY17ProjMjrs(revised)'!$A$3:$S$22,MATCH(F$27,'FY17ProjMjrs(revised)'!$A$2:$S$2,0),FALSE)</f>
        <v>0</v>
      </c>
      <c r="G58" s="172">
        <f>+GPPcntMjrNew*(VLOOKUP($A58,FY19ProjRev!$B$4:$L$23,11,FALSE))*VLOOKUP($A58,'FY17ProjMjrs(revised)'!$A$3:$S$22,MATCH(G$27,'FY17ProjMjrs(revised)'!$A$2:$S$2,0),FALSE)</f>
        <v>0</v>
      </c>
      <c r="H58" s="172">
        <f>+GPPcntMjrNew*(VLOOKUP($A58,FY19ProjRev!$B$4:$L$23,11,FALSE))*VLOOKUP($A58,'FY17ProjMjrs(revised)'!$A$3:$S$22,MATCH(H$27,'FY17ProjMjrs(revised)'!$A$2:$S$2,0),FALSE)</f>
        <v>0</v>
      </c>
      <c r="I58" s="172">
        <f>+GPPcntMjrNew*(VLOOKUP($A58,FY19ProjRev!$B$4:$L$23,11,FALSE))*VLOOKUP($A58,'FY17ProjMjrs(revised)'!$A$3:$S$22,MATCH(I$27,'FY17ProjMjrs(revised)'!$A$2:$S$2,0),FALSE)</f>
        <v>0</v>
      </c>
      <c r="J58" s="172">
        <f>+GPPcntMjrNew*(VLOOKUP($A58,FY19ProjRev!$B$4:$L$23,11,FALSE))*VLOOKUP($A58,'FY17ProjMjrs(revised)'!$A$3:$S$22,MATCH(J$27,'FY17ProjMjrs(revised)'!$A$2:$S$2,0),FALSE)</f>
        <v>0</v>
      </c>
      <c r="K58" s="172">
        <f>+GPPcntMjrNew*(VLOOKUP($A58,FY19ProjRev!$B$4:$L$23,11,FALSE))*VLOOKUP($A58,'FY17ProjMjrs(revised)'!$A$3:$S$22,MATCH(K$27,'FY17ProjMjrs(revised)'!$A$2:$S$2,0),FALSE)</f>
        <v>0</v>
      </c>
      <c r="L58" s="172">
        <f>+GPPcntMjrNew*(VLOOKUP($A58,FY19ProjRev!$B$4:$L$23,11,FALSE))*VLOOKUP($A58,'FY17ProjMjrs(revised)'!$A$3:$S$22,MATCH(L$27,'FY17ProjMjrs(revised)'!$A$2:$S$2,0),FALSE)</f>
        <v>0</v>
      </c>
      <c r="M58" s="172">
        <f>+GPPcntMjrNew*(VLOOKUP($A58,FY19ProjRev!$B$4:$L$23,11,FALSE))*VLOOKUP($A58,'FY17ProjMjrs(revised)'!$A$3:$S$22,MATCH(M$27,'FY17ProjMjrs(revised)'!$A$2:$S$2,0),FALSE)</f>
        <v>0</v>
      </c>
      <c r="N58" s="172">
        <f>+GPPcntMjrNew*(VLOOKUP($A58,FY19ProjRev!$B$4:$L$23,11,FALSE))*VLOOKUP($A58,'FY17ProjMjrs(revised)'!$A$3:$S$22,MATCH(N$27,'FY17ProjMjrs(revised)'!$A$2:$S$2,0),FALSE)</f>
        <v>1744.4050800000002</v>
      </c>
      <c r="O58" s="172">
        <f>+GPPcntMjrNew*(VLOOKUP($A58,FY19ProjRev!$B$4:$L$23,11,FALSE))*VLOOKUP($A58,'FY17ProjMjrs(revised)'!$A$3:$S$22,MATCH(O$27,'FY17ProjMjrs(revised)'!$A$2:$S$2,0),FALSE)</f>
        <v>0</v>
      </c>
      <c r="P58" s="172">
        <f>+GPPcntMjrNew*(VLOOKUP($A58,FY19ProjRev!$B$4:$L$23,11,FALSE))*VLOOKUP($A58,'FY17ProjMjrs(revised)'!$A$3:$S$22,MATCH(P$27,'FY17ProjMjrs(revised)'!$A$2:$S$2,0),FALSE)</f>
        <v>0</v>
      </c>
      <c r="Q58" s="172">
        <f>+GPPcntMjrNew*(VLOOKUP($A58,FY19ProjRev!$B$4:$L$23,11,FALSE))*VLOOKUP($A58,'FY17ProjMjrs(revised)'!$A$3:$S$22,MATCH(Q$27,'FY17ProjMjrs(revised)'!$A$2:$S$2,0),FALSE)</f>
        <v>542509.97988000012</v>
      </c>
      <c r="R58" s="172">
        <f>+GPPcntMjrNew*(VLOOKUP($A58,FY19ProjRev!$B$4:$L$23,11,FALSE))*VLOOKUP($A58,'FY17ProjMjrs(revised)'!$A$3:$S$22,MATCH(R$27,'FY17ProjMjrs(revised)'!$A$2:$S$2,0),FALSE)</f>
        <v>0</v>
      </c>
      <c r="S58" s="172">
        <f>+GPPcntMjrNew*(VLOOKUP($A58,FY19ProjRev!$B$4:$L$23,11,FALSE))*VLOOKUP($A58,'FY17ProjMjrs(revised)'!$A$3:$S$22,MATCH(S$27,'FY17ProjMjrs(revised)'!$A$2:$S$2,0),FALSE)</f>
        <v>3488.8101600000005</v>
      </c>
      <c r="T58" s="172">
        <f t="shared" si="6"/>
        <v>549487.6002000001</v>
      </c>
    </row>
    <row r="59" spans="1:20" s="40" customFormat="1" ht="20.100000000000001" customHeight="1" x14ac:dyDescent="0.25">
      <c r="A59" s="422">
        <v>21</v>
      </c>
      <c r="B59" s="155" t="s">
        <v>35</v>
      </c>
      <c r="C59" s="133">
        <f>+GPPcntMjrNew*(VLOOKUP($A59,FY19ProjRev!$B$4:$L$23,11,FALSE))*VLOOKUP($A59,'FY17ProjMjrs(revised)'!$A$3:$S$22,MATCH(C$27,'FY17ProjMjrs(revised)'!$A$2:$S$2,0),FALSE)</f>
        <v>0</v>
      </c>
      <c r="D59" s="133">
        <f>+GPPcntMjrNew*(VLOOKUP($A59,FY19ProjRev!$B$4:$L$23,11,FALSE))*VLOOKUP($A59,'FY17ProjMjrs(revised)'!$A$3:$S$22,MATCH(D$27,'FY17ProjMjrs(revised)'!$A$2:$S$2,0),FALSE)</f>
        <v>4672.0301183544298</v>
      </c>
      <c r="E59" s="133">
        <f>+GPPcntMjrNew*(VLOOKUP($A59,FY19ProjRev!$B$4:$L$23,11,FALSE))*VLOOKUP($A59,'FY17ProjMjrs(revised)'!$A$3:$S$22,MATCH(E$27,'FY17ProjMjrs(revised)'!$A$2:$S$2,0),FALSE)</f>
        <v>0</v>
      </c>
      <c r="F59" s="133">
        <f>+GPPcntMjrNew*(VLOOKUP($A59,FY19ProjRev!$B$4:$L$23,11,FALSE))*VLOOKUP($A59,'FY17ProjMjrs(revised)'!$A$3:$S$22,MATCH(F$27,'FY17ProjMjrs(revised)'!$A$2:$S$2,0),FALSE)</f>
        <v>0</v>
      </c>
      <c r="G59" s="133">
        <f>+GPPcntMjrNew*(VLOOKUP($A59,FY19ProjRev!$B$4:$L$23,11,FALSE))*VLOOKUP($A59,'FY17ProjMjrs(revised)'!$A$3:$S$22,MATCH(G$27,'FY17ProjMjrs(revised)'!$A$2:$S$2,0),FALSE)</f>
        <v>1557.3433727848098</v>
      </c>
      <c r="H59" s="133">
        <f>+GPPcntMjrNew*(VLOOKUP($A59,FY19ProjRev!$B$4:$L$23,11,FALSE))*VLOOKUP($A59,'FY17ProjMjrs(revised)'!$A$3:$S$22,MATCH(H$27,'FY17ProjMjrs(revised)'!$A$2:$S$2,0),FALSE)</f>
        <v>0</v>
      </c>
      <c r="I59" s="133">
        <f>+GPPcntMjrNew*(VLOOKUP($A59,FY19ProjRev!$B$4:$L$23,11,FALSE))*VLOOKUP($A59,'FY17ProjMjrs(revised)'!$A$3:$S$22,MATCH(I$27,'FY17ProjMjrs(revised)'!$A$2:$S$2,0),FALSE)</f>
        <v>0</v>
      </c>
      <c r="J59" s="133">
        <f>+GPPcntMjrNew*(VLOOKUP($A59,FY19ProjRev!$B$4:$L$23,11,FALSE))*VLOOKUP($A59,'FY17ProjMjrs(revised)'!$A$3:$S$22,MATCH(J$27,'FY17ProjMjrs(revised)'!$A$2:$S$2,0),FALSE)</f>
        <v>1557.3433727848098</v>
      </c>
      <c r="K59" s="133">
        <f>+GPPcntMjrNew*(VLOOKUP($A59,FY19ProjRev!$B$4:$L$23,11,FALSE))*VLOOKUP($A59,'FY17ProjMjrs(revised)'!$A$3:$S$22,MATCH(K$27,'FY17ProjMjrs(revised)'!$A$2:$S$2,0),FALSE)</f>
        <v>0</v>
      </c>
      <c r="L59" s="133">
        <f>+GPPcntMjrNew*(VLOOKUP($A59,FY19ProjRev!$B$4:$L$23,11,FALSE))*VLOOKUP($A59,'FY17ProjMjrs(revised)'!$A$3:$S$22,MATCH(L$27,'FY17ProjMjrs(revised)'!$A$2:$S$2,0),FALSE)</f>
        <v>10901.403609493669</v>
      </c>
      <c r="M59" s="133">
        <f>+GPPcntMjrNew*(VLOOKUP($A59,FY19ProjRev!$B$4:$L$23,11,FALSE))*VLOOKUP($A59,'FY17ProjMjrs(revised)'!$A$3:$S$22,MATCH(M$27,'FY17ProjMjrs(revised)'!$A$2:$S$2,0),FALSE)</f>
        <v>3114.6867455696197</v>
      </c>
      <c r="N59" s="133">
        <f>+GPPcntMjrNew*(VLOOKUP($A59,FY19ProjRev!$B$4:$L$23,11,FALSE))*VLOOKUP($A59,'FY17ProjMjrs(revised)'!$A$3:$S$22,MATCH(N$27,'FY17ProjMjrs(revised)'!$A$2:$S$2,0),FALSE)</f>
        <v>102784.66260379745</v>
      </c>
      <c r="O59" s="133">
        <f>+GPPcntMjrNew*(VLOOKUP($A59,FY19ProjRev!$B$4:$L$23,11,FALSE))*VLOOKUP($A59,'FY17ProjMjrs(revised)'!$A$3:$S$22,MATCH(O$27,'FY17ProjMjrs(revised)'!$A$2:$S$2,0),FALSE)</f>
        <v>3114.6867455696197</v>
      </c>
      <c r="P59" s="133">
        <f>+GPPcntMjrNew*(VLOOKUP($A59,FY19ProjRev!$B$4:$L$23,11,FALSE))*VLOOKUP($A59,'FY17ProjMjrs(revised)'!$A$3:$S$22,MATCH(P$27,'FY17ProjMjrs(revised)'!$A$2:$S$2,0),FALSE)</f>
        <v>0</v>
      </c>
      <c r="Q59" s="133">
        <f>+GPPcntMjrNew*(VLOOKUP($A59,FY19ProjRev!$B$4:$L$23,11,FALSE))*VLOOKUP($A59,'FY17ProjMjrs(revised)'!$A$3:$S$22,MATCH(Q$27,'FY17ProjMjrs(revised)'!$A$2:$S$2,0),FALSE)</f>
        <v>364418.34923164546</v>
      </c>
      <c r="R59" s="133">
        <f>+GPPcntMjrNew*(VLOOKUP($A59,FY19ProjRev!$B$4:$L$23,11,FALSE))*VLOOKUP($A59,'FY17ProjMjrs(revised)'!$A$3:$S$22,MATCH(R$27,'FY17ProjMjrs(revised)'!$A$2:$S$2,0),FALSE)</f>
        <v>0</v>
      </c>
      <c r="S59" s="133">
        <f>+GPPcntMjrNew*(VLOOKUP($A59,FY19ProjRev!$B$4:$L$23,11,FALSE))*VLOOKUP($A59,'FY17ProjMjrs(revised)'!$A$3:$S$22,MATCH(S$27,'FY17ProjMjrs(revised)'!$A$2:$S$2,0),FALSE)</f>
        <v>0</v>
      </c>
      <c r="T59" s="133">
        <f t="shared" si="6"/>
        <v>492120.50579999987</v>
      </c>
    </row>
    <row r="60" spans="1:20" ht="20.100000000000001" customHeight="1" x14ac:dyDescent="0.25">
      <c r="A60" s="422">
        <v>25</v>
      </c>
      <c r="B60" s="171" t="s">
        <v>37</v>
      </c>
      <c r="C60" s="172">
        <f>+GPPcntMjrNew*(VLOOKUP($A60,FY19ProjRev!$B$4:$L$23,11,FALSE))*VLOOKUP($A60,'FY17ProjMjrs(revised)'!$A$3:$S$22,MATCH(C$27,'FY17ProjMjrs(revised)'!$A$2:$S$2,0),FALSE)</f>
        <v>1018040.306177892</v>
      </c>
      <c r="D60" s="172">
        <f>+GPPcntMjrNew*(VLOOKUP($A60,FY19ProjRev!$B$4:$L$23,11,FALSE))*VLOOKUP($A60,'FY17ProjMjrs(revised)'!$A$3:$S$22,MATCH(D$27,'FY17ProjMjrs(revised)'!$A$2:$S$2,0),FALSE)</f>
        <v>0</v>
      </c>
      <c r="E60" s="172">
        <f>+GPPcntMjrNew*(VLOOKUP($A60,FY19ProjRev!$B$4:$L$23,11,FALSE))*VLOOKUP($A60,'FY17ProjMjrs(revised)'!$A$3:$S$22,MATCH(E$27,'FY17ProjMjrs(revised)'!$A$2:$S$2,0),FALSE)</f>
        <v>0</v>
      </c>
      <c r="F60" s="172">
        <f>+GPPcntMjrNew*(VLOOKUP($A60,FY19ProjRev!$B$4:$L$23,11,FALSE))*VLOOKUP($A60,'FY17ProjMjrs(revised)'!$A$3:$S$22,MATCH(F$27,'FY17ProjMjrs(revised)'!$A$2:$S$2,0),FALSE)</f>
        <v>0</v>
      </c>
      <c r="G60" s="172">
        <f>+GPPcntMjrNew*(VLOOKUP($A60,FY19ProjRev!$B$4:$L$23,11,FALSE))*VLOOKUP($A60,'FY17ProjMjrs(revised)'!$A$3:$S$22,MATCH(G$27,'FY17ProjMjrs(revised)'!$A$2:$S$2,0),FALSE)</f>
        <v>0</v>
      </c>
      <c r="H60" s="172">
        <f>+GPPcntMjrNew*(VLOOKUP($A60,FY19ProjRev!$B$4:$L$23,11,FALSE))*VLOOKUP($A60,'FY17ProjMjrs(revised)'!$A$3:$S$22,MATCH(H$27,'FY17ProjMjrs(revised)'!$A$2:$S$2,0),FALSE)</f>
        <v>0</v>
      </c>
      <c r="I60" s="172">
        <f>+GPPcntMjrNew*(VLOOKUP($A60,FY19ProjRev!$B$4:$L$23,11,FALSE))*VLOOKUP($A60,'FY17ProjMjrs(revised)'!$A$3:$S$22,MATCH(I$27,'FY17ProjMjrs(revised)'!$A$2:$S$2,0),FALSE)</f>
        <v>0</v>
      </c>
      <c r="J60" s="172">
        <f>+GPPcntMjrNew*(VLOOKUP($A60,FY19ProjRev!$B$4:$L$23,11,FALSE))*VLOOKUP($A60,'FY17ProjMjrs(revised)'!$A$3:$S$22,MATCH(J$27,'FY17ProjMjrs(revised)'!$A$2:$S$2,0),FALSE)</f>
        <v>0</v>
      </c>
      <c r="K60" s="172">
        <f>+GPPcntMjrNew*(VLOOKUP($A60,FY19ProjRev!$B$4:$L$23,11,FALSE))*VLOOKUP($A60,'FY17ProjMjrs(revised)'!$A$3:$S$22,MATCH(K$27,'FY17ProjMjrs(revised)'!$A$2:$S$2,0),FALSE)</f>
        <v>0</v>
      </c>
      <c r="L60" s="172">
        <f>+GPPcntMjrNew*(VLOOKUP($A60,FY19ProjRev!$B$4:$L$23,11,FALSE))*VLOOKUP($A60,'FY17ProjMjrs(revised)'!$A$3:$S$22,MATCH(L$27,'FY17ProjMjrs(revised)'!$A$2:$S$2,0),FALSE)</f>
        <v>0</v>
      </c>
      <c r="M60" s="172">
        <f>+GPPcntMjrNew*(VLOOKUP($A60,FY19ProjRev!$B$4:$L$23,11,FALSE))*VLOOKUP($A60,'FY17ProjMjrs(revised)'!$A$3:$S$22,MATCH(M$27,'FY17ProjMjrs(revised)'!$A$2:$S$2,0),FALSE)</f>
        <v>0</v>
      </c>
      <c r="N60" s="172">
        <f>+GPPcntMjrNew*(VLOOKUP($A60,FY19ProjRev!$B$4:$L$23,11,FALSE))*VLOOKUP($A60,'FY17ProjMjrs(revised)'!$A$3:$S$22,MATCH(N$27,'FY17ProjMjrs(revised)'!$A$2:$S$2,0),FALSE)</f>
        <v>0</v>
      </c>
      <c r="O60" s="172">
        <f>+GPPcntMjrNew*(VLOOKUP($A60,FY19ProjRev!$B$4:$L$23,11,FALSE))*VLOOKUP($A60,'FY17ProjMjrs(revised)'!$A$3:$S$22,MATCH(O$27,'FY17ProjMjrs(revised)'!$A$2:$S$2,0),FALSE)</f>
        <v>0</v>
      </c>
      <c r="P60" s="172">
        <f>+GPPcntMjrNew*(VLOOKUP($A60,FY19ProjRev!$B$4:$L$23,11,FALSE))*VLOOKUP($A60,'FY17ProjMjrs(revised)'!$A$3:$S$22,MATCH(P$27,'FY17ProjMjrs(revised)'!$A$2:$S$2,0),FALSE)</f>
        <v>0</v>
      </c>
      <c r="Q60" s="172">
        <f>+GPPcntMjrNew*(VLOOKUP($A60,FY19ProjRev!$B$4:$L$23,11,FALSE))*VLOOKUP($A60,'FY17ProjMjrs(revised)'!$A$3:$S$22,MATCH(Q$27,'FY17ProjMjrs(revised)'!$A$2:$S$2,0),FALSE)</f>
        <v>2623.815222107969</v>
      </c>
      <c r="R60" s="172">
        <f>+GPPcntMjrNew*(VLOOKUP($A60,FY19ProjRev!$B$4:$L$23,11,FALSE))*VLOOKUP($A60,'FY17ProjMjrs(revised)'!$A$3:$S$22,MATCH(R$27,'FY17ProjMjrs(revised)'!$A$2:$S$2,0),FALSE)</f>
        <v>0</v>
      </c>
      <c r="S60" s="172">
        <f>+GPPcntMjrNew*(VLOOKUP($A60,FY19ProjRev!$B$4:$L$23,11,FALSE))*VLOOKUP($A60,'FY17ProjMjrs(revised)'!$A$3:$S$22,MATCH(S$27,'FY17ProjMjrs(revised)'!$A$2:$S$2,0),FALSE)</f>
        <v>0</v>
      </c>
      <c r="T60" s="172">
        <f t="shared" si="6"/>
        <v>1020664.1213999999</v>
      </c>
    </row>
    <row r="61" spans="1:20" s="40" customFormat="1" ht="20.100000000000001" customHeight="1" x14ac:dyDescent="0.25">
      <c r="A61" s="422">
        <v>27</v>
      </c>
      <c r="B61" s="155" t="s">
        <v>41</v>
      </c>
      <c r="C61" s="133">
        <f>+GPPcntMjrNew*(VLOOKUP($A61,FY19ProjRev!$B$4:$L$23,11,FALSE))*VLOOKUP($A61,'FY17ProjMjrs(revised)'!$A$3:$S$22,MATCH(C$27,'FY17ProjMjrs(revised)'!$A$2:$S$2,0),FALSE)</f>
        <v>0</v>
      </c>
      <c r="D61" s="133">
        <f>+GPPcntMjrNew*(VLOOKUP($A61,FY19ProjRev!$B$4:$L$23,11,FALSE))*VLOOKUP($A61,'FY17ProjMjrs(revised)'!$A$3:$S$22,MATCH(D$27,'FY17ProjMjrs(revised)'!$A$2:$S$2,0),FALSE)</f>
        <v>0</v>
      </c>
      <c r="E61" s="133">
        <f>+GPPcntMjrNew*(VLOOKUP($A61,FY19ProjRev!$B$4:$L$23,11,FALSE))*VLOOKUP($A61,'FY17ProjMjrs(revised)'!$A$3:$S$22,MATCH(E$27,'FY17ProjMjrs(revised)'!$A$2:$S$2,0),FALSE)</f>
        <v>0</v>
      </c>
      <c r="F61" s="133">
        <f>+GPPcntMjrNew*(VLOOKUP($A61,FY19ProjRev!$B$4:$L$23,11,FALSE))*VLOOKUP($A61,'FY17ProjMjrs(revised)'!$A$3:$S$22,MATCH(F$27,'FY17ProjMjrs(revised)'!$A$2:$S$2,0),FALSE)</f>
        <v>0</v>
      </c>
      <c r="G61" s="133">
        <f>+GPPcntMjrNew*(VLOOKUP($A61,FY19ProjRev!$B$4:$L$23,11,FALSE))*VLOOKUP($A61,'FY17ProjMjrs(revised)'!$A$3:$S$22,MATCH(G$27,'FY17ProjMjrs(revised)'!$A$2:$S$2,0),FALSE)</f>
        <v>355952.68902439025</v>
      </c>
      <c r="H61" s="133">
        <f>+GPPcntMjrNew*(VLOOKUP($A61,FY19ProjRev!$B$4:$L$23,11,FALSE))*VLOOKUP($A61,'FY17ProjMjrs(revised)'!$A$3:$S$22,MATCH(H$27,'FY17ProjMjrs(revised)'!$A$2:$S$2,0),FALSE)</f>
        <v>2373.0179268292682</v>
      </c>
      <c r="I61" s="133">
        <f>+GPPcntMjrNew*(VLOOKUP($A61,FY19ProjRev!$B$4:$L$23,11,FALSE))*VLOOKUP($A61,'FY17ProjMjrs(revised)'!$A$3:$S$22,MATCH(I$27,'FY17ProjMjrs(revised)'!$A$2:$S$2,0),FALSE)</f>
        <v>0</v>
      </c>
      <c r="J61" s="133">
        <f>+GPPcntMjrNew*(VLOOKUP($A61,FY19ProjRev!$B$4:$L$23,11,FALSE))*VLOOKUP($A61,'FY17ProjMjrs(revised)'!$A$3:$S$22,MATCH(J$27,'FY17ProjMjrs(revised)'!$A$2:$S$2,0),FALSE)</f>
        <v>0</v>
      </c>
      <c r="K61" s="133">
        <f>+GPPcntMjrNew*(VLOOKUP($A61,FY19ProjRev!$B$4:$L$23,11,FALSE))*VLOOKUP($A61,'FY17ProjMjrs(revised)'!$A$3:$S$22,MATCH(K$27,'FY17ProjMjrs(revised)'!$A$2:$S$2,0),FALSE)</f>
        <v>0</v>
      </c>
      <c r="L61" s="133">
        <f>+GPPcntMjrNew*(VLOOKUP($A61,FY19ProjRev!$B$4:$L$23,11,FALSE))*VLOOKUP($A61,'FY17ProjMjrs(revised)'!$A$3:$S$22,MATCH(L$27,'FY17ProjMjrs(revised)'!$A$2:$S$2,0),FALSE)</f>
        <v>0</v>
      </c>
      <c r="M61" s="133">
        <f>+GPPcntMjrNew*(VLOOKUP($A61,FY19ProjRev!$B$4:$L$23,11,FALSE))*VLOOKUP($A61,'FY17ProjMjrs(revised)'!$A$3:$S$22,MATCH(M$27,'FY17ProjMjrs(revised)'!$A$2:$S$2,0),FALSE)</f>
        <v>0</v>
      </c>
      <c r="N61" s="133">
        <f>+GPPcntMjrNew*(VLOOKUP($A61,FY19ProjRev!$B$4:$L$23,11,FALSE))*VLOOKUP($A61,'FY17ProjMjrs(revised)'!$A$3:$S$22,MATCH(N$27,'FY17ProjMjrs(revised)'!$A$2:$S$2,0),FALSE)</f>
        <v>30849.233048780487</v>
      </c>
      <c r="O61" s="133">
        <f>+GPPcntMjrNew*(VLOOKUP($A61,FY19ProjRev!$B$4:$L$23,11,FALSE))*VLOOKUP($A61,'FY17ProjMjrs(revised)'!$A$3:$S$22,MATCH(O$27,'FY17ProjMjrs(revised)'!$A$2:$S$2,0),FALSE)</f>
        <v>0</v>
      </c>
      <c r="P61" s="133">
        <f>+GPPcntMjrNew*(VLOOKUP($A61,FY19ProjRev!$B$4:$L$23,11,FALSE))*VLOOKUP($A61,'FY17ProjMjrs(revised)'!$A$3:$S$22,MATCH(P$27,'FY17ProjMjrs(revised)'!$A$2:$S$2,0),FALSE)</f>
        <v>0</v>
      </c>
      <c r="Q61" s="133">
        <f>+GPPcntMjrNew*(VLOOKUP($A61,FY19ProjRev!$B$4:$L$23,11,FALSE))*VLOOKUP($A61,'FY17ProjMjrs(revised)'!$A$3:$S$22,MATCH(Q$27,'FY17ProjMjrs(revised)'!$A$2:$S$2,0),FALSE)</f>
        <v>0</v>
      </c>
      <c r="R61" s="133">
        <f>+GPPcntMjrNew*(VLOOKUP($A61,FY19ProjRev!$B$4:$L$23,11,FALSE))*VLOOKUP($A61,'FY17ProjMjrs(revised)'!$A$3:$S$22,MATCH(R$27,'FY17ProjMjrs(revised)'!$A$2:$S$2,0),FALSE)</f>
        <v>0</v>
      </c>
      <c r="S61" s="133">
        <f>+GPPcntMjrNew*(VLOOKUP($A61,FY19ProjRev!$B$4:$L$23,11,FALSE))*VLOOKUP($A61,'FY17ProjMjrs(revised)'!$A$3:$S$22,MATCH(S$27,'FY17ProjMjrs(revised)'!$A$2:$S$2,0),FALSE)</f>
        <v>0</v>
      </c>
      <c r="T61" s="133">
        <f t="shared" si="6"/>
        <v>389174.94</v>
      </c>
    </row>
    <row r="62" spans="1:20" ht="20.100000000000001" customHeight="1" x14ac:dyDescent="0.25">
      <c r="A62" s="422">
        <v>33</v>
      </c>
      <c r="B62" s="171" t="s">
        <v>46</v>
      </c>
      <c r="C62" s="172">
        <f>+GPPcntMjrNew*(VLOOKUP($A62,FY19ProjRev!$B$4:$L$23,11,FALSE))*VLOOKUP($A62,'FY17ProjMjrs(revised)'!$A$3:$S$22,MATCH(C$27,'FY17ProjMjrs(revised)'!$A$2:$S$2,0),FALSE)</f>
        <v>21071.851762499999</v>
      </c>
      <c r="D62" s="172">
        <f>+GPPcntMjrNew*(VLOOKUP($A62,FY19ProjRev!$B$4:$L$23,11,FALSE))*VLOOKUP($A62,'FY17ProjMjrs(revised)'!$A$3:$S$22,MATCH(D$27,'FY17ProjMjrs(revised)'!$A$2:$S$2,0),FALSE)</f>
        <v>23705.8332328125</v>
      </c>
      <c r="E62" s="172">
        <f>+GPPcntMjrNew*(VLOOKUP($A62,FY19ProjRev!$B$4:$L$23,11,FALSE))*VLOOKUP($A62,'FY17ProjMjrs(revised)'!$A$3:$S$22,MATCH(E$27,'FY17ProjMjrs(revised)'!$A$2:$S$2,0),FALSE)</f>
        <v>0</v>
      </c>
      <c r="F62" s="172">
        <f>+GPPcntMjrNew*(VLOOKUP($A62,FY19ProjRev!$B$4:$L$23,11,FALSE))*VLOOKUP($A62,'FY17ProjMjrs(revised)'!$A$3:$S$22,MATCH(F$27,'FY17ProjMjrs(revised)'!$A$2:$S$2,0),FALSE)</f>
        <v>0</v>
      </c>
      <c r="G62" s="172">
        <f>+GPPcntMjrNew*(VLOOKUP($A62,FY19ProjRev!$B$4:$L$23,11,FALSE))*VLOOKUP($A62,'FY17ProjMjrs(revised)'!$A$3:$S$22,MATCH(G$27,'FY17ProjMjrs(revised)'!$A$2:$S$2,0),FALSE)</f>
        <v>0</v>
      </c>
      <c r="H62" s="172">
        <f>+GPPcntMjrNew*(VLOOKUP($A62,FY19ProjRev!$B$4:$L$23,11,FALSE))*VLOOKUP($A62,'FY17ProjMjrs(revised)'!$A$3:$S$22,MATCH(H$27,'FY17ProjMjrs(revised)'!$A$2:$S$2,0),FALSE)</f>
        <v>10535.925881249999</v>
      </c>
      <c r="I62" s="172">
        <f>+GPPcntMjrNew*(VLOOKUP($A62,FY19ProjRev!$B$4:$L$23,11,FALSE))*VLOOKUP($A62,'FY17ProjMjrs(revised)'!$A$3:$S$22,MATCH(I$27,'FY17ProjMjrs(revised)'!$A$2:$S$2,0),FALSE)</f>
        <v>0</v>
      </c>
      <c r="J62" s="172">
        <f>+GPPcntMjrNew*(VLOOKUP($A62,FY19ProjRev!$B$4:$L$23,11,FALSE))*VLOOKUP($A62,'FY17ProjMjrs(revised)'!$A$3:$S$22,MATCH(J$27,'FY17ProjMjrs(revised)'!$A$2:$S$2,0),FALSE)</f>
        <v>0</v>
      </c>
      <c r="K62" s="172">
        <f>+GPPcntMjrNew*(VLOOKUP($A62,FY19ProjRev!$B$4:$L$23,11,FALSE))*VLOOKUP($A62,'FY17ProjMjrs(revised)'!$A$3:$S$22,MATCH(K$27,'FY17ProjMjrs(revised)'!$A$2:$S$2,0),FALSE)</f>
        <v>921893.51460937504</v>
      </c>
      <c r="L62" s="172">
        <f>+GPPcntMjrNew*(VLOOKUP($A62,FY19ProjRev!$B$4:$L$23,11,FALSE))*VLOOKUP($A62,'FY17ProjMjrs(revised)'!$A$3:$S$22,MATCH(L$27,'FY17ProjMjrs(revised)'!$A$2:$S$2,0),FALSE)</f>
        <v>10535.925881249999</v>
      </c>
      <c r="M62" s="172">
        <f>+GPPcntMjrNew*(VLOOKUP($A62,FY19ProjRev!$B$4:$L$23,11,FALSE))*VLOOKUP($A62,'FY17ProjMjrs(revised)'!$A$3:$S$22,MATCH(M$27,'FY17ProjMjrs(revised)'!$A$2:$S$2,0),FALSE)</f>
        <v>0</v>
      </c>
      <c r="N62" s="172">
        <f>+GPPcntMjrNew*(VLOOKUP($A62,FY19ProjRev!$B$4:$L$23,11,FALSE))*VLOOKUP($A62,'FY17ProjMjrs(revised)'!$A$3:$S$22,MATCH(N$27,'FY17ProjMjrs(revised)'!$A$2:$S$2,0),FALSE)</f>
        <v>7901.9444109374999</v>
      </c>
      <c r="O62" s="172">
        <f>+GPPcntMjrNew*(VLOOKUP($A62,FY19ProjRev!$B$4:$L$23,11,FALSE))*VLOOKUP($A62,'FY17ProjMjrs(revised)'!$A$3:$S$22,MATCH(O$27,'FY17ProjMjrs(revised)'!$A$2:$S$2,0),FALSE)</f>
        <v>0</v>
      </c>
      <c r="P62" s="172">
        <f>+GPPcntMjrNew*(VLOOKUP($A62,FY19ProjRev!$B$4:$L$23,11,FALSE))*VLOOKUP($A62,'FY17ProjMjrs(revised)'!$A$3:$S$22,MATCH(P$27,'FY17ProjMjrs(revised)'!$A$2:$S$2,0),FALSE)</f>
        <v>0</v>
      </c>
      <c r="Q62" s="172">
        <f>+GPPcntMjrNew*(VLOOKUP($A62,FY19ProjRev!$B$4:$L$23,11,FALSE))*VLOOKUP($A62,'FY17ProjMjrs(revised)'!$A$3:$S$22,MATCH(Q$27,'FY17ProjMjrs(revised)'!$A$2:$S$2,0),FALSE)</f>
        <v>15803.888821875</v>
      </c>
      <c r="R62" s="172">
        <f>+GPPcntMjrNew*(VLOOKUP($A62,FY19ProjRev!$B$4:$L$23,11,FALSE))*VLOOKUP($A62,'FY17ProjMjrs(revised)'!$A$3:$S$22,MATCH(R$27,'FY17ProjMjrs(revised)'!$A$2:$S$2,0),FALSE)</f>
        <v>0</v>
      </c>
      <c r="S62" s="172">
        <f>+GPPcntMjrNew*(VLOOKUP($A62,FY19ProjRev!$B$4:$L$23,11,FALSE))*VLOOKUP($A62,'FY17ProjMjrs(revised)'!$A$3:$S$22,MATCH(S$27,'FY17ProjMjrs(revised)'!$A$2:$S$2,0),FALSE)</f>
        <v>0</v>
      </c>
      <c r="T62" s="172">
        <f t="shared" si="6"/>
        <v>1011448.8846</v>
      </c>
    </row>
    <row r="63" spans="1:20" s="40" customFormat="1" ht="20.100000000000001" customHeight="1" x14ac:dyDescent="0.25">
      <c r="A63" s="422">
        <v>37</v>
      </c>
      <c r="B63" s="155" t="s">
        <v>48</v>
      </c>
      <c r="C63" s="133">
        <f>+GPPcntMjrNew*(VLOOKUP($A63,FY19ProjRev!$B$4:$L$23,11,FALSE))*VLOOKUP($A63,'FY17ProjMjrs(revised)'!$A$3:$S$22,MATCH(C$27,'FY17ProjMjrs(revised)'!$A$2:$S$2,0),FALSE)</f>
        <v>0</v>
      </c>
      <c r="D63" s="133">
        <f>+GPPcntMjrNew*(VLOOKUP($A63,FY19ProjRev!$B$4:$L$23,11,FALSE))*VLOOKUP($A63,'FY17ProjMjrs(revised)'!$A$3:$S$22,MATCH(D$27,'FY17ProjMjrs(revised)'!$A$2:$S$2,0),FALSE)</f>
        <v>0</v>
      </c>
      <c r="E63" s="133">
        <f>+GPPcntMjrNew*(VLOOKUP($A63,FY19ProjRev!$B$4:$L$23,11,FALSE))*VLOOKUP($A63,'FY17ProjMjrs(revised)'!$A$3:$S$22,MATCH(E$27,'FY17ProjMjrs(revised)'!$A$2:$S$2,0),FALSE)</f>
        <v>1089048.5671153846</v>
      </c>
      <c r="F63" s="133">
        <f>+GPPcntMjrNew*(VLOOKUP($A63,FY19ProjRev!$B$4:$L$23,11,FALSE))*VLOOKUP($A63,'FY17ProjMjrs(revised)'!$A$3:$S$22,MATCH(F$27,'FY17ProjMjrs(revised)'!$A$2:$S$2,0),FALSE)</f>
        <v>0</v>
      </c>
      <c r="G63" s="133">
        <f>+GPPcntMjrNew*(VLOOKUP($A63,FY19ProjRev!$B$4:$L$23,11,FALSE))*VLOOKUP($A63,'FY17ProjMjrs(revised)'!$A$3:$S$22,MATCH(G$27,'FY17ProjMjrs(revised)'!$A$2:$S$2,0),FALSE)</f>
        <v>4356.1942684615378</v>
      </c>
      <c r="H63" s="133">
        <f>+GPPcntMjrNew*(VLOOKUP($A63,FY19ProjRev!$B$4:$L$23,11,FALSE))*VLOOKUP($A63,'FY17ProjMjrs(revised)'!$A$3:$S$22,MATCH(H$27,'FY17ProjMjrs(revised)'!$A$2:$S$2,0),FALSE)</f>
        <v>0</v>
      </c>
      <c r="I63" s="133">
        <f>+GPPcntMjrNew*(VLOOKUP($A63,FY19ProjRev!$B$4:$L$23,11,FALSE))*VLOOKUP($A63,'FY17ProjMjrs(revised)'!$A$3:$S$22,MATCH(I$27,'FY17ProjMjrs(revised)'!$A$2:$S$2,0),FALSE)</f>
        <v>0</v>
      </c>
      <c r="J63" s="133">
        <f>+GPPcntMjrNew*(VLOOKUP($A63,FY19ProjRev!$B$4:$L$23,11,FALSE))*VLOOKUP($A63,'FY17ProjMjrs(revised)'!$A$3:$S$22,MATCH(J$27,'FY17ProjMjrs(revised)'!$A$2:$S$2,0),FALSE)</f>
        <v>21780.97134230769</v>
      </c>
      <c r="K63" s="133">
        <f>+GPPcntMjrNew*(VLOOKUP($A63,FY19ProjRev!$B$4:$L$23,11,FALSE))*VLOOKUP($A63,'FY17ProjMjrs(revised)'!$A$3:$S$22,MATCH(K$27,'FY17ProjMjrs(revised)'!$A$2:$S$2,0),FALSE)</f>
        <v>13068.582805384614</v>
      </c>
      <c r="L63" s="133">
        <f>+GPPcntMjrNew*(VLOOKUP($A63,FY19ProjRev!$B$4:$L$23,11,FALSE))*VLOOKUP($A63,'FY17ProjMjrs(revised)'!$A$3:$S$22,MATCH(L$27,'FY17ProjMjrs(revised)'!$A$2:$S$2,0),FALSE)</f>
        <v>0</v>
      </c>
      <c r="M63" s="133">
        <f>+GPPcntMjrNew*(VLOOKUP($A63,FY19ProjRev!$B$4:$L$23,11,FALSE))*VLOOKUP($A63,'FY17ProjMjrs(revised)'!$A$3:$S$22,MATCH(M$27,'FY17ProjMjrs(revised)'!$A$2:$S$2,0),FALSE)</f>
        <v>0</v>
      </c>
      <c r="N63" s="133">
        <f>+GPPcntMjrNew*(VLOOKUP($A63,FY19ProjRev!$B$4:$L$23,11,FALSE))*VLOOKUP($A63,'FY17ProjMjrs(revised)'!$A$3:$S$22,MATCH(N$27,'FY17ProjMjrs(revised)'!$A$2:$S$2,0),FALSE)</f>
        <v>0</v>
      </c>
      <c r="O63" s="133">
        <f>+GPPcntMjrNew*(VLOOKUP($A63,FY19ProjRev!$B$4:$L$23,11,FALSE))*VLOOKUP($A63,'FY17ProjMjrs(revised)'!$A$3:$S$22,MATCH(O$27,'FY17ProjMjrs(revised)'!$A$2:$S$2,0),FALSE)</f>
        <v>0</v>
      </c>
      <c r="P63" s="133">
        <f>+GPPcntMjrNew*(VLOOKUP($A63,FY19ProjRev!$B$4:$L$23,11,FALSE))*VLOOKUP($A63,'FY17ProjMjrs(revised)'!$A$3:$S$22,MATCH(P$27,'FY17ProjMjrs(revised)'!$A$2:$S$2,0),FALSE)</f>
        <v>0</v>
      </c>
      <c r="Q63" s="133">
        <f>+GPPcntMjrNew*(VLOOKUP($A63,FY19ProjRev!$B$4:$L$23,11,FALSE))*VLOOKUP($A63,'FY17ProjMjrs(revised)'!$A$3:$S$22,MATCH(Q$27,'FY17ProjMjrs(revised)'!$A$2:$S$2,0),FALSE)</f>
        <v>4356.1942684615378</v>
      </c>
      <c r="R63" s="133">
        <f>+GPPcntMjrNew*(VLOOKUP($A63,FY19ProjRev!$B$4:$L$23,11,FALSE))*VLOOKUP($A63,'FY17ProjMjrs(revised)'!$A$3:$S$22,MATCH(R$27,'FY17ProjMjrs(revised)'!$A$2:$S$2,0),FALSE)</f>
        <v>0</v>
      </c>
      <c r="S63" s="133">
        <f>+GPPcntMjrNew*(VLOOKUP($A63,FY19ProjRev!$B$4:$L$23,11,FALSE))*VLOOKUP($A63,'FY17ProjMjrs(revised)'!$A$3:$S$22,MATCH(S$27,'FY17ProjMjrs(revised)'!$A$2:$S$2,0),FALSE)</f>
        <v>0</v>
      </c>
      <c r="T63" s="133">
        <f t="shared" si="6"/>
        <v>1132610.5098000001</v>
      </c>
    </row>
    <row r="64" spans="1:20" ht="20.100000000000001" customHeight="1" x14ac:dyDescent="0.25">
      <c r="A64" s="422">
        <v>39</v>
      </c>
      <c r="B64" s="171" t="s">
        <v>51</v>
      </c>
      <c r="C64" s="172">
        <f>+GPPcntMjrNew*(VLOOKUP($A64,FY19ProjRev!$B$4:$L$23,11,FALSE))*VLOOKUP($A64,'FY17ProjMjrs(revised)'!$A$3:$S$22,MATCH(C$27,'FY17ProjMjrs(revised)'!$A$2:$S$2,0),FALSE)</f>
        <v>0</v>
      </c>
      <c r="D64" s="172">
        <f>+GPPcntMjrNew*(VLOOKUP($A64,FY19ProjRev!$B$4:$L$23,11,FALSE))*VLOOKUP($A64,'FY17ProjMjrs(revised)'!$A$3:$S$22,MATCH(D$27,'FY17ProjMjrs(revised)'!$A$2:$S$2,0),FALSE)</f>
        <v>3873.1250249999998</v>
      </c>
      <c r="E64" s="172">
        <f>+GPPcntMjrNew*(VLOOKUP($A64,FY19ProjRev!$B$4:$L$23,11,FALSE))*VLOOKUP($A64,'FY17ProjMjrs(revised)'!$A$3:$S$22,MATCH(E$27,'FY17ProjMjrs(revised)'!$A$2:$S$2,0),FALSE)</f>
        <v>11619.375075</v>
      </c>
      <c r="F64" s="172">
        <f>+GPPcntMjrNew*(VLOOKUP($A64,FY19ProjRev!$B$4:$L$23,11,FALSE))*VLOOKUP($A64,'FY17ProjMjrs(revised)'!$A$3:$S$22,MATCH(F$27,'FY17ProjMjrs(revised)'!$A$2:$S$2,0),FALSE)</f>
        <v>0</v>
      </c>
      <c r="G64" s="172">
        <f>+GPPcntMjrNew*(VLOOKUP($A64,FY19ProjRev!$B$4:$L$23,11,FALSE))*VLOOKUP($A64,'FY17ProjMjrs(revised)'!$A$3:$S$22,MATCH(G$27,'FY17ProjMjrs(revised)'!$A$2:$S$2,0),FALSE)</f>
        <v>3873.1250249999998</v>
      </c>
      <c r="H64" s="172">
        <f>+GPPcntMjrNew*(VLOOKUP($A64,FY19ProjRev!$B$4:$L$23,11,FALSE))*VLOOKUP($A64,'FY17ProjMjrs(revised)'!$A$3:$S$22,MATCH(H$27,'FY17ProjMjrs(revised)'!$A$2:$S$2,0),FALSE)</f>
        <v>0</v>
      </c>
      <c r="I64" s="172">
        <f>+GPPcntMjrNew*(VLOOKUP($A64,FY19ProjRev!$B$4:$L$23,11,FALSE))*VLOOKUP($A64,'FY17ProjMjrs(revised)'!$A$3:$S$22,MATCH(I$27,'FY17ProjMjrs(revised)'!$A$2:$S$2,0),FALSE)</f>
        <v>0</v>
      </c>
      <c r="J64" s="172">
        <f>+GPPcntMjrNew*(VLOOKUP($A64,FY19ProjRev!$B$4:$L$23,11,FALSE))*VLOOKUP($A64,'FY17ProjMjrs(revised)'!$A$3:$S$22,MATCH(J$27,'FY17ProjMjrs(revised)'!$A$2:$S$2,0),FALSE)</f>
        <v>1948181.8875749998</v>
      </c>
      <c r="K64" s="172">
        <f>+GPPcntMjrNew*(VLOOKUP($A64,FY19ProjRev!$B$4:$L$23,11,FALSE))*VLOOKUP($A64,'FY17ProjMjrs(revised)'!$A$3:$S$22,MATCH(K$27,'FY17ProjMjrs(revised)'!$A$2:$S$2,0),FALSE)</f>
        <v>7746.2500499999996</v>
      </c>
      <c r="L64" s="172">
        <f>+GPPcntMjrNew*(VLOOKUP($A64,FY19ProjRev!$B$4:$L$23,11,FALSE))*VLOOKUP($A64,'FY17ProjMjrs(revised)'!$A$3:$S$22,MATCH(L$27,'FY17ProjMjrs(revised)'!$A$2:$S$2,0),FALSE)</f>
        <v>0</v>
      </c>
      <c r="M64" s="172">
        <f>+GPPcntMjrNew*(VLOOKUP($A64,FY19ProjRev!$B$4:$L$23,11,FALSE))*VLOOKUP($A64,'FY17ProjMjrs(revised)'!$A$3:$S$22,MATCH(M$27,'FY17ProjMjrs(revised)'!$A$2:$S$2,0),FALSE)</f>
        <v>0</v>
      </c>
      <c r="N64" s="172">
        <f>+GPPcntMjrNew*(VLOOKUP($A64,FY19ProjRev!$B$4:$L$23,11,FALSE))*VLOOKUP($A64,'FY17ProjMjrs(revised)'!$A$3:$S$22,MATCH(N$27,'FY17ProjMjrs(revised)'!$A$2:$S$2,0),FALSE)</f>
        <v>3873.1250249999998</v>
      </c>
      <c r="O64" s="172">
        <f>+GPPcntMjrNew*(VLOOKUP($A64,FY19ProjRev!$B$4:$L$23,11,FALSE))*VLOOKUP($A64,'FY17ProjMjrs(revised)'!$A$3:$S$22,MATCH(O$27,'FY17ProjMjrs(revised)'!$A$2:$S$2,0),FALSE)</f>
        <v>0</v>
      </c>
      <c r="P64" s="172">
        <f>+GPPcntMjrNew*(VLOOKUP($A64,FY19ProjRev!$B$4:$L$23,11,FALSE))*VLOOKUP($A64,'FY17ProjMjrs(revised)'!$A$3:$S$22,MATCH(P$27,'FY17ProjMjrs(revised)'!$A$2:$S$2,0),FALSE)</f>
        <v>3873.1250249999998</v>
      </c>
      <c r="Q64" s="172">
        <f>+GPPcntMjrNew*(VLOOKUP($A64,FY19ProjRev!$B$4:$L$23,11,FALSE))*VLOOKUP($A64,'FY17ProjMjrs(revised)'!$A$3:$S$22,MATCH(Q$27,'FY17ProjMjrs(revised)'!$A$2:$S$2,0),FALSE)</f>
        <v>0</v>
      </c>
      <c r="R64" s="172">
        <f>+GPPcntMjrNew*(VLOOKUP($A64,FY19ProjRev!$B$4:$L$23,11,FALSE))*VLOOKUP($A64,'FY17ProjMjrs(revised)'!$A$3:$S$22,MATCH(R$27,'FY17ProjMjrs(revised)'!$A$2:$S$2,0),FALSE)</f>
        <v>0</v>
      </c>
      <c r="S64" s="172">
        <f>+GPPcntMjrNew*(VLOOKUP($A64,FY19ProjRev!$B$4:$L$23,11,FALSE))*VLOOKUP($A64,'FY17ProjMjrs(revised)'!$A$3:$S$22,MATCH(S$27,'FY17ProjMjrs(revised)'!$A$2:$S$2,0),FALSE)</f>
        <v>0</v>
      </c>
      <c r="T64" s="172">
        <f t="shared" si="6"/>
        <v>1983040.0127999997</v>
      </c>
    </row>
    <row r="65" spans="1:20" s="40" customFormat="1" ht="20.100000000000001" customHeight="1" x14ac:dyDescent="0.25">
      <c r="A65" s="422">
        <v>41</v>
      </c>
      <c r="B65" s="155" t="s">
        <v>53</v>
      </c>
      <c r="C65" s="133">
        <f>+GPPcntMjrNew*(VLOOKUP($A65,FY19ProjRev!$B$4:$L$23,11,FALSE))*VLOOKUP($A65,'FY17ProjMjrs(revised)'!$A$3:$S$22,MATCH(C$27,'FY17ProjMjrs(revised)'!$A$2:$S$2,0),FALSE)</f>
        <v>0</v>
      </c>
      <c r="D65" s="133">
        <f>+GPPcntMjrNew*(VLOOKUP($A65,FY19ProjRev!$B$4:$L$23,11,FALSE))*VLOOKUP($A65,'FY17ProjMjrs(revised)'!$A$3:$S$22,MATCH(D$27,'FY17ProjMjrs(revised)'!$A$2:$S$2,0),FALSE)</f>
        <v>0</v>
      </c>
      <c r="E65" s="133">
        <f>+GPPcntMjrNew*(VLOOKUP($A65,FY19ProjRev!$B$4:$L$23,11,FALSE))*VLOOKUP($A65,'FY17ProjMjrs(revised)'!$A$3:$S$22,MATCH(E$27,'FY17ProjMjrs(revised)'!$A$2:$S$2,0),FALSE)</f>
        <v>0</v>
      </c>
      <c r="F65" s="133">
        <f>+GPPcntMjrNew*(VLOOKUP($A65,FY19ProjRev!$B$4:$L$23,11,FALSE))*VLOOKUP($A65,'FY17ProjMjrs(revised)'!$A$3:$S$22,MATCH(F$27,'FY17ProjMjrs(revised)'!$A$2:$S$2,0),FALSE)</f>
        <v>0</v>
      </c>
      <c r="G65" s="133">
        <f>+GPPcntMjrNew*(VLOOKUP($A65,FY19ProjRev!$B$4:$L$23,11,FALSE))*VLOOKUP($A65,'FY17ProjMjrs(revised)'!$A$3:$S$22,MATCH(G$27,'FY17ProjMjrs(revised)'!$A$2:$S$2,0),FALSE)</f>
        <v>0</v>
      </c>
      <c r="H65" s="133">
        <f>+GPPcntMjrNew*(VLOOKUP($A65,FY19ProjRev!$B$4:$L$23,11,FALSE))*VLOOKUP($A65,'FY17ProjMjrs(revised)'!$A$3:$S$22,MATCH(H$27,'FY17ProjMjrs(revised)'!$A$2:$S$2,0),FALSE)</f>
        <v>0</v>
      </c>
      <c r="I65" s="133">
        <f>+GPPcntMjrNew*(VLOOKUP($A65,FY19ProjRev!$B$4:$L$23,11,FALSE))*VLOOKUP($A65,'FY17ProjMjrs(revised)'!$A$3:$S$22,MATCH(I$27,'FY17ProjMjrs(revised)'!$A$2:$S$2,0),FALSE)</f>
        <v>0</v>
      </c>
      <c r="J65" s="133">
        <f>+GPPcntMjrNew*(VLOOKUP($A65,FY19ProjRev!$B$4:$L$23,11,FALSE))*VLOOKUP($A65,'FY17ProjMjrs(revised)'!$A$3:$S$22,MATCH(J$27,'FY17ProjMjrs(revised)'!$A$2:$S$2,0),FALSE)</f>
        <v>339831.261</v>
      </c>
      <c r="K65" s="133">
        <f>+GPPcntMjrNew*(VLOOKUP($A65,FY19ProjRev!$B$4:$L$23,11,FALSE))*VLOOKUP($A65,'FY17ProjMjrs(revised)'!$A$3:$S$22,MATCH(K$27,'FY17ProjMjrs(revised)'!$A$2:$S$2,0),FALSE)</f>
        <v>0</v>
      </c>
      <c r="L65" s="133">
        <f>+GPPcntMjrNew*(VLOOKUP($A65,FY19ProjRev!$B$4:$L$23,11,FALSE))*VLOOKUP($A65,'FY17ProjMjrs(revised)'!$A$3:$S$22,MATCH(L$27,'FY17ProjMjrs(revised)'!$A$2:$S$2,0),FALSE)</f>
        <v>0</v>
      </c>
      <c r="M65" s="133">
        <f>+GPPcntMjrNew*(VLOOKUP($A65,FY19ProjRev!$B$4:$L$23,11,FALSE))*VLOOKUP($A65,'FY17ProjMjrs(revised)'!$A$3:$S$22,MATCH(M$27,'FY17ProjMjrs(revised)'!$A$2:$S$2,0),FALSE)</f>
        <v>0</v>
      </c>
      <c r="N65" s="133">
        <f>+GPPcntMjrNew*(VLOOKUP($A65,FY19ProjRev!$B$4:$L$23,11,FALSE))*VLOOKUP($A65,'FY17ProjMjrs(revised)'!$A$3:$S$22,MATCH(N$27,'FY17ProjMjrs(revised)'!$A$2:$S$2,0),FALSE)</f>
        <v>0</v>
      </c>
      <c r="O65" s="133">
        <f>+GPPcntMjrNew*(VLOOKUP($A65,FY19ProjRev!$B$4:$L$23,11,FALSE))*VLOOKUP($A65,'FY17ProjMjrs(revised)'!$A$3:$S$22,MATCH(O$27,'FY17ProjMjrs(revised)'!$A$2:$S$2,0),FALSE)</f>
        <v>0</v>
      </c>
      <c r="P65" s="133">
        <f>+GPPcntMjrNew*(VLOOKUP($A65,FY19ProjRev!$B$4:$L$23,11,FALSE))*VLOOKUP($A65,'FY17ProjMjrs(revised)'!$A$3:$S$22,MATCH(P$27,'FY17ProjMjrs(revised)'!$A$2:$S$2,0),FALSE)</f>
        <v>0</v>
      </c>
      <c r="Q65" s="133">
        <f>+GPPcntMjrNew*(VLOOKUP($A65,FY19ProjRev!$B$4:$L$23,11,FALSE))*VLOOKUP($A65,'FY17ProjMjrs(revised)'!$A$3:$S$22,MATCH(Q$27,'FY17ProjMjrs(revised)'!$A$2:$S$2,0),FALSE)</f>
        <v>0</v>
      </c>
      <c r="R65" s="133">
        <f>+GPPcntMjrNew*(VLOOKUP($A65,FY19ProjRev!$B$4:$L$23,11,FALSE))*VLOOKUP($A65,'FY17ProjMjrs(revised)'!$A$3:$S$22,MATCH(R$27,'FY17ProjMjrs(revised)'!$A$2:$S$2,0),FALSE)</f>
        <v>0</v>
      </c>
      <c r="S65" s="133">
        <f>+GPPcntMjrNew*(VLOOKUP($A65,FY19ProjRev!$B$4:$L$23,11,FALSE))*VLOOKUP($A65,'FY17ProjMjrs(revised)'!$A$3:$S$22,MATCH(S$27,'FY17ProjMjrs(revised)'!$A$2:$S$2,0),FALSE)</f>
        <v>0</v>
      </c>
      <c r="T65" s="133">
        <f t="shared" si="6"/>
        <v>339831.261</v>
      </c>
    </row>
    <row r="66" spans="1:20" ht="20.100000000000001" customHeight="1" x14ac:dyDescent="0.25">
      <c r="A66" s="422">
        <v>45</v>
      </c>
      <c r="B66" s="171" t="s">
        <v>162</v>
      </c>
      <c r="C66" s="172">
        <f>+GPPcntMjrNew*(VLOOKUP($A66,FY19ProjRev!$B$4:$L$23,11,FALSE))*VLOOKUP($A66,'FY17ProjMjrs(revised)'!$A$3:$S$22,MATCH(C$27,'FY17ProjMjrs(revised)'!$A$2:$S$2,0),FALSE)</f>
        <v>0</v>
      </c>
      <c r="D66" s="172">
        <f>+GPPcntMjrNew*(VLOOKUP($A66,FY19ProjRev!$B$4:$L$23,11,FALSE))*VLOOKUP($A66,'FY17ProjMjrs(revised)'!$A$3:$S$22,MATCH(D$27,'FY17ProjMjrs(revised)'!$A$2:$S$2,0),FALSE)</f>
        <v>0</v>
      </c>
      <c r="E66" s="172">
        <f>+GPPcntMjrNew*(VLOOKUP($A66,FY19ProjRev!$B$4:$L$23,11,FALSE))*VLOOKUP($A66,'FY17ProjMjrs(revised)'!$A$3:$S$22,MATCH(E$27,'FY17ProjMjrs(revised)'!$A$2:$S$2,0),FALSE)</f>
        <v>0</v>
      </c>
      <c r="F66" s="172">
        <f>+GPPcntMjrNew*(VLOOKUP($A66,FY19ProjRev!$B$4:$L$23,11,FALSE))*VLOOKUP($A66,'FY17ProjMjrs(revised)'!$A$3:$S$22,MATCH(F$27,'FY17ProjMjrs(revised)'!$A$2:$S$2,0),FALSE)</f>
        <v>0</v>
      </c>
      <c r="G66" s="172">
        <f>+GPPcntMjrNew*(VLOOKUP($A66,FY19ProjRev!$B$4:$L$23,11,FALSE))*VLOOKUP($A66,'FY17ProjMjrs(revised)'!$A$3:$S$22,MATCH(G$27,'FY17ProjMjrs(revised)'!$A$2:$S$2,0),FALSE)</f>
        <v>0</v>
      </c>
      <c r="H66" s="172">
        <f>+GPPcntMjrNew*(VLOOKUP($A66,FY19ProjRev!$B$4:$L$23,11,FALSE))*VLOOKUP($A66,'FY17ProjMjrs(revised)'!$A$3:$S$22,MATCH(H$27,'FY17ProjMjrs(revised)'!$A$2:$S$2,0),FALSE)</f>
        <v>0</v>
      </c>
      <c r="I66" s="172">
        <f>+GPPcntMjrNew*(VLOOKUP($A66,FY19ProjRev!$B$4:$L$23,11,FALSE))*VLOOKUP($A66,'FY17ProjMjrs(revised)'!$A$3:$S$22,MATCH(I$27,'FY17ProjMjrs(revised)'!$A$2:$S$2,0),FALSE)</f>
        <v>0</v>
      </c>
      <c r="J66" s="172">
        <f>+GPPcntMjrNew*(VLOOKUP($A66,FY19ProjRev!$B$4:$L$23,11,FALSE))*VLOOKUP($A66,'FY17ProjMjrs(revised)'!$A$3:$S$22,MATCH(J$27,'FY17ProjMjrs(revised)'!$A$2:$S$2,0),FALSE)</f>
        <v>0</v>
      </c>
      <c r="K66" s="172">
        <f>+GPPcntMjrNew*(VLOOKUP($A66,FY19ProjRev!$B$4:$L$23,11,FALSE))*VLOOKUP($A66,'FY17ProjMjrs(revised)'!$A$3:$S$22,MATCH(K$27,'FY17ProjMjrs(revised)'!$A$2:$S$2,0),FALSE)</f>
        <v>0</v>
      </c>
      <c r="L66" s="172">
        <f>+GPPcntMjrNew*(VLOOKUP($A66,FY19ProjRev!$B$4:$L$23,11,FALSE))*VLOOKUP($A66,'FY17ProjMjrs(revised)'!$A$3:$S$22,MATCH(L$27,'FY17ProjMjrs(revised)'!$A$2:$S$2,0),FALSE)</f>
        <v>0</v>
      </c>
      <c r="M66" s="172">
        <f>+GPPcntMjrNew*(VLOOKUP($A66,FY19ProjRev!$B$4:$L$23,11,FALSE))*VLOOKUP($A66,'FY17ProjMjrs(revised)'!$A$3:$S$22,MATCH(M$27,'FY17ProjMjrs(revised)'!$A$2:$S$2,0),FALSE)</f>
        <v>0</v>
      </c>
      <c r="N66" s="172">
        <f>+GPPcntMjrNew*(VLOOKUP($A66,FY19ProjRev!$B$4:$L$23,11,FALSE))*VLOOKUP($A66,'FY17ProjMjrs(revised)'!$A$3:$S$22,MATCH(N$27,'FY17ProjMjrs(revised)'!$A$2:$S$2,0),FALSE)</f>
        <v>0</v>
      </c>
      <c r="O66" s="172">
        <f>+GPPcntMjrNew*(VLOOKUP($A66,FY19ProjRev!$B$4:$L$23,11,FALSE))*VLOOKUP($A66,'FY17ProjMjrs(revised)'!$A$3:$S$22,MATCH(O$27,'FY17ProjMjrs(revised)'!$A$2:$S$2,0),FALSE)</f>
        <v>338275.06020000001</v>
      </c>
      <c r="P66" s="172">
        <f>+GPPcntMjrNew*(VLOOKUP($A66,FY19ProjRev!$B$4:$L$23,11,FALSE))*VLOOKUP($A66,'FY17ProjMjrs(revised)'!$A$3:$S$22,MATCH(P$27,'FY17ProjMjrs(revised)'!$A$2:$S$2,0),FALSE)</f>
        <v>0</v>
      </c>
      <c r="Q66" s="172">
        <f>+GPPcntMjrNew*(VLOOKUP($A66,FY19ProjRev!$B$4:$L$23,11,FALSE))*VLOOKUP($A66,'FY17ProjMjrs(revised)'!$A$3:$S$22,MATCH(Q$27,'FY17ProjMjrs(revised)'!$A$2:$S$2,0),FALSE)</f>
        <v>0</v>
      </c>
      <c r="R66" s="172">
        <f>+GPPcntMjrNew*(VLOOKUP($A66,FY19ProjRev!$B$4:$L$23,11,FALSE))*VLOOKUP($A66,'FY17ProjMjrs(revised)'!$A$3:$S$22,MATCH(R$27,'FY17ProjMjrs(revised)'!$A$2:$S$2,0),FALSE)</f>
        <v>0</v>
      </c>
      <c r="S66" s="172">
        <f>+GPPcntMjrNew*(VLOOKUP($A66,FY19ProjRev!$B$4:$L$23,11,FALSE))*VLOOKUP($A66,'FY17ProjMjrs(revised)'!$A$3:$S$22,MATCH(S$27,'FY17ProjMjrs(revised)'!$A$2:$S$2,0),FALSE)</f>
        <v>0</v>
      </c>
      <c r="T66" s="172">
        <f t="shared" si="6"/>
        <v>338275.06020000001</v>
      </c>
    </row>
    <row r="67" spans="1:20" s="40" customFormat="1" ht="20.100000000000001" customHeight="1" x14ac:dyDescent="0.25">
      <c r="A67" s="422">
        <v>47</v>
      </c>
      <c r="B67" s="155" t="s">
        <v>60</v>
      </c>
      <c r="C67" s="133">
        <f>+GPPcntMjrNew*(VLOOKUP($A67,FY19ProjRev!$B$4:$L$23,11,FALSE))*VLOOKUP($A67,'FY17ProjMjrs(revised)'!$A$3:$S$22,MATCH(C$27,'FY17ProjMjrs(revised)'!$A$2:$S$2,0),FALSE)</f>
        <v>0</v>
      </c>
      <c r="D67" s="133">
        <f>+GPPcntMjrNew*(VLOOKUP($A67,FY19ProjRev!$B$4:$L$23,11,FALSE))*VLOOKUP($A67,'FY17ProjMjrs(revised)'!$A$3:$S$22,MATCH(D$27,'FY17ProjMjrs(revised)'!$A$2:$S$2,0),FALSE)</f>
        <v>0</v>
      </c>
      <c r="E67" s="133">
        <f>+GPPcntMjrNew*(VLOOKUP($A67,FY19ProjRev!$B$4:$L$23,11,FALSE))*VLOOKUP($A67,'FY17ProjMjrs(revised)'!$A$3:$S$22,MATCH(E$27,'FY17ProjMjrs(revised)'!$A$2:$S$2,0),FALSE)</f>
        <v>0</v>
      </c>
      <c r="F67" s="133">
        <f>+GPPcntMjrNew*(VLOOKUP($A67,FY19ProjRev!$B$4:$L$23,11,FALSE))*VLOOKUP($A67,'FY17ProjMjrs(revised)'!$A$3:$S$22,MATCH(F$27,'FY17ProjMjrs(revised)'!$A$2:$S$2,0),FALSE)</f>
        <v>0</v>
      </c>
      <c r="G67" s="133">
        <f>+GPPcntMjrNew*(VLOOKUP($A67,FY19ProjRev!$B$4:$L$23,11,FALSE))*VLOOKUP($A67,'FY17ProjMjrs(revised)'!$A$3:$S$22,MATCH(G$27,'FY17ProjMjrs(revised)'!$A$2:$S$2,0),FALSE)</f>
        <v>0</v>
      </c>
      <c r="H67" s="133">
        <f>+GPPcntMjrNew*(VLOOKUP($A67,FY19ProjRev!$B$4:$L$23,11,FALSE))*VLOOKUP($A67,'FY17ProjMjrs(revised)'!$A$3:$S$22,MATCH(H$27,'FY17ProjMjrs(revised)'!$A$2:$S$2,0),FALSE)</f>
        <v>0</v>
      </c>
      <c r="I67" s="133">
        <f>+GPPcntMjrNew*(VLOOKUP($A67,FY19ProjRev!$B$4:$L$23,11,FALSE))*VLOOKUP($A67,'FY17ProjMjrs(revised)'!$A$3:$S$22,MATCH(I$27,'FY17ProjMjrs(revised)'!$A$2:$S$2,0),FALSE)</f>
        <v>0</v>
      </c>
      <c r="J67" s="133">
        <f>+GPPcntMjrNew*(VLOOKUP($A67,FY19ProjRev!$B$4:$L$23,11,FALSE))*VLOOKUP($A67,'FY17ProjMjrs(revised)'!$A$3:$S$22,MATCH(J$27,'FY17ProjMjrs(revised)'!$A$2:$S$2,0),FALSE)</f>
        <v>0</v>
      </c>
      <c r="K67" s="133">
        <f>+GPPcntMjrNew*(VLOOKUP($A67,FY19ProjRev!$B$4:$L$23,11,FALSE))*VLOOKUP($A67,'FY17ProjMjrs(revised)'!$A$3:$S$22,MATCH(K$27,'FY17ProjMjrs(revised)'!$A$2:$S$2,0),FALSE)</f>
        <v>0</v>
      </c>
      <c r="L67" s="133">
        <f>+GPPcntMjrNew*(VLOOKUP($A67,FY19ProjRev!$B$4:$L$23,11,FALSE))*VLOOKUP($A67,'FY17ProjMjrs(revised)'!$A$3:$S$22,MATCH(L$27,'FY17ProjMjrs(revised)'!$A$2:$S$2,0),FALSE)</f>
        <v>0</v>
      </c>
      <c r="M67" s="133">
        <f>+GPPcntMjrNew*(VLOOKUP($A67,FY19ProjRev!$B$4:$L$23,11,FALSE))*VLOOKUP($A67,'FY17ProjMjrs(revised)'!$A$3:$S$22,MATCH(M$27,'FY17ProjMjrs(revised)'!$A$2:$S$2,0),FALSE)</f>
        <v>0</v>
      </c>
      <c r="N67" s="133">
        <f>+GPPcntMjrNew*(VLOOKUP($A67,FY19ProjRev!$B$4:$L$23,11,FALSE))*VLOOKUP($A67,'FY17ProjMjrs(revised)'!$A$3:$S$22,MATCH(N$27,'FY17ProjMjrs(revised)'!$A$2:$S$2,0),FALSE)</f>
        <v>0</v>
      </c>
      <c r="O67" s="133">
        <f>+GPPcntMjrNew*(VLOOKUP($A67,FY19ProjRev!$B$4:$L$23,11,FALSE))*VLOOKUP($A67,'FY17ProjMjrs(revised)'!$A$3:$S$22,MATCH(O$27,'FY17ProjMjrs(revised)'!$A$2:$S$2,0),FALSE)</f>
        <v>0</v>
      </c>
      <c r="P67" s="133">
        <f>+GPPcntMjrNew*(VLOOKUP($A67,FY19ProjRev!$B$4:$L$23,11,FALSE))*VLOOKUP($A67,'FY17ProjMjrs(revised)'!$A$3:$S$22,MATCH(P$27,'FY17ProjMjrs(revised)'!$A$2:$S$2,0),FALSE)</f>
        <v>1486636.6284</v>
      </c>
      <c r="Q67" s="133">
        <f>+GPPcntMjrNew*(VLOOKUP($A67,FY19ProjRev!$B$4:$L$23,11,FALSE))*VLOOKUP($A67,'FY17ProjMjrs(revised)'!$A$3:$S$22,MATCH(Q$27,'FY17ProjMjrs(revised)'!$A$2:$S$2,0),FALSE)</f>
        <v>0</v>
      </c>
      <c r="R67" s="133">
        <f>+GPPcntMjrNew*(VLOOKUP($A67,FY19ProjRev!$B$4:$L$23,11,FALSE))*VLOOKUP($A67,'FY17ProjMjrs(revised)'!$A$3:$S$22,MATCH(R$27,'FY17ProjMjrs(revised)'!$A$2:$S$2,0),FALSE)</f>
        <v>0</v>
      </c>
      <c r="S67" s="133">
        <f>+GPPcntMjrNew*(VLOOKUP($A67,FY19ProjRev!$B$4:$L$23,11,FALSE))*VLOOKUP($A67,'FY17ProjMjrs(revised)'!$A$3:$S$22,MATCH(S$27,'FY17ProjMjrs(revised)'!$A$2:$S$2,0),FALSE)</f>
        <v>0</v>
      </c>
      <c r="T67" s="133">
        <f t="shared" si="6"/>
        <v>1486636.6284</v>
      </c>
    </row>
    <row r="68" spans="1:20" ht="20.100000000000001" customHeight="1" x14ac:dyDescent="0.25">
      <c r="A68" s="422">
        <v>49</v>
      </c>
      <c r="B68" s="171" t="s">
        <v>63</v>
      </c>
      <c r="C68" s="172">
        <f>+GPPcntMjrNew*(VLOOKUP($A68,FY19ProjRev!$B$4:$L$23,11,FALSE))*VLOOKUP($A68,'FY17ProjMjrs(revised)'!$A$3:$S$22,MATCH(C$27,'FY17ProjMjrs(revised)'!$A$2:$S$2,0),FALSE)</f>
        <v>0</v>
      </c>
      <c r="D68" s="172">
        <f>+GPPcntMjrNew*(VLOOKUP($A68,FY19ProjRev!$B$4:$L$23,11,FALSE))*VLOOKUP($A68,'FY17ProjMjrs(revised)'!$A$3:$S$22,MATCH(D$27,'FY17ProjMjrs(revised)'!$A$2:$S$2,0),FALSE)</f>
        <v>0</v>
      </c>
      <c r="E68" s="172">
        <f>+GPPcntMjrNew*(VLOOKUP($A68,FY19ProjRev!$B$4:$L$23,11,FALSE))*VLOOKUP($A68,'FY17ProjMjrs(revised)'!$A$3:$S$22,MATCH(E$27,'FY17ProjMjrs(revised)'!$A$2:$S$2,0),FALSE)</f>
        <v>0</v>
      </c>
      <c r="F68" s="172">
        <f>+GPPcntMjrNew*(VLOOKUP($A68,FY19ProjRev!$B$4:$L$23,11,FALSE))*VLOOKUP($A68,'FY17ProjMjrs(revised)'!$A$3:$S$22,MATCH(F$27,'FY17ProjMjrs(revised)'!$A$2:$S$2,0),FALSE)</f>
        <v>0</v>
      </c>
      <c r="G68" s="172">
        <f>+GPPcntMjrNew*(VLOOKUP($A68,FY19ProjRev!$B$4:$L$23,11,FALSE))*VLOOKUP($A68,'FY17ProjMjrs(revised)'!$A$3:$S$22,MATCH(G$27,'FY17ProjMjrs(revised)'!$A$2:$S$2,0),FALSE)</f>
        <v>4027.9093953488368</v>
      </c>
      <c r="H68" s="172">
        <f>+GPPcntMjrNew*(VLOOKUP($A68,FY19ProjRev!$B$4:$L$23,11,FALSE))*VLOOKUP($A68,'FY17ProjMjrs(revised)'!$A$3:$S$22,MATCH(H$27,'FY17ProjMjrs(revised)'!$A$2:$S$2,0),FALSE)</f>
        <v>0</v>
      </c>
      <c r="I68" s="172">
        <f>+GPPcntMjrNew*(VLOOKUP($A68,FY19ProjRev!$B$4:$L$23,11,FALSE))*VLOOKUP($A68,'FY17ProjMjrs(revised)'!$A$3:$S$22,MATCH(I$27,'FY17ProjMjrs(revised)'!$A$2:$S$2,0),FALSE)</f>
        <v>0</v>
      </c>
      <c r="J68" s="172">
        <f>+GPPcntMjrNew*(VLOOKUP($A68,FY19ProjRev!$B$4:$L$23,11,FALSE))*VLOOKUP($A68,'FY17ProjMjrs(revised)'!$A$3:$S$22,MATCH(J$27,'FY17ProjMjrs(revised)'!$A$2:$S$2,0),FALSE)</f>
        <v>0</v>
      </c>
      <c r="K68" s="172">
        <f>+GPPcntMjrNew*(VLOOKUP($A68,FY19ProjRev!$B$4:$L$23,11,FALSE))*VLOOKUP($A68,'FY17ProjMjrs(revised)'!$A$3:$S$22,MATCH(K$27,'FY17ProjMjrs(revised)'!$A$2:$S$2,0),FALSE)</f>
        <v>0</v>
      </c>
      <c r="L68" s="172">
        <f>+GPPcntMjrNew*(VLOOKUP($A68,FY19ProjRev!$B$4:$L$23,11,FALSE))*VLOOKUP($A68,'FY17ProjMjrs(revised)'!$A$3:$S$22,MATCH(L$27,'FY17ProjMjrs(revised)'!$A$2:$S$2,0),FALSE)</f>
        <v>0</v>
      </c>
      <c r="M68" s="172">
        <f>+GPPcntMjrNew*(VLOOKUP($A68,FY19ProjRev!$B$4:$L$23,11,FALSE))*VLOOKUP($A68,'FY17ProjMjrs(revised)'!$A$3:$S$22,MATCH(M$27,'FY17ProjMjrs(revised)'!$A$2:$S$2,0),FALSE)</f>
        <v>0</v>
      </c>
      <c r="N68" s="172">
        <f>+GPPcntMjrNew*(VLOOKUP($A68,FY19ProjRev!$B$4:$L$23,11,FALSE))*VLOOKUP($A68,'FY17ProjMjrs(revised)'!$A$3:$S$22,MATCH(N$27,'FY17ProjMjrs(revised)'!$A$2:$S$2,0),FALSE)</f>
        <v>3238439.1538604647</v>
      </c>
      <c r="O68" s="172">
        <f>+GPPcntMjrNew*(VLOOKUP($A68,FY19ProjRev!$B$4:$L$23,11,FALSE))*VLOOKUP($A68,'FY17ProjMjrs(revised)'!$A$3:$S$22,MATCH(O$27,'FY17ProjMjrs(revised)'!$A$2:$S$2,0),FALSE)</f>
        <v>0</v>
      </c>
      <c r="P68" s="172">
        <f>+GPPcntMjrNew*(VLOOKUP($A68,FY19ProjRev!$B$4:$L$23,11,FALSE))*VLOOKUP($A68,'FY17ProjMjrs(revised)'!$A$3:$S$22,MATCH(P$27,'FY17ProjMjrs(revised)'!$A$2:$S$2,0),FALSE)</f>
        <v>0</v>
      </c>
      <c r="Q68" s="172">
        <f>+GPPcntMjrNew*(VLOOKUP($A68,FY19ProjRev!$B$4:$L$23,11,FALSE))*VLOOKUP($A68,'FY17ProjMjrs(revised)'!$A$3:$S$22,MATCH(Q$27,'FY17ProjMjrs(revised)'!$A$2:$S$2,0),FALSE)</f>
        <v>32223.275162790695</v>
      </c>
      <c r="R68" s="172">
        <f>+GPPcntMjrNew*(VLOOKUP($A68,FY19ProjRev!$B$4:$L$23,11,FALSE))*VLOOKUP($A68,'FY17ProjMjrs(revised)'!$A$3:$S$22,MATCH(R$27,'FY17ProjMjrs(revised)'!$A$2:$S$2,0),FALSE)</f>
        <v>0</v>
      </c>
      <c r="S68" s="172">
        <f>+GPPcntMjrNew*(VLOOKUP($A68,FY19ProjRev!$B$4:$L$23,11,FALSE))*VLOOKUP($A68,'FY17ProjMjrs(revised)'!$A$3:$S$22,MATCH(S$27,'FY17ProjMjrs(revised)'!$A$2:$S$2,0),FALSE)</f>
        <v>16111.637581395347</v>
      </c>
      <c r="T68" s="172">
        <f t="shared" si="6"/>
        <v>3290801.9759999998</v>
      </c>
    </row>
    <row r="69" spans="1:20" s="40" customFormat="1" ht="20.100000000000001" customHeight="1" x14ac:dyDescent="0.25">
      <c r="A69" s="422">
        <v>51</v>
      </c>
      <c r="B69" s="155" t="s">
        <v>66</v>
      </c>
      <c r="C69" s="133">
        <f>+GPPcntMjrNew*(VLOOKUP($A69,FY19ProjRev!$B$4:$L$23,11,FALSE))*VLOOKUP($A69,'FY17ProjMjrs(revised)'!$A$3:$S$22,MATCH(C$27,'FY17ProjMjrs(revised)'!$A$2:$S$2,0),FALSE)</f>
        <v>0</v>
      </c>
      <c r="D69" s="133">
        <f>+GPPcntMjrNew*(VLOOKUP($A69,FY19ProjRev!$B$4:$L$23,11,FALSE))*VLOOKUP($A69,'FY17ProjMjrs(revised)'!$A$3:$S$22,MATCH(D$27,'FY17ProjMjrs(revised)'!$A$2:$S$2,0),FALSE)</f>
        <v>0</v>
      </c>
      <c r="E69" s="133">
        <f>+GPPcntMjrNew*(VLOOKUP($A69,FY19ProjRev!$B$4:$L$23,11,FALSE))*VLOOKUP($A69,'FY17ProjMjrs(revised)'!$A$3:$S$22,MATCH(E$27,'FY17ProjMjrs(revised)'!$A$2:$S$2,0),FALSE)</f>
        <v>0</v>
      </c>
      <c r="F69" s="133">
        <f>+GPPcntMjrNew*(VLOOKUP($A69,FY19ProjRev!$B$4:$L$23,11,FALSE))*VLOOKUP($A69,'FY17ProjMjrs(revised)'!$A$3:$S$22,MATCH(F$27,'FY17ProjMjrs(revised)'!$A$2:$S$2,0),FALSE)</f>
        <v>0</v>
      </c>
      <c r="G69" s="133">
        <f>+GPPcntMjrNew*(VLOOKUP($A69,FY19ProjRev!$B$4:$L$23,11,FALSE))*VLOOKUP($A69,'FY17ProjMjrs(revised)'!$A$3:$S$22,MATCH(G$27,'FY17ProjMjrs(revised)'!$A$2:$S$2,0),FALSE)</f>
        <v>0</v>
      </c>
      <c r="H69" s="133">
        <f>+GPPcntMjrNew*(VLOOKUP($A69,FY19ProjRev!$B$4:$L$23,11,FALSE))*VLOOKUP($A69,'FY17ProjMjrs(revised)'!$A$3:$S$22,MATCH(H$27,'FY17ProjMjrs(revised)'!$A$2:$S$2,0),FALSE)</f>
        <v>0</v>
      </c>
      <c r="I69" s="133">
        <f>+GPPcntMjrNew*(VLOOKUP($A69,FY19ProjRev!$B$4:$L$23,11,FALSE))*VLOOKUP($A69,'FY17ProjMjrs(revised)'!$A$3:$S$22,MATCH(I$27,'FY17ProjMjrs(revised)'!$A$2:$S$2,0),FALSE)</f>
        <v>0</v>
      </c>
      <c r="J69" s="133">
        <f>+GPPcntMjrNew*(VLOOKUP($A69,FY19ProjRev!$B$4:$L$23,11,FALSE))*VLOOKUP($A69,'FY17ProjMjrs(revised)'!$A$3:$S$22,MATCH(J$27,'FY17ProjMjrs(revised)'!$A$2:$S$2,0),FALSE)</f>
        <v>0</v>
      </c>
      <c r="K69" s="133">
        <f>+GPPcntMjrNew*(VLOOKUP($A69,FY19ProjRev!$B$4:$L$23,11,FALSE))*VLOOKUP($A69,'FY17ProjMjrs(revised)'!$A$3:$S$22,MATCH(K$27,'FY17ProjMjrs(revised)'!$A$2:$S$2,0),FALSE)</f>
        <v>0</v>
      </c>
      <c r="L69" s="133">
        <f>+GPPcntMjrNew*(VLOOKUP($A69,FY19ProjRev!$B$4:$L$23,11,FALSE))*VLOOKUP($A69,'FY17ProjMjrs(revised)'!$A$3:$S$22,MATCH(L$27,'FY17ProjMjrs(revised)'!$A$2:$S$2,0),FALSE)</f>
        <v>0</v>
      </c>
      <c r="M69" s="133">
        <f>+GPPcntMjrNew*(VLOOKUP($A69,FY19ProjRev!$B$4:$L$23,11,FALSE))*VLOOKUP($A69,'FY17ProjMjrs(revised)'!$A$3:$S$22,MATCH(M$27,'FY17ProjMjrs(revised)'!$A$2:$S$2,0),FALSE)</f>
        <v>1378595.5722000001</v>
      </c>
      <c r="N69" s="133">
        <f>+GPPcntMjrNew*(VLOOKUP($A69,FY19ProjRev!$B$4:$L$23,11,FALSE))*VLOOKUP($A69,'FY17ProjMjrs(revised)'!$A$3:$S$22,MATCH(N$27,'FY17ProjMjrs(revised)'!$A$2:$S$2,0),FALSE)</f>
        <v>0</v>
      </c>
      <c r="O69" s="133">
        <f>+GPPcntMjrNew*(VLOOKUP($A69,FY19ProjRev!$B$4:$L$23,11,FALSE))*VLOOKUP($A69,'FY17ProjMjrs(revised)'!$A$3:$S$22,MATCH(O$27,'FY17ProjMjrs(revised)'!$A$2:$S$2,0),FALSE)</f>
        <v>0</v>
      </c>
      <c r="P69" s="133">
        <f>+GPPcntMjrNew*(VLOOKUP($A69,FY19ProjRev!$B$4:$L$23,11,FALSE))*VLOOKUP($A69,'FY17ProjMjrs(revised)'!$A$3:$S$22,MATCH(P$27,'FY17ProjMjrs(revised)'!$A$2:$S$2,0),FALSE)</f>
        <v>0</v>
      </c>
      <c r="Q69" s="133">
        <f>+GPPcntMjrNew*(VLOOKUP($A69,FY19ProjRev!$B$4:$L$23,11,FALSE))*VLOOKUP($A69,'FY17ProjMjrs(revised)'!$A$3:$S$22,MATCH(Q$27,'FY17ProjMjrs(revised)'!$A$2:$S$2,0),FALSE)</f>
        <v>0</v>
      </c>
      <c r="R69" s="133">
        <f>+GPPcntMjrNew*(VLOOKUP($A69,FY19ProjRev!$B$4:$L$23,11,FALSE))*VLOOKUP($A69,'FY17ProjMjrs(revised)'!$A$3:$S$22,MATCH(R$27,'FY17ProjMjrs(revised)'!$A$2:$S$2,0),FALSE)</f>
        <v>0</v>
      </c>
      <c r="S69" s="133">
        <f>+GPPcntMjrNew*(VLOOKUP($A69,FY19ProjRev!$B$4:$L$23,11,FALSE))*VLOOKUP($A69,'FY17ProjMjrs(revised)'!$A$3:$S$22,MATCH(S$27,'FY17ProjMjrs(revised)'!$A$2:$S$2,0),FALSE)</f>
        <v>0</v>
      </c>
      <c r="T69" s="133">
        <f t="shared" si="6"/>
        <v>1378595.5722000001</v>
      </c>
    </row>
    <row r="70" spans="1:20" ht="20.100000000000001" customHeight="1" x14ac:dyDescent="0.25">
      <c r="A70" s="422">
        <v>53</v>
      </c>
      <c r="B70" s="173" t="s">
        <v>159</v>
      </c>
      <c r="C70" s="172">
        <f>+GPPcntMjrNew*(VLOOKUP($A70,FY19ProjRev!$B$4:$L$23,11,FALSE))*VLOOKUP($A70,'FY17ProjMjrs(revised)'!$A$3:$S$22,MATCH(C$27,'FY17ProjMjrs(revised)'!$A$2:$S$2,0),FALSE)</f>
        <v>0</v>
      </c>
      <c r="D70" s="172">
        <f>+GPPcntMjrNew*(VLOOKUP($A70,FY19ProjRev!$B$4:$L$23,11,FALSE))*VLOOKUP($A70,'FY17ProjMjrs(revised)'!$A$3:$S$22,MATCH(D$27,'FY17ProjMjrs(revised)'!$A$2:$S$2,0),FALSE)</f>
        <v>0</v>
      </c>
      <c r="E70" s="172">
        <f>+GPPcntMjrNew*(VLOOKUP($A70,FY19ProjRev!$B$4:$L$23,11,FALSE))*VLOOKUP($A70,'FY17ProjMjrs(revised)'!$A$3:$S$22,MATCH(E$27,'FY17ProjMjrs(revised)'!$A$2:$S$2,0),FALSE)</f>
        <v>0</v>
      </c>
      <c r="F70" s="172">
        <f>+GPPcntMjrNew*(VLOOKUP($A70,FY19ProjRev!$B$4:$L$23,11,FALSE))*VLOOKUP($A70,'FY17ProjMjrs(revised)'!$A$3:$S$22,MATCH(F$27,'FY17ProjMjrs(revised)'!$A$2:$S$2,0),FALSE)</f>
        <v>0</v>
      </c>
      <c r="G70" s="172">
        <f>+GPPcntMjrNew*(VLOOKUP($A70,FY19ProjRev!$B$4:$L$23,11,FALSE))*VLOOKUP($A70,'FY17ProjMjrs(revised)'!$A$3:$S$22,MATCH(G$27,'FY17ProjMjrs(revised)'!$A$2:$S$2,0),FALSE)</f>
        <v>0</v>
      </c>
      <c r="H70" s="172">
        <f>+GPPcntMjrNew*(VLOOKUP($A70,FY19ProjRev!$B$4:$L$23,11,FALSE))*VLOOKUP($A70,'FY17ProjMjrs(revised)'!$A$3:$S$22,MATCH(H$27,'FY17ProjMjrs(revised)'!$A$2:$S$2,0),FALSE)</f>
        <v>0</v>
      </c>
      <c r="I70" s="172">
        <f>+GPPcntMjrNew*(VLOOKUP($A70,FY19ProjRev!$B$4:$L$23,11,FALSE))*VLOOKUP($A70,'FY17ProjMjrs(revised)'!$A$3:$S$22,MATCH(I$27,'FY17ProjMjrs(revised)'!$A$2:$S$2,0),FALSE)</f>
        <v>0</v>
      </c>
      <c r="J70" s="172">
        <f>+GPPcntMjrNew*(VLOOKUP($A70,FY19ProjRev!$B$4:$L$23,11,FALSE))*VLOOKUP($A70,'FY17ProjMjrs(revised)'!$A$3:$S$22,MATCH(J$27,'FY17ProjMjrs(revised)'!$A$2:$S$2,0),FALSE)</f>
        <v>0</v>
      </c>
      <c r="K70" s="172">
        <f>+GPPcntMjrNew*(VLOOKUP($A70,FY19ProjRev!$B$4:$L$23,11,FALSE))*VLOOKUP($A70,'FY17ProjMjrs(revised)'!$A$3:$S$22,MATCH(K$27,'FY17ProjMjrs(revised)'!$A$2:$S$2,0),FALSE)</f>
        <v>0</v>
      </c>
      <c r="L70" s="172">
        <f>+GPPcntMjrNew*(VLOOKUP($A70,FY19ProjRev!$B$4:$L$23,11,FALSE))*VLOOKUP($A70,'FY17ProjMjrs(revised)'!$A$3:$S$22,MATCH(L$27,'FY17ProjMjrs(revised)'!$A$2:$S$2,0),FALSE)</f>
        <v>0</v>
      </c>
      <c r="M70" s="172">
        <f>+GPPcntMjrNew*(VLOOKUP($A70,FY19ProjRev!$B$4:$L$23,11,FALSE))*VLOOKUP($A70,'FY17ProjMjrs(revised)'!$A$3:$S$22,MATCH(M$27,'FY17ProjMjrs(revised)'!$A$2:$S$2,0),FALSE)</f>
        <v>240250.48739999998</v>
      </c>
      <c r="N70" s="172">
        <f>+GPPcntMjrNew*(VLOOKUP($A70,FY19ProjRev!$B$4:$L$23,11,FALSE))*VLOOKUP($A70,'FY17ProjMjrs(revised)'!$A$3:$S$22,MATCH(N$27,'FY17ProjMjrs(revised)'!$A$2:$S$2,0),FALSE)</f>
        <v>0</v>
      </c>
      <c r="O70" s="172">
        <f>+GPPcntMjrNew*(VLOOKUP($A70,FY19ProjRev!$B$4:$L$23,11,FALSE))*VLOOKUP($A70,'FY17ProjMjrs(revised)'!$A$3:$S$22,MATCH(O$27,'FY17ProjMjrs(revised)'!$A$2:$S$2,0),FALSE)</f>
        <v>0</v>
      </c>
      <c r="P70" s="172">
        <f>+GPPcntMjrNew*(VLOOKUP($A70,FY19ProjRev!$B$4:$L$23,11,FALSE))*VLOOKUP($A70,'FY17ProjMjrs(revised)'!$A$3:$S$22,MATCH(P$27,'FY17ProjMjrs(revised)'!$A$2:$S$2,0),FALSE)</f>
        <v>0</v>
      </c>
      <c r="Q70" s="172">
        <f>+GPPcntMjrNew*(VLOOKUP($A70,FY19ProjRev!$B$4:$L$23,11,FALSE))*VLOOKUP($A70,'FY17ProjMjrs(revised)'!$A$3:$S$22,MATCH(Q$27,'FY17ProjMjrs(revised)'!$A$2:$S$2,0),FALSE)</f>
        <v>0</v>
      </c>
      <c r="R70" s="172">
        <f>+GPPcntMjrNew*(VLOOKUP($A70,FY19ProjRev!$B$4:$L$23,11,FALSE))*VLOOKUP($A70,'FY17ProjMjrs(revised)'!$A$3:$S$22,MATCH(R$27,'FY17ProjMjrs(revised)'!$A$2:$S$2,0),FALSE)</f>
        <v>0</v>
      </c>
      <c r="S70" s="172">
        <f>+GPPcntMjrNew*(VLOOKUP($A70,FY19ProjRev!$B$4:$L$23,11,FALSE))*VLOOKUP($A70,'FY17ProjMjrs(revised)'!$A$3:$S$22,MATCH(S$27,'FY17ProjMjrs(revised)'!$A$2:$S$2,0),FALSE)</f>
        <v>0</v>
      </c>
      <c r="T70" s="172">
        <f t="shared" si="6"/>
        <v>240250.48739999998</v>
      </c>
    </row>
    <row r="71" spans="1:20" ht="20.100000000000001" customHeight="1" x14ac:dyDescent="0.25">
      <c r="B71" s="174" t="s">
        <v>99</v>
      </c>
      <c r="C71" s="175">
        <f t="shared" ref="C71:S71" si="7">SUM(C51:C70)</f>
        <v>1845312.2865178755</v>
      </c>
      <c r="D71" s="175">
        <f t="shared" si="7"/>
        <v>35887424.47157073</v>
      </c>
      <c r="E71" s="175">
        <f t="shared" si="7"/>
        <v>6964815.194959308</v>
      </c>
      <c r="F71" s="175">
        <f t="shared" si="7"/>
        <v>1952942.282573015</v>
      </c>
      <c r="G71" s="175">
        <f t="shared" si="7"/>
        <v>8213372.4385386333</v>
      </c>
      <c r="H71" s="175">
        <f t="shared" si="7"/>
        <v>2551098.0645510084</v>
      </c>
      <c r="I71" s="175">
        <f t="shared" si="7"/>
        <v>902329.9784619509</v>
      </c>
      <c r="J71" s="175">
        <f t="shared" si="7"/>
        <v>2316518.438375893</v>
      </c>
      <c r="K71" s="175">
        <f t="shared" si="7"/>
        <v>965030.42889299686</v>
      </c>
      <c r="L71" s="175">
        <f t="shared" si="7"/>
        <v>1023844.6346056673</v>
      </c>
      <c r="M71" s="175">
        <f t="shared" si="7"/>
        <v>1621960.7463455696</v>
      </c>
      <c r="N71" s="175">
        <f t="shared" si="7"/>
        <v>5709340.6510334089</v>
      </c>
      <c r="O71" s="175">
        <f t="shared" si="7"/>
        <v>1273589.651343581</v>
      </c>
      <c r="P71" s="175">
        <f t="shared" si="7"/>
        <v>1563714.3407278513</v>
      </c>
      <c r="Q71" s="175">
        <f t="shared" si="7"/>
        <v>2542049.6835217532</v>
      </c>
      <c r="R71" s="175">
        <f t="shared" si="7"/>
        <v>63882.577645398749</v>
      </c>
      <c r="S71" s="175">
        <f t="shared" si="7"/>
        <v>303637.54154396045</v>
      </c>
      <c r="T71" s="175">
        <f t="shared" si="6"/>
        <v>75700863.4112086</v>
      </c>
    </row>
    <row r="72" spans="1:20" ht="15.95" customHeight="1" x14ac:dyDescent="0.25"/>
    <row r="73" spans="1:20" ht="15.95" customHeight="1" x14ac:dyDescent="0.25"/>
    <row r="74" spans="1:20" ht="15.95" customHeight="1" x14ac:dyDescent="0.25"/>
    <row r="75" spans="1:20" ht="15.95" customHeight="1" x14ac:dyDescent="0.25"/>
    <row r="76" spans="1:20" ht="15.95" customHeight="1" x14ac:dyDescent="0.25"/>
    <row r="77" spans="1:20" ht="15.95" customHeight="1" x14ac:dyDescent="0.25"/>
    <row r="78" spans="1:20" ht="15.95" customHeight="1" x14ac:dyDescent="0.25"/>
    <row r="79" spans="1:20" ht="15.95" customHeight="1" x14ac:dyDescent="0.25"/>
    <row r="80" spans="1:20" ht="15.95" customHeight="1" x14ac:dyDescent="0.25"/>
    <row r="81" ht="15.95" customHeight="1" x14ac:dyDescent="0.25"/>
    <row r="82" ht="15.95" customHeight="1" x14ac:dyDescent="0.25"/>
    <row r="83" ht="15.95" customHeight="1" x14ac:dyDescent="0.25"/>
    <row r="84" ht="15.95" customHeight="1" x14ac:dyDescent="0.25"/>
    <row r="85" ht="15.95" customHeight="1" x14ac:dyDescent="0.25"/>
    <row r="86" ht="15.95" customHeight="1" x14ac:dyDescent="0.25"/>
    <row r="87" ht="15.95" customHeight="1" x14ac:dyDescent="0.25"/>
    <row r="88" ht="15.95" customHeight="1" x14ac:dyDescent="0.25"/>
    <row r="89" ht="15.95" customHeight="1" x14ac:dyDescent="0.25"/>
    <row r="90" ht="15.95" customHeight="1" x14ac:dyDescent="0.25"/>
    <row r="91" ht="15.95" customHeight="1" x14ac:dyDescent="0.25"/>
    <row r="92" ht="15.95" customHeight="1" x14ac:dyDescent="0.25"/>
    <row r="93" ht="15.95" customHeight="1" x14ac:dyDescent="0.25"/>
    <row r="94" ht="15.95" customHeight="1" x14ac:dyDescent="0.25"/>
    <row r="95" ht="15.95" customHeight="1" x14ac:dyDescent="0.25"/>
    <row r="96" ht="15.95" customHeight="1" x14ac:dyDescent="0.25"/>
    <row r="97" ht="15.95" customHeight="1" x14ac:dyDescent="0.25"/>
    <row r="98" ht="15.95" customHeight="1" x14ac:dyDescent="0.25"/>
    <row r="99" ht="15.95" customHeight="1" x14ac:dyDescent="0.25"/>
    <row r="100" ht="15.95" customHeight="1" x14ac:dyDescent="0.25"/>
    <row r="101" ht="15.95" customHeight="1" x14ac:dyDescent="0.25"/>
    <row r="102" ht="15.95" customHeight="1" x14ac:dyDescent="0.25"/>
    <row r="103" ht="15.95" customHeight="1" x14ac:dyDescent="0.25"/>
  </sheetData>
  <mergeCells count="5">
    <mergeCell ref="B1:K1"/>
    <mergeCell ref="A2:A3"/>
    <mergeCell ref="B4:T4"/>
    <mergeCell ref="B26:T26"/>
    <mergeCell ref="B49:T49"/>
  </mergeCells>
  <printOptions horizontalCentered="1"/>
  <pageMargins left="0.25" right="0.25" top="0.25" bottom="0.25" header="0" footer="0"/>
  <pageSetup paperSize="5" scale="58" orientation="landscape" r:id="rId1"/>
  <rowBreaks count="2" manualBreakCount="2">
    <brk id="25" max="16383" man="1"/>
    <brk id="48" max="16383" man="1"/>
  </rowBreaks>
  <colBreaks count="1" manualBreakCount="1">
    <brk id="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showGridLines="0" topLeftCell="C1" workbookViewId="0">
      <selection sqref="A1:B1048576"/>
    </sheetView>
  </sheetViews>
  <sheetFormatPr defaultColWidth="8.85546875" defaultRowHeight="15" x14ac:dyDescent="0.25"/>
  <cols>
    <col min="1" max="1" width="0" style="422" hidden="1" customWidth="1"/>
    <col min="2" max="2" width="7.28515625" style="32" hidden="1" customWidth="1"/>
    <col min="3" max="3" width="27" style="32" customWidth="1"/>
    <col min="4" max="4" width="13.85546875" style="32" customWidth="1"/>
    <col min="5" max="6" width="15.85546875" style="32" customWidth="1"/>
    <col min="7" max="7" width="15.85546875" style="32" hidden="1" customWidth="1"/>
    <col min="8" max="9" width="14.7109375" style="32" customWidth="1"/>
    <col min="10" max="11" width="18.140625" style="32" customWidth="1"/>
    <col min="12" max="12" width="18.7109375" style="32" customWidth="1"/>
    <col min="13" max="13" width="16.5703125" style="32" customWidth="1"/>
    <col min="14" max="14" width="8.140625" style="32" customWidth="1"/>
    <col min="15" max="15" width="8.85546875" style="32"/>
    <col min="16" max="16" width="0" style="32" hidden="1" customWidth="1"/>
    <col min="17" max="16384" width="8.85546875" style="32"/>
  </cols>
  <sheetData>
    <row r="1" spans="1:16" ht="28.5" customHeight="1" x14ac:dyDescent="0.25">
      <c r="C1" s="454" t="s">
        <v>283</v>
      </c>
      <c r="D1" s="454"/>
      <c r="E1" s="454"/>
      <c r="F1" s="454"/>
      <c r="G1" s="454"/>
      <c r="H1" s="454"/>
      <c r="I1" s="454"/>
      <c r="J1" s="454"/>
      <c r="K1" s="454"/>
      <c r="L1" s="454"/>
    </row>
    <row r="2" spans="1:16" s="33" customFormat="1" ht="30" x14ac:dyDescent="0.25">
      <c r="A2" s="423"/>
      <c r="C2" s="62" t="s">
        <v>165</v>
      </c>
      <c r="D2" s="62" t="s">
        <v>127</v>
      </c>
      <c r="E2" s="62" t="s">
        <v>110</v>
      </c>
      <c r="F2" s="63" t="s">
        <v>85</v>
      </c>
      <c r="G2" s="255" t="s">
        <v>166</v>
      </c>
      <c r="H2" s="64" t="s">
        <v>167</v>
      </c>
      <c r="I2" s="64" t="s">
        <v>168</v>
      </c>
      <c r="J2" s="64" t="s">
        <v>169</v>
      </c>
      <c r="K2" s="64" t="s">
        <v>170</v>
      </c>
      <c r="L2" s="45" t="s">
        <v>171</v>
      </c>
      <c r="M2" s="91"/>
      <c r="N2" s="91"/>
      <c r="P2" s="32"/>
    </row>
    <row r="3" spans="1:16" s="33" customFormat="1" ht="15" customHeight="1" x14ac:dyDescent="0.25">
      <c r="A3" s="423"/>
      <c r="C3" s="85"/>
      <c r="D3" s="86"/>
      <c r="E3" s="86"/>
      <c r="F3" s="87"/>
      <c r="G3" s="87"/>
      <c r="H3" s="88"/>
      <c r="I3" s="88"/>
      <c r="J3" s="88"/>
      <c r="K3" s="232">
        <v>0.01</v>
      </c>
      <c r="L3" s="89"/>
      <c r="M3" s="91"/>
      <c r="N3" s="91"/>
      <c r="P3" s="32"/>
    </row>
    <row r="4" spans="1:16" ht="20.100000000000001" customHeight="1" x14ac:dyDescent="0.25">
      <c r="A4" s="422">
        <v>0</v>
      </c>
      <c r="B4" s="422">
        <v>1</v>
      </c>
      <c r="C4" s="66" t="s">
        <v>5</v>
      </c>
      <c r="D4" s="417">
        <f>SUMIFS(FY19Calculations!$I$3:$I$120,FY19Calculations!$A$3:$A$120,$A4,FY19Calculations!$B$3:$B$120,$B4)</f>
        <v>28226</v>
      </c>
      <c r="E4" s="417">
        <f>SUMIFS(FY19Calculations!$H$3:$H$120,FY19Calculations!$A$3:$A$120,$A4,FY19Calculations!$B$3:$B$120,$B4)</f>
        <v>27213</v>
      </c>
      <c r="F4" s="424">
        <f>SUMIFS(FY19Calculations!$R$3:$R$120,FY19Calculations!$A$3:$A$120,$A4,FY19Calculations!$B$3:$B$120,$B4)</f>
        <v>419171181</v>
      </c>
      <c r="G4" s="71"/>
      <c r="H4" s="427">
        <f>FY18ProjRev!H4*(TuitionRates!S4)*(1+HeadcountChgs!K3)</f>
        <v>16520878.305854278</v>
      </c>
      <c r="I4" s="180">
        <v>9000000</v>
      </c>
      <c r="J4" s="180">
        <f>+F4-H4-I4</f>
        <v>393650302.69414574</v>
      </c>
      <c r="K4" s="180">
        <f>+(1-$K$3)*J4</f>
        <v>389713799.66720426</v>
      </c>
      <c r="L4" s="72">
        <f>+K4*0.7</f>
        <v>272799659.76704299</v>
      </c>
      <c r="M4" s="92"/>
      <c r="N4" s="92"/>
      <c r="P4" s="36" t="e">
        <f>+E4-#REF!</f>
        <v>#REF!</v>
      </c>
    </row>
    <row r="5" spans="1:16" ht="20.100000000000001" customHeight="1" x14ac:dyDescent="0.25">
      <c r="A5" s="422">
        <v>0</v>
      </c>
      <c r="B5" s="422">
        <v>3</v>
      </c>
      <c r="C5" s="67" t="s">
        <v>13</v>
      </c>
      <c r="D5" s="277">
        <f>SUMIFS(FY19Calculations!$I$3:$I$120,FY19Calculations!$A$3:$A$120,$A5,FY19Calculations!$B$3:$B$120,$B5)</f>
        <v>2793</v>
      </c>
      <c r="E5" s="277">
        <f>SUMIFS(FY19Calculations!$H$3:$H$120,FY19Calculations!$A$3:$A$120,$A5,FY19Calculations!$B$3:$B$120,$B5)</f>
        <v>3008</v>
      </c>
      <c r="F5" s="425">
        <f>SUMIFS(FY19Calculations!$R$3:$R$120,FY19Calculations!$A$3:$A$120,$A5,FY19Calculations!$B$3:$B$120,$B5)</f>
        <v>21092756</v>
      </c>
      <c r="G5" s="74"/>
      <c r="H5" s="181"/>
      <c r="I5" s="181"/>
      <c r="J5" s="181">
        <f t="shared" ref="J5:J23" si="0">+F5-H5-I5</f>
        <v>21092756</v>
      </c>
      <c r="K5" s="181">
        <f t="shared" ref="K5:K26" si="1">+(1-$K$3)*J5</f>
        <v>20881828.440000001</v>
      </c>
      <c r="L5" s="75">
        <f t="shared" ref="L5:L23" si="2">+K5*0.7</f>
        <v>14617279.908</v>
      </c>
      <c r="M5" s="92"/>
      <c r="N5" s="92"/>
      <c r="P5" s="36" t="e">
        <f>+E5-#REF!</f>
        <v>#REF!</v>
      </c>
    </row>
    <row r="6" spans="1:16" ht="20.100000000000001" customHeight="1" x14ac:dyDescent="0.25">
      <c r="A6" s="422">
        <v>0</v>
      </c>
      <c r="B6" s="422">
        <v>5</v>
      </c>
      <c r="C6" s="67" t="s">
        <v>16</v>
      </c>
      <c r="D6" s="277">
        <f>SUMIFS(FY19Calculations!$I$3:$I$120,FY19Calculations!$A$3:$A$120,$A6,FY19Calculations!$B$3:$B$120,$B6)</f>
        <v>148</v>
      </c>
      <c r="E6" s="277">
        <f>SUMIFS(FY19Calculations!$H$3:$H$120,FY19Calculations!$A$3:$A$120,$A6,FY19Calculations!$B$3:$B$120,$B6)</f>
        <v>180</v>
      </c>
      <c r="F6" s="425">
        <f>SUMIFS(FY19Calculations!$R$3:$R$120,FY19Calculations!$A$3:$A$120,$A6,FY19Calculations!$B$3:$B$120,$B6)</f>
        <v>2317925</v>
      </c>
      <c r="G6" s="74"/>
      <c r="H6" s="181"/>
      <c r="I6" s="181"/>
      <c r="J6" s="181">
        <f t="shared" si="0"/>
        <v>2317925</v>
      </c>
      <c r="K6" s="181">
        <f t="shared" si="1"/>
        <v>2294745.75</v>
      </c>
      <c r="L6" s="75">
        <f t="shared" si="2"/>
        <v>1606322.0249999999</v>
      </c>
      <c r="M6" s="92"/>
      <c r="N6" s="92"/>
      <c r="P6" s="36" t="e">
        <f>+E6-#REF!</f>
        <v>#REF!</v>
      </c>
    </row>
    <row r="7" spans="1:16" ht="20.100000000000001" customHeight="1" x14ac:dyDescent="0.25">
      <c r="A7" s="422">
        <v>0</v>
      </c>
      <c r="B7" s="422">
        <v>7</v>
      </c>
      <c r="C7" s="67" t="s">
        <v>18</v>
      </c>
      <c r="D7" s="277">
        <f>SUMIFS(FY19Calculations!$I$3:$I$120,FY19Calculations!$A$3:$A$120,$A7,FY19Calculations!$B$3:$B$120,$B7)</f>
        <v>1194</v>
      </c>
      <c r="E7" s="277">
        <f>SUMIFS(FY19Calculations!$H$3:$H$120,FY19Calculations!$A$3:$A$120,$A7,FY19Calculations!$B$3:$B$120,$B7)</f>
        <v>1276</v>
      </c>
      <c r="F7" s="425">
        <f>SUMIFS(FY19Calculations!$R$3:$R$120,FY19Calculations!$A$3:$A$120,$A7,FY19Calculations!$B$3:$B$120,$B7)</f>
        <v>13642287</v>
      </c>
      <c r="G7" s="74"/>
      <c r="H7" s="181"/>
      <c r="I7" s="181"/>
      <c r="J7" s="181">
        <f t="shared" si="0"/>
        <v>13642287</v>
      </c>
      <c r="K7" s="181">
        <f t="shared" si="1"/>
        <v>13505864.129999999</v>
      </c>
      <c r="L7" s="75">
        <f t="shared" si="2"/>
        <v>9454104.8909999989</v>
      </c>
      <c r="M7" s="92"/>
      <c r="N7" s="92"/>
      <c r="P7" s="36" t="e">
        <f>+E7-#REF!</f>
        <v>#REF!</v>
      </c>
    </row>
    <row r="8" spans="1:16" ht="20.100000000000001" customHeight="1" x14ac:dyDescent="0.25">
      <c r="A8" s="422">
        <v>0</v>
      </c>
      <c r="B8" s="422">
        <v>9</v>
      </c>
      <c r="C8" s="67" t="s">
        <v>22</v>
      </c>
      <c r="D8" s="277">
        <f>SUMIFS(FY19Calculations!$I$3:$I$120,FY19Calculations!$A$3:$A$120,$A8,FY19Calculations!$B$3:$B$120,$B8)</f>
        <v>448</v>
      </c>
      <c r="E8" s="277">
        <f>SUMIFS(FY19Calculations!$H$3:$H$120,FY19Calculations!$A$3:$A$120,$A8,FY19Calculations!$B$3:$B$120,$B8)</f>
        <v>524</v>
      </c>
      <c r="F8" s="425">
        <f>SUMIFS(FY19Calculations!$R$3:$R$120,FY19Calculations!$A$3:$A$120,$A8,FY19Calculations!$B$3:$B$120,$B8)</f>
        <v>4981565</v>
      </c>
      <c r="G8" s="74"/>
      <c r="H8" s="181"/>
      <c r="I8" s="181"/>
      <c r="J8" s="181">
        <f t="shared" si="0"/>
        <v>4981565</v>
      </c>
      <c r="K8" s="181">
        <f t="shared" si="1"/>
        <v>4931749.3499999996</v>
      </c>
      <c r="L8" s="75">
        <f t="shared" si="2"/>
        <v>3452224.5449999995</v>
      </c>
      <c r="M8" s="92"/>
      <c r="N8" s="92"/>
      <c r="P8" s="36" t="e">
        <f>+E8-#REF!</f>
        <v>#REF!</v>
      </c>
    </row>
    <row r="9" spans="1:16" ht="20.100000000000001" customHeight="1" x14ac:dyDescent="0.25">
      <c r="A9" s="422">
        <v>0</v>
      </c>
      <c r="B9" s="422">
        <v>11</v>
      </c>
      <c r="C9" s="67" t="s">
        <v>25</v>
      </c>
      <c r="D9" s="277">
        <f>SUMIFS(FY19Calculations!$I$3:$I$120,FY19Calculations!$A$3:$A$120,$A9,FY19Calculations!$B$3:$B$120,$B9)</f>
        <v>555</v>
      </c>
      <c r="E9" s="277">
        <f>SUMIFS(FY19Calculations!$H$3:$H$120,FY19Calculations!$A$3:$A$120,$A9,FY19Calculations!$B$3:$B$120,$B9)</f>
        <v>641</v>
      </c>
      <c r="F9" s="425">
        <f>SUMIFS(FY19Calculations!$R$3:$R$120,FY19Calculations!$A$3:$A$120,$A9,FY19Calculations!$B$3:$B$120,$B9)</f>
        <v>7330374</v>
      </c>
      <c r="G9" s="74"/>
      <c r="H9" s="181"/>
      <c r="I9" s="181"/>
      <c r="J9" s="181">
        <f t="shared" si="0"/>
        <v>7330374</v>
      </c>
      <c r="K9" s="181">
        <f t="shared" si="1"/>
        <v>7257070.2599999998</v>
      </c>
      <c r="L9" s="75">
        <f t="shared" si="2"/>
        <v>5079949.1819999991</v>
      </c>
      <c r="M9" s="92"/>
      <c r="N9" s="92"/>
      <c r="P9" s="36" t="e">
        <f>+E9-#REF!</f>
        <v>#REF!</v>
      </c>
    </row>
    <row r="10" spans="1:16" ht="20.100000000000001" customHeight="1" x14ac:dyDescent="0.25">
      <c r="A10" s="422">
        <v>0</v>
      </c>
      <c r="B10" s="422">
        <v>17</v>
      </c>
      <c r="C10" s="67" t="s">
        <v>30</v>
      </c>
      <c r="D10" s="277">
        <f>SUMIFS(FY19Calculations!$I$3:$I$120,FY19Calculations!$A$3:$A$120,$A10,FY19Calculations!$B$3:$B$120,$B10)</f>
        <v>248</v>
      </c>
      <c r="E10" s="277">
        <f>SUMIFS(FY19Calculations!$H$3:$H$120,FY19Calculations!$A$3:$A$120,$A10,FY19Calculations!$B$3:$B$120,$B10)</f>
        <v>296</v>
      </c>
      <c r="F10" s="425">
        <f>SUMIFS(FY19Calculations!$R$3:$R$120,FY19Calculations!$A$3:$A$120,$A10,FY19Calculations!$B$3:$B$120,$B10)</f>
        <v>4661023</v>
      </c>
      <c r="G10" s="74"/>
      <c r="H10" s="181"/>
      <c r="I10" s="181"/>
      <c r="J10" s="181">
        <f t="shared" si="0"/>
        <v>4661023</v>
      </c>
      <c r="K10" s="181">
        <f t="shared" si="1"/>
        <v>4614412.7699999996</v>
      </c>
      <c r="L10" s="75">
        <f t="shared" si="2"/>
        <v>3230088.9389999993</v>
      </c>
      <c r="M10" s="92"/>
      <c r="N10" s="92"/>
      <c r="P10" s="36" t="e">
        <f>+E10-#REF!</f>
        <v>#REF!</v>
      </c>
    </row>
    <row r="11" spans="1:16" ht="20.100000000000001" customHeight="1" x14ac:dyDescent="0.25">
      <c r="A11" s="422">
        <v>0</v>
      </c>
      <c r="B11" s="422">
        <v>19</v>
      </c>
      <c r="C11" s="67" t="s">
        <v>33</v>
      </c>
      <c r="D11" s="277">
        <f>SUMIFS(FY19Calculations!$I$3:$I$120,FY19Calculations!$A$3:$A$120,$A11,FY19Calculations!$B$3:$B$120,$B11)</f>
        <v>290</v>
      </c>
      <c r="E11" s="277">
        <f>SUMIFS(FY19Calculations!$H$3:$H$120,FY19Calculations!$A$3:$A$120,$A11,FY19Calculations!$B$3:$B$120,$B11)</f>
        <v>300</v>
      </c>
      <c r="F11" s="425">
        <f>SUMIFS(FY19Calculations!$R$3:$R$120,FY19Calculations!$A$3:$A$120,$A11,FY19Calculations!$B$3:$B$120,$B11)</f>
        <v>3964557</v>
      </c>
      <c r="G11" s="74"/>
      <c r="H11" s="181"/>
      <c r="I11" s="181"/>
      <c r="J11" s="181">
        <f t="shared" si="0"/>
        <v>3964557</v>
      </c>
      <c r="K11" s="181">
        <f t="shared" si="1"/>
        <v>3924911.43</v>
      </c>
      <c r="L11" s="75">
        <f t="shared" si="2"/>
        <v>2747438.0010000002</v>
      </c>
      <c r="M11" s="92"/>
      <c r="N11" s="92"/>
      <c r="P11" s="36" t="e">
        <f>+E11-#REF!</f>
        <v>#REF!</v>
      </c>
    </row>
    <row r="12" spans="1:16" ht="20.100000000000001" customHeight="1" x14ac:dyDescent="0.25">
      <c r="A12" s="422">
        <v>0</v>
      </c>
      <c r="B12" s="422">
        <v>21</v>
      </c>
      <c r="C12" s="67" t="s">
        <v>35</v>
      </c>
      <c r="D12" s="277">
        <f>SUMIFS(FY19Calculations!$I$3:$I$120,FY19Calculations!$A$3:$A$120,$A12,FY19Calculations!$B$3:$B$120,$B12)</f>
        <v>220</v>
      </c>
      <c r="E12" s="277">
        <f>SUMIFS(FY19Calculations!$H$3:$H$120,FY19Calculations!$A$3:$A$120,$A12,FY19Calculations!$B$3:$B$120,$B12)</f>
        <v>259</v>
      </c>
      <c r="F12" s="425">
        <f>SUMIFS(FY19Calculations!$R$3:$R$120,FY19Calculations!$A$3:$A$120,$A12,FY19Calculations!$B$3:$B$120,$B12)</f>
        <v>3550653</v>
      </c>
      <c r="G12" s="74"/>
      <c r="H12" s="181"/>
      <c r="I12" s="181"/>
      <c r="J12" s="181">
        <f t="shared" si="0"/>
        <v>3550653</v>
      </c>
      <c r="K12" s="181">
        <f t="shared" si="1"/>
        <v>3515146.4699999997</v>
      </c>
      <c r="L12" s="75">
        <f t="shared" si="2"/>
        <v>2460602.5289999996</v>
      </c>
      <c r="M12" s="92"/>
      <c r="N12" s="92"/>
      <c r="P12" s="36" t="e">
        <f>+E12-#REF!</f>
        <v>#REF!</v>
      </c>
    </row>
    <row r="13" spans="1:16" ht="20.100000000000001" customHeight="1" x14ac:dyDescent="0.25">
      <c r="A13" s="422">
        <v>0</v>
      </c>
      <c r="B13" s="422">
        <v>25</v>
      </c>
      <c r="C13" s="67" t="s">
        <v>37</v>
      </c>
      <c r="D13" s="277">
        <f>SUMIFS(FY19Calculations!$I$3:$I$120,FY19Calculations!$A$3:$A$120,$A13,FY19Calculations!$B$3:$B$120,$B13)</f>
        <v>359</v>
      </c>
      <c r="E13" s="277">
        <f>SUMIFS(FY19Calculations!$H$3:$H$120,FY19Calculations!$A$3:$A$120,$A13,FY19Calculations!$B$3:$B$120,$B13)</f>
        <v>426</v>
      </c>
      <c r="F13" s="425">
        <f>SUMIFS(FY19Calculations!$R$3:$R$120,FY19Calculations!$A$3:$A$120,$A13,FY19Calculations!$B$3:$B$120,$B13)</f>
        <v>7364099</v>
      </c>
      <c r="G13" s="74"/>
      <c r="H13" s="181"/>
      <c r="I13" s="181"/>
      <c r="J13" s="181">
        <f t="shared" si="0"/>
        <v>7364099</v>
      </c>
      <c r="K13" s="181">
        <f t="shared" si="1"/>
        <v>7290458.0099999998</v>
      </c>
      <c r="L13" s="75">
        <f t="shared" si="2"/>
        <v>5103320.6069999998</v>
      </c>
      <c r="M13" s="92"/>
      <c r="N13" s="92"/>
      <c r="P13" s="36" t="e">
        <f>+E13-#REF!</f>
        <v>#REF!</v>
      </c>
    </row>
    <row r="14" spans="1:16" ht="20.100000000000001" customHeight="1" x14ac:dyDescent="0.25">
      <c r="A14" s="422">
        <v>0</v>
      </c>
      <c r="B14" s="422">
        <v>27</v>
      </c>
      <c r="C14" s="67" t="s">
        <v>41</v>
      </c>
      <c r="D14" s="277">
        <f>SUMIFS(FY19Calculations!$I$3:$I$120,FY19Calculations!$A$3:$A$120,$A14,FY19Calculations!$B$3:$B$120,$B14)</f>
        <v>146</v>
      </c>
      <c r="E14" s="277">
        <f>SUMIFS(FY19Calculations!$H$3:$H$120,FY19Calculations!$A$3:$A$120,$A14,FY19Calculations!$B$3:$B$120,$B14)</f>
        <v>108</v>
      </c>
      <c r="F14" s="425">
        <f>SUMIFS(FY19Calculations!$R$3:$R$120,FY19Calculations!$A$3:$A$120,$A14,FY19Calculations!$B$3:$B$120,$B14)</f>
        <v>2807900</v>
      </c>
      <c r="G14" s="74"/>
      <c r="H14" s="181"/>
      <c r="I14" s="181"/>
      <c r="J14" s="181">
        <f t="shared" si="0"/>
        <v>2807900</v>
      </c>
      <c r="K14" s="181">
        <f t="shared" si="1"/>
        <v>2779821</v>
      </c>
      <c r="L14" s="75">
        <f t="shared" si="2"/>
        <v>1945874.7</v>
      </c>
      <c r="M14" s="92"/>
      <c r="N14" s="92"/>
      <c r="P14" s="36" t="e">
        <f>+E14-#REF!</f>
        <v>#REF!</v>
      </c>
    </row>
    <row r="15" spans="1:16" ht="20.100000000000001" customHeight="1" x14ac:dyDescent="0.25">
      <c r="A15" s="422">
        <v>0</v>
      </c>
      <c r="B15" s="422">
        <v>33</v>
      </c>
      <c r="C15" s="67" t="s">
        <v>46</v>
      </c>
      <c r="D15" s="277">
        <f>SUMIFS(FY19Calculations!$I$3:$I$120,FY19Calculations!$A$3:$A$120,$A15,FY19Calculations!$B$3:$B$120,$B15)</f>
        <v>340</v>
      </c>
      <c r="E15" s="277">
        <f>SUMIFS(FY19Calculations!$H$3:$H$120,FY19Calculations!$A$3:$A$120,$A15,FY19Calculations!$B$3:$B$120,$B15)</f>
        <v>435</v>
      </c>
      <c r="F15" s="425">
        <f>SUMIFS(FY19Calculations!$R$3:$R$120,FY19Calculations!$A$3:$A$120,$A15,FY19Calculations!$B$3:$B$120,$B15)</f>
        <v>7297611</v>
      </c>
      <c r="G15" s="74"/>
      <c r="H15" s="181"/>
      <c r="I15" s="181"/>
      <c r="J15" s="181">
        <f t="shared" si="0"/>
        <v>7297611</v>
      </c>
      <c r="K15" s="181">
        <f t="shared" si="1"/>
        <v>7224634.8899999997</v>
      </c>
      <c r="L15" s="75">
        <f t="shared" si="2"/>
        <v>5057244.4229999995</v>
      </c>
      <c r="M15" s="92"/>
      <c r="N15" s="92"/>
      <c r="P15" s="36" t="e">
        <f>+E15-#REF!</f>
        <v>#REF!</v>
      </c>
    </row>
    <row r="16" spans="1:16" ht="20.100000000000001" customHeight="1" x14ac:dyDescent="0.25">
      <c r="A16" s="422">
        <v>0</v>
      </c>
      <c r="B16" s="422">
        <v>37</v>
      </c>
      <c r="C16" s="67" t="s">
        <v>48</v>
      </c>
      <c r="D16" s="277">
        <f>SUMIFS(FY19Calculations!$I$3:$I$120,FY19Calculations!$A$3:$A$120,$A16,FY19Calculations!$B$3:$B$120,$B16)</f>
        <v>255</v>
      </c>
      <c r="E16" s="277">
        <f>SUMIFS(FY19Calculations!$H$3:$H$120,FY19Calculations!$A$3:$A$120,$A16,FY19Calculations!$B$3:$B$120,$B16)</f>
        <v>387</v>
      </c>
      <c r="F16" s="425">
        <f>SUMIFS(FY19Calculations!$R$3:$R$120,FY19Calculations!$A$3:$A$120,$A16,FY19Calculations!$B$3:$B$120,$B16)</f>
        <v>8171793</v>
      </c>
      <c r="G16" s="74"/>
      <c r="H16" s="181"/>
      <c r="I16" s="181"/>
      <c r="J16" s="181">
        <f t="shared" si="0"/>
        <v>8171793</v>
      </c>
      <c r="K16" s="181">
        <f t="shared" si="1"/>
        <v>8090075.0700000003</v>
      </c>
      <c r="L16" s="75">
        <f t="shared" si="2"/>
        <v>5663052.5489999996</v>
      </c>
      <c r="M16" s="92"/>
      <c r="N16" s="92"/>
      <c r="P16" s="36" t="e">
        <f>+E16-#REF!</f>
        <v>#REF!</v>
      </c>
    </row>
    <row r="17" spans="1:16" ht="20.100000000000001" customHeight="1" x14ac:dyDescent="0.25">
      <c r="A17" s="422">
        <v>0</v>
      </c>
      <c r="B17" s="422">
        <v>39</v>
      </c>
      <c r="C17" s="67" t="s">
        <v>51</v>
      </c>
      <c r="D17" s="277">
        <f>SUMIFS(FY19Calculations!$I$3:$I$120,FY19Calculations!$A$3:$A$120,$A17,FY19Calculations!$B$3:$B$120,$B17)</f>
        <v>483</v>
      </c>
      <c r="E17" s="277">
        <f>SUMIFS(FY19Calculations!$H$3:$H$120,FY19Calculations!$A$3:$A$120,$A17,FY19Calculations!$B$3:$B$120,$B17)</f>
        <v>737</v>
      </c>
      <c r="F17" s="425">
        <f>SUMIFS(FY19Calculations!$R$3:$R$120,FY19Calculations!$A$3:$A$120,$A17,FY19Calculations!$B$3:$B$120,$B17)</f>
        <v>14307648</v>
      </c>
      <c r="G17" s="74"/>
      <c r="H17" s="181"/>
      <c r="I17" s="181"/>
      <c r="J17" s="181">
        <f t="shared" si="0"/>
        <v>14307648</v>
      </c>
      <c r="K17" s="181">
        <f t="shared" si="1"/>
        <v>14164571.52</v>
      </c>
      <c r="L17" s="75">
        <f t="shared" si="2"/>
        <v>9915200.0639999993</v>
      </c>
      <c r="M17" s="92"/>
      <c r="N17" s="92"/>
      <c r="P17" s="36" t="e">
        <f>+E17-#REF!</f>
        <v>#REF!</v>
      </c>
    </row>
    <row r="18" spans="1:16" ht="20.100000000000001" customHeight="1" x14ac:dyDescent="0.25">
      <c r="A18" s="422">
        <v>0</v>
      </c>
      <c r="B18" s="422">
        <v>41</v>
      </c>
      <c r="C18" s="67" t="s">
        <v>53</v>
      </c>
      <c r="D18" s="277">
        <f>SUMIFS(FY19Calculations!$I$3:$I$120,FY19Calculations!$A$3:$A$120,$A18,FY19Calculations!$B$3:$B$120,$B18)</f>
        <v>99</v>
      </c>
      <c r="E18" s="277">
        <f>SUMIFS(FY19Calculations!$H$3:$H$120,FY19Calculations!$A$3:$A$120,$A18,FY19Calculations!$B$3:$B$120,$B18)</f>
        <v>111</v>
      </c>
      <c r="F18" s="425">
        <f>SUMIFS(FY19Calculations!$R$3:$R$120,FY19Calculations!$A$3:$A$120,$A18,FY19Calculations!$B$3:$B$120,$B18)</f>
        <v>2451885</v>
      </c>
      <c r="G18" s="74"/>
      <c r="H18" s="181"/>
      <c r="I18" s="181"/>
      <c r="J18" s="181">
        <f t="shared" si="0"/>
        <v>2451885</v>
      </c>
      <c r="K18" s="181">
        <f t="shared" si="1"/>
        <v>2427366.15</v>
      </c>
      <c r="L18" s="75">
        <f t="shared" si="2"/>
        <v>1699156.3049999999</v>
      </c>
      <c r="M18" s="92"/>
      <c r="N18" s="92"/>
      <c r="P18" s="36" t="e">
        <f>+E18-#REF!</f>
        <v>#REF!</v>
      </c>
    </row>
    <row r="19" spans="1:16" ht="20.100000000000001" customHeight="1" x14ac:dyDescent="0.25">
      <c r="A19" s="422">
        <v>0</v>
      </c>
      <c r="B19" s="422">
        <v>45</v>
      </c>
      <c r="C19" s="67" t="s">
        <v>57</v>
      </c>
      <c r="D19" s="277">
        <f>SUMIFS(FY19Calculations!$I$3:$I$120,FY19Calculations!$A$3:$A$120,$A19,FY19Calculations!$B$3:$B$120,$B19)</f>
        <v>109</v>
      </c>
      <c r="E19" s="277">
        <f>SUMIFS(FY19Calculations!$H$3:$H$120,FY19Calculations!$A$3:$A$120,$A19,FY19Calculations!$B$3:$B$120,$B19)</f>
        <v>115</v>
      </c>
      <c r="F19" s="425">
        <f>SUMIFS(FY19Calculations!$R$3:$R$120,FY19Calculations!$A$3:$A$120,$A19,FY19Calculations!$B$3:$B$120,$B19)</f>
        <v>2440657</v>
      </c>
      <c r="G19" s="74"/>
      <c r="H19" s="181"/>
      <c r="I19" s="181"/>
      <c r="J19" s="181">
        <f t="shared" si="0"/>
        <v>2440657</v>
      </c>
      <c r="K19" s="181">
        <f t="shared" si="1"/>
        <v>2416250.4300000002</v>
      </c>
      <c r="L19" s="75">
        <f t="shared" si="2"/>
        <v>1691375.301</v>
      </c>
      <c r="M19" s="92"/>
      <c r="N19" s="92"/>
      <c r="P19" s="36" t="e">
        <f>+E19-#REF!</f>
        <v>#REF!</v>
      </c>
    </row>
    <row r="20" spans="1:16" ht="20.100000000000001" customHeight="1" x14ac:dyDescent="0.25">
      <c r="A20" s="422">
        <v>0</v>
      </c>
      <c r="B20" s="422">
        <v>47</v>
      </c>
      <c r="C20" s="67" t="s">
        <v>60</v>
      </c>
      <c r="D20" s="277">
        <f>SUMIFS(FY19Calculations!$I$3:$I$120,FY19Calculations!$A$3:$A$120,$A20,FY19Calculations!$B$3:$B$120,$B20)</f>
        <v>384</v>
      </c>
      <c r="E20" s="277">
        <f>SUMIFS(FY19Calculations!$H$3:$H$120,FY19Calculations!$A$3:$A$120,$A20,FY19Calculations!$B$3:$B$120,$B20)</f>
        <v>635</v>
      </c>
      <c r="F20" s="425">
        <f>SUMIFS(FY19Calculations!$R$3:$R$120,FY19Calculations!$A$3:$A$120,$A20,FY19Calculations!$B$3:$B$120,$B20)</f>
        <v>10726094</v>
      </c>
      <c r="G20" s="74"/>
      <c r="H20" s="181"/>
      <c r="I20" s="181"/>
      <c r="J20" s="181">
        <f t="shared" si="0"/>
        <v>10726094</v>
      </c>
      <c r="K20" s="181">
        <f t="shared" si="1"/>
        <v>10618833.060000001</v>
      </c>
      <c r="L20" s="75">
        <f t="shared" si="2"/>
        <v>7433183.142</v>
      </c>
      <c r="M20" s="92"/>
      <c r="N20" s="92"/>
      <c r="P20" s="36" t="e">
        <f>+E20-#REF!</f>
        <v>#REF!</v>
      </c>
    </row>
    <row r="21" spans="1:16" ht="20.100000000000001" customHeight="1" x14ac:dyDescent="0.25">
      <c r="A21" s="422">
        <v>0</v>
      </c>
      <c r="B21" s="422">
        <v>49</v>
      </c>
      <c r="C21" s="67" t="s">
        <v>63</v>
      </c>
      <c r="D21" s="277">
        <f>SUMIFS(FY19Calculations!$I$3:$I$120,FY19Calculations!$A$3:$A$120,$A21,FY19Calculations!$B$3:$B$120,$B21)</f>
        <v>847</v>
      </c>
      <c r="E21" s="277">
        <f>SUMIFS(FY19Calculations!$H$3:$H$120,FY19Calculations!$A$3:$A$120,$A21,FY19Calculations!$B$3:$B$120,$B21)</f>
        <v>0</v>
      </c>
      <c r="F21" s="425">
        <f>SUMIFS(FY19Calculations!$R$3:$R$120,FY19Calculations!$A$3:$A$120,$A21,FY19Calculations!$B$3:$B$120,$B21)</f>
        <v>23743160</v>
      </c>
      <c r="G21" s="74"/>
      <c r="H21" s="181"/>
      <c r="I21" s="181"/>
      <c r="J21" s="181">
        <f t="shared" si="0"/>
        <v>23743160</v>
      </c>
      <c r="K21" s="181">
        <f t="shared" si="1"/>
        <v>23505728.399999999</v>
      </c>
      <c r="L21" s="75">
        <f t="shared" si="2"/>
        <v>16454009.879999997</v>
      </c>
      <c r="M21" s="92"/>
      <c r="N21" s="92"/>
      <c r="P21" s="36" t="e">
        <f>+E21-#REF!</f>
        <v>#REF!</v>
      </c>
    </row>
    <row r="22" spans="1:16" ht="20.100000000000001" customHeight="1" x14ac:dyDescent="0.25">
      <c r="A22" s="422">
        <v>0</v>
      </c>
      <c r="B22" s="422">
        <v>51</v>
      </c>
      <c r="C22" s="67" t="s">
        <v>66</v>
      </c>
      <c r="D22" s="277">
        <f>SUMIFS(FY19Calculations!$I$3:$I$120,FY19Calculations!$A$3:$A$120,$A22,FY19Calculations!$B$3:$B$120,$B22)</f>
        <v>240</v>
      </c>
      <c r="E22" s="277">
        <f>SUMIFS(FY19Calculations!$H$3:$H$120,FY19Calculations!$A$3:$A$120,$A22,FY19Calculations!$B$3:$B$120,$B22)</f>
        <v>531</v>
      </c>
      <c r="F22" s="425">
        <f>SUMIFS(FY19Calculations!$R$3:$R$120,FY19Calculations!$A$3:$A$120,$A22,FY19Calculations!$B$3:$B$120,$B22)</f>
        <v>9946577</v>
      </c>
      <c r="G22" s="74"/>
      <c r="H22" s="181"/>
      <c r="I22" s="181"/>
      <c r="J22" s="181">
        <f t="shared" si="0"/>
        <v>9946577</v>
      </c>
      <c r="K22" s="181">
        <f t="shared" si="1"/>
        <v>9847111.2300000004</v>
      </c>
      <c r="L22" s="75">
        <f t="shared" si="2"/>
        <v>6892977.8609999996</v>
      </c>
      <c r="M22" s="92"/>
      <c r="N22" s="92"/>
      <c r="P22" s="36" t="e">
        <f>+E22-#REF!</f>
        <v>#REF!</v>
      </c>
    </row>
    <row r="23" spans="1:16" ht="20.100000000000001" customHeight="1" x14ac:dyDescent="0.25">
      <c r="A23" s="422">
        <v>0</v>
      </c>
      <c r="B23" s="422">
        <v>53</v>
      </c>
      <c r="C23" s="67" t="s">
        <v>72</v>
      </c>
      <c r="D23" s="277">
        <f>SUMIFS(FY19Calculations!$I$3:$I$120,FY19Calculations!$A$3:$A$120,$A23,FY19Calculations!$B$3:$B$120,$B23)</f>
        <v>79</v>
      </c>
      <c r="E23" s="277">
        <f>SUMIFS(FY19Calculations!$H$3:$H$120,FY19Calculations!$A$3:$A$120,$A23,FY19Calculations!$B$3:$B$120,$B23)</f>
        <v>96</v>
      </c>
      <c r="F23" s="425">
        <f>SUMIFS(FY19Calculations!$R$3:$R$120,FY19Calculations!$A$3:$A$120,$A23,FY19Calculations!$B$3:$B$120,$B23)</f>
        <v>1733409</v>
      </c>
      <c r="G23" s="74"/>
      <c r="H23" s="181"/>
      <c r="I23" s="181"/>
      <c r="J23" s="181">
        <f t="shared" si="0"/>
        <v>1733409</v>
      </c>
      <c r="K23" s="181">
        <f t="shared" si="1"/>
        <v>1716074.91</v>
      </c>
      <c r="L23" s="75">
        <f t="shared" si="2"/>
        <v>1201252.4369999999</v>
      </c>
      <c r="M23" s="229" t="s">
        <v>172</v>
      </c>
      <c r="P23" s="36" t="e">
        <f>+E23-#REF!</f>
        <v>#REF!</v>
      </c>
    </row>
    <row r="24" spans="1:16" ht="20.100000000000001" customHeight="1" x14ac:dyDescent="0.25">
      <c r="B24" s="422"/>
      <c r="C24" s="46" t="s">
        <v>173</v>
      </c>
      <c r="D24" s="279">
        <f>SUM(D4:D23)</f>
        <v>37463</v>
      </c>
      <c r="E24" s="420">
        <f>SUM(E4:E23)</f>
        <v>37278</v>
      </c>
      <c r="F24" s="418">
        <f>SUM(F4:F23)</f>
        <v>571703154</v>
      </c>
      <c r="G24" s="47"/>
      <c r="H24" s="47">
        <f>SUM(H4:H23)</f>
        <v>16520878.305854278</v>
      </c>
      <c r="I24" s="47">
        <f>SUM(I4:I23)</f>
        <v>9000000</v>
      </c>
      <c r="J24" s="47">
        <f>SUM(J4:J23)</f>
        <v>546182275.69414568</v>
      </c>
      <c r="K24" s="47">
        <f>SUM(K4:K23)</f>
        <v>540720452.93720412</v>
      </c>
      <c r="L24" s="224">
        <f>SUM(L4:L23)</f>
        <v>378504317.05604291</v>
      </c>
      <c r="M24" s="230">
        <f>+K24-L24</f>
        <v>162216135.88116121</v>
      </c>
      <c r="P24" s="36" t="e">
        <f>+E24-#REF!</f>
        <v>#REF!</v>
      </c>
    </row>
    <row r="25" spans="1:16" ht="20.100000000000001" customHeight="1" x14ac:dyDescent="0.25">
      <c r="A25" s="422">
        <v>1</v>
      </c>
      <c r="B25" s="422">
        <v>0</v>
      </c>
      <c r="C25" s="68" t="s">
        <v>174</v>
      </c>
      <c r="D25" s="292">
        <f>SUMIFS(FY19Calculations!$I$3:$I$120,FY19Calculations!$A$3:$A$120,$A25,FY19Calculations!$B$3:$B$120,$B25)</f>
        <v>5316</v>
      </c>
      <c r="E25" s="292">
        <f>SUMIFS(FY19Calculations!$H$3:$H$120,FY19Calculations!$A$3:$A$120,$A25,FY19Calculations!$B$3:$B$120,$B25)</f>
        <v>5027</v>
      </c>
      <c r="F25" s="424">
        <f>SUMIFS(FY19Calculations!$R$3:$R$120,FY19Calculations!$A$3:$A$120,$A25,FY19Calculations!$B$3:$B$120,$B25)</f>
        <v>60331426</v>
      </c>
      <c r="G25" s="71"/>
      <c r="H25" s="426">
        <f>FY18ProjRev!H25*(1+HeadcountChgs!K85)*TuitionRates!S4</f>
        <v>2983586.7753249435</v>
      </c>
      <c r="I25" s="78"/>
      <c r="J25" s="78">
        <f>+F25-H25-I25+G25</f>
        <v>57347839.224675059</v>
      </c>
      <c r="K25" s="78">
        <f t="shared" si="1"/>
        <v>56774360.832428306</v>
      </c>
      <c r="L25" s="79"/>
      <c r="N25" s="60"/>
      <c r="P25" s="36" t="e">
        <f>+E25-#REF!</f>
        <v>#REF!</v>
      </c>
    </row>
    <row r="26" spans="1:16" ht="20.100000000000001" customHeight="1" x14ac:dyDescent="0.25">
      <c r="A26" s="422">
        <v>2</v>
      </c>
      <c r="B26" s="422">
        <v>0</v>
      </c>
      <c r="C26" s="69" t="s">
        <v>175</v>
      </c>
      <c r="D26" s="292">
        <f>SUMIFS(FY19Calculations!$I$3:$I$120,FY19Calculations!$A$3:$A$120,$A26,FY19Calculations!$B$3:$B$120,$B26)</f>
        <v>4819</v>
      </c>
      <c r="E26" s="292">
        <f>SUMIFS(FY19Calculations!$H$3:$H$120,FY19Calculations!$A$3:$A$120,$A26,FY19Calculations!$B$3:$B$120,$B26)</f>
        <v>4449</v>
      </c>
      <c r="F26" s="76">
        <f>SUMIFS(FY19Calculations!$R$3:$R$120,FY19Calculations!$A$3:$A$120,$A26,FY19Calculations!$B$3:$B$120,$B26)</f>
        <v>48901325</v>
      </c>
      <c r="G26" s="76"/>
      <c r="H26" s="80">
        <f>FY18ProjRev!H26*(1+HeadcountChgs!K86)*TuitionRates!S5</f>
        <v>2676061.862203049</v>
      </c>
      <c r="I26" s="81"/>
      <c r="J26" s="81">
        <f>+F26-H26-I26+G26</f>
        <v>46225263.137796953</v>
      </c>
      <c r="K26" s="81">
        <f t="shared" si="1"/>
        <v>45763010.506418981</v>
      </c>
      <c r="L26" s="82"/>
      <c r="M26" s="60"/>
      <c r="N26" s="60"/>
      <c r="P26" s="36" t="e">
        <f>+E26-#REF!</f>
        <v>#REF!</v>
      </c>
    </row>
    <row r="27" spans="1:16" ht="20.100000000000001" customHeight="1" x14ac:dyDescent="0.25">
      <c r="C27" s="48" t="s">
        <v>104</v>
      </c>
      <c r="D27" s="280">
        <f>SUM(D24:D26)</f>
        <v>47598</v>
      </c>
      <c r="E27" s="421">
        <f t="shared" ref="E27:F27" si="3">SUM(E24:E26)</f>
        <v>46754</v>
      </c>
      <c r="F27" s="419">
        <f t="shared" si="3"/>
        <v>680935905</v>
      </c>
      <c r="G27" s="49"/>
      <c r="H27" s="49">
        <f t="shared" ref="H27:K27" si="4">SUM(H24:H26)</f>
        <v>22180526.943382271</v>
      </c>
      <c r="I27" s="47">
        <f t="shared" si="4"/>
        <v>9000000</v>
      </c>
      <c r="J27" s="49">
        <f t="shared" si="4"/>
        <v>649755378.05661774</v>
      </c>
      <c r="K27" s="49">
        <f t="shared" si="4"/>
        <v>643257824.2760514</v>
      </c>
      <c r="L27" s="42"/>
      <c r="M27" s="60"/>
      <c r="N27" s="60"/>
      <c r="P27" s="36" t="e">
        <f>+E27-#REF!</f>
        <v>#REF!</v>
      </c>
    </row>
    <row r="28" spans="1:16" ht="18" customHeight="1" x14ac:dyDescent="0.25">
      <c r="C28" s="55"/>
      <c r="D28" s="55"/>
      <c r="E28" s="56"/>
      <c r="F28" s="57"/>
      <c r="G28" s="57"/>
      <c r="H28" s="57"/>
      <c r="I28" s="58"/>
      <c r="J28" s="57"/>
      <c r="K28" s="57"/>
      <c r="M28" s="37"/>
      <c r="N28" s="37"/>
    </row>
    <row r="29" spans="1:16" ht="18" customHeight="1" x14ac:dyDescent="0.25">
      <c r="C29" s="55"/>
      <c r="D29" s="55"/>
      <c r="E29" s="59"/>
      <c r="F29" s="57"/>
      <c r="G29" s="57"/>
      <c r="H29" s="57"/>
      <c r="I29" s="58"/>
      <c r="J29" s="57"/>
      <c r="K29" s="57"/>
      <c r="M29" s="37"/>
      <c r="N29" s="37"/>
    </row>
    <row r="30" spans="1:16" ht="18" customHeight="1" x14ac:dyDescent="0.25">
      <c r="C30" s="55"/>
      <c r="D30" s="55"/>
      <c r="E30" s="59"/>
      <c r="K30" s="257" t="s">
        <v>176</v>
      </c>
      <c r="L30" s="258">
        <v>3905334.9351041238</v>
      </c>
    </row>
    <row r="31" spans="1:16" ht="18" customHeight="1" x14ac:dyDescent="0.25">
      <c r="C31" s="55"/>
      <c r="D31" s="55"/>
      <c r="E31" s="183"/>
      <c r="F31" s="61"/>
      <c r="G31" s="61"/>
      <c r="H31" s="57"/>
      <c r="I31" s="58"/>
      <c r="J31" s="57"/>
      <c r="K31" s="57"/>
      <c r="L31" s="37"/>
    </row>
    <row r="32" spans="1:16" ht="15.75" customHeight="1" x14ac:dyDescent="0.25">
      <c r="B32" s="32" t="s">
        <v>177</v>
      </c>
      <c r="C32" s="55"/>
      <c r="D32" s="55"/>
      <c r="E32" s="183"/>
      <c r="F32" s="61"/>
      <c r="G32" s="61"/>
      <c r="H32" s="57"/>
      <c r="I32" s="58"/>
      <c r="J32" s="57"/>
      <c r="K32" s="57"/>
      <c r="L32" s="44"/>
    </row>
  </sheetData>
  <mergeCells count="1">
    <mergeCell ref="C1:L1"/>
  </mergeCells>
  <pageMargins left="0.7" right="0.7" top="0.75" bottom="0.75" header="0.3" footer="0.3"/>
  <pageSetup scale="70" orientation="landscape" horizontalDpi="4294967293"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1"/>
  <sheetViews>
    <sheetView workbookViewId="0">
      <selection activeCell="J1" sqref="J1"/>
    </sheetView>
  </sheetViews>
  <sheetFormatPr defaultRowHeight="15" x14ac:dyDescent="0.25"/>
  <cols>
    <col min="1" max="1" width="9.140625" style="32"/>
    <col min="2" max="2" width="8.42578125" style="32" customWidth="1"/>
    <col min="3" max="4" width="10.140625" style="32" customWidth="1"/>
    <col min="5" max="5" width="40.28515625" style="32" customWidth="1"/>
    <col min="6" max="6" width="7.28515625" style="32" customWidth="1"/>
    <col min="7" max="7" width="34.7109375" style="32" customWidth="1"/>
    <col min="8" max="8" width="13.42578125" style="32" customWidth="1"/>
    <col min="9" max="9" width="14.140625" style="32" customWidth="1"/>
    <col min="10" max="10" width="18" style="52" bestFit="1" customWidth="1"/>
    <col min="11" max="11" width="17" style="52" customWidth="1"/>
    <col min="12" max="12" width="13" style="52" customWidth="1"/>
    <col min="13" max="13" width="11.5703125" style="52" customWidth="1"/>
    <col min="14" max="16" width="12.140625" style="52" customWidth="1"/>
    <col min="17" max="17" width="13.5703125" style="52" customWidth="1"/>
    <col min="18" max="18" width="17.7109375" style="52" customWidth="1"/>
    <col min="19" max="19" width="14.42578125" style="32" customWidth="1"/>
    <col min="20" max="20" width="16.28515625" style="32" hidden="1" customWidth="1"/>
    <col min="21" max="22" width="6.42578125" style="32" hidden="1" customWidth="1"/>
    <col min="23" max="25" width="13" style="32" hidden="1" customWidth="1"/>
    <col min="26" max="16384" width="9.140625" style="32"/>
  </cols>
  <sheetData>
    <row r="1" spans="1:25" ht="18" customHeight="1" x14ac:dyDescent="0.25">
      <c r="L1" s="29">
        <v>0.04</v>
      </c>
      <c r="Q1" s="31">
        <v>0.05</v>
      </c>
    </row>
    <row r="2" spans="1:25" ht="18" customHeight="1" x14ac:dyDescent="0.25">
      <c r="A2" s="410" t="s">
        <v>105</v>
      </c>
      <c r="B2" s="410" t="s">
        <v>255</v>
      </c>
      <c r="C2" s="410" t="s">
        <v>107</v>
      </c>
      <c r="D2" s="410" t="s">
        <v>112</v>
      </c>
      <c r="E2" s="410" t="s">
        <v>113</v>
      </c>
      <c r="F2" s="410" t="s">
        <v>108</v>
      </c>
      <c r="G2" s="410" t="s">
        <v>109</v>
      </c>
      <c r="H2" s="27" t="s">
        <v>110</v>
      </c>
      <c r="I2" s="27" t="s">
        <v>111</v>
      </c>
      <c r="J2" s="5" t="s">
        <v>81</v>
      </c>
      <c r="K2" s="5" t="s">
        <v>82</v>
      </c>
      <c r="L2" s="28" t="s">
        <v>133</v>
      </c>
      <c r="M2" s="5" t="s">
        <v>86</v>
      </c>
      <c r="N2" s="5" t="s">
        <v>87</v>
      </c>
      <c r="O2" s="5" t="s">
        <v>88</v>
      </c>
      <c r="P2" s="5" t="s">
        <v>89</v>
      </c>
      <c r="Q2" s="5" t="s">
        <v>90</v>
      </c>
      <c r="R2" s="5" t="s">
        <v>85</v>
      </c>
      <c r="T2" s="2" t="s">
        <v>91</v>
      </c>
      <c r="U2" s="2" t="s">
        <v>92</v>
      </c>
      <c r="V2" s="2" t="s">
        <v>93</v>
      </c>
      <c r="W2" s="2" t="s">
        <v>91</v>
      </c>
      <c r="X2" s="2" t="s">
        <v>92</v>
      </c>
      <c r="Y2" s="2" t="s">
        <v>93</v>
      </c>
    </row>
    <row r="3" spans="1:25" ht="18" customHeight="1" x14ac:dyDescent="0.25">
      <c r="A3" s="411">
        <v>0</v>
      </c>
      <c r="B3" s="411">
        <v>1</v>
      </c>
      <c r="C3" s="412" t="s">
        <v>5</v>
      </c>
      <c r="D3" s="411">
        <v>1</v>
      </c>
      <c r="E3" s="412" t="s">
        <v>5</v>
      </c>
      <c r="F3" s="411">
        <v>1</v>
      </c>
      <c r="G3" s="412" t="s">
        <v>7</v>
      </c>
      <c r="H3" s="30">
        <f>ROUND(FY18Calculations!H3*(1+HeadcountChgs!$K3),0)</f>
        <v>19014</v>
      </c>
      <c r="I3" s="30">
        <f>ROUND(FY18Calculations!I3*(1+HeadcountChgs!$K3),0)</f>
        <v>19952</v>
      </c>
      <c r="J3" s="52">
        <f>+ROUND(FY18Calculations!J3*(1+HeadcountChgs!$K3)*(TuitionRates!S4),0)</f>
        <v>185426458</v>
      </c>
      <c r="K3" s="52">
        <f>+ROUND(FY18Calculations!K3*(1+HeadcountChgs!$K3)*(TuitionRates!T4),0)</f>
        <v>185426458</v>
      </c>
      <c r="L3" s="41">
        <f>ROUND($L$1*K3,0)</f>
        <v>7417058</v>
      </c>
      <c r="M3" s="52">
        <f>+ROUND(FY18Calculations!M3*TuitionRates!S4*(1+HeadcountChgs!$K3),0)</f>
        <v>0</v>
      </c>
      <c r="N3" s="52">
        <f>+ROUND(FY18Calculations!N3*TuitionRates!T4*(1+HeadcountChgs!$K3),0)</f>
        <v>910878</v>
      </c>
      <c r="O3" s="52">
        <f>+ROUND(FY18Calculations!O3*TuitionRates!U4*(1+HeadcountChgs!$K3),0)</f>
        <v>0</v>
      </c>
      <c r="P3" s="52">
        <f>+M3+N3+O3</f>
        <v>910878</v>
      </c>
      <c r="Q3" s="52">
        <f>ROUND($Q$1*(J3-L3-P3),0)</f>
        <v>8854926</v>
      </c>
      <c r="R3" s="52">
        <f>+J3-L3-P3-Q3</f>
        <v>168243596</v>
      </c>
      <c r="T3" s="228">
        <v>1</v>
      </c>
      <c r="U3" s="228">
        <v>0</v>
      </c>
      <c r="V3" s="228">
        <v>0</v>
      </c>
      <c r="W3" s="228">
        <f t="shared" ref="W3:Y34" si="0">+$R3*T3</f>
        <v>168243596</v>
      </c>
      <c r="X3" s="228">
        <f t="shared" si="0"/>
        <v>0</v>
      </c>
      <c r="Y3" s="228">
        <f t="shared" si="0"/>
        <v>0</v>
      </c>
    </row>
    <row r="4" spans="1:25" ht="18" customHeight="1" x14ac:dyDescent="0.25">
      <c r="A4" s="411">
        <v>0</v>
      </c>
      <c r="B4" s="411">
        <v>1</v>
      </c>
      <c r="C4" s="412" t="s">
        <v>5</v>
      </c>
      <c r="D4" s="411">
        <v>1</v>
      </c>
      <c r="E4" s="412" t="s">
        <v>5</v>
      </c>
      <c r="F4" s="411">
        <v>2</v>
      </c>
      <c r="G4" s="412" t="s">
        <v>9</v>
      </c>
      <c r="H4" s="30">
        <f>ROUND(FY18Calculations!H4*(1+HeadcountChgs!$K4),0)</f>
        <v>8067</v>
      </c>
      <c r="I4" s="30">
        <f>ROUND(FY18Calculations!I4*(1+HeadcountChgs!$K4),0)</f>
        <v>8080</v>
      </c>
      <c r="J4" s="52">
        <f>+ROUND(FY18Calculations!J4*(1+HeadcountChgs!$K4)*(TuitionRates!S5),0)</f>
        <v>265719752</v>
      </c>
      <c r="K4" s="52">
        <f>+ROUND(FY18Calculations!K4*(1+HeadcountChgs!$K4)*(TuitionRates!T5),0)</f>
        <v>75482096</v>
      </c>
      <c r="L4" s="41">
        <f t="shared" ref="L4:L67" si="1">ROUND($L$1*K4,0)</f>
        <v>3019284</v>
      </c>
      <c r="M4" s="52">
        <f>+ROUND(FY18Calculations!M4*TuitionRates!S5*(1+HeadcountChgs!$K4),0)</f>
        <v>0</v>
      </c>
      <c r="N4" s="52">
        <f>+ROUND(FY18Calculations!N4*TuitionRates!T5*(1+HeadcountChgs!$K4),0)</f>
        <v>0</v>
      </c>
      <c r="O4" s="52">
        <f>+ROUND(FY18Calculations!O4*TuitionRates!U5*(1+HeadcountChgs!$K4),0)</f>
        <v>60155</v>
      </c>
      <c r="P4" s="52">
        <f t="shared" ref="P4:P67" si="2">+M4+N4+O4</f>
        <v>60155</v>
      </c>
      <c r="Q4" s="52">
        <f t="shared" ref="Q4:Q67" si="3">ROUND($Q$1*(J4-L4-P4),0)</f>
        <v>13132016</v>
      </c>
      <c r="R4" s="52">
        <f t="shared" ref="R4:R67" si="4">+J4-L4-P4-Q4</f>
        <v>249508297</v>
      </c>
      <c r="T4" s="228">
        <v>1</v>
      </c>
      <c r="U4" s="228">
        <v>0</v>
      </c>
      <c r="V4" s="228">
        <v>0</v>
      </c>
      <c r="W4" s="228">
        <f t="shared" si="0"/>
        <v>249508297</v>
      </c>
      <c r="X4" s="228">
        <f t="shared" si="0"/>
        <v>0</v>
      </c>
      <c r="Y4" s="228">
        <f t="shared" si="0"/>
        <v>0</v>
      </c>
    </row>
    <row r="5" spans="1:25" ht="18" customHeight="1" x14ac:dyDescent="0.25">
      <c r="A5" s="411">
        <v>0</v>
      </c>
      <c r="B5" s="411">
        <v>1</v>
      </c>
      <c r="C5" s="412" t="s">
        <v>5</v>
      </c>
      <c r="D5" s="411">
        <v>3</v>
      </c>
      <c r="E5" s="412" t="s">
        <v>11</v>
      </c>
      <c r="F5" s="411">
        <v>1</v>
      </c>
      <c r="G5" s="412" t="s">
        <v>7</v>
      </c>
      <c r="H5" s="30">
        <f>ROUND(FY18Calculations!H5*(1+HeadcountChgs!$K5),0)</f>
        <v>125</v>
      </c>
      <c r="I5" s="30">
        <f>ROUND(FY18Calculations!I5*(1+HeadcountChgs!$K5),0)</f>
        <v>186</v>
      </c>
      <c r="J5" s="52">
        <f>+ROUND(FY18Calculations!J5*(1+HeadcountChgs!$K5)*(TuitionRates!S6),0)</f>
        <v>1294222</v>
      </c>
      <c r="K5" s="52">
        <f>+ROUND(FY18Calculations!K5*(1+HeadcountChgs!$K5)*(TuitionRates!T6),0)</f>
        <v>1294222</v>
      </c>
      <c r="L5" s="41">
        <f t="shared" si="1"/>
        <v>51769</v>
      </c>
      <c r="M5" s="52">
        <f>+ROUND(FY18Calculations!M5*TuitionRates!S6*(1+HeadcountChgs!$K5),0)</f>
        <v>0</v>
      </c>
      <c r="N5" s="52">
        <f>+ROUND(FY18Calculations!N5*TuitionRates!T6*(1+HeadcountChgs!$K5),0)</f>
        <v>0</v>
      </c>
      <c r="O5" s="52">
        <f>+ROUND(FY18Calculations!O5*TuitionRates!U6*(1+HeadcountChgs!$K5),0)</f>
        <v>0</v>
      </c>
      <c r="P5" s="52">
        <f t="shared" si="2"/>
        <v>0</v>
      </c>
      <c r="Q5" s="52">
        <f t="shared" si="3"/>
        <v>62123</v>
      </c>
      <c r="R5" s="52">
        <f t="shared" si="4"/>
        <v>1180330</v>
      </c>
      <c r="T5" s="228">
        <v>1</v>
      </c>
      <c r="U5" s="228">
        <v>0</v>
      </c>
      <c r="V5" s="228">
        <v>0</v>
      </c>
      <c r="W5" s="228">
        <f t="shared" si="0"/>
        <v>1180330</v>
      </c>
      <c r="X5" s="228">
        <f t="shared" si="0"/>
        <v>0</v>
      </c>
      <c r="Y5" s="228">
        <f t="shared" si="0"/>
        <v>0</v>
      </c>
    </row>
    <row r="6" spans="1:25" ht="18" customHeight="1" x14ac:dyDescent="0.25">
      <c r="A6" s="411">
        <v>0</v>
      </c>
      <c r="B6" s="411">
        <v>1</v>
      </c>
      <c r="C6" s="412" t="s">
        <v>5</v>
      </c>
      <c r="D6" s="411">
        <v>3</v>
      </c>
      <c r="E6" s="412" t="s">
        <v>11</v>
      </c>
      <c r="F6" s="411">
        <v>2</v>
      </c>
      <c r="G6" s="412" t="s">
        <v>9</v>
      </c>
      <c r="H6" s="30">
        <f>ROUND(FY18Calculations!H6*(1+HeadcountChgs!$K6),0)</f>
        <v>7</v>
      </c>
      <c r="I6" s="30">
        <f>ROUND(FY18Calculations!I6*(1+HeadcountChgs!$K6),0)</f>
        <v>8</v>
      </c>
      <c r="J6" s="52">
        <f>+ROUND(FY18Calculations!J6*(1+HeadcountChgs!$K6)*(TuitionRates!S7),0)</f>
        <v>254426</v>
      </c>
      <c r="K6" s="52">
        <f>+ROUND(FY18Calculations!K6*(1+HeadcountChgs!$K6)*(TuitionRates!T7),0)</f>
        <v>72271</v>
      </c>
      <c r="L6" s="41">
        <f t="shared" si="1"/>
        <v>2891</v>
      </c>
      <c r="M6" s="52">
        <f>+ROUND(FY18Calculations!M6*TuitionRates!S7*(1+HeadcountChgs!$K6),0)</f>
        <v>0</v>
      </c>
      <c r="N6" s="52">
        <f>+ROUND(FY18Calculations!N6*TuitionRates!T7*(1+HeadcountChgs!$K6),0)</f>
        <v>0</v>
      </c>
      <c r="O6" s="52">
        <f>+ROUND(FY18Calculations!O6*TuitionRates!U7*(1+HeadcountChgs!$K6),0)</f>
        <v>0</v>
      </c>
      <c r="P6" s="52">
        <f t="shared" si="2"/>
        <v>0</v>
      </c>
      <c r="Q6" s="52">
        <f t="shared" si="3"/>
        <v>12577</v>
      </c>
      <c r="R6" s="52">
        <f t="shared" si="4"/>
        <v>238958</v>
      </c>
      <c r="T6" s="228">
        <v>1</v>
      </c>
      <c r="U6" s="228">
        <v>0</v>
      </c>
      <c r="V6" s="228">
        <v>0</v>
      </c>
      <c r="W6" s="228">
        <f t="shared" si="0"/>
        <v>238958</v>
      </c>
      <c r="X6" s="228">
        <f t="shared" si="0"/>
        <v>0</v>
      </c>
      <c r="Y6" s="228">
        <f t="shared" si="0"/>
        <v>0</v>
      </c>
    </row>
    <row r="7" spans="1:25" ht="18" customHeight="1" x14ac:dyDescent="0.25">
      <c r="A7" s="411">
        <v>0</v>
      </c>
      <c r="B7" s="411">
        <v>3</v>
      </c>
      <c r="C7" s="412" t="s">
        <v>13</v>
      </c>
      <c r="D7" s="411">
        <v>5</v>
      </c>
      <c r="E7" s="412" t="s">
        <v>13</v>
      </c>
      <c r="F7" s="411">
        <v>1</v>
      </c>
      <c r="G7" s="412" t="s">
        <v>7</v>
      </c>
      <c r="H7" s="30">
        <f>ROUND(FY18Calculations!H7*(1+HeadcountChgs!$K7),0)</f>
        <v>822</v>
      </c>
      <c r="I7" s="30">
        <f>ROUND(FY18Calculations!I7*(1+HeadcountChgs!$K7),0)</f>
        <v>802</v>
      </c>
      <c r="J7" s="52">
        <f>+ROUND(FY18Calculations!J7*(1+HeadcountChgs!$K7)*(TuitionRates!S8),0)</f>
        <v>11562546</v>
      </c>
      <c r="K7" s="52">
        <f>+ROUND(FY18Calculations!K7*(1+HeadcountChgs!$K7)*(TuitionRates!T8),0)</f>
        <v>11562546</v>
      </c>
      <c r="L7" s="41">
        <f t="shared" si="1"/>
        <v>462502</v>
      </c>
      <c r="M7" s="52">
        <f>+ROUND(FY18Calculations!M7*TuitionRates!S8*(1+HeadcountChgs!$K7),0)</f>
        <v>0</v>
      </c>
      <c r="N7" s="52">
        <f>+ROUND(FY18Calculations!N7*TuitionRates!T8*(1+HeadcountChgs!$K7),0)</f>
        <v>4109370</v>
      </c>
      <c r="O7" s="52">
        <f>+ROUND(FY18Calculations!O7*TuitionRates!U8*(1+HeadcountChgs!$K7),0)</f>
        <v>0</v>
      </c>
      <c r="P7" s="52">
        <f t="shared" si="2"/>
        <v>4109370</v>
      </c>
      <c r="Q7" s="52">
        <f t="shared" si="3"/>
        <v>349534</v>
      </c>
      <c r="R7" s="52">
        <f t="shared" si="4"/>
        <v>6641140</v>
      </c>
      <c r="T7" s="228">
        <v>1</v>
      </c>
      <c r="U7" s="228">
        <v>0</v>
      </c>
      <c r="V7" s="228">
        <v>0</v>
      </c>
      <c r="W7" s="228">
        <f t="shared" si="0"/>
        <v>6641140</v>
      </c>
      <c r="X7" s="228">
        <f t="shared" si="0"/>
        <v>0</v>
      </c>
      <c r="Y7" s="228">
        <f t="shared" si="0"/>
        <v>0</v>
      </c>
    </row>
    <row r="8" spans="1:25" ht="18" customHeight="1" x14ac:dyDescent="0.25">
      <c r="A8" s="411">
        <v>0</v>
      </c>
      <c r="B8" s="411">
        <v>3</v>
      </c>
      <c r="C8" s="412" t="s">
        <v>13</v>
      </c>
      <c r="D8" s="411">
        <v>5</v>
      </c>
      <c r="E8" s="412" t="s">
        <v>13</v>
      </c>
      <c r="F8" s="411">
        <v>2</v>
      </c>
      <c r="G8" s="412" t="s">
        <v>9</v>
      </c>
      <c r="H8" s="30">
        <f>ROUND(FY18Calculations!H8*(1+HeadcountChgs!$K8),0)</f>
        <v>2186</v>
      </c>
      <c r="I8" s="30">
        <f>ROUND(FY18Calculations!I8*(1+HeadcountChgs!$K8),0)</f>
        <v>1991</v>
      </c>
      <c r="J8" s="52">
        <f>+ROUND(FY18Calculations!J8*(1+HeadcountChgs!$K8)*(TuitionRates!S9),0)</f>
        <v>52928734</v>
      </c>
      <c r="K8" s="52">
        <f>+ROUND(FY18Calculations!K8*(1+HeadcountChgs!$K8)*(TuitionRates!T9),0)</f>
        <v>29688619</v>
      </c>
      <c r="L8" s="41">
        <f t="shared" si="1"/>
        <v>1187545</v>
      </c>
      <c r="M8" s="52">
        <f>+ROUND(FY18Calculations!M8*TuitionRates!S9*(1+HeadcountChgs!$K8),0)</f>
        <v>0</v>
      </c>
      <c r="N8" s="52">
        <f>+ROUND(FY18Calculations!N8*TuitionRates!T9*(1+HeadcountChgs!$K8),0)</f>
        <v>14755040</v>
      </c>
      <c r="O8" s="52">
        <f>+ROUND(FY18Calculations!O8*TuitionRates!U9*(1+HeadcountChgs!$K8),0)</f>
        <v>21773922</v>
      </c>
      <c r="P8" s="52">
        <f t="shared" si="2"/>
        <v>36528962</v>
      </c>
      <c r="Q8" s="52">
        <f t="shared" si="3"/>
        <v>760611</v>
      </c>
      <c r="R8" s="52">
        <f t="shared" si="4"/>
        <v>14451616</v>
      </c>
      <c r="T8" s="228">
        <v>1</v>
      </c>
      <c r="U8" s="228">
        <v>0</v>
      </c>
      <c r="V8" s="228">
        <v>0</v>
      </c>
      <c r="W8" s="228">
        <f t="shared" si="0"/>
        <v>14451616</v>
      </c>
      <c r="X8" s="228">
        <f t="shared" si="0"/>
        <v>0</v>
      </c>
      <c r="Y8" s="228">
        <f t="shared" si="0"/>
        <v>0</v>
      </c>
    </row>
    <row r="9" spans="1:25" ht="18" customHeight="1" x14ac:dyDescent="0.25">
      <c r="A9" s="411">
        <v>0</v>
      </c>
      <c r="B9" s="411">
        <v>5</v>
      </c>
      <c r="C9" s="412" t="s">
        <v>16</v>
      </c>
      <c r="D9" s="411">
        <v>7</v>
      </c>
      <c r="E9" s="412" t="s">
        <v>16</v>
      </c>
      <c r="F9" s="411">
        <v>1</v>
      </c>
      <c r="G9" s="412" t="s">
        <v>7</v>
      </c>
      <c r="H9" s="30">
        <f>ROUND(FY18Calculations!H9*(1+HeadcountChgs!$K9),0)</f>
        <v>77</v>
      </c>
      <c r="I9" s="30">
        <f>ROUND(FY18Calculations!I9*(1+HeadcountChgs!$K9),0)</f>
        <v>65</v>
      </c>
      <c r="J9" s="52">
        <f>+ROUND(FY18Calculations!J9*(1+HeadcountChgs!$K9)*(TuitionRates!S10),0)</f>
        <v>949901</v>
      </c>
      <c r="K9" s="52">
        <f>+ROUND(FY18Calculations!K9*(1+HeadcountChgs!$K9)*(TuitionRates!T10),0)</f>
        <v>949901</v>
      </c>
      <c r="L9" s="41">
        <f t="shared" si="1"/>
        <v>37996</v>
      </c>
      <c r="M9" s="52">
        <f>+ROUND(FY18Calculations!M9*TuitionRates!S10*(1+HeadcountChgs!$K9),0)</f>
        <v>0</v>
      </c>
      <c r="N9" s="52">
        <f>+ROUND(FY18Calculations!N9*TuitionRates!T10*(1+HeadcountChgs!$K9),0)</f>
        <v>75467</v>
      </c>
      <c r="O9" s="52">
        <f>+ROUND(FY18Calculations!O9*TuitionRates!U10*(1+HeadcountChgs!$K9),0)</f>
        <v>0</v>
      </c>
      <c r="P9" s="52">
        <f t="shared" si="2"/>
        <v>75467</v>
      </c>
      <c r="Q9" s="52">
        <f t="shared" si="3"/>
        <v>41822</v>
      </c>
      <c r="R9" s="52">
        <f t="shared" si="4"/>
        <v>794616</v>
      </c>
      <c r="T9" s="228">
        <v>1</v>
      </c>
      <c r="U9" s="228">
        <v>0</v>
      </c>
      <c r="V9" s="228">
        <v>0</v>
      </c>
      <c r="W9" s="228">
        <f t="shared" si="0"/>
        <v>794616</v>
      </c>
      <c r="X9" s="228">
        <f t="shared" si="0"/>
        <v>0</v>
      </c>
      <c r="Y9" s="228">
        <f t="shared" si="0"/>
        <v>0</v>
      </c>
    </row>
    <row r="10" spans="1:25" ht="18" customHeight="1" x14ac:dyDescent="0.25">
      <c r="A10" s="411">
        <v>0</v>
      </c>
      <c r="B10" s="411">
        <v>5</v>
      </c>
      <c r="C10" s="412" t="s">
        <v>16</v>
      </c>
      <c r="D10" s="411">
        <v>7</v>
      </c>
      <c r="E10" s="412" t="s">
        <v>16</v>
      </c>
      <c r="F10" s="411">
        <v>2</v>
      </c>
      <c r="G10" s="412" t="s">
        <v>9</v>
      </c>
      <c r="H10" s="30">
        <f>ROUND(FY18Calculations!H10*(1+HeadcountChgs!$K10),0)</f>
        <v>103</v>
      </c>
      <c r="I10" s="30">
        <f>ROUND(FY18Calculations!I10*(1+HeadcountChgs!$K10),0)</f>
        <v>83</v>
      </c>
      <c r="J10" s="52">
        <f>+ROUND(FY18Calculations!J10*(1+HeadcountChgs!$K10)*(TuitionRates!S11),0)</f>
        <v>2224191</v>
      </c>
      <c r="K10" s="52">
        <f>+ROUND(FY18Calculations!K10*(1+HeadcountChgs!$K10)*(TuitionRates!T11),0)</f>
        <v>1252484</v>
      </c>
      <c r="L10" s="41">
        <f t="shared" si="1"/>
        <v>50099</v>
      </c>
      <c r="M10" s="52">
        <f>+ROUND(FY18Calculations!M10*TuitionRates!S11*(1+HeadcountChgs!$K10),0)</f>
        <v>0</v>
      </c>
      <c r="N10" s="52">
        <f>+ROUND(FY18Calculations!N10*TuitionRates!T11*(1+HeadcountChgs!$K10),0)</f>
        <v>200095</v>
      </c>
      <c r="O10" s="52">
        <f>+ROUND(FY18Calculations!O10*TuitionRates!U11*(1+HeadcountChgs!$K10),0)</f>
        <v>370514</v>
      </c>
      <c r="P10" s="52">
        <f t="shared" si="2"/>
        <v>570609</v>
      </c>
      <c r="Q10" s="52">
        <f t="shared" si="3"/>
        <v>80174</v>
      </c>
      <c r="R10" s="52">
        <f t="shared" si="4"/>
        <v>1523309</v>
      </c>
      <c r="T10" s="228">
        <v>1</v>
      </c>
      <c r="U10" s="228">
        <v>0</v>
      </c>
      <c r="V10" s="228">
        <v>0</v>
      </c>
      <c r="W10" s="228">
        <f t="shared" si="0"/>
        <v>1523309</v>
      </c>
      <c r="X10" s="228">
        <f t="shared" si="0"/>
        <v>0</v>
      </c>
      <c r="Y10" s="228">
        <f t="shared" si="0"/>
        <v>0</v>
      </c>
    </row>
    <row r="11" spans="1:25" ht="18" customHeight="1" x14ac:dyDescent="0.25">
      <c r="A11" s="411">
        <v>0</v>
      </c>
      <c r="B11" s="411">
        <v>7</v>
      </c>
      <c r="C11" s="412" t="s">
        <v>18</v>
      </c>
      <c r="D11" s="411">
        <v>9</v>
      </c>
      <c r="E11" s="412" t="s">
        <v>18</v>
      </c>
      <c r="F11" s="411">
        <v>1</v>
      </c>
      <c r="G11" s="412" t="s">
        <v>7</v>
      </c>
      <c r="H11" s="30">
        <f>ROUND(FY18Calculations!H11*(1+HeadcountChgs!$K11),0)</f>
        <v>259</v>
      </c>
      <c r="I11" s="30">
        <f>ROUND(FY18Calculations!I11*(1+HeadcountChgs!$K11),0)</f>
        <v>269</v>
      </c>
      <c r="J11" s="52">
        <f>+ROUND(FY18Calculations!J11*(1+HeadcountChgs!$K11)*(TuitionRates!S12),0)</f>
        <v>4054196</v>
      </c>
      <c r="K11" s="52">
        <f>+ROUND(FY18Calculations!K11*(1+HeadcountChgs!$K11)*(TuitionRates!T12),0)</f>
        <v>4054196</v>
      </c>
      <c r="L11" s="41">
        <f t="shared" si="1"/>
        <v>162168</v>
      </c>
      <c r="M11" s="52">
        <f>+ROUND(FY18Calculations!M11*TuitionRates!S12*(1+HeadcountChgs!$K11),0)</f>
        <v>0</v>
      </c>
      <c r="N11" s="52">
        <f>+ROUND(FY18Calculations!N11*TuitionRates!T12*(1+HeadcountChgs!$K11),0)</f>
        <v>1042587</v>
      </c>
      <c r="O11" s="52">
        <f>+ROUND(FY18Calculations!O11*TuitionRates!U12*(1+HeadcountChgs!$K11),0)</f>
        <v>0</v>
      </c>
      <c r="P11" s="52">
        <f t="shared" si="2"/>
        <v>1042587</v>
      </c>
      <c r="Q11" s="52">
        <f t="shared" si="3"/>
        <v>142472</v>
      </c>
      <c r="R11" s="52">
        <f t="shared" si="4"/>
        <v>2706969</v>
      </c>
      <c r="T11" s="228">
        <v>1</v>
      </c>
      <c r="U11" s="228">
        <v>0</v>
      </c>
      <c r="V11" s="228">
        <v>0</v>
      </c>
      <c r="W11" s="228">
        <f t="shared" si="0"/>
        <v>2706969</v>
      </c>
      <c r="X11" s="228">
        <f t="shared" si="0"/>
        <v>0</v>
      </c>
      <c r="Y11" s="228">
        <f t="shared" si="0"/>
        <v>0</v>
      </c>
    </row>
    <row r="12" spans="1:25" ht="18" customHeight="1" x14ac:dyDescent="0.25">
      <c r="A12" s="411">
        <v>0</v>
      </c>
      <c r="B12" s="411">
        <v>7</v>
      </c>
      <c r="C12" s="412" t="s">
        <v>18</v>
      </c>
      <c r="D12" s="411">
        <v>9</v>
      </c>
      <c r="E12" s="412" t="s">
        <v>18</v>
      </c>
      <c r="F12" s="411">
        <v>2</v>
      </c>
      <c r="G12" s="412" t="s">
        <v>9</v>
      </c>
      <c r="H12" s="30">
        <f>ROUND(FY18Calculations!H12*(1+HeadcountChgs!$K12),0)</f>
        <v>1001</v>
      </c>
      <c r="I12" s="30">
        <f>ROUND(FY18Calculations!I12*(1+HeadcountChgs!$K12),0)</f>
        <v>897</v>
      </c>
      <c r="J12" s="52">
        <f>+ROUND(FY18Calculations!J12*(1+HeadcountChgs!$K12)*(TuitionRates!S13),0)</f>
        <v>26268736</v>
      </c>
      <c r="K12" s="52">
        <f>+ROUND(FY18Calculations!K12*(1+HeadcountChgs!$K12)*(TuitionRates!T13),0)</f>
        <v>14813696</v>
      </c>
      <c r="L12" s="41">
        <f t="shared" si="1"/>
        <v>592548</v>
      </c>
      <c r="M12" s="52">
        <f>+ROUND(FY18Calculations!M12*TuitionRates!S13*(1+HeadcountChgs!$K12),0)</f>
        <v>0</v>
      </c>
      <c r="N12" s="52">
        <f>+ROUND(FY18Calculations!N12*TuitionRates!T13*(1+HeadcountChgs!$K12),0)</f>
        <v>4037567</v>
      </c>
      <c r="O12" s="52">
        <f>+ROUND(FY18Calculations!O12*TuitionRates!U13*(1+HeadcountChgs!$K12),0)</f>
        <v>10369095</v>
      </c>
      <c r="P12" s="52">
        <f t="shared" si="2"/>
        <v>14406662</v>
      </c>
      <c r="Q12" s="52">
        <f t="shared" si="3"/>
        <v>563476</v>
      </c>
      <c r="R12" s="52">
        <f t="shared" si="4"/>
        <v>10706050</v>
      </c>
      <c r="T12" s="228">
        <v>1</v>
      </c>
      <c r="U12" s="228">
        <v>0</v>
      </c>
      <c r="V12" s="228">
        <v>0</v>
      </c>
      <c r="W12" s="228">
        <f t="shared" si="0"/>
        <v>10706050</v>
      </c>
      <c r="X12" s="228">
        <f t="shared" si="0"/>
        <v>0</v>
      </c>
      <c r="Y12" s="228">
        <f t="shared" si="0"/>
        <v>0</v>
      </c>
    </row>
    <row r="13" spans="1:25" ht="18" customHeight="1" x14ac:dyDescent="0.25">
      <c r="A13" s="411">
        <v>0</v>
      </c>
      <c r="B13" s="411">
        <v>7</v>
      </c>
      <c r="C13" s="412" t="s">
        <v>18</v>
      </c>
      <c r="D13" s="411">
        <v>11</v>
      </c>
      <c r="E13" s="412" t="s">
        <v>19</v>
      </c>
      <c r="F13" s="411">
        <v>1</v>
      </c>
      <c r="G13" s="412" t="s">
        <v>7</v>
      </c>
      <c r="H13" s="30">
        <f>ROUND(FY18Calculations!H13*(1+HeadcountChgs!$K13),0)</f>
        <v>16</v>
      </c>
      <c r="I13" s="30">
        <f>ROUND(FY18Calculations!I13*(1+HeadcountChgs!$K13),0)</f>
        <v>25</v>
      </c>
      <c r="J13" s="52">
        <f>+ROUND(FY18Calculations!J13*(1+HeadcountChgs!$K13)*(TuitionRates!S14),0)</f>
        <v>265732</v>
      </c>
      <c r="K13" s="52">
        <f>+ROUND(FY18Calculations!K13*(1+HeadcountChgs!$K13)*(TuitionRates!T14),0)</f>
        <v>265732</v>
      </c>
      <c r="L13" s="41">
        <f t="shared" si="1"/>
        <v>10629</v>
      </c>
      <c r="M13" s="52">
        <f>+ROUND(FY18Calculations!M13*TuitionRates!S14*(1+HeadcountChgs!$K13),0)</f>
        <v>0</v>
      </c>
      <c r="N13" s="52">
        <f>+ROUND(FY18Calculations!N13*TuitionRates!T14*(1+HeadcountChgs!$K13),0)</f>
        <v>0</v>
      </c>
      <c r="O13" s="52">
        <f>+ROUND(FY18Calculations!O13*TuitionRates!U14*(1+HeadcountChgs!$K13),0)</f>
        <v>0</v>
      </c>
      <c r="P13" s="52">
        <f t="shared" si="2"/>
        <v>0</v>
      </c>
      <c r="Q13" s="52">
        <f t="shared" si="3"/>
        <v>12755</v>
      </c>
      <c r="R13" s="52">
        <f t="shared" si="4"/>
        <v>242348</v>
      </c>
      <c r="T13" s="228">
        <v>1</v>
      </c>
      <c r="U13" s="228">
        <v>0</v>
      </c>
      <c r="V13" s="228">
        <v>0</v>
      </c>
      <c r="W13" s="228">
        <f t="shared" si="0"/>
        <v>242348</v>
      </c>
      <c r="X13" s="228">
        <f t="shared" si="0"/>
        <v>0</v>
      </c>
      <c r="Y13" s="228">
        <f t="shared" si="0"/>
        <v>0</v>
      </c>
    </row>
    <row r="14" spans="1:25" ht="18" customHeight="1" x14ac:dyDescent="0.25">
      <c r="A14" s="411">
        <v>0</v>
      </c>
      <c r="B14" s="411">
        <v>7</v>
      </c>
      <c r="C14" s="412" t="s">
        <v>18</v>
      </c>
      <c r="D14" s="411">
        <v>11</v>
      </c>
      <c r="E14" s="412" t="s">
        <v>19</v>
      </c>
      <c r="F14" s="411">
        <v>2</v>
      </c>
      <c r="G14" s="412" t="s">
        <v>9</v>
      </c>
      <c r="H14" s="30">
        <f>ROUND(FY18Calculations!H14*(1+HeadcountChgs!$K14),0)</f>
        <v>0</v>
      </c>
      <c r="I14" s="30">
        <f>ROUND(FY18Calculations!I14*(1+HeadcountChgs!$K14),0)</f>
        <v>3</v>
      </c>
      <c r="J14" s="52">
        <f>+ROUND(FY18Calculations!J14*(1+HeadcountChgs!$K14)*(TuitionRates!S15),0)</f>
        <v>21517</v>
      </c>
      <c r="K14" s="52">
        <f>+ROUND(FY18Calculations!K14*(1+HeadcountChgs!$K14)*(TuitionRates!T15),0)</f>
        <v>12128</v>
      </c>
      <c r="L14" s="41">
        <f t="shared" si="1"/>
        <v>485</v>
      </c>
      <c r="M14" s="52">
        <f>+ROUND(FY18Calculations!M14*TuitionRates!S15*(1+HeadcountChgs!$K14),0)</f>
        <v>0</v>
      </c>
      <c r="N14" s="52">
        <f>+ROUND(FY18Calculations!N14*TuitionRates!T15*(1+HeadcountChgs!$K14),0)</f>
        <v>0</v>
      </c>
      <c r="O14" s="52">
        <f>+ROUND(FY18Calculations!O14*TuitionRates!U15*(1+HeadcountChgs!$K14),0)</f>
        <v>34800</v>
      </c>
      <c r="P14" s="52">
        <f t="shared" si="2"/>
        <v>34800</v>
      </c>
      <c r="Q14" s="52">
        <f t="shared" si="3"/>
        <v>-688</v>
      </c>
      <c r="R14" s="52">
        <f t="shared" si="4"/>
        <v>-13080</v>
      </c>
      <c r="T14" s="228">
        <v>1</v>
      </c>
      <c r="U14" s="228">
        <v>0</v>
      </c>
      <c r="V14" s="228">
        <v>0</v>
      </c>
      <c r="W14" s="228">
        <f t="shared" si="0"/>
        <v>-13080</v>
      </c>
      <c r="X14" s="228">
        <f t="shared" si="0"/>
        <v>0</v>
      </c>
      <c r="Y14" s="228">
        <f t="shared" si="0"/>
        <v>0</v>
      </c>
    </row>
    <row r="15" spans="1:25" ht="18" customHeight="1" x14ac:dyDescent="0.25">
      <c r="A15" s="411">
        <v>0</v>
      </c>
      <c r="B15" s="411">
        <v>9</v>
      </c>
      <c r="C15" s="412" t="s">
        <v>22</v>
      </c>
      <c r="D15" s="411">
        <v>30</v>
      </c>
      <c r="E15" s="412" t="s">
        <v>23</v>
      </c>
      <c r="F15" s="411">
        <v>1</v>
      </c>
      <c r="G15" s="412" t="s">
        <v>7</v>
      </c>
      <c r="H15" s="30">
        <f>ROUND(FY18Calculations!H15*(1+HeadcountChgs!$K15),0)</f>
        <v>159</v>
      </c>
      <c r="I15" s="30">
        <f>ROUND(FY18Calculations!I15*(1+HeadcountChgs!$K15),0)</f>
        <v>141</v>
      </c>
      <c r="J15" s="52">
        <f>+ROUND(FY18Calculations!J15*(1+HeadcountChgs!$K15)*(TuitionRates!S16),0)</f>
        <v>2120883</v>
      </c>
      <c r="K15" s="52">
        <f>+ROUND(FY18Calculations!K15*(1+HeadcountChgs!$K15)*(TuitionRates!T16),0)</f>
        <v>2120883</v>
      </c>
      <c r="L15" s="41">
        <f t="shared" si="1"/>
        <v>84835</v>
      </c>
      <c r="M15" s="52">
        <f>+ROUND(FY18Calculations!M15*TuitionRates!S16*(1+HeadcountChgs!$K15),0)</f>
        <v>0</v>
      </c>
      <c r="N15" s="52">
        <f>+ROUND(FY18Calculations!N15*TuitionRates!T16*(1+HeadcountChgs!$K15),0)</f>
        <v>464983</v>
      </c>
      <c r="O15" s="52">
        <f>+ROUND(FY18Calculations!O15*TuitionRates!U16*(1+HeadcountChgs!$K15),0)</f>
        <v>0</v>
      </c>
      <c r="P15" s="52">
        <f t="shared" si="2"/>
        <v>464983</v>
      </c>
      <c r="Q15" s="52">
        <f t="shared" si="3"/>
        <v>78553</v>
      </c>
      <c r="R15" s="52">
        <f t="shared" si="4"/>
        <v>1492512</v>
      </c>
      <c r="T15" s="228">
        <v>1</v>
      </c>
      <c r="U15" s="228">
        <v>0</v>
      </c>
      <c r="V15" s="228">
        <v>0</v>
      </c>
      <c r="W15" s="228">
        <f t="shared" si="0"/>
        <v>1492512</v>
      </c>
      <c r="X15" s="228">
        <f t="shared" si="0"/>
        <v>0</v>
      </c>
      <c r="Y15" s="228">
        <f t="shared" si="0"/>
        <v>0</v>
      </c>
    </row>
    <row r="16" spans="1:25" ht="18" customHeight="1" x14ac:dyDescent="0.25">
      <c r="A16" s="411">
        <v>0</v>
      </c>
      <c r="B16" s="411">
        <v>9</v>
      </c>
      <c r="C16" s="412" t="s">
        <v>22</v>
      </c>
      <c r="D16" s="411">
        <v>30</v>
      </c>
      <c r="E16" s="412" t="s">
        <v>23</v>
      </c>
      <c r="F16" s="411">
        <v>2</v>
      </c>
      <c r="G16" s="412" t="s">
        <v>9</v>
      </c>
      <c r="H16" s="30">
        <f>ROUND(FY18Calculations!H16*(1+HeadcountChgs!$K16),0)</f>
        <v>342</v>
      </c>
      <c r="I16" s="30">
        <f>ROUND(FY18Calculations!I16*(1+HeadcountChgs!$K16),0)</f>
        <v>283</v>
      </c>
      <c r="J16" s="52">
        <f>+ROUND(FY18Calculations!J16*(1+HeadcountChgs!$K16)*(TuitionRates!S17),0)</f>
        <v>7664936</v>
      </c>
      <c r="K16" s="52">
        <f>+ROUND(FY18Calculations!K16*(1+HeadcountChgs!$K16)*(TuitionRates!T17),0)</f>
        <v>4316265</v>
      </c>
      <c r="L16" s="41">
        <f t="shared" si="1"/>
        <v>172651</v>
      </c>
      <c r="M16" s="52">
        <f>+ROUND(FY18Calculations!M16*TuitionRates!S17*(1+HeadcountChgs!$K16),0)</f>
        <v>0</v>
      </c>
      <c r="N16" s="52">
        <f>+ROUND(FY18Calculations!N16*TuitionRates!T17*(1+HeadcountChgs!$K16),0)</f>
        <v>1227204</v>
      </c>
      <c r="O16" s="52">
        <f>+ROUND(FY18Calculations!O16*TuitionRates!U17*(1+HeadcountChgs!$K16),0)</f>
        <v>3062092</v>
      </c>
      <c r="P16" s="52">
        <f t="shared" si="2"/>
        <v>4289296</v>
      </c>
      <c r="Q16" s="52">
        <f t="shared" si="3"/>
        <v>160149</v>
      </c>
      <c r="R16" s="52">
        <f t="shared" si="4"/>
        <v>3042840</v>
      </c>
      <c r="T16" s="228">
        <v>1</v>
      </c>
      <c r="U16" s="228">
        <v>0</v>
      </c>
      <c r="V16" s="228">
        <v>0</v>
      </c>
      <c r="W16" s="228">
        <f t="shared" si="0"/>
        <v>3042840</v>
      </c>
      <c r="X16" s="228">
        <f t="shared" si="0"/>
        <v>0</v>
      </c>
      <c r="Y16" s="228">
        <f t="shared" si="0"/>
        <v>0</v>
      </c>
    </row>
    <row r="17" spans="1:25" ht="18" customHeight="1" x14ac:dyDescent="0.25">
      <c r="A17" s="411">
        <v>0</v>
      </c>
      <c r="B17" s="411">
        <v>9</v>
      </c>
      <c r="C17" s="412" t="s">
        <v>22</v>
      </c>
      <c r="D17" s="411">
        <v>33</v>
      </c>
      <c r="E17" s="412" t="s">
        <v>256</v>
      </c>
      <c r="F17" s="411">
        <v>1</v>
      </c>
      <c r="G17" s="412" t="s">
        <v>7</v>
      </c>
      <c r="H17" s="30">
        <f>ROUND(FY18Calculations!H17*(1+HeadcountChgs!$K17),0)</f>
        <v>11</v>
      </c>
      <c r="I17" s="30">
        <f>ROUND(FY18Calculations!I17*(1+HeadcountChgs!$K17),0)</f>
        <v>12</v>
      </c>
      <c r="J17" s="52">
        <f>+ROUND(FY18Calculations!J17*(1+HeadcountChgs!$K17)*(TuitionRates!S18),0)</f>
        <v>159112</v>
      </c>
      <c r="K17" s="52">
        <f>+ROUND(FY18Calculations!K17*(1+HeadcountChgs!$K17)*(TuitionRates!T18),0)</f>
        <v>159112</v>
      </c>
      <c r="L17" s="41">
        <f t="shared" si="1"/>
        <v>6364</v>
      </c>
      <c r="M17" s="52">
        <f>+ROUND(FY18Calculations!M17*TuitionRates!S18*(1+HeadcountChgs!$K17),0)</f>
        <v>0</v>
      </c>
      <c r="N17" s="52">
        <f>+ROUND(FY18Calculations!N17*TuitionRates!T18*(1+HeadcountChgs!$K17),0)</f>
        <v>0</v>
      </c>
      <c r="O17" s="52">
        <f>+ROUND(FY18Calculations!O17*TuitionRates!U18*(1+HeadcountChgs!$K17),0)</f>
        <v>0</v>
      </c>
      <c r="P17" s="52">
        <f t="shared" si="2"/>
        <v>0</v>
      </c>
      <c r="Q17" s="52">
        <f t="shared" si="3"/>
        <v>7637</v>
      </c>
      <c r="R17" s="52">
        <f t="shared" si="4"/>
        <v>145111</v>
      </c>
      <c r="T17" s="228">
        <v>1</v>
      </c>
      <c r="U17" s="228">
        <v>0</v>
      </c>
      <c r="V17" s="228">
        <v>0</v>
      </c>
      <c r="W17" s="228">
        <f t="shared" si="0"/>
        <v>145111</v>
      </c>
      <c r="X17" s="228">
        <f t="shared" si="0"/>
        <v>0</v>
      </c>
      <c r="Y17" s="228">
        <f t="shared" si="0"/>
        <v>0</v>
      </c>
    </row>
    <row r="18" spans="1:25" ht="18" customHeight="1" x14ac:dyDescent="0.25">
      <c r="A18" s="411">
        <v>0</v>
      </c>
      <c r="B18" s="411">
        <v>9</v>
      </c>
      <c r="C18" s="412" t="s">
        <v>22</v>
      </c>
      <c r="D18" s="411">
        <v>33</v>
      </c>
      <c r="E18" s="412" t="s">
        <v>256</v>
      </c>
      <c r="F18" s="411">
        <v>2</v>
      </c>
      <c r="G18" s="412" t="s">
        <v>9</v>
      </c>
      <c r="H18" s="30">
        <f>ROUND(FY18Calculations!H18*(1+HeadcountChgs!$K18),0)</f>
        <v>12</v>
      </c>
      <c r="I18" s="30">
        <f>ROUND(FY18Calculations!I18*(1+HeadcountChgs!$K18),0)</f>
        <v>12</v>
      </c>
      <c r="J18" s="52">
        <f>+ROUND(FY18Calculations!J18*(1+HeadcountChgs!$K18)*(TuitionRates!S19),0)</f>
        <v>324251</v>
      </c>
      <c r="K18" s="52">
        <f>+ROUND(FY18Calculations!K18*(1+HeadcountChgs!$K18)*(TuitionRates!T19),0)</f>
        <v>182557</v>
      </c>
      <c r="L18" s="41">
        <f t="shared" si="1"/>
        <v>7302</v>
      </c>
      <c r="M18" s="52">
        <f>+ROUND(FY18Calculations!M18*TuitionRates!S19*(1+HeadcountChgs!$K18),0)</f>
        <v>0</v>
      </c>
      <c r="N18" s="52">
        <f>+ROUND(FY18Calculations!N18*TuitionRates!T19*(1+HeadcountChgs!$K18),0)</f>
        <v>0</v>
      </c>
      <c r="O18" s="52">
        <f>+ROUND(FY18Calculations!O18*TuitionRates!U19*(1+HeadcountChgs!$K18),0)</f>
        <v>0</v>
      </c>
      <c r="P18" s="52">
        <f t="shared" si="2"/>
        <v>0</v>
      </c>
      <c r="Q18" s="52">
        <f t="shared" si="3"/>
        <v>15847</v>
      </c>
      <c r="R18" s="52">
        <f t="shared" si="4"/>
        <v>301102</v>
      </c>
      <c r="T18" s="228">
        <v>1</v>
      </c>
      <c r="U18" s="228">
        <v>0</v>
      </c>
      <c r="V18" s="228">
        <v>0</v>
      </c>
      <c r="W18" s="228">
        <f t="shared" si="0"/>
        <v>301102</v>
      </c>
      <c r="X18" s="228">
        <f t="shared" si="0"/>
        <v>0</v>
      </c>
      <c r="Y18" s="228">
        <f t="shared" si="0"/>
        <v>0</v>
      </c>
    </row>
    <row r="19" spans="1:25" ht="18" customHeight="1" x14ac:dyDescent="0.25">
      <c r="A19" s="411">
        <v>0</v>
      </c>
      <c r="B19" s="411">
        <v>11</v>
      </c>
      <c r="C19" s="412" t="s">
        <v>25</v>
      </c>
      <c r="D19" s="411">
        <v>14</v>
      </c>
      <c r="E19" s="412" t="s">
        <v>27</v>
      </c>
      <c r="F19" s="411">
        <v>1</v>
      </c>
      <c r="G19" s="412" t="s">
        <v>7</v>
      </c>
      <c r="H19" s="30">
        <f>ROUND(FY18Calculations!H19*(1+HeadcountChgs!$K19),0)</f>
        <v>362</v>
      </c>
      <c r="I19" s="30">
        <f>ROUND(FY18Calculations!I19*(1+HeadcountChgs!$K19),0)</f>
        <v>281</v>
      </c>
      <c r="J19" s="52">
        <f>+ROUND(FY18Calculations!J19*(1+HeadcountChgs!$K19)*(TuitionRates!S20),0)</f>
        <v>4278688</v>
      </c>
      <c r="K19" s="52">
        <f>+ROUND(FY18Calculations!K19*(1+HeadcountChgs!$K19)*(TuitionRates!T20),0)</f>
        <v>4278688</v>
      </c>
      <c r="L19" s="41">
        <f t="shared" si="1"/>
        <v>171148</v>
      </c>
      <c r="M19" s="52">
        <f>+ROUND(FY18Calculations!M19*TuitionRates!S20*(1+HeadcountChgs!$K19),0)</f>
        <v>0</v>
      </c>
      <c r="N19" s="52">
        <f>+ROUND(FY18Calculations!N19*TuitionRates!T20*(1+HeadcountChgs!$K19),0)</f>
        <v>131515</v>
      </c>
      <c r="O19" s="52">
        <f>+ROUND(FY18Calculations!O19*TuitionRates!U20*(1+HeadcountChgs!$K19),0)</f>
        <v>0</v>
      </c>
      <c r="P19" s="52">
        <f t="shared" si="2"/>
        <v>131515</v>
      </c>
      <c r="Q19" s="52">
        <f t="shared" si="3"/>
        <v>198801</v>
      </c>
      <c r="R19" s="52">
        <f t="shared" si="4"/>
        <v>3777224</v>
      </c>
      <c r="T19" s="228">
        <v>1</v>
      </c>
      <c r="U19" s="228">
        <v>0</v>
      </c>
      <c r="V19" s="228">
        <v>0</v>
      </c>
      <c r="W19" s="228">
        <f t="shared" si="0"/>
        <v>3777224</v>
      </c>
      <c r="X19" s="228">
        <f t="shared" si="0"/>
        <v>0</v>
      </c>
      <c r="Y19" s="228">
        <f t="shared" si="0"/>
        <v>0</v>
      </c>
    </row>
    <row r="20" spans="1:25" ht="18" customHeight="1" x14ac:dyDescent="0.25">
      <c r="A20" s="411">
        <v>0</v>
      </c>
      <c r="B20" s="411">
        <v>11</v>
      </c>
      <c r="C20" s="412" t="s">
        <v>25</v>
      </c>
      <c r="D20" s="411">
        <v>14</v>
      </c>
      <c r="E20" s="412" t="s">
        <v>27</v>
      </c>
      <c r="F20" s="411">
        <v>2</v>
      </c>
      <c r="G20" s="412" t="s">
        <v>9</v>
      </c>
      <c r="H20" s="30">
        <f>ROUND(FY18Calculations!H20*(1+HeadcountChgs!$K20),0)</f>
        <v>114</v>
      </c>
      <c r="I20" s="30">
        <f>ROUND(FY18Calculations!I20*(1+HeadcountChgs!$K20),0)</f>
        <v>92</v>
      </c>
      <c r="J20" s="52">
        <f>+ROUND(FY18Calculations!J20*(1+HeadcountChgs!$K20)*(TuitionRates!S21),0)</f>
        <v>2641627</v>
      </c>
      <c r="K20" s="52">
        <f>+ROUND(FY18Calculations!K20*(1+HeadcountChgs!$K20)*(TuitionRates!T21),0)</f>
        <v>1432530</v>
      </c>
      <c r="L20" s="41">
        <f t="shared" si="1"/>
        <v>57301</v>
      </c>
      <c r="M20" s="52">
        <f>+ROUND(FY18Calculations!M20*TuitionRates!S21*(1+HeadcountChgs!$K20),0)</f>
        <v>0</v>
      </c>
      <c r="N20" s="52">
        <f>+ROUND(FY18Calculations!N20*TuitionRates!T21*(1+HeadcountChgs!$K20),0)</f>
        <v>62728</v>
      </c>
      <c r="O20" s="52">
        <f>+ROUND(FY18Calculations!O20*TuitionRates!U21*(1+HeadcountChgs!$K20),0)</f>
        <v>296786</v>
      </c>
      <c r="P20" s="52">
        <f t="shared" si="2"/>
        <v>359514</v>
      </c>
      <c r="Q20" s="52">
        <f t="shared" si="3"/>
        <v>111241</v>
      </c>
      <c r="R20" s="52">
        <f t="shared" si="4"/>
        <v>2113571</v>
      </c>
      <c r="T20" s="228">
        <v>1</v>
      </c>
      <c r="U20" s="228">
        <v>0</v>
      </c>
      <c r="V20" s="228">
        <v>0</v>
      </c>
      <c r="W20" s="228">
        <f t="shared" si="0"/>
        <v>2113571</v>
      </c>
      <c r="X20" s="228">
        <f t="shared" si="0"/>
        <v>0</v>
      </c>
      <c r="Y20" s="228">
        <f t="shared" si="0"/>
        <v>0</v>
      </c>
    </row>
    <row r="21" spans="1:25" ht="18" customHeight="1" x14ac:dyDescent="0.25">
      <c r="A21" s="411">
        <v>0</v>
      </c>
      <c r="B21" s="411">
        <v>11</v>
      </c>
      <c r="C21" s="412" t="s">
        <v>25</v>
      </c>
      <c r="D21" s="411">
        <v>16</v>
      </c>
      <c r="E21" s="412" t="s">
        <v>28</v>
      </c>
      <c r="F21" s="411">
        <v>1</v>
      </c>
      <c r="G21" s="412" t="s">
        <v>7</v>
      </c>
      <c r="H21" s="30">
        <f>ROUND(FY18Calculations!H21*(1+HeadcountChgs!$K21),0)</f>
        <v>91</v>
      </c>
      <c r="I21" s="30">
        <f>ROUND(FY18Calculations!I21*(1+HeadcountChgs!$K21),0)</f>
        <v>109</v>
      </c>
      <c r="J21" s="52">
        <f>+ROUND(FY18Calculations!J21*(1+HeadcountChgs!$K21)*(TuitionRates!S22),0)</f>
        <v>1427238</v>
      </c>
      <c r="K21" s="52">
        <f>+ROUND(FY18Calculations!K21*(1+HeadcountChgs!$K21)*(TuitionRates!T22),0)</f>
        <v>1427238</v>
      </c>
      <c r="L21" s="41">
        <f t="shared" si="1"/>
        <v>57090</v>
      </c>
      <c r="M21" s="52">
        <f>+ROUND(FY18Calculations!M21*TuitionRates!S22*(1+HeadcountChgs!$K21),0)</f>
        <v>0</v>
      </c>
      <c r="N21" s="52">
        <f>+ROUND(FY18Calculations!N21*TuitionRates!T22*(1+HeadcountChgs!$K21),0)</f>
        <v>468411</v>
      </c>
      <c r="O21" s="52">
        <f>+ROUND(FY18Calculations!O21*TuitionRates!U22*(1+HeadcountChgs!$K21),0)</f>
        <v>0</v>
      </c>
      <c r="P21" s="52">
        <f t="shared" si="2"/>
        <v>468411</v>
      </c>
      <c r="Q21" s="52">
        <f t="shared" si="3"/>
        <v>45087</v>
      </c>
      <c r="R21" s="52">
        <f t="shared" si="4"/>
        <v>856650</v>
      </c>
      <c r="T21" s="228">
        <v>1</v>
      </c>
      <c r="U21" s="228">
        <v>0</v>
      </c>
      <c r="V21" s="228">
        <v>0</v>
      </c>
      <c r="W21" s="228">
        <f t="shared" si="0"/>
        <v>856650</v>
      </c>
      <c r="X21" s="228">
        <f t="shared" si="0"/>
        <v>0</v>
      </c>
      <c r="Y21" s="228">
        <f t="shared" si="0"/>
        <v>0</v>
      </c>
    </row>
    <row r="22" spans="1:25" ht="18" customHeight="1" x14ac:dyDescent="0.25">
      <c r="A22" s="411">
        <v>0</v>
      </c>
      <c r="B22" s="411">
        <v>11</v>
      </c>
      <c r="C22" s="412" t="s">
        <v>25</v>
      </c>
      <c r="D22" s="411">
        <v>16</v>
      </c>
      <c r="E22" s="412" t="s">
        <v>28</v>
      </c>
      <c r="F22" s="411">
        <v>2</v>
      </c>
      <c r="G22" s="412" t="s">
        <v>9</v>
      </c>
      <c r="H22" s="30">
        <f>ROUND(FY18Calculations!H22*(1+HeadcountChgs!$K22),0)</f>
        <v>74</v>
      </c>
      <c r="I22" s="30">
        <f>ROUND(FY18Calculations!I22*(1+HeadcountChgs!$K22),0)</f>
        <v>73</v>
      </c>
      <c r="J22" s="52">
        <f>+ROUND(FY18Calculations!J22*(1+HeadcountChgs!$K22)*(TuitionRates!S23),0)</f>
        <v>1988462</v>
      </c>
      <c r="K22" s="52">
        <f>+ROUND(FY18Calculations!K22*(1+HeadcountChgs!$K22)*(TuitionRates!T23),0)</f>
        <v>1078333</v>
      </c>
      <c r="L22" s="41">
        <f t="shared" si="1"/>
        <v>43133</v>
      </c>
      <c r="M22" s="52">
        <f>+ROUND(FY18Calculations!M22*TuitionRates!S23*(1+HeadcountChgs!$K22),0)</f>
        <v>0</v>
      </c>
      <c r="N22" s="52">
        <f>+ROUND(FY18Calculations!N22*TuitionRates!T23*(1+HeadcountChgs!$K22),0)</f>
        <v>509547</v>
      </c>
      <c r="O22" s="52">
        <f>+ROUND(FY18Calculations!O22*TuitionRates!U23*(1+HeadcountChgs!$K22),0)</f>
        <v>822172</v>
      </c>
      <c r="P22" s="52">
        <f t="shared" si="2"/>
        <v>1331719</v>
      </c>
      <c r="Q22" s="52">
        <f t="shared" si="3"/>
        <v>30681</v>
      </c>
      <c r="R22" s="52">
        <f t="shared" si="4"/>
        <v>582929</v>
      </c>
      <c r="T22" s="228">
        <v>1</v>
      </c>
      <c r="U22" s="228">
        <v>0</v>
      </c>
      <c r="V22" s="228">
        <v>0</v>
      </c>
      <c r="W22" s="228">
        <f t="shared" si="0"/>
        <v>582929</v>
      </c>
      <c r="X22" s="228">
        <f t="shared" si="0"/>
        <v>0</v>
      </c>
      <c r="Y22" s="228">
        <f t="shared" si="0"/>
        <v>0</v>
      </c>
    </row>
    <row r="23" spans="1:25" ht="18" customHeight="1" x14ac:dyDescent="0.25">
      <c r="A23" s="411">
        <v>0</v>
      </c>
      <c r="B23" s="411">
        <v>17</v>
      </c>
      <c r="C23" s="412" t="s">
        <v>30</v>
      </c>
      <c r="D23" s="411">
        <v>27</v>
      </c>
      <c r="E23" s="412" t="s">
        <v>31</v>
      </c>
      <c r="F23" s="411">
        <v>1</v>
      </c>
      <c r="G23" s="412" t="s">
        <v>7</v>
      </c>
      <c r="H23" s="30">
        <f>ROUND(FY18Calculations!H23*(1+HeadcountChgs!$K23),0)</f>
        <v>205</v>
      </c>
      <c r="I23" s="30">
        <f>ROUND(FY18Calculations!I23*(1+HeadcountChgs!$K23),0)</f>
        <v>172</v>
      </c>
      <c r="J23" s="52">
        <f>+ROUND(FY18Calculations!J23*(1+HeadcountChgs!$K23)*(TuitionRates!S24),0)</f>
        <v>3001676</v>
      </c>
      <c r="K23" s="52">
        <f>+ROUND(FY18Calculations!K23*(1+HeadcountChgs!$K23)*(TuitionRates!T24),0)</f>
        <v>3001676</v>
      </c>
      <c r="L23" s="41">
        <f t="shared" si="1"/>
        <v>120067</v>
      </c>
      <c r="M23" s="52">
        <f>+ROUND(FY18Calculations!M23*TuitionRates!S24*(1+HeadcountChgs!$K23),0)</f>
        <v>0</v>
      </c>
      <c r="N23" s="52">
        <f>+ROUND(FY18Calculations!N23*TuitionRates!T24*(1+HeadcountChgs!$K23),0)</f>
        <v>68290</v>
      </c>
      <c r="O23" s="52">
        <f>+ROUND(FY18Calculations!O23*TuitionRates!U24*(1+HeadcountChgs!$K23),0)</f>
        <v>0</v>
      </c>
      <c r="P23" s="52">
        <f t="shared" si="2"/>
        <v>68290</v>
      </c>
      <c r="Q23" s="52">
        <f t="shared" si="3"/>
        <v>140666</v>
      </c>
      <c r="R23" s="52">
        <f t="shared" si="4"/>
        <v>2672653</v>
      </c>
      <c r="T23" s="228">
        <v>1</v>
      </c>
      <c r="U23" s="228">
        <v>0</v>
      </c>
      <c r="V23" s="228">
        <v>0</v>
      </c>
      <c r="W23" s="228">
        <f t="shared" si="0"/>
        <v>2672653</v>
      </c>
      <c r="X23" s="228">
        <f t="shared" si="0"/>
        <v>0</v>
      </c>
      <c r="Y23" s="228">
        <f t="shared" si="0"/>
        <v>0</v>
      </c>
    </row>
    <row r="24" spans="1:25" ht="18" customHeight="1" x14ac:dyDescent="0.25">
      <c r="A24" s="411">
        <v>0</v>
      </c>
      <c r="B24" s="411">
        <v>17</v>
      </c>
      <c r="C24" s="412" t="s">
        <v>30</v>
      </c>
      <c r="D24" s="411">
        <v>27</v>
      </c>
      <c r="E24" s="412" t="s">
        <v>31</v>
      </c>
      <c r="F24" s="411">
        <v>2</v>
      </c>
      <c r="G24" s="412" t="s">
        <v>9</v>
      </c>
      <c r="H24" s="30">
        <f>ROUND(FY18Calculations!H24*(1+HeadcountChgs!$K24),0)</f>
        <v>91</v>
      </c>
      <c r="I24" s="30">
        <f>ROUND(FY18Calculations!I24*(1+HeadcountChgs!$K24),0)</f>
        <v>76</v>
      </c>
      <c r="J24" s="52">
        <f>+ROUND(FY18Calculations!J24*(1+HeadcountChgs!$K24)*(TuitionRates!S25),0)</f>
        <v>2278448</v>
      </c>
      <c r="K24" s="52">
        <f>+ROUND(FY18Calculations!K24*(1+HeadcountChgs!$K24)*(TuitionRates!T25),0)</f>
        <v>1333002</v>
      </c>
      <c r="L24" s="41">
        <f t="shared" si="1"/>
        <v>53320</v>
      </c>
      <c r="M24" s="52">
        <f>+ROUND(FY18Calculations!M24*TuitionRates!S25*(1+HeadcountChgs!$K24),0)</f>
        <v>0</v>
      </c>
      <c r="N24" s="52">
        <f>+ROUND(FY18Calculations!N24*TuitionRates!T25*(1+HeadcountChgs!$K24),0)</f>
        <v>51080</v>
      </c>
      <c r="O24" s="52">
        <f>+ROUND(FY18Calculations!O24*TuitionRates!U25*(1+HeadcountChgs!$K24),0)</f>
        <v>81027</v>
      </c>
      <c r="P24" s="52">
        <f t="shared" si="2"/>
        <v>132107</v>
      </c>
      <c r="Q24" s="52">
        <f t="shared" si="3"/>
        <v>104651</v>
      </c>
      <c r="R24" s="52">
        <f t="shared" si="4"/>
        <v>1988370</v>
      </c>
      <c r="T24" s="228">
        <v>1</v>
      </c>
      <c r="U24" s="228">
        <v>0</v>
      </c>
      <c r="V24" s="228">
        <v>0</v>
      </c>
      <c r="W24" s="228">
        <f t="shared" si="0"/>
        <v>1988370</v>
      </c>
      <c r="X24" s="228">
        <f t="shared" si="0"/>
        <v>0</v>
      </c>
      <c r="Y24" s="228">
        <f t="shared" si="0"/>
        <v>0</v>
      </c>
    </row>
    <row r="25" spans="1:25" ht="18" customHeight="1" x14ac:dyDescent="0.25">
      <c r="A25" s="411">
        <v>0</v>
      </c>
      <c r="B25" s="411">
        <v>19</v>
      </c>
      <c r="C25" s="412" t="s">
        <v>33</v>
      </c>
      <c r="D25" s="411">
        <v>67</v>
      </c>
      <c r="E25" s="412" t="s">
        <v>257</v>
      </c>
      <c r="F25" s="411">
        <v>1</v>
      </c>
      <c r="G25" s="412" t="s">
        <v>7</v>
      </c>
      <c r="H25" s="30">
        <f>ROUND(FY18Calculations!H25*(1+HeadcountChgs!$K25),0)</f>
        <v>29</v>
      </c>
      <c r="I25" s="30">
        <f>ROUND(FY18Calculations!I25*(1+HeadcountChgs!$K25),0)</f>
        <v>34</v>
      </c>
      <c r="J25" s="52">
        <f>+ROUND(FY18Calculations!J25*(1+HeadcountChgs!$K25)*(TuitionRates!S26),0)</f>
        <v>506838</v>
      </c>
      <c r="K25" s="52">
        <f>+ROUND(FY18Calculations!K25*(1+HeadcountChgs!$K25)*(TuitionRates!T26),0)</f>
        <v>506838</v>
      </c>
      <c r="L25" s="41">
        <f t="shared" si="1"/>
        <v>20274</v>
      </c>
      <c r="M25" s="52">
        <f>+ROUND(FY18Calculations!M25*TuitionRates!S26*(1+HeadcountChgs!$K25),0)</f>
        <v>0</v>
      </c>
      <c r="N25" s="52">
        <f>+ROUND(FY18Calculations!N25*TuitionRates!T26*(1+HeadcountChgs!$K25),0)</f>
        <v>46810</v>
      </c>
      <c r="O25" s="52">
        <f>+ROUND(FY18Calculations!O25*TuitionRates!U26*(1+HeadcountChgs!$K25),0)</f>
        <v>0</v>
      </c>
      <c r="P25" s="52">
        <f t="shared" si="2"/>
        <v>46810</v>
      </c>
      <c r="Q25" s="52">
        <f t="shared" si="3"/>
        <v>21988</v>
      </c>
      <c r="R25" s="52">
        <f t="shared" si="4"/>
        <v>417766</v>
      </c>
      <c r="T25" s="228">
        <v>1</v>
      </c>
      <c r="U25" s="228">
        <v>0</v>
      </c>
      <c r="V25" s="228">
        <v>0</v>
      </c>
      <c r="W25" s="228">
        <f t="shared" si="0"/>
        <v>417766</v>
      </c>
      <c r="X25" s="228">
        <f t="shared" si="0"/>
        <v>0</v>
      </c>
      <c r="Y25" s="228">
        <f t="shared" si="0"/>
        <v>0</v>
      </c>
    </row>
    <row r="26" spans="1:25" ht="18" customHeight="1" x14ac:dyDescent="0.25">
      <c r="A26" s="411">
        <v>0</v>
      </c>
      <c r="B26" s="411">
        <v>19</v>
      </c>
      <c r="C26" s="412" t="s">
        <v>33</v>
      </c>
      <c r="D26" s="411">
        <v>67</v>
      </c>
      <c r="E26" s="412" t="s">
        <v>257</v>
      </c>
      <c r="F26" s="411">
        <v>2</v>
      </c>
      <c r="G26" s="412" t="s">
        <v>9</v>
      </c>
      <c r="H26" s="30">
        <f>ROUND(FY18Calculations!H26*(1+HeadcountChgs!$K26),0)</f>
        <v>43</v>
      </c>
      <c r="I26" s="30">
        <f>ROUND(FY18Calculations!I26*(1+HeadcountChgs!$K26),0)</f>
        <v>35</v>
      </c>
      <c r="J26" s="52">
        <f>+ROUND(FY18Calculations!J26*(1+HeadcountChgs!$K26)*(TuitionRates!S27),0)</f>
        <v>1017683</v>
      </c>
      <c r="K26" s="52">
        <f>+ROUND(FY18Calculations!K26*(1+HeadcountChgs!$K26)*(TuitionRates!T27),0)</f>
        <v>596547</v>
      </c>
      <c r="L26" s="41">
        <f t="shared" si="1"/>
        <v>23862</v>
      </c>
      <c r="M26" s="52">
        <f>+ROUND(FY18Calculations!M26*TuitionRates!S27*(1+HeadcountChgs!$K26),0)</f>
        <v>0</v>
      </c>
      <c r="N26" s="52">
        <f>+ROUND(FY18Calculations!N26*TuitionRates!T27*(1+HeadcountChgs!$K26),0)</f>
        <v>134619</v>
      </c>
      <c r="O26" s="52">
        <f>+ROUND(FY18Calculations!O26*TuitionRates!U27*(1+HeadcountChgs!$K26),0)</f>
        <v>264186</v>
      </c>
      <c r="P26" s="52">
        <f t="shared" si="2"/>
        <v>398805</v>
      </c>
      <c r="Q26" s="52">
        <f t="shared" si="3"/>
        <v>29751</v>
      </c>
      <c r="R26" s="52">
        <f t="shared" si="4"/>
        <v>565265</v>
      </c>
      <c r="T26" s="228">
        <v>1</v>
      </c>
      <c r="U26" s="228">
        <v>0</v>
      </c>
      <c r="V26" s="228">
        <v>0</v>
      </c>
      <c r="W26" s="228">
        <f t="shared" si="0"/>
        <v>565265</v>
      </c>
      <c r="X26" s="228">
        <f t="shared" si="0"/>
        <v>0</v>
      </c>
      <c r="Y26" s="228">
        <f t="shared" si="0"/>
        <v>0</v>
      </c>
    </row>
    <row r="27" spans="1:25" ht="18" customHeight="1" x14ac:dyDescent="0.25">
      <c r="A27" s="411">
        <v>0</v>
      </c>
      <c r="B27" s="411">
        <v>19</v>
      </c>
      <c r="C27" s="412" t="s">
        <v>33</v>
      </c>
      <c r="D27" s="411">
        <v>68</v>
      </c>
      <c r="E27" s="412" t="s">
        <v>258</v>
      </c>
      <c r="F27" s="411">
        <v>1</v>
      </c>
      <c r="G27" s="412" t="s">
        <v>7</v>
      </c>
      <c r="H27" s="30">
        <f>ROUND(FY18Calculations!H27*(1+HeadcountChgs!$K27),0)</f>
        <v>81</v>
      </c>
      <c r="I27" s="30">
        <f>ROUND(FY18Calculations!I27*(1+HeadcountChgs!$K27),0)</f>
        <v>85</v>
      </c>
      <c r="J27" s="52">
        <f>+ROUND(FY18Calculations!J27*(1+HeadcountChgs!$K27)*(TuitionRates!S28),0)</f>
        <v>1395226</v>
      </c>
      <c r="K27" s="52">
        <f>+ROUND(FY18Calculations!K27*(1+HeadcountChgs!$K27)*(TuitionRates!T28),0)</f>
        <v>1395226</v>
      </c>
      <c r="L27" s="41">
        <f t="shared" si="1"/>
        <v>55809</v>
      </c>
      <c r="M27" s="52">
        <f>+ROUND(FY18Calculations!M27*TuitionRates!S28*(1+HeadcountChgs!$K27),0)</f>
        <v>0</v>
      </c>
      <c r="N27" s="52">
        <f>+ROUND(FY18Calculations!N27*TuitionRates!T28*(1+HeadcountChgs!$K27),0)</f>
        <v>181570</v>
      </c>
      <c r="O27" s="52">
        <f>+ROUND(FY18Calculations!O27*TuitionRates!U28*(1+HeadcountChgs!$K27),0)</f>
        <v>0</v>
      </c>
      <c r="P27" s="52">
        <f t="shared" si="2"/>
        <v>181570</v>
      </c>
      <c r="Q27" s="52">
        <f t="shared" si="3"/>
        <v>57892</v>
      </c>
      <c r="R27" s="52">
        <f t="shared" si="4"/>
        <v>1099955</v>
      </c>
      <c r="T27" s="228">
        <v>1</v>
      </c>
      <c r="U27" s="228">
        <v>0</v>
      </c>
      <c r="V27" s="228">
        <v>0</v>
      </c>
      <c r="W27" s="228">
        <f t="shared" si="0"/>
        <v>1099955</v>
      </c>
      <c r="X27" s="228">
        <f t="shared" si="0"/>
        <v>0</v>
      </c>
      <c r="Y27" s="228">
        <f t="shared" si="0"/>
        <v>0</v>
      </c>
    </row>
    <row r="28" spans="1:25" ht="18" customHeight="1" x14ac:dyDescent="0.25">
      <c r="A28" s="411">
        <v>0</v>
      </c>
      <c r="B28" s="411">
        <v>19</v>
      </c>
      <c r="C28" s="412" t="s">
        <v>33</v>
      </c>
      <c r="D28" s="411">
        <v>68</v>
      </c>
      <c r="E28" s="412" t="s">
        <v>258</v>
      </c>
      <c r="F28" s="411">
        <v>2</v>
      </c>
      <c r="G28" s="412" t="s">
        <v>9</v>
      </c>
      <c r="H28" s="30">
        <f>ROUND(FY18Calculations!H28*(1+HeadcountChgs!$K28),0)</f>
        <v>147</v>
      </c>
      <c r="I28" s="30">
        <f>ROUND(FY18Calculations!I28*(1+HeadcountChgs!$K28),0)</f>
        <v>136</v>
      </c>
      <c r="J28" s="52">
        <f>+ROUND(FY18Calculations!J28*(1+HeadcountChgs!$K28)*(TuitionRates!S29),0)</f>
        <v>3953802</v>
      </c>
      <c r="K28" s="52">
        <f>+ROUND(FY18Calculations!K28*(1+HeadcountChgs!$K28)*(TuitionRates!T29),0)</f>
        <v>2317702</v>
      </c>
      <c r="L28" s="41">
        <f t="shared" si="1"/>
        <v>92708</v>
      </c>
      <c r="M28" s="52">
        <f>+ROUND(FY18Calculations!M28*TuitionRates!S29*(1+HeadcountChgs!$K28),0)</f>
        <v>0</v>
      </c>
      <c r="N28" s="52">
        <f>+ROUND(FY18Calculations!N28*TuitionRates!T29*(1+HeadcountChgs!$K28),0)</f>
        <v>379215</v>
      </c>
      <c r="O28" s="52">
        <f>+ROUND(FY18Calculations!O28*TuitionRates!U29*(1+HeadcountChgs!$K28),0)</f>
        <v>1501278</v>
      </c>
      <c r="P28" s="52">
        <f t="shared" si="2"/>
        <v>1880493</v>
      </c>
      <c r="Q28" s="52">
        <f t="shared" si="3"/>
        <v>99030</v>
      </c>
      <c r="R28" s="52">
        <f t="shared" si="4"/>
        <v>1881571</v>
      </c>
      <c r="T28" s="228">
        <v>1</v>
      </c>
      <c r="U28" s="228">
        <v>0</v>
      </c>
      <c r="V28" s="228">
        <v>0</v>
      </c>
      <c r="W28" s="228">
        <f t="shared" si="0"/>
        <v>1881571</v>
      </c>
      <c r="X28" s="228">
        <f t="shared" si="0"/>
        <v>0</v>
      </c>
      <c r="Y28" s="228">
        <f t="shared" si="0"/>
        <v>0</v>
      </c>
    </row>
    <row r="29" spans="1:25" ht="18" customHeight="1" x14ac:dyDescent="0.25">
      <c r="A29" s="411">
        <v>0</v>
      </c>
      <c r="B29" s="411">
        <v>21</v>
      </c>
      <c r="C29" s="412" t="s">
        <v>35</v>
      </c>
      <c r="D29" s="411">
        <v>65</v>
      </c>
      <c r="E29" s="412" t="s">
        <v>259</v>
      </c>
      <c r="F29" s="411">
        <v>1</v>
      </c>
      <c r="G29" s="412" t="s">
        <v>7</v>
      </c>
      <c r="H29" s="30">
        <f>ROUND(FY18Calculations!H29*(1+HeadcountChgs!$K29),0)</f>
        <v>61</v>
      </c>
      <c r="I29" s="30">
        <f>ROUND(FY18Calculations!I29*(1+HeadcountChgs!$K29),0)</f>
        <v>48</v>
      </c>
      <c r="J29" s="52">
        <f>+ROUND(FY18Calculations!J29*(1+HeadcountChgs!$K29)*(TuitionRates!S30),0)</f>
        <v>916905</v>
      </c>
      <c r="K29" s="52">
        <f>+ROUND(FY18Calculations!K29*(1+HeadcountChgs!$K29)*(TuitionRates!T30),0)</f>
        <v>916905</v>
      </c>
      <c r="L29" s="41">
        <f t="shared" si="1"/>
        <v>36676</v>
      </c>
      <c r="M29" s="52">
        <f>+ROUND(FY18Calculations!M29*TuitionRates!S30*(1+HeadcountChgs!$K29),0)</f>
        <v>0</v>
      </c>
      <c r="N29" s="52">
        <f>+ROUND(FY18Calculations!N29*TuitionRates!T30*(1+HeadcountChgs!$K29),0)</f>
        <v>67512</v>
      </c>
      <c r="O29" s="52">
        <f>+ROUND(FY18Calculations!O29*TuitionRates!U30*(1+HeadcountChgs!$K29),0)</f>
        <v>0</v>
      </c>
      <c r="P29" s="52">
        <f t="shared" si="2"/>
        <v>67512</v>
      </c>
      <c r="Q29" s="52">
        <f t="shared" si="3"/>
        <v>40636</v>
      </c>
      <c r="R29" s="52">
        <f t="shared" si="4"/>
        <v>772081</v>
      </c>
      <c r="T29" s="228">
        <v>1</v>
      </c>
      <c r="U29" s="228">
        <v>0</v>
      </c>
      <c r="V29" s="228">
        <v>0</v>
      </c>
      <c r="W29" s="228">
        <f t="shared" si="0"/>
        <v>772081</v>
      </c>
      <c r="X29" s="228">
        <f t="shared" si="0"/>
        <v>0</v>
      </c>
      <c r="Y29" s="228">
        <f t="shared" si="0"/>
        <v>0</v>
      </c>
    </row>
    <row r="30" spans="1:25" ht="18" customHeight="1" x14ac:dyDescent="0.25">
      <c r="A30" s="411">
        <v>0</v>
      </c>
      <c r="B30" s="411">
        <v>21</v>
      </c>
      <c r="C30" s="412" t="s">
        <v>35</v>
      </c>
      <c r="D30" s="411">
        <v>65</v>
      </c>
      <c r="E30" s="412" t="s">
        <v>259</v>
      </c>
      <c r="F30" s="411">
        <v>2</v>
      </c>
      <c r="G30" s="412" t="s">
        <v>9</v>
      </c>
      <c r="H30" s="30">
        <f>ROUND(FY18Calculations!H30*(1+HeadcountChgs!$K30),0)</f>
        <v>99</v>
      </c>
      <c r="I30" s="30">
        <f>ROUND(FY18Calculations!I30*(1+HeadcountChgs!$K30),0)</f>
        <v>79</v>
      </c>
      <c r="J30" s="52">
        <f>+ROUND(FY18Calculations!J30*(1+HeadcountChgs!$K30)*(TuitionRates!S31),0)</f>
        <v>2481070</v>
      </c>
      <c r="K30" s="52">
        <f>+ROUND(FY18Calculations!K30*(1+HeadcountChgs!$K30)*(TuitionRates!T31),0)</f>
        <v>1432540</v>
      </c>
      <c r="L30" s="41">
        <f t="shared" si="1"/>
        <v>57302</v>
      </c>
      <c r="M30" s="52">
        <f>+ROUND(FY18Calculations!M30*TuitionRates!S31*(1+HeadcountChgs!$K30),0)</f>
        <v>0</v>
      </c>
      <c r="N30" s="52">
        <f>+ROUND(FY18Calculations!N30*TuitionRates!T31*(1+HeadcountChgs!$K30),0)</f>
        <v>315964</v>
      </c>
      <c r="O30" s="52">
        <f>+ROUND(FY18Calculations!O30*TuitionRates!U31*(1+HeadcountChgs!$K30),0)</f>
        <v>609219</v>
      </c>
      <c r="P30" s="52">
        <f t="shared" si="2"/>
        <v>925183</v>
      </c>
      <c r="Q30" s="52">
        <f t="shared" si="3"/>
        <v>74929</v>
      </c>
      <c r="R30" s="52">
        <f t="shared" si="4"/>
        <v>1423656</v>
      </c>
      <c r="T30" s="228">
        <v>1</v>
      </c>
      <c r="U30" s="228">
        <v>0</v>
      </c>
      <c r="V30" s="228">
        <v>0</v>
      </c>
      <c r="W30" s="228">
        <f t="shared" si="0"/>
        <v>1423656</v>
      </c>
      <c r="X30" s="228">
        <f t="shared" si="0"/>
        <v>0</v>
      </c>
      <c r="Y30" s="228">
        <f t="shared" si="0"/>
        <v>0</v>
      </c>
    </row>
    <row r="31" spans="1:25" ht="18" customHeight="1" x14ac:dyDescent="0.25">
      <c r="A31" s="411">
        <v>0</v>
      </c>
      <c r="B31" s="411">
        <v>21</v>
      </c>
      <c r="C31" s="412" t="s">
        <v>35</v>
      </c>
      <c r="D31" s="411">
        <v>66</v>
      </c>
      <c r="E31" s="412" t="s">
        <v>260</v>
      </c>
      <c r="F31" s="411">
        <v>1</v>
      </c>
      <c r="G31" s="412" t="s">
        <v>7</v>
      </c>
      <c r="H31" s="30">
        <f>ROUND(FY18Calculations!H31*(1+HeadcountChgs!$K31),0)</f>
        <v>45</v>
      </c>
      <c r="I31" s="30">
        <f>ROUND(FY18Calculations!I31*(1+HeadcountChgs!$K31),0)</f>
        <v>49</v>
      </c>
      <c r="J31" s="52">
        <f>+ROUND(FY18Calculations!J31*(1+HeadcountChgs!$K31)*(TuitionRates!S32),0)</f>
        <v>793037</v>
      </c>
      <c r="K31" s="52">
        <f>+ROUND(FY18Calculations!K31*(1+HeadcountChgs!$K31)*(TuitionRates!T32),0)</f>
        <v>793037</v>
      </c>
      <c r="L31" s="41">
        <f t="shared" si="1"/>
        <v>31721</v>
      </c>
      <c r="M31" s="52">
        <f>+ROUND(FY18Calculations!M31*TuitionRates!S32*(1+HeadcountChgs!$K31),0)</f>
        <v>0</v>
      </c>
      <c r="N31" s="52">
        <f>+ROUND(FY18Calculations!N31*TuitionRates!T32*(1+HeadcountChgs!$K31),0)</f>
        <v>80510</v>
      </c>
      <c r="O31" s="52">
        <f>+ROUND(FY18Calculations!O31*TuitionRates!U32*(1+HeadcountChgs!$K31),0)</f>
        <v>0</v>
      </c>
      <c r="P31" s="52">
        <f t="shared" si="2"/>
        <v>80510</v>
      </c>
      <c r="Q31" s="52">
        <f t="shared" si="3"/>
        <v>34040</v>
      </c>
      <c r="R31" s="52">
        <f t="shared" si="4"/>
        <v>646766</v>
      </c>
      <c r="T31" s="228">
        <v>1</v>
      </c>
      <c r="U31" s="228">
        <v>0</v>
      </c>
      <c r="V31" s="228">
        <v>0</v>
      </c>
      <c r="W31" s="228">
        <f t="shared" si="0"/>
        <v>646766</v>
      </c>
      <c r="X31" s="228">
        <f t="shared" si="0"/>
        <v>0</v>
      </c>
      <c r="Y31" s="228">
        <f t="shared" si="0"/>
        <v>0</v>
      </c>
    </row>
    <row r="32" spans="1:25" ht="18" customHeight="1" x14ac:dyDescent="0.25">
      <c r="A32" s="411">
        <v>0</v>
      </c>
      <c r="B32" s="411">
        <v>21</v>
      </c>
      <c r="C32" s="412" t="s">
        <v>35</v>
      </c>
      <c r="D32" s="411">
        <v>66</v>
      </c>
      <c r="E32" s="412" t="s">
        <v>260</v>
      </c>
      <c r="F32" s="411">
        <v>2</v>
      </c>
      <c r="G32" s="412" t="s">
        <v>9</v>
      </c>
      <c r="H32" s="30">
        <f>ROUND(FY18Calculations!H32*(1+HeadcountChgs!$K32),0)</f>
        <v>54</v>
      </c>
      <c r="I32" s="30">
        <f>ROUND(FY18Calculations!I32*(1+HeadcountChgs!$K32),0)</f>
        <v>44</v>
      </c>
      <c r="J32" s="52">
        <f>+ROUND(FY18Calculations!J32*(1+HeadcountChgs!$K32)*(TuitionRates!S33),0)</f>
        <v>1420404</v>
      </c>
      <c r="K32" s="52">
        <f>+ROUND(FY18Calculations!K32*(1+HeadcountChgs!$K32)*(TuitionRates!T33),0)</f>
        <v>797384</v>
      </c>
      <c r="L32" s="41">
        <f t="shared" si="1"/>
        <v>31895</v>
      </c>
      <c r="M32" s="52">
        <f>+ROUND(FY18Calculations!M32*TuitionRates!S33*(1+HeadcountChgs!$K32),0)</f>
        <v>0</v>
      </c>
      <c r="N32" s="52">
        <f>+ROUND(FY18Calculations!N32*TuitionRates!T33*(1+HeadcountChgs!$K32),0)</f>
        <v>286256</v>
      </c>
      <c r="O32" s="52">
        <f>+ROUND(FY18Calculations!O32*TuitionRates!U33*(1+HeadcountChgs!$K32),0)</f>
        <v>356832</v>
      </c>
      <c r="P32" s="52">
        <f t="shared" si="2"/>
        <v>643088</v>
      </c>
      <c r="Q32" s="52">
        <f t="shared" si="3"/>
        <v>37271</v>
      </c>
      <c r="R32" s="52">
        <f t="shared" si="4"/>
        <v>708150</v>
      </c>
      <c r="T32" s="228">
        <v>1</v>
      </c>
      <c r="U32" s="228">
        <v>0</v>
      </c>
      <c r="V32" s="228">
        <v>0</v>
      </c>
      <c r="W32" s="228">
        <f t="shared" si="0"/>
        <v>708150</v>
      </c>
      <c r="X32" s="228">
        <f t="shared" si="0"/>
        <v>0</v>
      </c>
      <c r="Y32" s="228">
        <f t="shared" si="0"/>
        <v>0</v>
      </c>
    </row>
    <row r="33" spans="1:25" ht="18" customHeight="1" x14ac:dyDescent="0.25">
      <c r="A33" s="411">
        <v>0</v>
      </c>
      <c r="B33" s="411">
        <v>25</v>
      </c>
      <c r="C33" s="412" t="s">
        <v>37</v>
      </c>
      <c r="D33" s="411">
        <v>38</v>
      </c>
      <c r="E33" s="412" t="s">
        <v>261</v>
      </c>
      <c r="F33" s="411">
        <v>1</v>
      </c>
      <c r="G33" s="412" t="s">
        <v>7</v>
      </c>
      <c r="H33" s="30">
        <f>ROUND(FY18Calculations!H33*(1+HeadcountChgs!$K33),0)</f>
        <v>64</v>
      </c>
      <c r="I33" s="30">
        <f>ROUND(FY18Calculations!I33*(1+HeadcountChgs!$K33),0)</f>
        <v>65</v>
      </c>
      <c r="J33" s="52">
        <f>+ROUND(FY18Calculations!J33*(1+HeadcountChgs!$K33)*(TuitionRates!S34),0)</f>
        <v>904511</v>
      </c>
      <c r="K33" s="52">
        <f>+ROUND(FY18Calculations!K33*(1+HeadcountChgs!$K33)*(TuitionRates!T34),0)</f>
        <v>904511</v>
      </c>
      <c r="L33" s="41">
        <f t="shared" si="1"/>
        <v>36180</v>
      </c>
      <c r="M33" s="52">
        <f>+ROUND(FY18Calculations!M33*TuitionRates!S34*(1+HeadcountChgs!$K33),0)</f>
        <v>0</v>
      </c>
      <c r="N33" s="52">
        <f>+ROUND(FY18Calculations!N33*TuitionRates!T34*(1+HeadcountChgs!$K33),0)</f>
        <v>10613</v>
      </c>
      <c r="O33" s="52">
        <f>+ROUND(FY18Calculations!O33*TuitionRates!U34*(1+HeadcountChgs!$K33),0)</f>
        <v>0</v>
      </c>
      <c r="P33" s="52">
        <f t="shared" si="2"/>
        <v>10613</v>
      </c>
      <c r="Q33" s="52">
        <f t="shared" si="3"/>
        <v>42886</v>
      </c>
      <c r="R33" s="52">
        <f t="shared" si="4"/>
        <v>814832</v>
      </c>
      <c r="T33" s="228">
        <v>1</v>
      </c>
      <c r="U33" s="228">
        <v>0</v>
      </c>
      <c r="V33" s="228">
        <v>0</v>
      </c>
      <c r="W33" s="228">
        <f t="shared" si="0"/>
        <v>814832</v>
      </c>
      <c r="X33" s="228">
        <f t="shared" si="0"/>
        <v>0</v>
      </c>
      <c r="Y33" s="228">
        <f t="shared" si="0"/>
        <v>0</v>
      </c>
    </row>
    <row r="34" spans="1:25" ht="18" customHeight="1" x14ac:dyDescent="0.25">
      <c r="A34" s="411">
        <v>0</v>
      </c>
      <c r="B34" s="411">
        <v>25</v>
      </c>
      <c r="C34" s="412" t="s">
        <v>37</v>
      </c>
      <c r="D34" s="411">
        <v>38</v>
      </c>
      <c r="E34" s="412" t="s">
        <v>261</v>
      </c>
      <c r="F34" s="411">
        <v>2</v>
      </c>
      <c r="G34" s="412" t="s">
        <v>9</v>
      </c>
      <c r="H34" s="30">
        <f>ROUND(FY18Calculations!H34*(1+HeadcountChgs!$K34),0)</f>
        <v>133</v>
      </c>
      <c r="I34" s="30">
        <f>ROUND(FY18Calculations!I34*(1+HeadcountChgs!$K34),0)</f>
        <v>115</v>
      </c>
      <c r="J34" s="52">
        <f>+ROUND(FY18Calculations!J34*(1+HeadcountChgs!$K34)*(TuitionRates!S35),0)</f>
        <v>3100660</v>
      </c>
      <c r="K34" s="52">
        <f>+ROUND(FY18Calculations!K34*(1+HeadcountChgs!$K34)*(TuitionRates!T35),0)</f>
        <v>1750127</v>
      </c>
      <c r="L34" s="41">
        <f t="shared" si="1"/>
        <v>70005</v>
      </c>
      <c r="M34" s="52">
        <f>+ROUND(FY18Calculations!M34*TuitionRates!S35*(1+HeadcountChgs!$K34),0)</f>
        <v>0</v>
      </c>
      <c r="N34" s="52">
        <f>+ROUND(FY18Calculations!N34*TuitionRates!T35*(1+HeadcountChgs!$K34),0)</f>
        <v>44268</v>
      </c>
      <c r="O34" s="52">
        <f>+ROUND(FY18Calculations!O34*TuitionRates!U35*(1+HeadcountChgs!$K34),0)</f>
        <v>284035</v>
      </c>
      <c r="P34" s="52">
        <f t="shared" si="2"/>
        <v>328303</v>
      </c>
      <c r="Q34" s="52">
        <f t="shared" si="3"/>
        <v>135118</v>
      </c>
      <c r="R34" s="52">
        <f t="shared" si="4"/>
        <v>2567234</v>
      </c>
      <c r="T34" s="228">
        <v>1</v>
      </c>
      <c r="U34" s="228">
        <v>0</v>
      </c>
      <c r="V34" s="228">
        <v>0</v>
      </c>
      <c r="W34" s="228">
        <f t="shared" si="0"/>
        <v>2567234</v>
      </c>
      <c r="X34" s="228">
        <f t="shared" si="0"/>
        <v>0</v>
      </c>
      <c r="Y34" s="228">
        <f t="shared" si="0"/>
        <v>0</v>
      </c>
    </row>
    <row r="35" spans="1:25" ht="18" customHeight="1" x14ac:dyDescent="0.25">
      <c r="A35" s="411">
        <v>0</v>
      </c>
      <c r="B35" s="411">
        <v>25</v>
      </c>
      <c r="C35" s="412" t="s">
        <v>37</v>
      </c>
      <c r="D35" s="411">
        <v>40</v>
      </c>
      <c r="E35" s="412" t="s">
        <v>262</v>
      </c>
      <c r="F35" s="411">
        <v>1</v>
      </c>
      <c r="G35" s="412" t="s">
        <v>7</v>
      </c>
      <c r="H35" s="30">
        <f>ROUND(FY18Calculations!H35*(1+HeadcountChgs!$K35),0)</f>
        <v>113</v>
      </c>
      <c r="I35" s="30">
        <f>ROUND(FY18Calculations!I35*(1+HeadcountChgs!$K35),0)</f>
        <v>91</v>
      </c>
      <c r="J35" s="52">
        <f>+ROUND(FY18Calculations!J35*(1+HeadcountChgs!$K35)*(TuitionRates!S36),0)</f>
        <v>1501753</v>
      </c>
      <c r="K35" s="52">
        <f>+ROUND(FY18Calculations!K35*(1+HeadcountChgs!$K35)*(TuitionRates!T36),0)</f>
        <v>1501753</v>
      </c>
      <c r="L35" s="41">
        <f t="shared" si="1"/>
        <v>60070</v>
      </c>
      <c r="M35" s="52">
        <f>+ROUND(FY18Calculations!M35*TuitionRates!S36*(1+HeadcountChgs!$K35),0)</f>
        <v>0</v>
      </c>
      <c r="N35" s="52">
        <f>+ROUND(FY18Calculations!N35*TuitionRates!T36*(1+HeadcountChgs!$K35),0)</f>
        <v>13862</v>
      </c>
      <c r="O35" s="52">
        <f>+ROUND(FY18Calculations!O35*TuitionRates!U36*(1+HeadcountChgs!$K35),0)</f>
        <v>0</v>
      </c>
      <c r="P35" s="52">
        <f t="shared" si="2"/>
        <v>13862</v>
      </c>
      <c r="Q35" s="52">
        <f t="shared" si="3"/>
        <v>71391</v>
      </c>
      <c r="R35" s="52">
        <f t="shared" si="4"/>
        <v>1356430</v>
      </c>
      <c r="T35" s="228">
        <v>1</v>
      </c>
      <c r="U35" s="228">
        <v>0</v>
      </c>
      <c r="V35" s="228">
        <v>0</v>
      </c>
      <c r="W35" s="228">
        <f t="shared" ref="W35:Y70" si="5">+$R35*T35</f>
        <v>1356430</v>
      </c>
      <c r="X35" s="228">
        <f t="shared" si="5"/>
        <v>0</v>
      </c>
      <c r="Y35" s="228">
        <f t="shared" si="5"/>
        <v>0</v>
      </c>
    </row>
    <row r="36" spans="1:25" ht="18" customHeight="1" x14ac:dyDescent="0.25">
      <c r="A36" s="411">
        <v>0</v>
      </c>
      <c r="B36" s="411">
        <v>25</v>
      </c>
      <c r="C36" s="412" t="s">
        <v>37</v>
      </c>
      <c r="D36" s="411">
        <v>40</v>
      </c>
      <c r="E36" s="412" t="s">
        <v>262</v>
      </c>
      <c r="F36" s="411">
        <v>2</v>
      </c>
      <c r="G36" s="412" t="s">
        <v>9</v>
      </c>
      <c r="H36" s="30">
        <f>ROUND(FY18Calculations!H36*(1+HeadcountChgs!$K36),0)</f>
        <v>116</v>
      </c>
      <c r="I36" s="30">
        <f>ROUND(FY18Calculations!I36*(1+HeadcountChgs!$K36),0)</f>
        <v>88</v>
      </c>
      <c r="J36" s="52">
        <f>+ROUND(FY18Calculations!J36*(1+HeadcountChgs!$K36)*(TuitionRates!S37),0)</f>
        <v>3064454</v>
      </c>
      <c r="K36" s="52">
        <f>+ROUND(FY18Calculations!K36*(1+HeadcountChgs!$K36)*(TuitionRates!T37),0)</f>
        <v>1462918</v>
      </c>
      <c r="L36" s="41">
        <f t="shared" si="1"/>
        <v>58517</v>
      </c>
      <c r="M36" s="52">
        <f>+ROUND(FY18Calculations!M36*TuitionRates!S37*(1+HeadcountChgs!$K36),0)</f>
        <v>0</v>
      </c>
      <c r="N36" s="52">
        <f>+ROUND(FY18Calculations!N36*TuitionRates!T37*(1+HeadcountChgs!$K36),0)</f>
        <v>39143</v>
      </c>
      <c r="O36" s="52">
        <f>+ROUND(FY18Calculations!O36*TuitionRates!U37*(1+HeadcountChgs!$K36),0)</f>
        <v>203001</v>
      </c>
      <c r="P36" s="52">
        <f t="shared" si="2"/>
        <v>242144</v>
      </c>
      <c r="Q36" s="52">
        <f t="shared" si="3"/>
        <v>138190</v>
      </c>
      <c r="R36" s="52">
        <f t="shared" si="4"/>
        <v>2625603</v>
      </c>
      <c r="T36" s="228">
        <v>1</v>
      </c>
      <c r="U36" s="228">
        <v>0</v>
      </c>
      <c r="V36" s="228">
        <v>0</v>
      </c>
      <c r="W36" s="228">
        <f t="shared" si="5"/>
        <v>2625603</v>
      </c>
      <c r="X36" s="228">
        <f t="shared" si="5"/>
        <v>0</v>
      </c>
      <c r="Y36" s="228">
        <f t="shared" si="5"/>
        <v>0</v>
      </c>
    </row>
    <row r="37" spans="1:25" ht="18" customHeight="1" x14ac:dyDescent="0.25">
      <c r="A37" s="411">
        <v>0</v>
      </c>
      <c r="B37" s="411">
        <v>27</v>
      </c>
      <c r="C37" s="412" t="s">
        <v>41</v>
      </c>
      <c r="D37" s="411">
        <v>43</v>
      </c>
      <c r="E37" s="412" t="s">
        <v>263</v>
      </c>
      <c r="F37" s="411">
        <v>1</v>
      </c>
      <c r="G37" s="412" t="s">
        <v>7</v>
      </c>
      <c r="H37" s="30">
        <f>ROUND(FY18Calculations!H37*(1+HeadcountChgs!$K37),0)</f>
        <v>15</v>
      </c>
      <c r="I37" s="30">
        <f>ROUND(FY18Calculations!I37*(1+HeadcountChgs!$K37),0)</f>
        <v>21</v>
      </c>
      <c r="J37" s="52">
        <f>+ROUND(FY18Calculations!J37*(1+HeadcountChgs!$K37)*(TuitionRates!S38),0)</f>
        <v>372249</v>
      </c>
      <c r="K37" s="52">
        <f>+ROUND(FY18Calculations!K37*(1+HeadcountChgs!$K37)*(TuitionRates!T38),0)</f>
        <v>372249</v>
      </c>
      <c r="L37" s="41">
        <f t="shared" si="1"/>
        <v>14890</v>
      </c>
      <c r="M37" s="52">
        <f>+ROUND(FY18Calculations!M37*TuitionRates!S38*(1+HeadcountChgs!$K37),0)</f>
        <v>0</v>
      </c>
      <c r="N37" s="52">
        <f>+ROUND(FY18Calculations!N37*TuitionRates!T38*(1+HeadcountChgs!$K37),0)</f>
        <v>0</v>
      </c>
      <c r="O37" s="52">
        <f>+ROUND(FY18Calculations!O37*TuitionRates!U38*(1+HeadcountChgs!$K37),0)</f>
        <v>0</v>
      </c>
      <c r="P37" s="52">
        <f t="shared" si="2"/>
        <v>0</v>
      </c>
      <c r="Q37" s="52">
        <f t="shared" si="3"/>
        <v>17868</v>
      </c>
      <c r="R37" s="52">
        <f t="shared" si="4"/>
        <v>339491</v>
      </c>
      <c r="T37" s="228">
        <v>1</v>
      </c>
      <c r="U37" s="228">
        <v>0</v>
      </c>
      <c r="V37" s="228">
        <v>0</v>
      </c>
      <c r="W37" s="228">
        <f t="shared" si="5"/>
        <v>339491</v>
      </c>
      <c r="X37" s="228">
        <f t="shared" si="5"/>
        <v>0</v>
      </c>
      <c r="Y37" s="228">
        <f t="shared" si="5"/>
        <v>0</v>
      </c>
    </row>
    <row r="38" spans="1:25" ht="18" customHeight="1" x14ac:dyDescent="0.25">
      <c r="A38" s="411">
        <v>0</v>
      </c>
      <c r="B38" s="411">
        <v>27</v>
      </c>
      <c r="C38" s="412" t="s">
        <v>41</v>
      </c>
      <c r="D38" s="411">
        <v>43</v>
      </c>
      <c r="E38" s="412" t="s">
        <v>263</v>
      </c>
      <c r="F38" s="411">
        <v>2</v>
      </c>
      <c r="G38" s="412" t="s">
        <v>9</v>
      </c>
      <c r="H38" s="30">
        <f>ROUND(FY18Calculations!H38*(1+HeadcountChgs!$K38),0)</f>
        <v>19</v>
      </c>
      <c r="I38" s="30">
        <f>ROUND(FY18Calculations!I38*(1+HeadcountChgs!$K38),0)</f>
        <v>22</v>
      </c>
      <c r="J38" s="52">
        <f>+ROUND(FY18Calculations!J38*(1+HeadcountChgs!$K38)*(TuitionRates!S39),0)</f>
        <v>646448</v>
      </c>
      <c r="K38" s="52">
        <f>+ROUND(FY18Calculations!K38*(1+HeadcountChgs!$K38)*(TuitionRates!T39),0)</f>
        <v>412067</v>
      </c>
      <c r="L38" s="41">
        <f t="shared" si="1"/>
        <v>16483</v>
      </c>
      <c r="M38" s="52">
        <f>+ROUND(FY18Calculations!M38*TuitionRates!S39*(1+HeadcountChgs!$K38),0)</f>
        <v>0</v>
      </c>
      <c r="N38" s="52">
        <f>+ROUND(FY18Calculations!N38*TuitionRates!T39*(1+HeadcountChgs!$K38),0)</f>
        <v>0</v>
      </c>
      <c r="O38" s="52">
        <f>+ROUND(FY18Calculations!O38*TuitionRates!U39*(1+HeadcountChgs!$K38),0)</f>
        <v>11357</v>
      </c>
      <c r="P38" s="52">
        <f t="shared" si="2"/>
        <v>11357</v>
      </c>
      <c r="Q38" s="52">
        <f t="shared" si="3"/>
        <v>30930</v>
      </c>
      <c r="R38" s="52">
        <f t="shared" si="4"/>
        <v>587678</v>
      </c>
      <c r="T38" s="228">
        <v>1</v>
      </c>
      <c r="U38" s="228">
        <v>0</v>
      </c>
      <c r="V38" s="228">
        <v>0</v>
      </c>
      <c r="W38" s="228">
        <f t="shared" si="5"/>
        <v>587678</v>
      </c>
      <c r="X38" s="228">
        <f t="shared" si="5"/>
        <v>0</v>
      </c>
      <c r="Y38" s="228">
        <f t="shared" si="5"/>
        <v>0</v>
      </c>
    </row>
    <row r="39" spans="1:25" ht="18" customHeight="1" x14ac:dyDescent="0.25">
      <c r="A39" s="411">
        <v>0</v>
      </c>
      <c r="B39" s="411">
        <v>27</v>
      </c>
      <c r="C39" s="412" t="s">
        <v>41</v>
      </c>
      <c r="D39" s="411">
        <v>45</v>
      </c>
      <c r="E39" s="412" t="s">
        <v>264</v>
      </c>
      <c r="F39" s="411">
        <v>1</v>
      </c>
      <c r="G39" s="412" t="s">
        <v>7</v>
      </c>
      <c r="H39" s="30">
        <f>ROUND(FY18Calculations!H39*(1+HeadcountChgs!$K39),0)</f>
        <v>21</v>
      </c>
      <c r="I39" s="30">
        <f>ROUND(FY18Calculations!I39*(1+HeadcountChgs!$K39),0)</f>
        <v>41</v>
      </c>
      <c r="J39" s="52">
        <f>+ROUND(FY18Calculations!J39*(1+HeadcountChgs!$K39)*(TuitionRates!S40),0)</f>
        <v>600300</v>
      </c>
      <c r="K39" s="52">
        <f>+ROUND(FY18Calculations!K39*(1+HeadcountChgs!$K39)*(TuitionRates!T40),0)</f>
        <v>600300</v>
      </c>
      <c r="L39" s="41">
        <f t="shared" si="1"/>
        <v>24012</v>
      </c>
      <c r="M39" s="52">
        <f>+ROUND(FY18Calculations!M39*TuitionRates!S40*(1+HeadcountChgs!$K39),0)</f>
        <v>0</v>
      </c>
      <c r="N39" s="52">
        <f>+ROUND(FY18Calculations!N39*TuitionRates!T40*(1+HeadcountChgs!$K39),0)</f>
        <v>0</v>
      </c>
      <c r="O39" s="52">
        <f>+ROUND(FY18Calculations!O39*TuitionRates!U40*(1+HeadcountChgs!$K39),0)</f>
        <v>0</v>
      </c>
      <c r="P39" s="52">
        <f t="shared" si="2"/>
        <v>0</v>
      </c>
      <c r="Q39" s="52">
        <f t="shared" si="3"/>
        <v>28814</v>
      </c>
      <c r="R39" s="52">
        <f t="shared" si="4"/>
        <v>547474</v>
      </c>
      <c r="T39" s="228">
        <v>1</v>
      </c>
      <c r="U39" s="228">
        <v>0</v>
      </c>
      <c r="V39" s="228">
        <v>0</v>
      </c>
      <c r="W39" s="228">
        <f t="shared" si="5"/>
        <v>547474</v>
      </c>
      <c r="X39" s="228">
        <f t="shared" si="5"/>
        <v>0</v>
      </c>
      <c r="Y39" s="228">
        <f t="shared" si="5"/>
        <v>0</v>
      </c>
    </row>
    <row r="40" spans="1:25" ht="18" customHeight="1" x14ac:dyDescent="0.25">
      <c r="A40" s="411">
        <v>0</v>
      </c>
      <c r="B40" s="411">
        <v>27</v>
      </c>
      <c r="C40" s="412" t="s">
        <v>41</v>
      </c>
      <c r="D40" s="411">
        <v>45</v>
      </c>
      <c r="E40" s="412" t="s">
        <v>264</v>
      </c>
      <c r="F40" s="411">
        <v>2</v>
      </c>
      <c r="G40" s="412" t="s">
        <v>9</v>
      </c>
      <c r="H40" s="30">
        <f>ROUND(FY18Calculations!H40*(1+HeadcountChgs!$K40),0)</f>
        <v>4</v>
      </c>
      <c r="I40" s="30">
        <f>ROUND(FY18Calculations!I40*(1+HeadcountChgs!$K40),0)</f>
        <v>8</v>
      </c>
      <c r="J40" s="52">
        <f>+ROUND(FY18Calculations!J40*(1+HeadcountChgs!$K40)*(TuitionRates!S41),0)</f>
        <v>183001</v>
      </c>
      <c r="K40" s="52">
        <f>+ROUND(FY18Calculations!K40*(1+HeadcountChgs!$K40)*(TuitionRates!T41),0)</f>
        <v>116636</v>
      </c>
      <c r="L40" s="41">
        <f t="shared" si="1"/>
        <v>4665</v>
      </c>
      <c r="M40" s="52">
        <f>+ROUND(FY18Calculations!M40*TuitionRates!S41*(1+HeadcountChgs!$K40),0)</f>
        <v>0</v>
      </c>
      <c r="N40" s="52">
        <f>+ROUND(FY18Calculations!N40*TuitionRates!T41*(1+HeadcountChgs!$K40),0)</f>
        <v>0</v>
      </c>
      <c r="O40" s="52">
        <f>+ROUND(FY18Calculations!O40*TuitionRates!U41*(1+HeadcountChgs!$K40),0)</f>
        <v>0</v>
      </c>
      <c r="P40" s="52">
        <f t="shared" si="2"/>
        <v>0</v>
      </c>
      <c r="Q40" s="52">
        <f t="shared" si="3"/>
        <v>8917</v>
      </c>
      <c r="R40" s="52">
        <f t="shared" si="4"/>
        <v>169419</v>
      </c>
      <c r="T40" s="228">
        <v>1</v>
      </c>
      <c r="U40" s="228">
        <v>0</v>
      </c>
      <c r="V40" s="228">
        <v>0</v>
      </c>
      <c r="W40" s="228">
        <f t="shared" si="5"/>
        <v>169419</v>
      </c>
      <c r="X40" s="228">
        <f t="shared" si="5"/>
        <v>0</v>
      </c>
      <c r="Y40" s="228">
        <f t="shared" si="5"/>
        <v>0</v>
      </c>
    </row>
    <row r="41" spans="1:25" ht="18" customHeight="1" x14ac:dyDescent="0.25">
      <c r="A41" s="411">
        <v>0</v>
      </c>
      <c r="B41" s="411">
        <v>27</v>
      </c>
      <c r="C41" s="412" t="s">
        <v>41</v>
      </c>
      <c r="D41" s="411">
        <v>47</v>
      </c>
      <c r="E41" s="412" t="s">
        <v>265</v>
      </c>
      <c r="F41" s="411">
        <v>1</v>
      </c>
      <c r="G41" s="412" t="s">
        <v>7</v>
      </c>
      <c r="H41" s="30">
        <f>ROUND(FY18Calculations!H41*(1+HeadcountChgs!$K41),0)</f>
        <v>1</v>
      </c>
      <c r="I41" s="30">
        <f>ROUND(FY18Calculations!I41*(1+HeadcountChgs!$K41),0)</f>
        <v>2</v>
      </c>
      <c r="J41" s="52">
        <f>+ROUND(FY18Calculations!J41*(1+HeadcountChgs!$K41)*(TuitionRates!S42),0)</f>
        <v>20947</v>
      </c>
      <c r="K41" s="52">
        <f>+ROUND(FY18Calculations!K41*(1+HeadcountChgs!$K41)*(TuitionRates!T42),0)</f>
        <v>20947</v>
      </c>
      <c r="L41" s="41">
        <f t="shared" si="1"/>
        <v>838</v>
      </c>
      <c r="M41" s="52">
        <f>+ROUND(FY18Calculations!M41*TuitionRates!S42*(1+HeadcountChgs!$K41),0)</f>
        <v>0</v>
      </c>
      <c r="N41" s="52">
        <f>+ROUND(FY18Calculations!N41*TuitionRates!T42*(1+HeadcountChgs!$K41),0)</f>
        <v>0</v>
      </c>
      <c r="O41" s="52">
        <f>+ROUND(FY18Calculations!O41*TuitionRates!U42*(1+HeadcountChgs!$K41),0)</f>
        <v>0</v>
      </c>
      <c r="P41" s="52">
        <f t="shared" si="2"/>
        <v>0</v>
      </c>
      <c r="Q41" s="52">
        <f t="shared" si="3"/>
        <v>1005</v>
      </c>
      <c r="R41" s="52">
        <f t="shared" si="4"/>
        <v>19104</v>
      </c>
      <c r="T41" s="228">
        <v>1</v>
      </c>
      <c r="U41" s="228">
        <v>0</v>
      </c>
      <c r="V41" s="228">
        <v>0</v>
      </c>
      <c r="W41" s="228">
        <f t="shared" si="5"/>
        <v>19104</v>
      </c>
      <c r="X41" s="228">
        <f t="shared" si="5"/>
        <v>0</v>
      </c>
      <c r="Y41" s="228">
        <f t="shared" si="5"/>
        <v>0</v>
      </c>
    </row>
    <row r="42" spans="1:25" ht="18" customHeight="1" x14ac:dyDescent="0.25">
      <c r="A42" s="411">
        <v>0</v>
      </c>
      <c r="B42" s="411">
        <v>27</v>
      </c>
      <c r="C42" s="412" t="s">
        <v>41</v>
      </c>
      <c r="D42" s="411">
        <v>47</v>
      </c>
      <c r="E42" s="412" t="s">
        <v>265</v>
      </c>
      <c r="F42" s="411">
        <v>2</v>
      </c>
      <c r="G42" s="412" t="s">
        <v>9</v>
      </c>
      <c r="H42" s="30">
        <f>ROUND(FY18Calculations!H42*(1+HeadcountChgs!$K42),0)</f>
        <v>12</v>
      </c>
      <c r="I42" s="30">
        <f>ROUND(FY18Calculations!I42*(1+HeadcountChgs!$K42),0)</f>
        <v>20</v>
      </c>
      <c r="J42" s="52">
        <f>+ROUND(FY18Calculations!J42*(1+HeadcountChgs!$K42)*(TuitionRates!S43),0)</f>
        <v>300087</v>
      </c>
      <c r="K42" s="52">
        <f>+ROUND(FY18Calculations!K42*(1+HeadcountChgs!$K42)*(TuitionRates!T43),0)</f>
        <v>251359</v>
      </c>
      <c r="L42" s="41">
        <f t="shared" si="1"/>
        <v>10054</v>
      </c>
      <c r="M42" s="52">
        <f>+ROUND(FY18Calculations!M42*TuitionRates!S43*(1+HeadcountChgs!$K42),0)</f>
        <v>0</v>
      </c>
      <c r="N42" s="52">
        <f>+ROUND(FY18Calculations!N42*TuitionRates!T43*(1+HeadcountChgs!$K42),0)</f>
        <v>0</v>
      </c>
      <c r="O42" s="52">
        <f>+ROUND(FY18Calculations!O42*TuitionRates!U43*(1+HeadcountChgs!$K42),0)</f>
        <v>0</v>
      </c>
      <c r="P42" s="52">
        <f t="shared" si="2"/>
        <v>0</v>
      </c>
      <c r="Q42" s="52">
        <f t="shared" si="3"/>
        <v>14502</v>
      </c>
      <c r="R42" s="52">
        <f t="shared" si="4"/>
        <v>275531</v>
      </c>
      <c r="T42" s="228">
        <v>1</v>
      </c>
      <c r="U42" s="228">
        <v>0</v>
      </c>
      <c r="V42" s="228">
        <v>0</v>
      </c>
      <c r="W42" s="228">
        <f t="shared" si="5"/>
        <v>275531</v>
      </c>
      <c r="X42" s="228">
        <f t="shared" si="5"/>
        <v>0</v>
      </c>
      <c r="Y42" s="228">
        <f t="shared" si="5"/>
        <v>0</v>
      </c>
    </row>
    <row r="43" spans="1:25" ht="18" customHeight="1" x14ac:dyDescent="0.25">
      <c r="A43" s="411">
        <v>0</v>
      </c>
      <c r="B43" s="411">
        <v>27</v>
      </c>
      <c r="C43" s="412" t="s">
        <v>41</v>
      </c>
      <c r="D43" s="411">
        <v>49</v>
      </c>
      <c r="E43" s="412" t="s">
        <v>42</v>
      </c>
      <c r="F43" s="411">
        <v>1</v>
      </c>
      <c r="G43" s="412" t="s">
        <v>7</v>
      </c>
      <c r="H43" s="30">
        <f>ROUND(FY18Calculations!H43*(1+HeadcountChgs!$K43),0)</f>
        <v>4</v>
      </c>
      <c r="I43" s="30">
        <f>ROUND(FY18Calculations!I43*(1+HeadcountChgs!$K43),0)</f>
        <v>3</v>
      </c>
      <c r="J43" s="52">
        <f>+ROUND(FY18Calculations!J43*(1+HeadcountChgs!$K43)*(TuitionRates!S44),0)</f>
        <v>63248</v>
      </c>
      <c r="K43" s="52">
        <f>+ROUND(FY18Calculations!K43*(1+HeadcountChgs!$K43)*(TuitionRates!T44),0)</f>
        <v>63248</v>
      </c>
      <c r="L43" s="41">
        <f t="shared" si="1"/>
        <v>2530</v>
      </c>
      <c r="M43" s="52">
        <f>+ROUND(FY18Calculations!M43*TuitionRates!S44*(1+HeadcountChgs!$K43),0)</f>
        <v>0</v>
      </c>
      <c r="N43" s="52">
        <f>+ROUND(FY18Calculations!N43*TuitionRates!T44*(1+HeadcountChgs!$K43),0)</f>
        <v>0</v>
      </c>
      <c r="O43" s="52">
        <f>+ROUND(FY18Calculations!O43*TuitionRates!U44*(1+HeadcountChgs!$K43),0)</f>
        <v>0</v>
      </c>
      <c r="P43" s="52">
        <f t="shared" si="2"/>
        <v>0</v>
      </c>
      <c r="Q43" s="52">
        <f t="shared" si="3"/>
        <v>3036</v>
      </c>
      <c r="R43" s="52">
        <f t="shared" si="4"/>
        <v>57682</v>
      </c>
      <c r="T43" s="228">
        <v>1</v>
      </c>
      <c r="U43" s="228">
        <v>0</v>
      </c>
      <c r="V43" s="228">
        <v>0</v>
      </c>
      <c r="W43" s="228">
        <f t="shared" si="5"/>
        <v>57682</v>
      </c>
      <c r="X43" s="228">
        <f t="shared" si="5"/>
        <v>0</v>
      </c>
      <c r="Y43" s="228">
        <f t="shared" si="5"/>
        <v>0</v>
      </c>
    </row>
    <row r="44" spans="1:25" ht="18" customHeight="1" x14ac:dyDescent="0.25">
      <c r="A44" s="411">
        <v>0</v>
      </c>
      <c r="B44" s="411">
        <v>27</v>
      </c>
      <c r="C44" s="412" t="s">
        <v>41</v>
      </c>
      <c r="D44" s="411">
        <v>49</v>
      </c>
      <c r="E44" s="412" t="s">
        <v>42</v>
      </c>
      <c r="F44" s="411">
        <v>2</v>
      </c>
      <c r="G44" s="412" t="s">
        <v>9</v>
      </c>
      <c r="H44" s="30">
        <f>ROUND(FY18Calculations!H44*(1+HeadcountChgs!$K44),0)</f>
        <v>32</v>
      </c>
      <c r="I44" s="30">
        <f>ROUND(FY18Calculations!I44*(1+HeadcountChgs!$K44),0)</f>
        <v>29</v>
      </c>
      <c r="J44" s="52">
        <f>+ROUND(FY18Calculations!J44*(1+HeadcountChgs!$K44)*(TuitionRates!S45),0)</f>
        <v>876584</v>
      </c>
      <c r="K44" s="52">
        <f>+ROUND(FY18Calculations!K44*(1+HeadcountChgs!$K44)*(TuitionRates!T45),0)</f>
        <v>558763</v>
      </c>
      <c r="L44" s="41">
        <f t="shared" si="1"/>
        <v>22351</v>
      </c>
      <c r="M44" s="52">
        <f>+ROUND(FY18Calculations!M44*TuitionRates!S45*(1+HeadcountChgs!$K44),0)</f>
        <v>0</v>
      </c>
      <c r="N44" s="52">
        <f>+ROUND(FY18Calculations!N44*TuitionRates!T45*(1+HeadcountChgs!$K44),0)</f>
        <v>0</v>
      </c>
      <c r="O44" s="52">
        <f>+ROUND(FY18Calculations!O44*TuitionRates!U45*(1+HeadcountChgs!$K44),0)</f>
        <v>0</v>
      </c>
      <c r="P44" s="52">
        <f t="shared" si="2"/>
        <v>0</v>
      </c>
      <c r="Q44" s="52">
        <f t="shared" si="3"/>
        <v>42712</v>
      </c>
      <c r="R44" s="52">
        <f t="shared" si="4"/>
        <v>811521</v>
      </c>
      <c r="T44" s="228">
        <v>1</v>
      </c>
      <c r="U44" s="228">
        <v>0</v>
      </c>
      <c r="V44" s="228">
        <v>0</v>
      </c>
      <c r="W44" s="228">
        <f t="shared" si="5"/>
        <v>811521</v>
      </c>
      <c r="X44" s="228">
        <f t="shared" si="5"/>
        <v>0</v>
      </c>
      <c r="Y44" s="228">
        <f t="shared" si="5"/>
        <v>0</v>
      </c>
    </row>
    <row r="45" spans="1:25" ht="18" customHeight="1" x14ac:dyDescent="0.25">
      <c r="A45" s="411">
        <v>0</v>
      </c>
      <c r="B45" s="411">
        <v>33</v>
      </c>
      <c r="C45" s="412" t="s">
        <v>46</v>
      </c>
      <c r="D45" s="411">
        <v>22</v>
      </c>
      <c r="E45" s="412" t="s">
        <v>124</v>
      </c>
      <c r="F45" s="411">
        <v>1</v>
      </c>
      <c r="G45" s="412" t="s">
        <v>7</v>
      </c>
      <c r="H45" s="30">
        <f>ROUND(FY18Calculations!H45*(1+HeadcountChgs!$K45),0)</f>
        <v>211</v>
      </c>
      <c r="I45" s="30">
        <f>ROUND(FY18Calculations!I45*(1+HeadcountChgs!$K45),0)</f>
        <v>173</v>
      </c>
      <c r="J45" s="52">
        <f>+ROUND(FY18Calculations!J45*(1+HeadcountChgs!$K45)*(TuitionRates!S46),0)</f>
        <v>3447773</v>
      </c>
      <c r="K45" s="52">
        <f>+ROUND(FY18Calculations!K45*(1+HeadcountChgs!$K45)*(TuitionRates!T46),0)</f>
        <v>3447773</v>
      </c>
      <c r="L45" s="41">
        <f t="shared" si="1"/>
        <v>137911</v>
      </c>
      <c r="M45" s="52">
        <f>+ROUND(FY18Calculations!M45*TuitionRates!S46*(1+HeadcountChgs!$K45),0)</f>
        <v>0</v>
      </c>
      <c r="N45" s="52">
        <f>+ROUND(FY18Calculations!N45*TuitionRates!T46*(1+HeadcountChgs!$K45),0)</f>
        <v>239779</v>
      </c>
      <c r="O45" s="52">
        <f>+ROUND(FY18Calculations!O45*TuitionRates!U46*(1+HeadcountChgs!$K45),0)</f>
        <v>0</v>
      </c>
      <c r="P45" s="52">
        <f t="shared" si="2"/>
        <v>239779</v>
      </c>
      <c r="Q45" s="52">
        <f t="shared" si="3"/>
        <v>153504</v>
      </c>
      <c r="R45" s="52">
        <f t="shared" si="4"/>
        <v>2916579</v>
      </c>
      <c r="T45" s="228">
        <v>1</v>
      </c>
      <c r="U45" s="228">
        <v>0</v>
      </c>
      <c r="V45" s="228">
        <v>0</v>
      </c>
      <c r="W45" s="228">
        <f t="shared" si="5"/>
        <v>2916579</v>
      </c>
      <c r="X45" s="228">
        <f t="shared" si="5"/>
        <v>0</v>
      </c>
      <c r="Y45" s="228">
        <f t="shared" si="5"/>
        <v>0</v>
      </c>
    </row>
    <row r="46" spans="1:25" ht="18" customHeight="1" x14ac:dyDescent="0.25">
      <c r="A46" s="411">
        <v>0</v>
      </c>
      <c r="B46" s="411">
        <v>33</v>
      </c>
      <c r="C46" s="412" t="s">
        <v>46</v>
      </c>
      <c r="D46" s="411">
        <v>22</v>
      </c>
      <c r="E46" s="412" t="s">
        <v>124</v>
      </c>
      <c r="F46" s="411">
        <v>2</v>
      </c>
      <c r="G46" s="412" t="s">
        <v>9</v>
      </c>
      <c r="H46" s="30">
        <f>ROUND(FY18Calculations!H46*(1+HeadcountChgs!$K46),0)</f>
        <v>224</v>
      </c>
      <c r="I46" s="30">
        <f>ROUND(FY18Calculations!I46*(1+HeadcountChgs!$K46),0)</f>
        <v>167</v>
      </c>
      <c r="J46" s="52">
        <f>+ROUND(FY18Calculations!J46*(1+HeadcountChgs!$K46)*(TuitionRates!S47),0)</f>
        <v>6070105</v>
      </c>
      <c r="K46" s="52">
        <f>+ROUND(FY18Calculations!K46*(1+HeadcountChgs!$K46)*(TuitionRates!T47),0)</f>
        <v>3399625</v>
      </c>
      <c r="L46" s="41">
        <f t="shared" si="1"/>
        <v>135985</v>
      </c>
      <c r="M46" s="52">
        <f>+ROUND(FY18Calculations!M46*TuitionRates!S47*(1+HeadcountChgs!$K46),0)</f>
        <v>0</v>
      </c>
      <c r="N46" s="52">
        <f>+ROUND(FY18Calculations!N46*TuitionRates!T47*(1+HeadcountChgs!$K46),0)</f>
        <v>99847</v>
      </c>
      <c r="O46" s="52">
        <f>+ROUND(FY18Calculations!O46*TuitionRates!U47*(1+HeadcountChgs!$K46),0)</f>
        <v>1222660</v>
      </c>
      <c r="P46" s="52">
        <f t="shared" si="2"/>
        <v>1322507</v>
      </c>
      <c r="Q46" s="52">
        <f t="shared" si="3"/>
        <v>230581</v>
      </c>
      <c r="R46" s="52">
        <f t="shared" si="4"/>
        <v>4381032</v>
      </c>
      <c r="T46" s="228">
        <v>1</v>
      </c>
      <c r="U46" s="228">
        <v>0</v>
      </c>
      <c r="V46" s="228">
        <v>0</v>
      </c>
      <c r="W46" s="228">
        <f t="shared" si="5"/>
        <v>4381032</v>
      </c>
      <c r="X46" s="228">
        <f t="shared" si="5"/>
        <v>0</v>
      </c>
      <c r="Y46" s="228">
        <f t="shared" si="5"/>
        <v>0</v>
      </c>
    </row>
    <row r="47" spans="1:25" ht="18" customHeight="1" x14ac:dyDescent="0.25">
      <c r="A47" s="411">
        <v>0</v>
      </c>
      <c r="B47" s="411">
        <v>37</v>
      </c>
      <c r="C47" s="412" t="s">
        <v>48</v>
      </c>
      <c r="D47" s="411">
        <v>52</v>
      </c>
      <c r="E47" s="412" t="s">
        <v>266</v>
      </c>
      <c r="F47" s="411">
        <v>1</v>
      </c>
      <c r="G47" s="412" t="s">
        <v>7</v>
      </c>
      <c r="H47" s="30">
        <f>ROUND(FY18Calculations!H47*(1+HeadcountChgs!$K47),0)</f>
        <v>66</v>
      </c>
      <c r="I47" s="30">
        <f>ROUND(FY18Calculations!I47*(1+HeadcountChgs!$K47),0)</f>
        <v>44</v>
      </c>
      <c r="J47" s="52">
        <f>+ROUND(FY18Calculations!J47*(1+HeadcountChgs!$K47)*(TuitionRates!S48),0)</f>
        <v>1360863</v>
      </c>
      <c r="K47" s="52">
        <f>+ROUND(FY18Calculations!K47*(1+HeadcountChgs!$K47)*(TuitionRates!T48),0)</f>
        <v>1360863</v>
      </c>
      <c r="L47" s="41">
        <f t="shared" si="1"/>
        <v>54435</v>
      </c>
      <c r="M47" s="52">
        <f>+ROUND(FY18Calculations!M47*TuitionRates!S48*(1+HeadcountChgs!$K47),0)</f>
        <v>0</v>
      </c>
      <c r="N47" s="52">
        <f>+ROUND(FY18Calculations!N47*TuitionRates!T48*(1+HeadcountChgs!$K47),0)</f>
        <v>89474</v>
      </c>
      <c r="O47" s="52">
        <f>+ROUND(FY18Calculations!O47*TuitionRates!U48*(1+HeadcountChgs!$K47),0)</f>
        <v>0</v>
      </c>
      <c r="P47" s="52">
        <f t="shared" si="2"/>
        <v>89474</v>
      </c>
      <c r="Q47" s="52">
        <f t="shared" si="3"/>
        <v>60848</v>
      </c>
      <c r="R47" s="52">
        <f t="shared" si="4"/>
        <v>1156106</v>
      </c>
      <c r="T47" s="228">
        <v>1</v>
      </c>
      <c r="U47" s="228">
        <v>0</v>
      </c>
      <c r="V47" s="228">
        <v>0</v>
      </c>
      <c r="W47" s="228">
        <f t="shared" si="5"/>
        <v>1156106</v>
      </c>
      <c r="X47" s="228">
        <f t="shared" si="5"/>
        <v>0</v>
      </c>
      <c r="Y47" s="228">
        <f t="shared" si="5"/>
        <v>0</v>
      </c>
    </row>
    <row r="48" spans="1:25" ht="18" customHeight="1" x14ac:dyDescent="0.25">
      <c r="A48" s="411">
        <v>0</v>
      </c>
      <c r="B48" s="411">
        <v>37</v>
      </c>
      <c r="C48" s="412" t="s">
        <v>48</v>
      </c>
      <c r="D48" s="411">
        <v>52</v>
      </c>
      <c r="E48" s="412" t="s">
        <v>266</v>
      </c>
      <c r="F48" s="411">
        <v>2</v>
      </c>
      <c r="G48" s="412" t="s">
        <v>9</v>
      </c>
      <c r="H48" s="30">
        <f>ROUND(FY18Calculations!H48*(1+HeadcountChgs!$K48),0)</f>
        <v>142</v>
      </c>
      <c r="I48" s="30">
        <f>ROUND(FY18Calculations!I48*(1+HeadcountChgs!$K48),0)</f>
        <v>89</v>
      </c>
      <c r="J48" s="52">
        <f>+ROUND(FY18Calculations!J48*(1+HeadcountChgs!$K48)*(TuitionRates!S49),0)</f>
        <v>4047686</v>
      </c>
      <c r="K48" s="52">
        <f>+ROUND(FY18Calculations!K48*(1+HeadcountChgs!$K48)*(TuitionRates!T49),0)</f>
        <v>2762460</v>
      </c>
      <c r="L48" s="41">
        <f t="shared" si="1"/>
        <v>110498</v>
      </c>
      <c r="M48" s="52">
        <f>+ROUND(FY18Calculations!M48*TuitionRates!S49*(1+HeadcountChgs!$K48),0)</f>
        <v>0</v>
      </c>
      <c r="N48" s="52">
        <f>+ROUND(FY18Calculations!N48*TuitionRates!T49*(1+HeadcountChgs!$K48),0)</f>
        <v>25945</v>
      </c>
      <c r="O48" s="52">
        <f>+ROUND(FY18Calculations!O48*TuitionRates!U49*(1+HeadcountChgs!$K48),0)</f>
        <v>597013</v>
      </c>
      <c r="P48" s="52">
        <f t="shared" si="2"/>
        <v>622958</v>
      </c>
      <c r="Q48" s="52">
        <f t="shared" si="3"/>
        <v>165712</v>
      </c>
      <c r="R48" s="52">
        <f t="shared" si="4"/>
        <v>3148518</v>
      </c>
      <c r="T48" s="228">
        <v>1</v>
      </c>
      <c r="U48" s="228">
        <v>0</v>
      </c>
      <c r="V48" s="228">
        <v>0</v>
      </c>
      <c r="W48" s="228">
        <f t="shared" si="5"/>
        <v>3148518</v>
      </c>
      <c r="X48" s="228">
        <f t="shared" si="5"/>
        <v>0</v>
      </c>
      <c r="Y48" s="228">
        <f t="shared" si="5"/>
        <v>0</v>
      </c>
    </row>
    <row r="49" spans="1:25" ht="18" customHeight="1" x14ac:dyDescent="0.25">
      <c r="A49" s="411">
        <v>0</v>
      </c>
      <c r="B49" s="411">
        <v>37</v>
      </c>
      <c r="C49" s="412" t="s">
        <v>48</v>
      </c>
      <c r="D49" s="411">
        <v>53</v>
      </c>
      <c r="E49" s="412" t="s">
        <v>267</v>
      </c>
      <c r="F49" s="411">
        <v>1</v>
      </c>
      <c r="G49" s="412" t="s">
        <v>7</v>
      </c>
      <c r="H49" s="30">
        <f>ROUND(FY18Calculations!H49*(1+HeadcountChgs!$K49),0)</f>
        <v>57</v>
      </c>
      <c r="I49" s="30">
        <f>ROUND(FY18Calculations!I49*(1+HeadcountChgs!$K49),0)</f>
        <v>38</v>
      </c>
      <c r="J49" s="52">
        <f>+ROUND(FY18Calculations!J49*(1+HeadcountChgs!$K49)*(TuitionRates!S50),0)</f>
        <v>1147921</v>
      </c>
      <c r="K49" s="52">
        <f>+ROUND(FY18Calculations!K49*(1+HeadcountChgs!$K49)*(TuitionRates!T50),0)</f>
        <v>1147921</v>
      </c>
      <c r="L49" s="41">
        <f t="shared" si="1"/>
        <v>45917</v>
      </c>
      <c r="M49" s="52">
        <f>+ROUND(FY18Calculations!M49*TuitionRates!S50*(1+HeadcountChgs!$K49),0)</f>
        <v>0</v>
      </c>
      <c r="N49" s="52">
        <f>+ROUND(FY18Calculations!N49*TuitionRates!T50*(1+HeadcountChgs!$K49),0)</f>
        <v>43215</v>
      </c>
      <c r="O49" s="52">
        <f>+ROUND(FY18Calculations!O49*TuitionRates!U50*(1+HeadcountChgs!$K49),0)</f>
        <v>0</v>
      </c>
      <c r="P49" s="52">
        <f t="shared" si="2"/>
        <v>43215</v>
      </c>
      <c r="Q49" s="52">
        <f t="shared" si="3"/>
        <v>52939</v>
      </c>
      <c r="R49" s="52">
        <f t="shared" si="4"/>
        <v>1005850</v>
      </c>
      <c r="T49" s="228">
        <v>1</v>
      </c>
      <c r="U49" s="228">
        <v>0</v>
      </c>
      <c r="V49" s="228">
        <v>0</v>
      </c>
      <c r="W49" s="228">
        <f t="shared" si="5"/>
        <v>1005850</v>
      </c>
      <c r="X49" s="228">
        <f t="shared" si="5"/>
        <v>0</v>
      </c>
      <c r="Y49" s="228">
        <f t="shared" si="5"/>
        <v>0</v>
      </c>
    </row>
    <row r="50" spans="1:25" ht="18" customHeight="1" x14ac:dyDescent="0.25">
      <c r="A50" s="411">
        <v>0</v>
      </c>
      <c r="B50" s="411">
        <v>37</v>
      </c>
      <c r="C50" s="412" t="s">
        <v>48</v>
      </c>
      <c r="D50" s="411">
        <v>53</v>
      </c>
      <c r="E50" s="412" t="s">
        <v>267</v>
      </c>
      <c r="F50" s="411">
        <v>2</v>
      </c>
      <c r="G50" s="412" t="s">
        <v>9</v>
      </c>
      <c r="H50" s="30">
        <f>ROUND(FY18Calculations!H50*(1+HeadcountChgs!$K50),0)</f>
        <v>122</v>
      </c>
      <c r="I50" s="30">
        <f>ROUND(FY18Calculations!I50*(1+HeadcountChgs!$K50),0)</f>
        <v>84</v>
      </c>
      <c r="J50" s="52">
        <f>+ROUND(FY18Calculations!J50*(1+HeadcountChgs!$K50)*(TuitionRates!S51),0)</f>
        <v>3687352</v>
      </c>
      <c r="K50" s="52">
        <f>+ROUND(FY18Calculations!K50*(1+HeadcountChgs!$K50)*(TuitionRates!T51),0)</f>
        <v>2516116</v>
      </c>
      <c r="L50" s="41">
        <f t="shared" si="1"/>
        <v>100645</v>
      </c>
      <c r="M50" s="52">
        <f>+ROUND(FY18Calculations!M50*TuitionRates!S51*(1+HeadcountChgs!$K50),0)</f>
        <v>0</v>
      </c>
      <c r="N50" s="52">
        <f>+ROUND(FY18Calculations!N50*TuitionRates!T51*(1+HeadcountChgs!$K50),0)</f>
        <v>41477</v>
      </c>
      <c r="O50" s="52">
        <f>+ROUND(FY18Calculations!O50*TuitionRates!U51*(1+HeadcountChgs!$K50),0)</f>
        <v>533315</v>
      </c>
      <c r="P50" s="52">
        <f t="shared" si="2"/>
        <v>574792</v>
      </c>
      <c r="Q50" s="52">
        <f t="shared" si="3"/>
        <v>150596</v>
      </c>
      <c r="R50" s="52">
        <f t="shared" si="4"/>
        <v>2861319</v>
      </c>
      <c r="T50" s="228">
        <v>1</v>
      </c>
      <c r="U50" s="228">
        <v>0</v>
      </c>
      <c r="V50" s="228">
        <v>0</v>
      </c>
      <c r="W50" s="228">
        <f t="shared" si="5"/>
        <v>2861319</v>
      </c>
      <c r="X50" s="228">
        <f t="shared" si="5"/>
        <v>0</v>
      </c>
      <c r="Y50" s="228">
        <f t="shared" si="5"/>
        <v>0</v>
      </c>
    </row>
    <row r="51" spans="1:25" ht="18" customHeight="1" x14ac:dyDescent="0.25">
      <c r="A51" s="411">
        <v>0</v>
      </c>
      <c r="B51" s="411">
        <v>39</v>
      </c>
      <c r="C51" s="412" t="s">
        <v>51</v>
      </c>
      <c r="D51" s="411">
        <v>57</v>
      </c>
      <c r="E51" s="412" t="s">
        <v>115</v>
      </c>
      <c r="F51" s="411">
        <v>1</v>
      </c>
      <c r="G51" s="412" t="s">
        <v>7</v>
      </c>
      <c r="H51" s="30">
        <f>ROUND(FY18Calculations!H51*(1+HeadcountChgs!$K51),0)</f>
        <v>186</v>
      </c>
      <c r="I51" s="30">
        <f>ROUND(FY18Calculations!I51*(1+HeadcountChgs!$K51),0)</f>
        <v>120</v>
      </c>
      <c r="J51" s="52">
        <f>+ROUND(FY18Calculations!J51*(1+HeadcountChgs!$K51)*(TuitionRates!S52),0)</f>
        <v>3709954</v>
      </c>
      <c r="K51" s="52">
        <f>+ROUND(FY18Calculations!K51*(1+HeadcountChgs!$K51)*(TuitionRates!T52),0)</f>
        <v>3709954</v>
      </c>
      <c r="L51" s="41">
        <f t="shared" si="1"/>
        <v>148398</v>
      </c>
      <c r="M51" s="52">
        <f>+ROUND(FY18Calculations!M51*TuitionRates!S52*(1+HeadcountChgs!$K51),0)</f>
        <v>0</v>
      </c>
      <c r="N51" s="52">
        <f>+ROUND(FY18Calculations!N51*TuitionRates!T52*(1+HeadcountChgs!$K51),0)</f>
        <v>134948</v>
      </c>
      <c r="O51" s="52">
        <f>+ROUND(FY18Calculations!O51*TuitionRates!U52*(1+HeadcountChgs!$K51),0)</f>
        <v>0</v>
      </c>
      <c r="P51" s="52">
        <f t="shared" si="2"/>
        <v>134948</v>
      </c>
      <c r="Q51" s="52">
        <f t="shared" si="3"/>
        <v>171330</v>
      </c>
      <c r="R51" s="52">
        <f t="shared" si="4"/>
        <v>3255278</v>
      </c>
      <c r="T51" s="228">
        <v>1</v>
      </c>
      <c r="U51" s="228">
        <v>0</v>
      </c>
      <c r="V51" s="228">
        <v>0</v>
      </c>
      <c r="W51" s="228">
        <f t="shared" si="5"/>
        <v>3255278</v>
      </c>
      <c r="X51" s="228">
        <f t="shared" si="5"/>
        <v>0</v>
      </c>
      <c r="Y51" s="228">
        <f t="shared" si="5"/>
        <v>0</v>
      </c>
    </row>
    <row r="52" spans="1:25" ht="18" customHeight="1" x14ac:dyDescent="0.25">
      <c r="A52" s="411">
        <v>0</v>
      </c>
      <c r="B52" s="411">
        <v>39</v>
      </c>
      <c r="C52" s="412" t="s">
        <v>51</v>
      </c>
      <c r="D52" s="411">
        <v>57</v>
      </c>
      <c r="E52" s="412" t="s">
        <v>115</v>
      </c>
      <c r="F52" s="411">
        <v>2</v>
      </c>
      <c r="G52" s="412" t="s">
        <v>9</v>
      </c>
      <c r="H52" s="30">
        <f>ROUND(FY18Calculations!H52*(1+HeadcountChgs!$K52),0)</f>
        <v>77</v>
      </c>
      <c r="I52" s="30">
        <f>ROUND(FY18Calculations!I52*(1+HeadcountChgs!$K52),0)</f>
        <v>49</v>
      </c>
      <c r="J52" s="52">
        <f>+ROUND(FY18Calculations!J52*(1+HeadcountChgs!$K52)*(TuitionRates!S53),0)</f>
        <v>2119000</v>
      </c>
      <c r="K52" s="52">
        <f>+ROUND(FY18Calculations!K52*(1+HeadcountChgs!$K52)*(TuitionRates!T53),0)</f>
        <v>1526653</v>
      </c>
      <c r="L52" s="41">
        <f t="shared" si="1"/>
        <v>61066</v>
      </c>
      <c r="M52" s="52">
        <f>+ROUND(FY18Calculations!M52*TuitionRates!S53*(1+HeadcountChgs!$K52),0)</f>
        <v>0</v>
      </c>
      <c r="N52" s="52">
        <f>+ROUND(FY18Calculations!N52*TuitionRates!T53*(1+HeadcountChgs!$K52),0)</f>
        <v>21155</v>
      </c>
      <c r="O52" s="52">
        <f>+ROUND(FY18Calculations!O52*TuitionRates!U53*(1+HeadcountChgs!$K52),0)</f>
        <v>121119</v>
      </c>
      <c r="P52" s="52">
        <f t="shared" si="2"/>
        <v>142274</v>
      </c>
      <c r="Q52" s="52">
        <f t="shared" si="3"/>
        <v>95783</v>
      </c>
      <c r="R52" s="52">
        <f t="shared" si="4"/>
        <v>1819877</v>
      </c>
      <c r="T52" s="228">
        <v>1</v>
      </c>
      <c r="U52" s="228">
        <v>0</v>
      </c>
      <c r="V52" s="228">
        <v>0</v>
      </c>
      <c r="W52" s="228">
        <f t="shared" si="5"/>
        <v>1819877</v>
      </c>
      <c r="X52" s="228">
        <f t="shared" si="5"/>
        <v>0</v>
      </c>
      <c r="Y52" s="228">
        <f t="shared" si="5"/>
        <v>0</v>
      </c>
    </row>
    <row r="53" spans="1:25" ht="18" customHeight="1" x14ac:dyDescent="0.25">
      <c r="A53" s="411">
        <v>0</v>
      </c>
      <c r="B53" s="411">
        <v>39</v>
      </c>
      <c r="C53" s="412" t="s">
        <v>51</v>
      </c>
      <c r="D53" s="411">
        <v>59</v>
      </c>
      <c r="E53" s="412" t="s">
        <v>268</v>
      </c>
      <c r="F53" s="411">
        <v>1</v>
      </c>
      <c r="G53" s="412" t="s">
        <v>7</v>
      </c>
      <c r="H53" s="30">
        <f>ROUND(FY18Calculations!H53*(1+HeadcountChgs!$K53),0)</f>
        <v>321</v>
      </c>
      <c r="I53" s="30">
        <f>ROUND(FY18Calculations!I53*(1+HeadcountChgs!$K53),0)</f>
        <v>214</v>
      </c>
      <c r="J53" s="52">
        <f>+ROUND(FY18Calculations!J53*(1+HeadcountChgs!$K53)*(TuitionRates!S54),0)</f>
        <v>6612338</v>
      </c>
      <c r="K53" s="52">
        <f>+ROUND(FY18Calculations!K53*(1+HeadcountChgs!$K53)*(TuitionRates!T54),0)</f>
        <v>6612338</v>
      </c>
      <c r="L53" s="41">
        <f t="shared" si="1"/>
        <v>264494</v>
      </c>
      <c r="M53" s="52">
        <f>+ROUND(FY18Calculations!M53*TuitionRates!S54*(1+HeadcountChgs!$K53),0)</f>
        <v>62241</v>
      </c>
      <c r="N53" s="52">
        <f>+ROUND(FY18Calculations!N53*TuitionRates!T54*(1+HeadcountChgs!$K53),0)</f>
        <v>15349</v>
      </c>
      <c r="O53" s="52">
        <f>+ROUND(FY18Calculations!O53*TuitionRates!U54*(1+HeadcountChgs!$K53),0)</f>
        <v>0</v>
      </c>
      <c r="P53" s="52">
        <f t="shared" si="2"/>
        <v>77590</v>
      </c>
      <c r="Q53" s="52">
        <f t="shared" si="3"/>
        <v>313513</v>
      </c>
      <c r="R53" s="52">
        <f t="shared" si="4"/>
        <v>5956741</v>
      </c>
      <c r="T53" s="228">
        <v>1</v>
      </c>
      <c r="U53" s="228">
        <v>0</v>
      </c>
      <c r="V53" s="228">
        <v>0</v>
      </c>
      <c r="W53" s="228">
        <f t="shared" si="5"/>
        <v>5956741</v>
      </c>
      <c r="X53" s="228">
        <f t="shared" si="5"/>
        <v>0</v>
      </c>
      <c r="Y53" s="228">
        <f t="shared" si="5"/>
        <v>0</v>
      </c>
    </row>
    <row r="54" spans="1:25" ht="18" customHeight="1" x14ac:dyDescent="0.25">
      <c r="A54" s="411">
        <v>0</v>
      </c>
      <c r="B54" s="411">
        <v>39</v>
      </c>
      <c r="C54" s="412" t="s">
        <v>51</v>
      </c>
      <c r="D54" s="411">
        <v>59</v>
      </c>
      <c r="E54" s="412" t="s">
        <v>268</v>
      </c>
      <c r="F54" s="411">
        <v>2</v>
      </c>
      <c r="G54" s="412" t="s">
        <v>9</v>
      </c>
      <c r="H54" s="30">
        <f>ROUND(FY18Calculations!H54*(1+HeadcountChgs!$K54),0)</f>
        <v>153</v>
      </c>
      <c r="I54" s="30">
        <f>ROUND(FY18Calculations!I54*(1+HeadcountChgs!$K54),0)</f>
        <v>100</v>
      </c>
      <c r="J54" s="52">
        <f>+ROUND(FY18Calculations!J54*(1+HeadcountChgs!$K54)*(TuitionRates!S55),0)</f>
        <v>4244731</v>
      </c>
      <c r="K54" s="52">
        <f>+ROUND(FY18Calculations!K54*(1+HeadcountChgs!$K54)*(TuitionRates!T55),0)</f>
        <v>3108180</v>
      </c>
      <c r="L54" s="41">
        <f t="shared" si="1"/>
        <v>124327</v>
      </c>
      <c r="M54" s="52">
        <f>+ROUND(FY18Calculations!M54*TuitionRates!S55*(1+HeadcountChgs!$K54),0)</f>
        <v>247916</v>
      </c>
      <c r="N54" s="52">
        <f>+ROUND(FY18Calculations!N54*TuitionRates!T55*(1+HeadcountChgs!$K54),0)</f>
        <v>15328</v>
      </c>
      <c r="O54" s="52">
        <f>+ROUND(FY18Calculations!O54*TuitionRates!U55*(1+HeadcountChgs!$K54),0)</f>
        <v>409000</v>
      </c>
      <c r="P54" s="52">
        <f t="shared" si="2"/>
        <v>672244</v>
      </c>
      <c r="Q54" s="52">
        <f t="shared" si="3"/>
        <v>172408</v>
      </c>
      <c r="R54" s="52">
        <f t="shared" si="4"/>
        <v>3275752</v>
      </c>
      <c r="T54" s="228">
        <v>1</v>
      </c>
      <c r="U54" s="228">
        <v>0</v>
      </c>
      <c r="V54" s="228">
        <v>0</v>
      </c>
      <c r="W54" s="228">
        <f t="shared" si="5"/>
        <v>3275752</v>
      </c>
      <c r="X54" s="228">
        <f t="shared" si="5"/>
        <v>0</v>
      </c>
      <c r="Y54" s="228">
        <f t="shared" si="5"/>
        <v>0</v>
      </c>
    </row>
    <row r="55" spans="1:25" ht="18" customHeight="1" x14ac:dyDescent="0.25">
      <c r="A55" s="411">
        <v>0</v>
      </c>
      <c r="B55" s="411">
        <v>41</v>
      </c>
      <c r="C55" s="412" t="s">
        <v>53</v>
      </c>
      <c r="D55" s="411">
        <v>58</v>
      </c>
      <c r="E55" s="412" t="s">
        <v>54</v>
      </c>
      <c r="F55" s="411">
        <v>1</v>
      </c>
      <c r="G55" s="412" t="s">
        <v>7</v>
      </c>
      <c r="H55" s="30">
        <f>ROUND(FY18Calculations!H55*(1+HeadcountChgs!$K55),0)</f>
        <v>27</v>
      </c>
      <c r="I55" s="30">
        <f>ROUND(FY18Calculations!I55*(1+HeadcountChgs!$K55),0)</f>
        <v>21</v>
      </c>
      <c r="J55" s="52">
        <f>+ROUND(FY18Calculations!J55*(1+HeadcountChgs!$K55)*(TuitionRates!S56),0)</f>
        <v>443702</v>
      </c>
      <c r="K55" s="52">
        <f>+ROUND(FY18Calculations!K55*(1+HeadcountChgs!$K55)*(TuitionRates!T56),0)</f>
        <v>443702</v>
      </c>
      <c r="L55" s="41">
        <f t="shared" si="1"/>
        <v>17748</v>
      </c>
      <c r="M55" s="52">
        <f>+ROUND(FY18Calculations!M55*TuitionRates!S56*(1+HeadcountChgs!$K55),0)</f>
        <v>0</v>
      </c>
      <c r="N55" s="52">
        <f>+ROUND(FY18Calculations!N55*TuitionRates!T56*(1+HeadcountChgs!$K55),0)</f>
        <v>0</v>
      </c>
      <c r="O55" s="52">
        <f>+ROUND(FY18Calculations!O55*TuitionRates!U56*(1+HeadcountChgs!$K55),0)</f>
        <v>0</v>
      </c>
      <c r="P55" s="52">
        <f t="shared" si="2"/>
        <v>0</v>
      </c>
      <c r="Q55" s="52">
        <f t="shared" si="3"/>
        <v>21298</v>
      </c>
      <c r="R55" s="52">
        <f t="shared" si="4"/>
        <v>404656</v>
      </c>
      <c r="T55" s="228">
        <v>1</v>
      </c>
      <c r="U55" s="228">
        <v>0</v>
      </c>
      <c r="V55" s="228">
        <v>0</v>
      </c>
      <c r="W55" s="228">
        <f t="shared" si="5"/>
        <v>404656</v>
      </c>
      <c r="X55" s="228">
        <f t="shared" si="5"/>
        <v>0</v>
      </c>
      <c r="Y55" s="228">
        <f t="shared" si="5"/>
        <v>0</v>
      </c>
    </row>
    <row r="56" spans="1:25" ht="18" customHeight="1" x14ac:dyDescent="0.25">
      <c r="A56" s="411">
        <v>0</v>
      </c>
      <c r="B56" s="411">
        <v>41</v>
      </c>
      <c r="C56" s="412" t="s">
        <v>53</v>
      </c>
      <c r="D56" s="411">
        <v>58</v>
      </c>
      <c r="E56" s="412" t="s">
        <v>54</v>
      </c>
      <c r="F56" s="411">
        <v>2</v>
      </c>
      <c r="G56" s="412" t="s">
        <v>9</v>
      </c>
      <c r="H56" s="30">
        <f>ROUND(FY18Calculations!H56*(1+HeadcountChgs!$K56),0)</f>
        <v>73</v>
      </c>
      <c r="I56" s="30">
        <f>ROUND(FY18Calculations!I56*(1+HeadcountChgs!$K56),0)</f>
        <v>54</v>
      </c>
      <c r="J56" s="52">
        <f>+ROUND(FY18Calculations!J56*(1+HeadcountChgs!$K56)*(TuitionRates!S57),0)</f>
        <v>1962185</v>
      </c>
      <c r="K56" s="52">
        <f>+ROUND(FY18Calculations!K56*(1+HeadcountChgs!$K56)*(TuitionRates!T57),0)</f>
        <v>1155206</v>
      </c>
      <c r="L56" s="41">
        <f t="shared" si="1"/>
        <v>46208</v>
      </c>
      <c r="M56" s="52">
        <f>+ROUND(FY18Calculations!M56*TuitionRates!S57*(1+HeadcountChgs!$K56),0)</f>
        <v>0</v>
      </c>
      <c r="N56" s="52">
        <f>+ROUND(FY18Calculations!N56*TuitionRates!T57*(1+HeadcountChgs!$K56),0)</f>
        <v>92172</v>
      </c>
      <c r="O56" s="52">
        <f>+ROUND(FY18Calculations!O56*TuitionRates!U57*(1+HeadcountChgs!$K56),0)</f>
        <v>73478</v>
      </c>
      <c r="P56" s="52">
        <f t="shared" si="2"/>
        <v>165650</v>
      </c>
      <c r="Q56" s="52">
        <f t="shared" si="3"/>
        <v>87516</v>
      </c>
      <c r="R56" s="52">
        <f t="shared" si="4"/>
        <v>1662811</v>
      </c>
      <c r="T56" s="228">
        <v>1</v>
      </c>
      <c r="U56" s="228">
        <v>0</v>
      </c>
      <c r="V56" s="228">
        <v>0</v>
      </c>
      <c r="W56" s="228">
        <f t="shared" si="5"/>
        <v>1662811</v>
      </c>
      <c r="X56" s="228">
        <f t="shared" si="5"/>
        <v>0</v>
      </c>
      <c r="Y56" s="228">
        <f t="shared" si="5"/>
        <v>0</v>
      </c>
    </row>
    <row r="57" spans="1:25" ht="18" customHeight="1" x14ac:dyDescent="0.25">
      <c r="A57" s="411">
        <v>0</v>
      </c>
      <c r="B57" s="411">
        <v>41</v>
      </c>
      <c r="C57" s="412" t="s">
        <v>53</v>
      </c>
      <c r="D57" s="411">
        <v>60</v>
      </c>
      <c r="E57" s="412" t="s">
        <v>55</v>
      </c>
      <c r="F57" s="411">
        <v>1</v>
      </c>
      <c r="G57" s="412" t="s">
        <v>7</v>
      </c>
      <c r="H57" s="30">
        <f>ROUND(FY18Calculations!H57*(1+HeadcountChgs!$K57),0)</f>
        <v>1</v>
      </c>
      <c r="I57" s="30">
        <f>ROUND(FY18Calculations!I57*(1+HeadcountChgs!$K57),0)</f>
        <v>3</v>
      </c>
      <c r="J57" s="52">
        <f>+ROUND(FY18Calculations!J57*(1+HeadcountChgs!$K57)*(TuitionRates!S58),0)</f>
        <v>26666</v>
      </c>
      <c r="K57" s="52">
        <f>+ROUND(FY18Calculations!K57*(1+HeadcountChgs!$K57)*(TuitionRates!T58),0)</f>
        <v>26666</v>
      </c>
      <c r="L57" s="41">
        <f t="shared" si="1"/>
        <v>1067</v>
      </c>
      <c r="M57" s="52">
        <f>+ROUND(FY18Calculations!M57*TuitionRates!S58*(1+HeadcountChgs!$K57),0)</f>
        <v>0</v>
      </c>
      <c r="N57" s="52">
        <f>+ROUND(FY18Calculations!N57*TuitionRates!T58*(1+HeadcountChgs!$K57),0)</f>
        <v>0</v>
      </c>
      <c r="O57" s="52">
        <f>+ROUND(FY18Calculations!O57*TuitionRates!U58*(1+HeadcountChgs!$K57),0)</f>
        <v>0</v>
      </c>
      <c r="P57" s="52">
        <f t="shared" si="2"/>
        <v>0</v>
      </c>
      <c r="Q57" s="52">
        <f t="shared" si="3"/>
        <v>1280</v>
      </c>
      <c r="R57" s="52">
        <f t="shared" si="4"/>
        <v>24319</v>
      </c>
      <c r="T57" s="228">
        <v>1</v>
      </c>
      <c r="U57" s="228">
        <v>0</v>
      </c>
      <c r="V57" s="228">
        <v>0</v>
      </c>
      <c r="W57" s="228">
        <f t="shared" si="5"/>
        <v>24319</v>
      </c>
      <c r="X57" s="228">
        <f t="shared" si="5"/>
        <v>0</v>
      </c>
      <c r="Y57" s="228">
        <f t="shared" si="5"/>
        <v>0</v>
      </c>
    </row>
    <row r="58" spans="1:25" ht="18" customHeight="1" x14ac:dyDescent="0.25">
      <c r="A58" s="411">
        <v>0</v>
      </c>
      <c r="B58" s="411">
        <v>41</v>
      </c>
      <c r="C58" s="412" t="s">
        <v>53</v>
      </c>
      <c r="D58" s="411">
        <v>60</v>
      </c>
      <c r="E58" s="412" t="s">
        <v>55</v>
      </c>
      <c r="F58" s="411">
        <v>2</v>
      </c>
      <c r="G58" s="412" t="s">
        <v>9</v>
      </c>
      <c r="H58" s="30">
        <f>ROUND(FY18Calculations!H58*(1+HeadcountChgs!$K58),0)</f>
        <v>10</v>
      </c>
      <c r="I58" s="30">
        <f>ROUND(FY18Calculations!I58*(1+HeadcountChgs!$K58),0)</f>
        <v>21</v>
      </c>
      <c r="J58" s="52">
        <f>+ROUND(FY18Calculations!J58*(1+HeadcountChgs!$K58)*(TuitionRates!S59),0)</f>
        <v>387044</v>
      </c>
      <c r="K58" s="52">
        <f>+ROUND(FY18Calculations!K58*(1+HeadcountChgs!$K58)*(TuitionRates!T59),0)</f>
        <v>199788</v>
      </c>
      <c r="L58" s="41">
        <f t="shared" si="1"/>
        <v>7992</v>
      </c>
      <c r="M58" s="52">
        <f>+ROUND(FY18Calculations!M58*TuitionRates!S59*(1+HeadcountChgs!$K58),0)</f>
        <v>0</v>
      </c>
      <c r="N58" s="52">
        <f>+ROUND(FY18Calculations!N58*TuitionRates!T59*(1+HeadcountChgs!$K58),0)</f>
        <v>0</v>
      </c>
      <c r="O58" s="52">
        <f>+ROUND(FY18Calculations!O58*TuitionRates!U59*(1+HeadcountChgs!$K58),0)</f>
        <v>0</v>
      </c>
      <c r="P58" s="52">
        <f t="shared" si="2"/>
        <v>0</v>
      </c>
      <c r="Q58" s="52">
        <f t="shared" si="3"/>
        <v>18953</v>
      </c>
      <c r="R58" s="52">
        <f t="shared" si="4"/>
        <v>360099</v>
      </c>
      <c r="T58" s="228">
        <v>1</v>
      </c>
      <c r="U58" s="228">
        <v>0</v>
      </c>
      <c r="V58" s="228">
        <v>0</v>
      </c>
      <c r="W58" s="228">
        <f t="shared" si="5"/>
        <v>360099</v>
      </c>
      <c r="X58" s="228">
        <f t="shared" si="5"/>
        <v>0</v>
      </c>
      <c r="Y58" s="228">
        <f t="shared" si="5"/>
        <v>0</v>
      </c>
    </row>
    <row r="59" spans="1:25" ht="18" customHeight="1" x14ac:dyDescent="0.25">
      <c r="A59" s="411">
        <v>0</v>
      </c>
      <c r="B59" s="411">
        <v>45</v>
      </c>
      <c r="C59" s="412" t="s">
        <v>57</v>
      </c>
      <c r="D59" s="411">
        <v>76</v>
      </c>
      <c r="E59" s="412" t="s">
        <v>270</v>
      </c>
      <c r="F59" s="411">
        <v>1</v>
      </c>
      <c r="G59" s="412" t="s">
        <v>7</v>
      </c>
      <c r="H59" s="30">
        <f>ROUND(FY18Calculations!H59*(1+HeadcountChgs!$K59),0)</f>
        <v>97</v>
      </c>
      <c r="I59" s="30">
        <f>ROUND(FY18Calculations!I59*(1+HeadcountChgs!$K59),0)</f>
        <v>94</v>
      </c>
      <c r="J59" s="52">
        <f>+ROUND(FY18Calculations!J59*(1+HeadcountChgs!$K59)*(TuitionRates!S60),0)</f>
        <v>2258729</v>
      </c>
      <c r="K59" s="52">
        <f>+ROUND(FY18Calculations!K59*(1+HeadcountChgs!$K59)*(TuitionRates!T60),0)</f>
        <v>2258729</v>
      </c>
      <c r="L59" s="41">
        <f t="shared" si="1"/>
        <v>90349</v>
      </c>
      <c r="M59" s="52">
        <f>+ROUND(FY18Calculations!M59*TuitionRates!S60*(1+HeadcountChgs!$K59),0)</f>
        <v>0</v>
      </c>
      <c r="N59" s="52">
        <f>+ROUND(FY18Calculations!N59*TuitionRates!T60*(1+HeadcountChgs!$K59),0)</f>
        <v>81893</v>
      </c>
      <c r="O59" s="52">
        <f>+ROUND(FY18Calculations!O59*TuitionRates!U60*(1+HeadcountChgs!$K59),0)</f>
        <v>0</v>
      </c>
      <c r="P59" s="52">
        <f t="shared" si="2"/>
        <v>81893</v>
      </c>
      <c r="Q59" s="52">
        <f t="shared" si="3"/>
        <v>104324</v>
      </c>
      <c r="R59" s="52">
        <f t="shared" si="4"/>
        <v>1982163</v>
      </c>
      <c r="T59" s="228">
        <v>1</v>
      </c>
      <c r="U59" s="228">
        <v>0</v>
      </c>
      <c r="V59" s="228">
        <v>0</v>
      </c>
      <c r="W59" s="228">
        <f t="shared" si="5"/>
        <v>1982163</v>
      </c>
      <c r="X59" s="228">
        <f t="shared" si="5"/>
        <v>0</v>
      </c>
      <c r="Y59" s="228">
        <f t="shared" si="5"/>
        <v>0</v>
      </c>
    </row>
    <row r="60" spans="1:25" ht="18" customHeight="1" x14ac:dyDescent="0.25">
      <c r="A60" s="411">
        <v>0</v>
      </c>
      <c r="B60" s="411">
        <v>45</v>
      </c>
      <c r="C60" s="412" t="s">
        <v>57</v>
      </c>
      <c r="D60" s="411">
        <v>76</v>
      </c>
      <c r="E60" s="412" t="s">
        <v>270</v>
      </c>
      <c r="F60" s="411">
        <v>2</v>
      </c>
      <c r="G60" s="412" t="s">
        <v>9</v>
      </c>
      <c r="H60" s="30">
        <f>ROUND(FY18Calculations!H60*(1+HeadcountChgs!$K60),0)</f>
        <v>18</v>
      </c>
      <c r="I60" s="30">
        <f>ROUND(FY18Calculations!I60*(1+HeadcountChgs!$K60),0)</f>
        <v>15</v>
      </c>
      <c r="J60" s="52">
        <f>+ROUND(FY18Calculations!J60*(1+HeadcountChgs!$K60)*(TuitionRates!S61),0)</f>
        <v>574488</v>
      </c>
      <c r="K60" s="52">
        <f>+ROUND(FY18Calculations!K60*(1+HeadcountChgs!$K60)*(TuitionRates!T61),0)</f>
        <v>377666</v>
      </c>
      <c r="L60" s="41">
        <f t="shared" si="1"/>
        <v>15107</v>
      </c>
      <c r="M60" s="52">
        <f>+ROUND(FY18Calculations!M60*TuitionRates!S61*(1+HeadcountChgs!$K60),0)</f>
        <v>0</v>
      </c>
      <c r="N60" s="52">
        <f>+ROUND(FY18Calculations!N60*TuitionRates!T61*(1+HeadcountChgs!$K60),0)</f>
        <v>0</v>
      </c>
      <c r="O60" s="52">
        <f>+ROUND(FY18Calculations!O60*TuitionRates!U61*(1+HeadcountChgs!$K60),0)</f>
        <v>76756</v>
      </c>
      <c r="P60" s="52">
        <f t="shared" si="2"/>
        <v>76756</v>
      </c>
      <c r="Q60" s="52">
        <f t="shared" si="3"/>
        <v>24131</v>
      </c>
      <c r="R60" s="52">
        <f t="shared" si="4"/>
        <v>458494</v>
      </c>
      <c r="T60" s="228">
        <v>1</v>
      </c>
      <c r="U60" s="228">
        <v>0</v>
      </c>
      <c r="V60" s="228">
        <v>0</v>
      </c>
      <c r="W60" s="228">
        <f t="shared" si="5"/>
        <v>458494</v>
      </c>
      <c r="X60" s="228">
        <f t="shared" si="5"/>
        <v>0</v>
      </c>
      <c r="Y60" s="228">
        <f t="shared" si="5"/>
        <v>0</v>
      </c>
    </row>
    <row r="61" spans="1:25" ht="18" customHeight="1" x14ac:dyDescent="0.25">
      <c r="A61" s="411">
        <v>0</v>
      </c>
      <c r="B61" s="411">
        <v>47</v>
      </c>
      <c r="C61" s="412" t="s">
        <v>60</v>
      </c>
      <c r="D61" s="411">
        <v>79</v>
      </c>
      <c r="E61" s="412" t="s">
        <v>61</v>
      </c>
      <c r="F61" s="411">
        <v>1</v>
      </c>
      <c r="G61" s="412" t="s">
        <v>7</v>
      </c>
      <c r="H61" s="30">
        <f>ROUND(FY18Calculations!H61*(1+HeadcountChgs!$K61),0)</f>
        <v>542</v>
      </c>
      <c r="I61" s="30">
        <f>ROUND(FY18Calculations!I61*(1+HeadcountChgs!$K61),0)</f>
        <v>331</v>
      </c>
      <c r="J61" s="52">
        <f>+ROUND(FY18Calculations!J61*(1+HeadcountChgs!$K61)*(TuitionRates!S62),0)</f>
        <v>10295720</v>
      </c>
      <c r="K61" s="52">
        <f>+ROUND(FY18Calculations!K61*(1+HeadcountChgs!$K61)*(TuitionRates!T62),0)</f>
        <v>10295720</v>
      </c>
      <c r="L61" s="41">
        <f t="shared" si="1"/>
        <v>411829</v>
      </c>
      <c r="M61" s="52">
        <f>+ROUND(FY18Calculations!M61*TuitionRates!S62*(1+HeadcountChgs!$K61),0)</f>
        <v>1156944</v>
      </c>
      <c r="N61" s="52">
        <f>+ROUND(FY18Calculations!N61*TuitionRates!T62*(1+HeadcountChgs!$K61),0)</f>
        <v>29226</v>
      </c>
      <c r="O61" s="52">
        <f>+ROUND(FY18Calculations!O61*TuitionRates!U62*(1+HeadcountChgs!$K61),0)</f>
        <v>0</v>
      </c>
      <c r="P61" s="52">
        <f t="shared" si="2"/>
        <v>1186170</v>
      </c>
      <c r="Q61" s="52">
        <f t="shared" si="3"/>
        <v>434886</v>
      </c>
      <c r="R61" s="52">
        <f t="shared" si="4"/>
        <v>8262835</v>
      </c>
      <c r="T61" s="228">
        <v>1</v>
      </c>
      <c r="U61" s="228">
        <v>0</v>
      </c>
      <c r="V61" s="228">
        <v>0</v>
      </c>
      <c r="W61" s="228">
        <f t="shared" si="5"/>
        <v>8262835</v>
      </c>
      <c r="X61" s="228">
        <f t="shared" si="5"/>
        <v>0</v>
      </c>
      <c r="Y61" s="228">
        <f t="shared" si="5"/>
        <v>0</v>
      </c>
    </row>
    <row r="62" spans="1:25" ht="18" customHeight="1" x14ac:dyDescent="0.25">
      <c r="A62" s="411">
        <v>0</v>
      </c>
      <c r="B62" s="411">
        <v>47</v>
      </c>
      <c r="C62" s="412" t="s">
        <v>60</v>
      </c>
      <c r="D62" s="411">
        <v>79</v>
      </c>
      <c r="E62" s="412" t="s">
        <v>61</v>
      </c>
      <c r="F62" s="411">
        <v>2</v>
      </c>
      <c r="G62" s="412" t="s">
        <v>9</v>
      </c>
      <c r="H62" s="30">
        <f>ROUND(FY18Calculations!H62*(1+HeadcountChgs!$K62),0)</f>
        <v>93</v>
      </c>
      <c r="I62" s="30">
        <f>ROUND(FY18Calculations!I62*(1+HeadcountChgs!$K62),0)</f>
        <v>53</v>
      </c>
      <c r="J62" s="52">
        <f>+ROUND(FY18Calculations!J62*(1+HeadcountChgs!$K62)*(TuitionRates!S63),0)</f>
        <v>3022125</v>
      </c>
      <c r="K62" s="52">
        <f>+ROUND(FY18Calculations!K62*(1+HeadcountChgs!$K62)*(TuitionRates!T63),0)</f>
        <v>1758903</v>
      </c>
      <c r="L62" s="41">
        <f t="shared" si="1"/>
        <v>70356</v>
      </c>
      <c r="M62" s="52">
        <f>+ROUND(FY18Calculations!M62*TuitionRates!S63*(1+HeadcountChgs!$K62),0)</f>
        <v>358865</v>
      </c>
      <c r="N62" s="52">
        <f>+ROUND(FY18Calculations!N62*TuitionRates!T63*(1+HeadcountChgs!$K62),0)</f>
        <v>0</v>
      </c>
      <c r="O62" s="52">
        <f>+ROUND(FY18Calculations!O62*TuitionRates!U63*(1+HeadcountChgs!$K62),0)</f>
        <v>0</v>
      </c>
      <c r="P62" s="52">
        <f t="shared" si="2"/>
        <v>358865</v>
      </c>
      <c r="Q62" s="52">
        <f t="shared" si="3"/>
        <v>129645</v>
      </c>
      <c r="R62" s="52">
        <f t="shared" si="4"/>
        <v>2463259</v>
      </c>
      <c r="T62" s="228">
        <v>1</v>
      </c>
      <c r="U62" s="228">
        <v>0</v>
      </c>
      <c r="V62" s="228">
        <v>0</v>
      </c>
      <c r="W62" s="228">
        <f t="shared" si="5"/>
        <v>2463259</v>
      </c>
      <c r="X62" s="228">
        <f t="shared" si="5"/>
        <v>0</v>
      </c>
      <c r="Y62" s="228">
        <f t="shared" si="5"/>
        <v>0</v>
      </c>
    </row>
    <row r="63" spans="1:25" ht="18" customHeight="1" x14ac:dyDescent="0.25">
      <c r="A63" s="411">
        <v>0</v>
      </c>
      <c r="B63" s="411">
        <v>47</v>
      </c>
      <c r="C63" s="412" t="s">
        <v>116</v>
      </c>
      <c r="D63" s="411">
        <v>85</v>
      </c>
      <c r="E63" s="412" t="s">
        <v>116</v>
      </c>
      <c r="F63" s="411">
        <v>1</v>
      </c>
      <c r="G63" s="412" t="s">
        <v>7</v>
      </c>
      <c r="H63" s="30">
        <f>ROUND(FY18Calculations!H63*(1+HeadcountChgs!$K63),0)</f>
        <v>0</v>
      </c>
      <c r="I63" s="30">
        <f>ROUND(FY18Calculations!I63*(1+HeadcountChgs!$K63),0)</f>
        <v>0</v>
      </c>
      <c r="J63" s="52">
        <f>+ROUND(FY18Calculations!J63*(1+HeadcountChgs!$K63)*(TuitionRates!S64),0)</f>
        <v>0</v>
      </c>
      <c r="K63" s="52">
        <f>+ROUND(FY18Calculations!K63*(1+HeadcountChgs!$K63)*(TuitionRates!T64),0)</f>
        <v>0</v>
      </c>
      <c r="L63" s="41">
        <f t="shared" si="1"/>
        <v>0</v>
      </c>
      <c r="M63" s="52">
        <f>+ROUND(FY18Calculations!M63*TuitionRates!S64*(1+HeadcountChgs!$K63),0)</f>
        <v>0</v>
      </c>
      <c r="N63" s="52">
        <f>+ROUND(FY18Calculations!N63*TuitionRates!T64*(1+HeadcountChgs!$K63),0)</f>
        <v>0</v>
      </c>
      <c r="O63" s="52">
        <f>+ROUND(FY18Calculations!O63*TuitionRates!U64*(1+HeadcountChgs!$K63),0)</f>
        <v>0</v>
      </c>
      <c r="P63" s="52">
        <f t="shared" si="2"/>
        <v>0</v>
      </c>
      <c r="Q63" s="52">
        <f t="shared" si="3"/>
        <v>0</v>
      </c>
      <c r="R63" s="52">
        <f t="shared" si="4"/>
        <v>0</v>
      </c>
      <c r="T63" s="228">
        <v>1</v>
      </c>
      <c r="U63" s="228">
        <v>0</v>
      </c>
      <c r="V63" s="228">
        <v>0</v>
      </c>
      <c r="W63" s="228">
        <f t="shared" si="5"/>
        <v>0</v>
      </c>
      <c r="X63" s="228">
        <f t="shared" si="5"/>
        <v>0</v>
      </c>
      <c r="Y63" s="228">
        <f t="shared" si="5"/>
        <v>0</v>
      </c>
    </row>
    <row r="64" spans="1:25" ht="18" customHeight="1" x14ac:dyDescent="0.25">
      <c r="A64" s="411">
        <v>0</v>
      </c>
      <c r="B64" s="411">
        <v>47</v>
      </c>
      <c r="C64" s="412" t="s">
        <v>116</v>
      </c>
      <c r="D64" s="411">
        <v>85</v>
      </c>
      <c r="E64" s="412" t="s">
        <v>116</v>
      </c>
      <c r="F64" s="411">
        <v>2</v>
      </c>
      <c r="G64" s="412" t="s">
        <v>9</v>
      </c>
      <c r="H64" s="30">
        <f>ROUND(FY18Calculations!H64*(1+HeadcountChgs!$K64),0)</f>
        <v>0</v>
      </c>
      <c r="I64" s="30">
        <f>ROUND(FY18Calculations!I64*(1+HeadcountChgs!$K64),0)</f>
        <v>0</v>
      </c>
      <c r="J64" s="52">
        <f>+ROUND(FY18Calculations!J64*(1+HeadcountChgs!$K64)*(TuitionRates!S65),0)</f>
        <v>0</v>
      </c>
      <c r="K64" s="52">
        <f>+ROUND(FY18Calculations!K64*(1+HeadcountChgs!$K64)*(TuitionRates!T65),0)</f>
        <v>0</v>
      </c>
      <c r="L64" s="41">
        <f t="shared" si="1"/>
        <v>0</v>
      </c>
      <c r="M64" s="52">
        <f>+ROUND(FY18Calculations!M64*TuitionRates!S65*(1+HeadcountChgs!$K64),0)</f>
        <v>0</v>
      </c>
      <c r="N64" s="52">
        <f>+ROUND(FY18Calculations!N64*TuitionRates!T65*(1+HeadcountChgs!$K64),0)</f>
        <v>0</v>
      </c>
      <c r="O64" s="52">
        <f>+ROUND(FY18Calculations!O64*TuitionRates!U65*(1+HeadcountChgs!$K64),0)</f>
        <v>0</v>
      </c>
      <c r="P64" s="52">
        <f t="shared" si="2"/>
        <v>0</v>
      </c>
      <c r="Q64" s="52">
        <f t="shared" si="3"/>
        <v>0</v>
      </c>
      <c r="R64" s="52">
        <f t="shared" si="4"/>
        <v>0</v>
      </c>
      <c r="T64" s="228">
        <v>1</v>
      </c>
      <c r="U64" s="228">
        <v>0</v>
      </c>
      <c r="V64" s="228">
        <v>0</v>
      </c>
      <c r="W64" s="228">
        <f t="shared" si="5"/>
        <v>0</v>
      </c>
      <c r="X64" s="228">
        <f t="shared" si="5"/>
        <v>0</v>
      </c>
      <c r="Y64" s="228">
        <f t="shared" si="5"/>
        <v>0</v>
      </c>
    </row>
    <row r="65" spans="1:25" ht="18" customHeight="1" x14ac:dyDescent="0.25">
      <c r="A65" s="411">
        <v>0</v>
      </c>
      <c r="B65" s="411">
        <v>47</v>
      </c>
      <c r="C65" s="412" t="s">
        <v>117</v>
      </c>
      <c r="D65" s="411">
        <v>87</v>
      </c>
      <c r="E65" s="412" t="s">
        <v>269</v>
      </c>
      <c r="F65" s="411">
        <v>1</v>
      </c>
      <c r="G65" s="412" t="s">
        <v>7</v>
      </c>
      <c r="H65" s="30">
        <f>ROUND(FY18Calculations!H65*(1+HeadcountChgs!$K65),0)</f>
        <v>0</v>
      </c>
      <c r="I65" s="30">
        <f>ROUND(FY18Calculations!I65*(1+HeadcountChgs!$K65),0)</f>
        <v>0</v>
      </c>
      <c r="J65" s="52">
        <f>+ROUND(FY18Calculations!J65*(1+HeadcountChgs!$K65)*(TuitionRates!S66),0)</f>
        <v>0</v>
      </c>
      <c r="K65" s="52">
        <f>+ROUND(FY18Calculations!K65*(1+HeadcountChgs!$K65)*(TuitionRates!T66),0)</f>
        <v>0</v>
      </c>
      <c r="L65" s="41">
        <f t="shared" si="1"/>
        <v>0</v>
      </c>
      <c r="M65" s="52">
        <f>+ROUND(FY18Calculations!M65*TuitionRates!S66*(1+HeadcountChgs!$K65),0)</f>
        <v>0</v>
      </c>
      <c r="N65" s="52">
        <f>+ROUND(FY18Calculations!N65*TuitionRates!T66*(1+HeadcountChgs!$K65),0)</f>
        <v>0</v>
      </c>
      <c r="O65" s="52">
        <f>+ROUND(FY18Calculations!O65*TuitionRates!U66*(1+HeadcountChgs!$K65),0)</f>
        <v>0</v>
      </c>
      <c r="P65" s="52">
        <f t="shared" si="2"/>
        <v>0</v>
      </c>
      <c r="Q65" s="52">
        <f t="shared" si="3"/>
        <v>0</v>
      </c>
      <c r="R65" s="52">
        <f t="shared" si="4"/>
        <v>0</v>
      </c>
      <c r="T65" s="228">
        <v>1</v>
      </c>
      <c r="U65" s="228">
        <v>0</v>
      </c>
      <c r="V65" s="228">
        <v>0</v>
      </c>
      <c r="W65" s="228">
        <f t="shared" si="5"/>
        <v>0</v>
      </c>
      <c r="X65" s="228">
        <f t="shared" si="5"/>
        <v>0</v>
      </c>
      <c r="Y65" s="228">
        <f t="shared" si="5"/>
        <v>0</v>
      </c>
    </row>
    <row r="66" spans="1:25" ht="18" customHeight="1" x14ac:dyDescent="0.25">
      <c r="A66" s="411">
        <v>0</v>
      </c>
      <c r="B66" s="411">
        <v>47</v>
      </c>
      <c r="C66" s="412" t="s">
        <v>117</v>
      </c>
      <c r="D66" s="411">
        <v>87</v>
      </c>
      <c r="E66" s="412" t="s">
        <v>269</v>
      </c>
      <c r="F66" s="411">
        <v>2</v>
      </c>
      <c r="G66" s="412" t="s">
        <v>9</v>
      </c>
      <c r="H66" s="30">
        <f>ROUND(FY18Calculations!H66*(1+HeadcountChgs!$K66),0)</f>
        <v>0</v>
      </c>
      <c r="I66" s="30">
        <f>ROUND(FY18Calculations!I66*(1+HeadcountChgs!$K66),0)</f>
        <v>0</v>
      </c>
      <c r="J66" s="52">
        <f>+ROUND(FY18Calculations!J66*(1+HeadcountChgs!$K66)*(TuitionRates!S67),0)</f>
        <v>0</v>
      </c>
      <c r="K66" s="52">
        <f>+ROUND(FY18Calculations!K66*(1+HeadcountChgs!$K66)*(TuitionRates!T67),0)</f>
        <v>0</v>
      </c>
      <c r="L66" s="41">
        <f t="shared" si="1"/>
        <v>0</v>
      </c>
      <c r="M66" s="52">
        <f>+ROUND(FY18Calculations!M66*TuitionRates!S67*(1+HeadcountChgs!$K66),0)</f>
        <v>0</v>
      </c>
      <c r="N66" s="52">
        <f>+ROUND(FY18Calculations!N66*TuitionRates!T67*(1+HeadcountChgs!$K66),0)</f>
        <v>0</v>
      </c>
      <c r="O66" s="52">
        <f>+ROUND(FY18Calculations!O66*TuitionRates!U67*(1+HeadcountChgs!$K66),0)</f>
        <v>0</v>
      </c>
      <c r="P66" s="52">
        <f t="shared" si="2"/>
        <v>0</v>
      </c>
      <c r="Q66" s="52">
        <f t="shared" si="3"/>
        <v>0</v>
      </c>
      <c r="R66" s="52">
        <f t="shared" si="4"/>
        <v>0</v>
      </c>
      <c r="T66" s="228">
        <v>1</v>
      </c>
      <c r="U66" s="228">
        <v>0</v>
      </c>
      <c r="V66" s="228">
        <v>0</v>
      </c>
      <c r="W66" s="228">
        <f t="shared" si="5"/>
        <v>0</v>
      </c>
      <c r="X66" s="228">
        <f t="shared" si="5"/>
        <v>0</v>
      </c>
      <c r="Y66" s="228">
        <f t="shared" si="5"/>
        <v>0</v>
      </c>
    </row>
    <row r="67" spans="1:25" ht="18" customHeight="1" x14ac:dyDescent="0.25">
      <c r="A67" s="411">
        <v>0</v>
      </c>
      <c r="B67" s="411">
        <v>49</v>
      </c>
      <c r="C67" s="412" t="s">
        <v>63</v>
      </c>
      <c r="D67" s="411">
        <v>115</v>
      </c>
      <c r="E67" s="412" t="s">
        <v>63</v>
      </c>
      <c r="F67" s="411">
        <v>1</v>
      </c>
      <c r="G67" s="412" t="s">
        <v>7</v>
      </c>
      <c r="H67" s="30">
        <f>ROUND(FY18Calculations!H67*(1+HeadcountChgs!$K67),0)</f>
        <v>0</v>
      </c>
      <c r="I67" s="30">
        <f>ROUND(FY18Calculations!I67*(1+HeadcountChgs!$K67),0)</f>
        <v>526</v>
      </c>
      <c r="J67" s="52">
        <f>+ROUND(FY18Calculations!J67*(1+HeadcountChgs!$K67)*(TuitionRates!S68),0)</f>
        <v>16164248</v>
      </c>
      <c r="K67" s="52">
        <f>+ROUND(FY18Calculations!K67*(1+HeadcountChgs!$K67)*(TuitionRates!T68),0)</f>
        <v>16164248</v>
      </c>
      <c r="L67" s="41">
        <f t="shared" si="1"/>
        <v>646570</v>
      </c>
      <c r="M67" s="52">
        <f>+ROUND(FY18Calculations!M67*TuitionRates!S68*(1+HeadcountChgs!$K67),0)</f>
        <v>0</v>
      </c>
      <c r="N67" s="52">
        <f>+ROUND(FY18Calculations!N67*TuitionRates!T68*(1+HeadcountChgs!$K67),0)</f>
        <v>246295</v>
      </c>
      <c r="O67" s="52">
        <f>+ROUND(FY18Calculations!O67*TuitionRates!U68*(1+HeadcountChgs!$K67),0)</f>
        <v>0</v>
      </c>
      <c r="P67" s="52">
        <f t="shared" si="2"/>
        <v>246295</v>
      </c>
      <c r="Q67" s="52">
        <f t="shared" si="3"/>
        <v>763569</v>
      </c>
      <c r="R67" s="52">
        <f t="shared" si="4"/>
        <v>14507814</v>
      </c>
      <c r="T67" s="228">
        <v>1</v>
      </c>
      <c r="U67" s="228">
        <v>0</v>
      </c>
      <c r="V67" s="228">
        <v>0</v>
      </c>
      <c r="W67" s="228">
        <f t="shared" si="5"/>
        <v>14507814</v>
      </c>
      <c r="X67" s="228">
        <f t="shared" si="5"/>
        <v>0</v>
      </c>
      <c r="Y67" s="228">
        <f t="shared" si="5"/>
        <v>0</v>
      </c>
    </row>
    <row r="68" spans="1:25" ht="18" customHeight="1" x14ac:dyDescent="0.25">
      <c r="A68" s="411">
        <v>0</v>
      </c>
      <c r="B68" s="411">
        <v>49</v>
      </c>
      <c r="C68" s="412" t="s">
        <v>63</v>
      </c>
      <c r="D68" s="411">
        <v>115</v>
      </c>
      <c r="E68" s="412" t="s">
        <v>63</v>
      </c>
      <c r="F68" s="411">
        <v>2</v>
      </c>
      <c r="G68" s="412" t="s">
        <v>9</v>
      </c>
      <c r="H68" s="30">
        <f>ROUND(FY18Calculations!H68*(1+HeadcountChgs!$K68),0)</f>
        <v>0</v>
      </c>
      <c r="I68" s="30">
        <f>ROUND(FY18Calculations!I68*(1+HeadcountChgs!$K68),0)</f>
        <v>321</v>
      </c>
      <c r="J68" s="52">
        <f>+ROUND(FY18Calculations!J68*(1+HeadcountChgs!$K68)*(TuitionRates!S69),0)</f>
        <v>18664938</v>
      </c>
      <c r="K68" s="52">
        <f>+ROUND(FY18Calculations!K68*(1+HeadcountChgs!$K68)*(TuitionRates!T69),0)</f>
        <v>9750800</v>
      </c>
      <c r="L68" s="41">
        <f t="shared" ref="L68:L120" si="6">ROUND($L$1*K68,0)</f>
        <v>390032</v>
      </c>
      <c r="M68" s="52">
        <f>+ROUND(FY18Calculations!M68*TuitionRates!S69*(1+HeadcountChgs!$K68),0)</f>
        <v>0</v>
      </c>
      <c r="N68" s="52">
        <f>+ROUND(FY18Calculations!N68*TuitionRates!T69*(1+HeadcountChgs!$K68),0)</f>
        <v>0</v>
      </c>
      <c r="O68" s="52">
        <f>+ROUND(FY18Calculations!O68*TuitionRates!U69*(1+HeadcountChgs!$K68),0)</f>
        <v>8553489</v>
      </c>
      <c r="P68" s="52">
        <f t="shared" ref="P68:P120" si="7">+M68+N68+O68</f>
        <v>8553489</v>
      </c>
      <c r="Q68" s="52">
        <f t="shared" ref="Q68:Q120" si="8">ROUND($Q$1*(J68-L68-P68),0)</f>
        <v>486071</v>
      </c>
      <c r="R68" s="52">
        <f t="shared" ref="R68:R120" si="9">+J68-L68-P68-Q68</f>
        <v>9235346</v>
      </c>
      <c r="T68" s="228">
        <v>1</v>
      </c>
      <c r="U68" s="228">
        <v>0</v>
      </c>
      <c r="V68" s="228">
        <v>0</v>
      </c>
      <c r="W68" s="228">
        <f t="shared" si="5"/>
        <v>9235346</v>
      </c>
      <c r="X68" s="228">
        <f t="shared" si="5"/>
        <v>0</v>
      </c>
      <c r="Y68" s="228">
        <f t="shared" si="5"/>
        <v>0</v>
      </c>
    </row>
    <row r="69" spans="1:25" ht="18" customHeight="1" x14ac:dyDescent="0.25">
      <c r="A69" s="411">
        <v>0</v>
      </c>
      <c r="B69" s="411">
        <v>51</v>
      </c>
      <c r="C69" s="412" t="s">
        <v>66</v>
      </c>
      <c r="D69" s="411">
        <v>91</v>
      </c>
      <c r="E69" s="412" t="s">
        <v>271</v>
      </c>
      <c r="F69" s="411">
        <v>1</v>
      </c>
      <c r="G69" s="412" t="s">
        <v>7</v>
      </c>
      <c r="H69" s="30">
        <f>ROUND(FY18Calculations!H69*(1+HeadcountChgs!$K69),0)</f>
        <v>129</v>
      </c>
      <c r="I69" s="30">
        <f>ROUND(FY18Calculations!I69*(1+HeadcountChgs!$K69),0)</f>
        <v>51</v>
      </c>
      <c r="J69" s="52">
        <f>+ROUND(FY18Calculations!J69*(1+HeadcountChgs!$K69)*(TuitionRates!S70),0)</f>
        <v>2287659</v>
      </c>
      <c r="K69" s="52">
        <f>+ROUND(FY18Calculations!K69*(1+HeadcountChgs!$K69)*(TuitionRates!T70),0)</f>
        <v>2287659</v>
      </c>
      <c r="L69" s="41">
        <f t="shared" si="6"/>
        <v>91506</v>
      </c>
      <c r="M69" s="52">
        <f>+ROUND(FY18Calculations!M69*TuitionRates!S70*(1+HeadcountChgs!$K69),0)</f>
        <v>0</v>
      </c>
      <c r="N69" s="52">
        <f>+ROUND(FY18Calculations!N69*TuitionRates!T70*(1+HeadcountChgs!$K69),0)</f>
        <v>14920</v>
      </c>
      <c r="O69" s="52">
        <f>+ROUND(FY18Calculations!O69*TuitionRates!U70*(1+HeadcountChgs!$K69),0)</f>
        <v>0</v>
      </c>
      <c r="P69" s="52">
        <f t="shared" si="7"/>
        <v>14920</v>
      </c>
      <c r="Q69" s="52">
        <f t="shared" si="8"/>
        <v>109062</v>
      </c>
      <c r="R69" s="52">
        <f t="shared" si="9"/>
        <v>2072171</v>
      </c>
      <c r="T69" s="228">
        <v>1</v>
      </c>
      <c r="U69" s="228">
        <v>0</v>
      </c>
      <c r="V69" s="228">
        <v>0</v>
      </c>
      <c r="W69" s="228">
        <f t="shared" si="5"/>
        <v>2072171</v>
      </c>
      <c r="X69" s="228">
        <f t="shared" si="5"/>
        <v>0</v>
      </c>
      <c r="Y69" s="228">
        <f t="shared" si="5"/>
        <v>0</v>
      </c>
    </row>
    <row r="70" spans="1:25" ht="18" customHeight="1" x14ac:dyDescent="0.25">
      <c r="A70" s="411">
        <v>0</v>
      </c>
      <c r="B70" s="411">
        <v>51</v>
      </c>
      <c r="C70" s="412" t="s">
        <v>66</v>
      </c>
      <c r="D70" s="411">
        <v>91</v>
      </c>
      <c r="E70" s="412" t="s">
        <v>271</v>
      </c>
      <c r="F70" s="411">
        <v>2</v>
      </c>
      <c r="G70" s="412" t="s">
        <v>9</v>
      </c>
      <c r="H70" s="30">
        <f>ROUND(FY18Calculations!H70*(1+HeadcountChgs!$K70),0)</f>
        <v>11</v>
      </c>
      <c r="I70" s="30">
        <f>ROUND(FY18Calculations!I70*(1+HeadcountChgs!$K70),0)</f>
        <v>4</v>
      </c>
      <c r="J70" s="52">
        <f>+ROUND(FY18Calculations!J70*(1+HeadcountChgs!$K70)*(TuitionRates!S71),0)</f>
        <v>313174</v>
      </c>
      <c r="K70" s="52">
        <f>+ROUND(FY18Calculations!K70*(1+HeadcountChgs!$K70)*(TuitionRates!T71),0)</f>
        <v>198927</v>
      </c>
      <c r="L70" s="41">
        <f t="shared" si="6"/>
        <v>7957</v>
      </c>
      <c r="M70" s="52">
        <f>+ROUND(FY18Calculations!M70*TuitionRates!S71*(1+HeadcountChgs!$K70),0)</f>
        <v>0</v>
      </c>
      <c r="N70" s="52">
        <f>+ROUND(FY18Calculations!N70*TuitionRates!T71*(1+HeadcountChgs!$K70),0)</f>
        <v>0</v>
      </c>
      <c r="O70" s="52">
        <f>+ROUND(FY18Calculations!O70*TuitionRates!U71*(1+HeadcountChgs!$K70),0)</f>
        <v>25706</v>
      </c>
      <c r="P70" s="52">
        <f t="shared" si="7"/>
        <v>25706</v>
      </c>
      <c r="Q70" s="52">
        <f t="shared" si="8"/>
        <v>13976</v>
      </c>
      <c r="R70" s="52">
        <f t="shared" si="9"/>
        <v>265535</v>
      </c>
      <c r="T70" s="228">
        <v>1</v>
      </c>
      <c r="U70" s="228">
        <v>0</v>
      </c>
      <c r="V70" s="228">
        <v>0</v>
      </c>
      <c r="W70" s="228">
        <f t="shared" si="5"/>
        <v>265535</v>
      </c>
      <c r="X70" s="228">
        <f t="shared" si="5"/>
        <v>0</v>
      </c>
      <c r="Y70" s="228">
        <f t="shared" si="5"/>
        <v>0</v>
      </c>
    </row>
    <row r="71" spans="1:25" ht="18" customHeight="1" x14ac:dyDescent="0.25">
      <c r="A71" s="411">
        <v>0</v>
      </c>
      <c r="B71" s="411">
        <v>51</v>
      </c>
      <c r="C71" s="412" t="s">
        <v>66</v>
      </c>
      <c r="D71" s="411">
        <v>92</v>
      </c>
      <c r="E71" s="412" t="s">
        <v>272</v>
      </c>
      <c r="F71" s="411">
        <v>1</v>
      </c>
      <c r="G71" s="412" t="s">
        <v>7</v>
      </c>
      <c r="H71" s="30">
        <f>ROUND(FY18Calculations!H71*(1+HeadcountChgs!$K71),0)</f>
        <v>160</v>
      </c>
      <c r="I71" s="30">
        <f>ROUND(FY18Calculations!I71*(1+HeadcountChgs!$K71),0)</f>
        <v>58</v>
      </c>
      <c r="J71" s="52">
        <f>+ROUND(FY18Calculations!J71*(1+HeadcountChgs!$K71)*(TuitionRates!S72),0)</f>
        <v>2560180</v>
      </c>
      <c r="K71" s="52">
        <f>+ROUND(FY18Calculations!K71*(1+HeadcountChgs!$K71)*(TuitionRates!T72),0)</f>
        <v>2560180</v>
      </c>
      <c r="L71" s="41">
        <f t="shared" si="6"/>
        <v>102407</v>
      </c>
      <c r="M71" s="52">
        <f>+ROUND(FY18Calculations!M71*TuitionRates!S72*(1+HeadcountChgs!$K71),0)</f>
        <v>0</v>
      </c>
      <c r="N71" s="52">
        <f>+ROUND(FY18Calculations!N71*TuitionRates!T72*(1+HeadcountChgs!$K71),0)</f>
        <v>0</v>
      </c>
      <c r="O71" s="52">
        <f>+ROUND(FY18Calculations!O71*TuitionRates!U72*(1+HeadcountChgs!$K71),0)</f>
        <v>0</v>
      </c>
      <c r="P71" s="52">
        <f t="shared" si="7"/>
        <v>0</v>
      </c>
      <c r="Q71" s="52">
        <f t="shared" si="8"/>
        <v>122889</v>
      </c>
      <c r="R71" s="52">
        <f t="shared" si="9"/>
        <v>2334884</v>
      </c>
      <c r="T71" s="228"/>
      <c r="U71" s="228"/>
      <c r="V71" s="228"/>
      <c r="W71" s="228"/>
      <c r="X71" s="228"/>
      <c r="Y71" s="228"/>
    </row>
    <row r="72" spans="1:25" ht="18" customHeight="1" x14ac:dyDescent="0.25">
      <c r="A72" s="411">
        <v>0</v>
      </c>
      <c r="B72" s="411">
        <v>51</v>
      </c>
      <c r="C72" s="412" t="s">
        <v>66</v>
      </c>
      <c r="D72" s="411">
        <v>92</v>
      </c>
      <c r="E72" s="412" t="s">
        <v>272</v>
      </c>
      <c r="F72" s="411">
        <v>2</v>
      </c>
      <c r="G72" s="412" t="s">
        <v>9</v>
      </c>
      <c r="H72" s="30">
        <f>ROUND(FY18Calculations!H72*(1+HeadcountChgs!$K72),0)</f>
        <v>15</v>
      </c>
      <c r="I72" s="30">
        <f>ROUND(FY18Calculations!I72*(1+HeadcountChgs!$K72),0)</f>
        <v>5</v>
      </c>
      <c r="J72" s="52">
        <f>+ROUND(FY18Calculations!J72*(1+HeadcountChgs!$K72)*(TuitionRates!S73),0)</f>
        <v>371538</v>
      </c>
      <c r="K72" s="52">
        <f>+ROUND(FY18Calculations!K72*(1+HeadcountChgs!$K72)*(TuitionRates!T73),0)</f>
        <v>236000</v>
      </c>
      <c r="L72" s="41">
        <f t="shared" si="6"/>
        <v>9440</v>
      </c>
      <c r="M72" s="52">
        <f>+ROUND(FY18Calculations!M72*TuitionRates!S73*(1+HeadcountChgs!$K72),0)</f>
        <v>0</v>
      </c>
      <c r="N72" s="52">
        <f>+ROUND(FY18Calculations!N72*TuitionRates!T73*(1+HeadcountChgs!$K72),0)</f>
        <v>0</v>
      </c>
      <c r="O72" s="52">
        <f>+ROUND(FY18Calculations!O72*TuitionRates!U73*(1+HeadcountChgs!$K72),0)</f>
        <v>25706</v>
      </c>
      <c r="P72" s="52">
        <f t="shared" si="7"/>
        <v>25706</v>
      </c>
      <c r="Q72" s="52">
        <f t="shared" si="8"/>
        <v>16820</v>
      </c>
      <c r="R72" s="52">
        <f t="shared" si="9"/>
        <v>319572</v>
      </c>
      <c r="S72" s="228"/>
      <c r="T72" s="228"/>
      <c r="U72" s="228"/>
      <c r="V72" s="228"/>
      <c r="W72" s="228"/>
      <c r="X72" s="228"/>
      <c r="Y72" s="228"/>
    </row>
    <row r="73" spans="1:25" ht="18" customHeight="1" x14ac:dyDescent="0.25">
      <c r="A73" s="411">
        <v>0</v>
      </c>
      <c r="B73" s="411">
        <v>51</v>
      </c>
      <c r="C73" s="412" t="s">
        <v>66</v>
      </c>
      <c r="D73" s="411">
        <v>93</v>
      </c>
      <c r="E73" s="412" t="s">
        <v>273</v>
      </c>
      <c r="F73" s="411">
        <v>1</v>
      </c>
      <c r="G73" s="412" t="s">
        <v>7</v>
      </c>
      <c r="H73" s="30">
        <f>ROUND(FY18Calculations!H73*(1+HeadcountChgs!$K73),0)</f>
        <v>98</v>
      </c>
      <c r="I73" s="30">
        <f>ROUND(FY18Calculations!I73*(1+HeadcountChgs!$K73),0)</f>
        <v>51</v>
      </c>
      <c r="J73" s="52">
        <f>+ROUND(FY18Calculations!J73*(1+HeadcountChgs!$K73)*(TuitionRates!S74),0)</f>
        <v>2275885</v>
      </c>
      <c r="K73" s="52">
        <f>+ROUND(FY18Calculations!K73*(1+HeadcountChgs!$K73)*(TuitionRates!T74),0)</f>
        <v>2275885</v>
      </c>
      <c r="L73" s="41">
        <f t="shared" si="6"/>
        <v>91035</v>
      </c>
      <c r="M73" s="52">
        <f>+ROUND(FY18Calculations!M73*TuitionRates!S74*(1+HeadcountChgs!$K73),0)</f>
        <v>0</v>
      </c>
      <c r="N73" s="52">
        <f>+ROUND(FY18Calculations!N73*TuitionRates!T74*(1+HeadcountChgs!$K73),0)</f>
        <v>22377</v>
      </c>
      <c r="O73" s="52">
        <f>+ROUND(FY18Calculations!O73*TuitionRates!U74*(1+HeadcountChgs!$K73),0)</f>
        <v>0</v>
      </c>
      <c r="P73" s="52">
        <f t="shared" si="7"/>
        <v>22377</v>
      </c>
      <c r="Q73" s="52">
        <f t="shared" si="8"/>
        <v>108124</v>
      </c>
      <c r="R73" s="52">
        <f t="shared" si="9"/>
        <v>2054349</v>
      </c>
      <c r="S73" s="228"/>
      <c r="T73" s="228"/>
      <c r="U73" s="228"/>
      <c r="V73" s="228"/>
      <c r="W73" s="228"/>
      <c r="X73" s="228"/>
      <c r="Y73" s="228"/>
    </row>
    <row r="74" spans="1:25" ht="18" customHeight="1" x14ac:dyDescent="0.25">
      <c r="A74" s="411">
        <v>0</v>
      </c>
      <c r="B74" s="411">
        <v>51</v>
      </c>
      <c r="C74" s="412" t="s">
        <v>66</v>
      </c>
      <c r="D74" s="411">
        <v>93</v>
      </c>
      <c r="E74" s="412" t="s">
        <v>273</v>
      </c>
      <c r="F74" s="411">
        <v>2</v>
      </c>
      <c r="G74" s="412" t="s">
        <v>9</v>
      </c>
      <c r="H74" s="30">
        <f>ROUND(FY18Calculations!H74*(1+HeadcountChgs!$K74),0)</f>
        <v>12</v>
      </c>
      <c r="I74" s="30">
        <f>ROUND(FY18Calculations!I74*(1+HeadcountChgs!$K74),0)</f>
        <v>6</v>
      </c>
      <c r="J74" s="52">
        <f>+ROUND(FY18Calculations!J74*(1+HeadcountChgs!$K74)*(TuitionRates!S75),0)</f>
        <v>446273</v>
      </c>
      <c r="K74" s="52">
        <f>+ROUND(FY18Calculations!K74*(1+HeadcountChgs!$K74)*(TuitionRates!T75),0)</f>
        <v>283433</v>
      </c>
      <c r="L74" s="41">
        <f t="shared" si="6"/>
        <v>11337</v>
      </c>
      <c r="M74" s="52">
        <f>+ROUND(FY18Calculations!M74*TuitionRates!S75*(1+HeadcountChgs!$K74),0)</f>
        <v>0</v>
      </c>
      <c r="N74" s="52">
        <f>+ROUND(FY18Calculations!N74*TuitionRates!T75*(1+HeadcountChgs!$K74),0)</f>
        <v>0</v>
      </c>
      <c r="O74" s="52">
        <f>+ROUND(FY18Calculations!O74*TuitionRates!U75*(1+HeadcountChgs!$K74),0)</f>
        <v>77135</v>
      </c>
      <c r="P74" s="52">
        <f t="shared" si="7"/>
        <v>77135</v>
      </c>
      <c r="Q74" s="52">
        <f t="shared" si="8"/>
        <v>17890</v>
      </c>
      <c r="R74" s="52">
        <f t="shared" si="9"/>
        <v>339911</v>
      </c>
      <c r="S74" s="228"/>
      <c r="T74" s="228"/>
      <c r="U74" s="228"/>
      <c r="V74" s="228"/>
      <c r="W74" s="228"/>
      <c r="X74" s="228"/>
      <c r="Y74" s="228"/>
    </row>
    <row r="75" spans="1:25" ht="18" customHeight="1" x14ac:dyDescent="0.25">
      <c r="A75" s="411">
        <v>0</v>
      </c>
      <c r="B75" s="411">
        <v>51</v>
      </c>
      <c r="C75" s="412" t="s">
        <v>66</v>
      </c>
      <c r="D75" s="411">
        <v>94</v>
      </c>
      <c r="E75" s="412" t="s">
        <v>274</v>
      </c>
      <c r="F75" s="411">
        <v>1</v>
      </c>
      <c r="G75" s="412" t="s">
        <v>7</v>
      </c>
      <c r="H75" s="30">
        <f>ROUND(FY18Calculations!H75*(1+HeadcountChgs!$K75),0)</f>
        <v>96</v>
      </c>
      <c r="I75" s="30">
        <f>ROUND(FY18Calculations!I75*(1+HeadcountChgs!$K75),0)</f>
        <v>59</v>
      </c>
      <c r="J75" s="52">
        <f>+ROUND(FY18Calculations!J75*(1+HeadcountChgs!$K75)*(TuitionRates!S76),0)</f>
        <v>2437741</v>
      </c>
      <c r="K75" s="52">
        <f>+ROUND(FY18Calculations!K75*(1+HeadcountChgs!$K75)*(TuitionRates!T76),0)</f>
        <v>2437741</v>
      </c>
      <c r="L75" s="41">
        <f t="shared" si="6"/>
        <v>97510</v>
      </c>
      <c r="M75" s="52">
        <f>+ROUND(FY18Calculations!M75*TuitionRates!S76*(1+HeadcountChgs!$K75),0)</f>
        <v>0</v>
      </c>
      <c r="N75" s="52">
        <f>+ROUND(FY18Calculations!N75*TuitionRates!T76*(1+HeadcountChgs!$K75),0)</f>
        <v>0</v>
      </c>
      <c r="O75" s="52">
        <f>+ROUND(FY18Calculations!O75*TuitionRates!U76*(1+HeadcountChgs!$K75),0)</f>
        <v>0</v>
      </c>
      <c r="P75" s="52">
        <f t="shared" si="7"/>
        <v>0</v>
      </c>
      <c r="Q75" s="52">
        <f t="shared" si="8"/>
        <v>117012</v>
      </c>
      <c r="R75" s="52">
        <f t="shared" si="9"/>
        <v>2223219</v>
      </c>
      <c r="S75" s="228"/>
      <c r="T75" s="228"/>
      <c r="U75" s="228"/>
      <c r="V75" s="228"/>
      <c r="W75" s="228"/>
      <c r="X75" s="228"/>
      <c r="Y75" s="228"/>
    </row>
    <row r="76" spans="1:25" ht="18" customHeight="1" x14ac:dyDescent="0.25">
      <c r="A76" s="411">
        <v>0</v>
      </c>
      <c r="B76" s="411">
        <v>51</v>
      </c>
      <c r="C76" s="412" t="s">
        <v>66</v>
      </c>
      <c r="D76" s="411">
        <v>94</v>
      </c>
      <c r="E76" s="412" t="s">
        <v>274</v>
      </c>
      <c r="F76" s="411">
        <v>2</v>
      </c>
      <c r="G76" s="412" t="s">
        <v>9</v>
      </c>
      <c r="H76" s="30">
        <f>ROUND(FY18Calculations!H76*(1+HeadcountChgs!$K76),0)</f>
        <v>10</v>
      </c>
      <c r="I76" s="30">
        <f>ROUND(FY18Calculations!I76*(1+HeadcountChgs!$K76),0)</f>
        <v>6</v>
      </c>
      <c r="J76" s="52">
        <f>+ROUND(FY18Calculations!J76*(1+HeadcountChgs!$K76)*(TuitionRates!S77),0)</f>
        <v>422784</v>
      </c>
      <c r="K76" s="52">
        <f>+ROUND(FY18Calculations!K76*(1+HeadcountChgs!$K76)*(TuitionRates!T77),0)</f>
        <v>248230</v>
      </c>
      <c r="L76" s="41">
        <f t="shared" si="6"/>
        <v>9929</v>
      </c>
      <c r="M76" s="52">
        <f>+ROUND(FY18Calculations!M76*TuitionRates!S77*(1+HeadcountChgs!$K76),0)</f>
        <v>0</v>
      </c>
      <c r="N76" s="52">
        <f>+ROUND(FY18Calculations!N76*TuitionRates!T77*(1+HeadcountChgs!$K76),0)</f>
        <v>0</v>
      </c>
      <c r="O76" s="52">
        <f>+ROUND(FY18Calculations!O76*TuitionRates!U77*(1+HeadcountChgs!$K76),0)</f>
        <v>58185</v>
      </c>
      <c r="P76" s="52">
        <f t="shared" si="7"/>
        <v>58185</v>
      </c>
      <c r="Q76" s="52">
        <f t="shared" si="8"/>
        <v>17734</v>
      </c>
      <c r="R76" s="52">
        <f t="shared" si="9"/>
        <v>336936</v>
      </c>
      <c r="S76" s="228"/>
      <c r="T76" s="228"/>
      <c r="U76" s="228"/>
      <c r="V76" s="228"/>
      <c r="W76" s="228"/>
      <c r="X76" s="228"/>
      <c r="Y76" s="228"/>
    </row>
    <row r="77" spans="1:25" ht="18" customHeight="1" x14ac:dyDescent="0.25">
      <c r="A77" s="411">
        <v>0</v>
      </c>
      <c r="B77" s="411">
        <v>53</v>
      </c>
      <c r="C77" s="412" t="s">
        <v>72</v>
      </c>
      <c r="D77" s="411">
        <v>98</v>
      </c>
      <c r="E77" s="412" t="s">
        <v>275</v>
      </c>
      <c r="F77" s="411">
        <v>1</v>
      </c>
      <c r="G77" s="412" t="s">
        <v>7</v>
      </c>
      <c r="H77" s="30">
        <f>ROUND(FY18Calculations!H77*(1+HeadcountChgs!$K77),0)</f>
        <v>7</v>
      </c>
      <c r="I77" s="30">
        <f>ROUND(FY18Calculations!I77*(1+HeadcountChgs!$K77),0)</f>
        <v>6</v>
      </c>
      <c r="J77" s="52">
        <f>+ROUND(FY18Calculations!J77*(1+HeadcountChgs!$K77)*(TuitionRates!S78),0)</f>
        <v>96497</v>
      </c>
      <c r="K77" s="52">
        <f>+ROUND(FY18Calculations!K77*(1+HeadcountChgs!$K77)*(TuitionRates!T78),0)</f>
        <v>96497</v>
      </c>
      <c r="L77" s="41">
        <f t="shared" si="6"/>
        <v>3860</v>
      </c>
      <c r="M77" s="52">
        <f>+ROUND(FY18Calculations!M77*TuitionRates!S78*(1+HeadcountChgs!$K77),0)</f>
        <v>0</v>
      </c>
      <c r="N77" s="52">
        <f>+ROUND(FY18Calculations!N77*TuitionRates!T78*(1+HeadcountChgs!$K77),0)</f>
        <v>0</v>
      </c>
      <c r="O77" s="52">
        <f>+ROUND(FY18Calculations!O77*TuitionRates!U78*(1+HeadcountChgs!$K77),0)</f>
        <v>0</v>
      </c>
      <c r="P77" s="52">
        <f t="shared" si="7"/>
        <v>0</v>
      </c>
      <c r="Q77" s="52">
        <f t="shared" si="8"/>
        <v>4632</v>
      </c>
      <c r="R77" s="52">
        <f t="shared" si="9"/>
        <v>88005</v>
      </c>
      <c r="T77" s="228"/>
      <c r="U77" s="228"/>
      <c r="V77" s="228"/>
      <c r="W77" s="228"/>
      <c r="X77" s="228"/>
      <c r="Y77" s="228"/>
    </row>
    <row r="78" spans="1:25" ht="18" customHeight="1" x14ac:dyDescent="0.25">
      <c r="A78" s="411">
        <v>0</v>
      </c>
      <c r="B78" s="411">
        <v>53</v>
      </c>
      <c r="C78" s="412" t="s">
        <v>72</v>
      </c>
      <c r="D78" s="411">
        <v>98</v>
      </c>
      <c r="E78" s="412" t="s">
        <v>275</v>
      </c>
      <c r="F78" s="411">
        <v>2</v>
      </c>
      <c r="G78" s="412" t="s">
        <v>9</v>
      </c>
      <c r="H78" s="30">
        <f>ROUND(FY18Calculations!H78*(1+HeadcountChgs!$K78),0)</f>
        <v>9</v>
      </c>
      <c r="I78" s="30">
        <f>ROUND(FY18Calculations!I78*(1+HeadcountChgs!$K78),0)</f>
        <v>11</v>
      </c>
      <c r="J78" s="52">
        <f>+ROUND(FY18Calculations!J78*(1+HeadcountChgs!$K78)*(TuitionRates!S79),0)</f>
        <v>262587</v>
      </c>
      <c r="K78" s="52">
        <f>+ROUND(FY18Calculations!K78*(1+HeadcountChgs!$K78)*(TuitionRates!T79),0)</f>
        <v>136696</v>
      </c>
      <c r="L78" s="41">
        <f t="shared" si="6"/>
        <v>5468</v>
      </c>
      <c r="M78" s="52">
        <f>+ROUND(FY18Calculations!M78*TuitionRates!S79*(1+HeadcountChgs!$K78),0)</f>
        <v>0</v>
      </c>
      <c r="N78" s="52">
        <f>+ROUND(FY18Calculations!N78*TuitionRates!T79*(1+HeadcountChgs!$K78),0)</f>
        <v>0</v>
      </c>
      <c r="O78" s="52">
        <f>+ROUND(FY18Calculations!O78*TuitionRates!U79*(1+HeadcountChgs!$K78),0)</f>
        <v>23485</v>
      </c>
      <c r="P78" s="52">
        <f t="shared" si="7"/>
        <v>23485</v>
      </c>
      <c r="Q78" s="52">
        <f t="shared" si="8"/>
        <v>11682</v>
      </c>
      <c r="R78" s="52">
        <f t="shared" si="9"/>
        <v>221952</v>
      </c>
      <c r="T78" s="228">
        <v>0</v>
      </c>
      <c r="U78" s="228">
        <v>1</v>
      </c>
      <c r="V78" s="228">
        <v>0</v>
      </c>
      <c r="W78" s="228">
        <f t="shared" ref="W78:Y95" si="10">+$R78*T78</f>
        <v>0</v>
      </c>
      <c r="X78" s="228">
        <f t="shared" si="10"/>
        <v>221952</v>
      </c>
      <c r="Y78" s="228">
        <f t="shared" si="10"/>
        <v>0</v>
      </c>
    </row>
    <row r="79" spans="1:25" ht="18" customHeight="1" x14ac:dyDescent="0.25">
      <c r="A79" s="411">
        <v>0</v>
      </c>
      <c r="B79" s="411">
        <v>53</v>
      </c>
      <c r="C79" s="412" t="s">
        <v>72</v>
      </c>
      <c r="D79" s="411">
        <v>100</v>
      </c>
      <c r="E79" s="412" t="s">
        <v>276</v>
      </c>
      <c r="F79" s="411">
        <v>1</v>
      </c>
      <c r="G79" s="412" t="s">
        <v>7</v>
      </c>
      <c r="H79" s="30">
        <f>ROUND(FY18Calculations!H79*(1+HeadcountChgs!$K79),0)</f>
        <v>14</v>
      </c>
      <c r="I79" s="30">
        <f>ROUND(FY18Calculations!I79*(1+HeadcountChgs!$K79),0)</f>
        <v>14</v>
      </c>
      <c r="J79" s="52">
        <f>+ROUND(FY18Calculations!J79*(1+HeadcountChgs!$K79)*(TuitionRates!S80),0)</f>
        <v>218433</v>
      </c>
      <c r="K79" s="52">
        <f>+ROUND(FY18Calculations!K79*(1+HeadcountChgs!$K79)*(TuitionRates!T80),0)</f>
        <v>218433</v>
      </c>
      <c r="L79" s="41">
        <f t="shared" si="6"/>
        <v>8737</v>
      </c>
      <c r="M79" s="52">
        <f>+ROUND(FY18Calculations!M79*TuitionRates!S80*(1+HeadcountChgs!$K79),0)</f>
        <v>0</v>
      </c>
      <c r="N79" s="52">
        <f>+ROUND(FY18Calculations!N79*TuitionRates!T80*(1+HeadcountChgs!$K79),0)</f>
        <v>0</v>
      </c>
      <c r="O79" s="52">
        <f>+ROUND(FY18Calculations!O79*TuitionRates!U80*(1+HeadcountChgs!$K79),0)</f>
        <v>0</v>
      </c>
      <c r="P79" s="52">
        <f t="shared" si="7"/>
        <v>0</v>
      </c>
      <c r="Q79" s="52">
        <f t="shared" si="8"/>
        <v>10485</v>
      </c>
      <c r="R79" s="52">
        <f t="shared" si="9"/>
        <v>199211</v>
      </c>
      <c r="T79" s="228">
        <v>0</v>
      </c>
      <c r="U79" s="228">
        <v>1</v>
      </c>
      <c r="V79" s="228">
        <v>0</v>
      </c>
      <c r="W79" s="228">
        <f t="shared" si="10"/>
        <v>0</v>
      </c>
      <c r="X79" s="228">
        <f t="shared" si="10"/>
        <v>199211</v>
      </c>
      <c r="Y79" s="228">
        <f t="shared" si="10"/>
        <v>0</v>
      </c>
    </row>
    <row r="80" spans="1:25" ht="18" customHeight="1" x14ac:dyDescent="0.25">
      <c r="A80" s="411">
        <v>0</v>
      </c>
      <c r="B80" s="411">
        <v>53</v>
      </c>
      <c r="C80" s="412" t="s">
        <v>72</v>
      </c>
      <c r="D80" s="411">
        <v>100</v>
      </c>
      <c r="E80" s="412" t="s">
        <v>276</v>
      </c>
      <c r="F80" s="411">
        <v>2</v>
      </c>
      <c r="G80" s="412" t="s">
        <v>9</v>
      </c>
      <c r="H80" s="30">
        <f>ROUND(FY18Calculations!H80*(1+HeadcountChgs!$K80),0)</f>
        <v>32</v>
      </c>
      <c r="I80" s="30">
        <f>ROUND(FY18Calculations!I80*(1+HeadcountChgs!$K80),0)</f>
        <v>26</v>
      </c>
      <c r="J80" s="52">
        <f>+ROUND(FY18Calculations!J80*(1+HeadcountChgs!$K80)*(TuitionRates!S81),0)</f>
        <v>787618</v>
      </c>
      <c r="K80" s="52">
        <f>+ROUND(FY18Calculations!K80*(1+HeadcountChgs!$K80)*(TuitionRates!T81),0)</f>
        <v>417707</v>
      </c>
      <c r="L80" s="41">
        <f t="shared" si="6"/>
        <v>16708</v>
      </c>
      <c r="M80" s="52">
        <f>+ROUND(FY18Calculations!M80*TuitionRates!S81*(1+HeadcountChgs!$K80),0)</f>
        <v>0</v>
      </c>
      <c r="N80" s="52">
        <f>+ROUND(FY18Calculations!N80*TuitionRates!T81*(1+HeadcountChgs!$K80),0)</f>
        <v>0</v>
      </c>
      <c r="O80" s="52">
        <f>+ROUND(FY18Calculations!O80*TuitionRates!U81*(1+HeadcountChgs!$K80),0)</f>
        <v>75219</v>
      </c>
      <c r="P80" s="52">
        <f t="shared" si="7"/>
        <v>75219</v>
      </c>
      <c r="Q80" s="52">
        <f t="shared" si="8"/>
        <v>34785</v>
      </c>
      <c r="R80" s="52">
        <f t="shared" si="9"/>
        <v>660906</v>
      </c>
      <c r="T80" s="228">
        <v>0</v>
      </c>
      <c r="U80" s="228">
        <v>1</v>
      </c>
      <c r="V80" s="228">
        <v>0</v>
      </c>
      <c r="W80" s="228">
        <f t="shared" si="10"/>
        <v>0</v>
      </c>
      <c r="X80" s="228">
        <f t="shared" si="10"/>
        <v>660906</v>
      </c>
      <c r="Y80" s="228">
        <f t="shared" si="10"/>
        <v>0</v>
      </c>
    </row>
    <row r="81" spans="1:25" ht="18" customHeight="1" x14ac:dyDescent="0.25">
      <c r="A81" s="411">
        <v>0</v>
      </c>
      <c r="B81" s="411">
        <v>53</v>
      </c>
      <c r="C81" s="412" t="s">
        <v>72</v>
      </c>
      <c r="D81" s="411">
        <v>102</v>
      </c>
      <c r="E81" s="412" t="s">
        <v>277</v>
      </c>
      <c r="F81" s="411">
        <v>1</v>
      </c>
      <c r="G81" s="412" t="s">
        <v>7</v>
      </c>
      <c r="H81" s="30">
        <f>ROUND(FY18Calculations!H81*(1+HeadcountChgs!$K81),0)</f>
        <v>3</v>
      </c>
      <c r="I81" s="30">
        <f>ROUND(FY18Calculations!I81*(1+HeadcountChgs!$K81),0)</f>
        <v>2</v>
      </c>
      <c r="J81" s="52">
        <f>+ROUND(FY18Calculations!J81*(1+HeadcountChgs!$K81)*(TuitionRates!S82),0)</f>
        <v>37368</v>
      </c>
      <c r="K81" s="52">
        <f>+ROUND(FY18Calculations!K81*(1+HeadcountChgs!$K81)*(TuitionRates!T82),0)</f>
        <v>37368</v>
      </c>
      <c r="L81" s="41">
        <f t="shared" si="6"/>
        <v>1495</v>
      </c>
      <c r="M81" s="52">
        <f>+ROUND(FY18Calculations!M81*TuitionRates!S82*(1+HeadcountChgs!$K81),0)</f>
        <v>0</v>
      </c>
      <c r="N81" s="52">
        <f>+ROUND(FY18Calculations!N81*TuitionRates!T82*(1+HeadcountChgs!$K81),0)</f>
        <v>0</v>
      </c>
      <c r="O81" s="52">
        <f>+ROUND(FY18Calculations!O81*TuitionRates!U82*(1+HeadcountChgs!$K81),0)</f>
        <v>0</v>
      </c>
      <c r="P81" s="52">
        <f t="shared" si="7"/>
        <v>0</v>
      </c>
      <c r="Q81" s="52">
        <f t="shared" si="8"/>
        <v>1794</v>
      </c>
      <c r="R81" s="52">
        <f t="shared" si="9"/>
        <v>34079</v>
      </c>
      <c r="T81" s="228">
        <v>0</v>
      </c>
      <c r="U81" s="228">
        <v>1</v>
      </c>
      <c r="V81" s="228">
        <v>0</v>
      </c>
      <c r="W81" s="228">
        <f t="shared" si="10"/>
        <v>0</v>
      </c>
      <c r="X81" s="228">
        <f t="shared" si="10"/>
        <v>34079</v>
      </c>
      <c r="Y81" s="228">
        <f t="shared" si="10"/>
        <v>0</v>
      </c>
    </row>
    <row r="82" spans="1:25" ht="18" customHeight="1" x14ac:dyDescent="0.25">
      <c r="A82" s="411">
        <v>0</v>
      </c>
      <c r="B82" s="411">
        <v>53</v>
      </c>
      <c r="C82" s="412" t="s">
        <v>72</v>
      </c>
      <c r="D82" s="411">
        <v>102</v>
      </c>
      <c r="E82" s="412" t="s">
        <v>277</v>
      </c>
      <c r="F82" s="411">
        <v>2</v>
      </c>
      <c r="G82" s="412" t="s">
        <v>9</v>
      </c>
      <c r="H82" s="30">
        <f>ROUND(FY18Calculations!H82*(1+HeadcountChgs!$K82),0)</f>
        <v>10</v>
      </c>
      <c r="I82" s="30">
        <f>ROUND(FY18Calculations!I82*(1+HeadcountChgs!$K82),0)</f>
        <v>6</v>
      </c>
      <c r="J82" s="52">
        <f>+ROUND(FY18Calculations!J82*(1+HeadcountChgs!$K82)*(TuitionRates!S83),0)</f>
        <v>192194</v>
      </c>
      <c r="K82" s="52">
        <f>+ROUND(FY18Calculations!K82*(1+HeadcountChgs!$K82)*(TuitionRates!T83),0)</f>
        <v>112106</v>
      </c>
      <c r="L82" s="41">
        <f t="shared" si="6"/>
        <v>4484</v>
      </c>
      <c r="M82" s="52">
        <f>+ROUND(FY18Calculations!M82*TuitionRates!S83*(1+HeadcountChgs!$K82),0)</f>
        <v>0</v>
      </c>
      <c r="N82" s="52">
        <f>+ROUND(FY18Calculations!N82*TuitionRates!T83*(1+HeadcountChgs!$K82),0)</f>
        <v>0</v>
      </c>
      <c r="O82" s="52">
        <f>+ROUND(FY18Calculations!O82*TuitionRates!U83*(1+HeadcountChgs!$K82),0)</f>
        <v>0</v>
      </c>
      <c r="P82" s="52">
        <f t="shared" si="7"/>
        <v>0</v>
      </c>
      <c r="Q82" s="52">
        <f t="shared" si="8"/>
        <v>9386</v>
      </c>
      <c r="R82" s="52">
        <f t="shared" si="9"/>
        <v>178324</v>
      </c>
      <c r="T82" s="228">
        <v>0</v>
      </c>
      <c r="U82" s="228">
        <v>1</v>
      </c>
      <c r="V82" s="228">
        <v>0</v>
      </c>
      <c r="W82" s="228">
        <f t="shared" si="10"/>
        <v>0</v>
      </c>
      <c r="X82" s="228">
        <f t="shared" si="10"/>
        <v>178324</v>
      </c>
      <c r="Y82" s="228">
        <f t="shared" si="10"/>
        <v>0</v>
      </c>
    </row>
    <row r="83" spans="1:25" ht="18" customHeight="1" x14ac:dyDescent="0.25">
      <c r="A83" s="411">
        <v>0</v>
      </c>
      <c r="B83" s="411">
        <v>53</v>
      </c>
      <c r="C83" s="412" t="s">
        <v>72</v>
      </c>
      <c r="D83" s="411">
        <v>104</v>
      </c>
      <c r="E83" s="412" t="s">
        <v>278</v>
      </c>
      <c r="F83" s="411">
        <v>1</v>
      </c>
      <c r="G83" s="412" t="s">
        <v>7</v>
      </c>
      <c r="H83" s="30">
        <f>ROUND(FY18Calculations!H83*(1+HeadcountChgs!$K83),0)</f>
        <v>9</v>
      </c>
      <c r="I83" s="30">
        <f>ROUND(FY18Calculations!I83*(1+HeadcountChgs!$K83),0)</f>
        <v>6</v>
      </c>
      <c r="J83" s="52">
        <f>+ROUND(FY18Calculations!J83*(1+HeadcountChgs!$K83)*(TuitionRates!S84),0)</f>
        <v>135045</v>
      </c>
      <c r="K83" s="52">
        <f>+ROUND(FY18Calculations!K83*(1+HeadcountChgs!$K83)*(TuitionRates!T84),0)</f>
        <v>135045</v>
      </c>
      <c r="L83" s="41">
        <f t="shared" si="6"/>
        <v>5402</v>
      </c>
      <c r="M83" s="52">
        <f>+ROUND(FY18Calculations!M83*TuitionRates!S84*(1+HeadcountChgs!$K83),0)</f>
        <v>0</v>
      </c>
      <c r="N83" s="52">
        <f>+ROUND(FY18Calculations!N83*TuitionRates!T84*(1+HeadcountChgs!$K83),0)</f>
        <v>0</v>
      </c>
      <c r="O83" s="52">
        <f>+ROUND(FY18Calculations!O83*TuitionRates!U84*(1+HeadcountChgs!$K83),0)</f>
        <v>0</v>
      </c>
      <c r="P83" s="52">
        <f t="shared" si="7"/>
        <v>0</v>
      </c>
      <c r="Q83" s="52">
        <f t="shared" si="8"/>
        <v>6482</v>
      </c>
      <c r="R83" s="52">
        <f t="shared" si="9"/>
        <v>123161</v>
      </c>
      <c r="T83" s="228">
        <v>0</v>
      </c>
      <c r="U83" s="228">
        <v>1</v>
      </c>
      <c r="V83" s="228">
        <v>0</v>
      </c>
      <c r="W83" s="228">
        <f t="shared" si="10"/>
        <v>0</v>
      </c>
      <c r="X83" s="228">
        <f t="shared" si="10"/>
        <v>123161</v>
      </c>
      <c r="Y83" s="228">
        <f t="shared" si="10"/>
        <v>0</v>
      </c>
    </row>
    <row r="84" spans="1:25" ht="18" customHeight="1" x14ac:dyDescent="0.25">
      <c r="A84" s="411">
        <v>0</v>
      </c>
      <c r="B84" s="411">
        <v>53</v>
      </c>
      <c r="C84" s="412" t="s">
        <v>72</v>
      </c>
      <c r="D84" s="411">
        <v>104</v>
      </c>
      <c r="E84" s="412" t="s">
        <v>278</v>
      </c>
      <c r="F84" s="411">
        <v>2</v>
      </c>
      <c r="G84" s="412" t="s">
        <v>9</v>
      </c>
      <c r="H84" s="30">
        <f>ROUND(FY18Calculations!H84*(1+HeadcountChgs!$K84),0)</f>
        <v>12</v>
      </c>
      <c r="I84" s="30">
        <f>ROUND(FY18Calculations!I84*(1+HeadcountChgs!$K84),0)</f>
        <v>8</v>
      </c>
      <c r="J84" s="52">
        <f>+ROUND(FY18Calculations!J84*(1+HeadcountChgs!$K84)*(TuitionRates!S85),0)</f>
        <v>247102</v>
      </c>
      <c r="K84" s="52">
        <f>+ROUND(FY18Calculations!K84*(1+HeadcountChgs!$K84)*(TuitionRates!T85),0)</f>
        <v>183580</v>
      </c>
      <c r="L84" s="41">
        <f t="shared" si="6"/>
        <v>7343</v>
      </c>
      <c r="M84" s="52">
        <f>+ROUND(FY18Calculations!M84*TuitionRates!S85*(1+HeadcountChgs!$K84),0)</f>
        <v>0</v>
      </c>
      <c r="N84" s="52">
        <f>+ROUND(FY18Calculations!N84*TuitionRates!T85*(1+HeadcountChgs!$K84),0)</f>
        <v>0</v>
      </c>
      <c r="O84" s="52">
        <f>+ROUND(FY18Calculations!O84*TuitionRates!U85*(1+HeadcountChgs!$K84),0)</f>
        <v>0</v>
      </c>
      <c r="P84" s="52">
        <f t="shared" si="7"/>
        <v>0</v>
      </c>
      <c r="Q84" s="52">
        <f t="shared" si="8"/>
        <v>11988</v>
      </c>
      <c r="R84" s="52">
        <f t="shared" si="9"/>
        <v>227771</v>
      </c>
      <c r="T84" s="228">
        <v>0</v>
      </c>
      <c r="U84" s="228">
        <v>1</v>
      </c>
      <c r="V84" s="228">
        <v>0</v>
      </c>
      <c r="W84" s="228">
        <f t="shared" si="10"/>
        <v>0</v>
      </c>
      <c r="X84" s="228">
        <f t="shared" si="10"/>
        <v>227771</v>
      </c>
      <c r="Y84" s="228">
        <f t="shared" si="10"/>
        <v>0</v>
      </c>
    </row>
    <row r="85" spans="1:25" ht="18" customHeight="1" x14ac:dyDescent="0.25">
      <c r="A85" s="411">
        <v>1</v>
      </c>
      <c r="B85" s="411">
        <v>0</v>
      </c>
      <c r="C85" s="412" t="s">
        <v>5</v>
      </c>
      <c r="D85" s="411">
        <v>1</v>
      </c>
      <c r="E85" s="412" t="s">
        <v>5</v>
      </c>
      <c r="F85" s="411">
        <v>1</v>
      </c>
      <c r="G85" s="412" t="s">
        <v>7</v>
      </c>
      <c r="H85" s="30">
        <f>ROUND(FY18Calculations!H85*(1+HeadcountChgs!$K85),0)</f>
        <v>4003</v>
      </c>
      <c r="I85" s="30">
        <f>ROUND(FY18Calculations!I85*(1+HeadcountChgs!$K85),0)</f>
        <v>4217</v>
      </c>
      <c r="J85" s="52">
        <f>+ROUND(FY18Calculations!J85*(1+HeadcountChgs!$K85)*(TuitionRates!S86),0)</f>
        <v>39210662</v>
      </c>
      <c r="K85" s="52">
        <f>+ROUND(FY18Calculations!K85*(1+HeadcountChgs!$K85)*(TuitionRates!T86),0)</f>
        <v>39210662</v>
      </c>
      <c r="L85" s="41">
        <f t="shared" si="6"/>
        <v>1568426</v>
      </c>
      <c r="M85" s="52">
        <f>+ROUND(FY18Calculations!M85*TuitionRates!S86*(1+HeadcountChgs!$K85),0)</f>
        <v>0</v>
      </c>
      <c r="N85" s="52">
        <f>+ROUND(FY18Calculations!N85*TuitionRates!T86*(1+HeadcountChgs!$K85),0)</f>
        <v>211120</v>
      </c>
      <c r="O85" s="52">
        <f>+ROUND(FY18Calculations!O85*TuitionRates!U86*(1+HeadcountChgs!$K85),0)</f>
        <v>0</v>
      </c>
      <c r="P85" s="52">
        <f t="shared" si="7"/>
        <v>211120</v>
      </c>
      <c r="Q85" s="52">
        <f t="shared" si="8"/>
        <v>1871556</v>
      </c>
      <c r="R85" s="52">
        <f t="shared" si="9"/>
        <v>35559560</v>
      </c>
      <c r="T85" s="228">
        <v>0</v>
      </c>
      <c r="U85" s="228">
        <v>1</v>
      </c>
      <c r="V85" s="228">
        <v>0</v>
      </c>
      <c r="W85" s="228">
        <f t="shared" si="10"/>
        <v>0</v>
      </c>
      <c r="X85" s="228">
        <f t="shared" si="10"/>
        <v>35559560</v>
      </c>
      <c r="Y85" s="228">
        <f t="shared" si="10"/>
        <v>0</v>
      </c>
    </row>
    <row r="86" spans="1:25" ht="18" customHeight="1" x14ac:dyDescent="0.25">
      <c r="A86" s="411">
        <v>1</v>
      </c>
      <c r="B86" s="411">
        <v>0</v>
      </c>
      <c r="C86" s="412" t="s">
        <v>5</v>
      </c>
      <c r="D86" s="411">
        <v>1</v>
      </c>
      <c r="E86" s="412" t="s">
        <v>5</v>
      </c>
      <c r="F86" s="411">
        <v>2</v>
      </c>
      <c r="G86" s="412" t="s">
        <v>9</v>
      </c>
      <c r="H86" s="30">
        <f>ROUND(FY18Calculations!H86*(1+HeadcountChgs!$K86),0)</f>
        <v>584</v>
      </c>
      <c r="I86" s="30">
        <f>ROUND(FY18Calculations!I86*(1+HeadcountChgs!$K86),0)</f>
        <v>591</v>
      </c>
      <c r="J86" s="52">
        <f>+ROUND(FY18Calculations!J86*(1+HeadcountChgs!$K86)*(TuitionRates!S87),0)</f>
        <v>19512996</v>
      </c>
      <c r="K86" s="52">
        <f>+ROUND(FY18Calculations!K86*(1+HeadcountChgs!$K86)*(TuitionRates!T87),0)</f>
        <v>5543291</v>
      </c>
      <c r="L86" s="41">
        <f t="shared" si="6"/>
        <v>221732</v>
      </c>
      <c r="M86" s="52">
        <f>+ROUND(FY18Calculations!M86*TuitionRates!S87*(1+HeadcountChgs!$K86),0)</f>
        <v>0</v>
      </c>
      <c r="N86" s="52">
        <f>+ROUND(FY18Calculations!N86*TuitionRates!T87*(1+HeadcountChgs!$K86),0)</f>
        <v>0</v>
      </c>
      <c r="O86" s="52">
        <f>+ROUND(FY18Calculations!O86*TuitionRates!U87*(1+HeadcountChgs!$K86),0)</f>
        <v>0</v>
      </c>
      <c r="P86" s="52">
        <f t="shared" si="7"/>
        <v>0</v>
      </c>
      <c r="Q86" s="52">
        <f t="shared" si="8"/>
        <v>964563</v>
      </c>
      <c r="R86" s="52">
        <f t="shared" si="9"/>
        <v>18326701</v>
      </c>
      <c r="T86" s="228">
        <v>0</v>
      </c>
      <c r="U86" s="228">
        <v>1</v>
      </c>
      <c r="V86" s="228">
        <v>0</v>
      </c>
      <c r="W86" s="228">
        <f t="shared" si="10"/>
        <v>0</v>
      </c>
      <c r="X86" s="228">
        <f t="shared" si="10"/>
        <v>18326701</v>
      </c>
      <c r="Y86" s="228">
        <f t="shared" si="10"/>
        <v>0</v>
      </c>
    </row>
    <row r="87" spans="1:25" ht="18" customHeight="1" x14ac:dyDescent="0.25">
      <c r="A87" s="411">
        <v>1</v>
      </c>
      <c r="B87" s="411">
        <v>0</v>
      </c>
      <c r="C87" s="412" t="s">
        <v>5</v>
      </c>
      <c r="D87" s="411">
        <v>3</v>
      </c>
      <c r="E87" s="412" t="s">
        <v>11</v>
      </c>
      <c r="F87" s="411">
        <v>1</v>
      </c>
      <c r="G87" s="412" t="s">
        <v>7</v>
      </c>
      <c r="H87" s="30">
        <f>ROUND(FY18Calculations!H87*(1+HeadcountChgs!$K87),0)</f>
        <v>128</v>
      </c>
      <c r="I87" s="30">
        <f>ROUND(FY18Calculations!I87*(1+HeadcountChgs!$K87),0)</f>
        <v>170</v>
      </c>
      <c r="J87" s="52">
        <f>+ROUND(FY18Calculations!J87*(1+HeadcountChgs!$K87)*(TuitionRates!S88),0)</f>
        <v>1392865</v>
      </c>
      <c r="K87" s="52">
        <f>+ROUND(FY18Calculations!K87*(1+HeadcountChgs!$K87)*(TuitionRates!T88),0)</f>
        <v>1392865</v>
      </c>
      <c r="L87" s="41">
        <f t="shared" si="6"/>
        <v>55715</v>
      </c>
      <c r="M87" s="52">
        <f>+ROUND(FY18Calculations!M87*TuitionRates!S88*(1+HeadcountChgs!$K87),0)</f>
        <v>0</v>
      </c>
      <c r="N87" s="52">
        <f>+ROUND(FY18Calculations!N87*TuitionRates!T88*(1+HeadcountChgs!$K87),0)</f>
        <v>0</v>
      </c>
      <c r="O87" s="52">
        <f>+ROUND(FY18Calculations!O87*TuitionRates!U88*(1+HeadcountChgs!$K87),0)</f>
        <v>0</v>
      </c>
      <c r="P87" s="52">
        <f t="shared" si="7"/>
        <v>0</v>
      </c>
      <c r="Q87" s="52">
        <f t="shared" si="8"/>
        <v>66858</v>
      </c>
      <c r="R87" s="52">
        <f t="shared" si="9"/>
        <v>1270292</v>
      </c>
      <c r="T87" s="228">
        <v>0</v>
      </c>
      <c r="U87" s="228">
        <v>1</v>
      </c>
      <c r="V87" s="228">
        <v>0</v>
      </c>
      <c r="W87" s="228">
        <f t="shared" si="10"/>
        <v>0</v>
      </c>
      <c r="X87" s="228">
        <f t="shared" si="10"/>
        <v>1270292</v>
      </c>
      <c r="Y87" s="228">
        <f t="shared" si="10"/>
        <v>0</v>
      </c>
    </row>
    <row r="88" spans="1:25" ht="18" customHeight="1" x14ac:dyDescent="0.25">
      <c r="A88" s="411">
        <v>1</v>
      </c>
      <c r="B88" s="411">
        <v>0</v>
      </c>
      <c r="C88" s="412" t="s">
        <v>5</v>
      </c>
      <c r="D88" s="411">
        <v>3</v>
      </c>
      <c r="E88" s="412" t="s">
        <v>11</v>
      </c>
      <c r="F88" s="411">
        <v>2</v>
      </c>
      <c r="G88" s="412" t="s">
        <v>9</v>
      </c>
      <c r="H88" s="30">
        <f>ROUND(FY18Calculations!H88*(1+HeadcountChgs!$K88),0)</f>
        <v>4</v>
      </c>
      <c r="I88" s="30">
        <f>ROUND(FY18Calculations!I88*(1+HeadcountChgs!$K88),0)</f>
        <v>3</v>
      </c>
      <c r="J88" s="52">
        <f>+ROUND(FY18Calculations!J88*(1+HeadcountChgs!$K88)*(TuitionRates!S89),0)</f>
        <v>115979</v>
      </c>
      <c r="K88" s="52">
        <f>+ROUND(FY18Calculations!K88*(1+HeadcountChgs!$K88)*(TuitionRates!T89),0)</f>
        <v>32944</v>
      </c>
      <c r="L88" s="41">
        <f t="shared" si="6"/>
        <v>1318</v>
      </c>
      <c r="M88" s="52">
        <f>+ROUND(FY18Calculations!M88*TuitionRates!S89*(1+HeadcountChgs!$K88),0)</f>
        <v>0</v>
      </c>
      <c r="N88" s="52">
        <f>+ROUND(FY18Calculations!N88*TuitionRates!T89*(1+HeadcountChgs!$K88),0)</f>
        <v>0</v>
      </c>
      <c r="O88" s="52">
        <f>+ROUND(FY18Calculations!O88*TuitionRates!U89*(1+HeadcountChgs!$K88),0)</f>
        <v>0</v>
      </c>
      <c r="P88" s="52">
        <f t="shared" si="7"/>
        <v>0</v>
      </c>
      <c r="Q88" s="52">
        <f t="shared" si="8"/>
        <v>5733</v>
      </c>
      <c r="R88" s="52">
        <f t="shared" si="9"/>
        <v>108928</v>
      </c>
      <c r="T88" s="228">
        <v>0</v>
      </c>
      <c r="U88" s="228">
        <v>1</v>
      </c>
      <c r="V88" s="228">
        <v>0</v>
      </c>
      <c r="W88" s="228">
        <f t="shared" si="10"/>
        <v>0</v>
      </c>
      <c r="X88" s="228">
        <f t="shared" si="10"/>
        <v>108928</v>
      </c>
      <c r="Y88" s="228">
        <f t="shared" si="10"/>
        <v>0</v>
      </c>
    </row>
    <row r="89" spans="1:25" ht="18" customHeight="1" x14ac:dyDescent="0.25">
      <c r="A89" s="411">
        <v>1</v>
      </c>
      <c r="B89" s="411">
        <v>0</v>
      </c>
      <c r="C89" s="412" t="s">
        <v>13</v>
      </c>
      <c r="D89" s="411">
        <v>5</v>
      </c>
      <c r="E89" s="412" t="s">
        <v>13</v>
      </c>
      <c r="F89" s="411">
        <v>1</v>
      </c>
      <c r="G89" s="412" t="s">
        <v>7</v>
      </c>
      <c r="H89" s="30">
        <f>ROUND(FY18Calculations!H89*(1+HeadcountChgs!$K89),0)</f>
        <v>22</v>
      </c>
      <c r="I89" s="30">
        <f>ROUND(FY18Calculations!I89*(1+HeadcountChgs!$K89),0)</f>
        <v>22</v>
      </c>
      <c r="J89" s="52">
        <f>+ROUND(FY18Calculations!J89*(1+HeadcountChgs!$K89)*(TuitionRates!S90),0)</f>
        <v>330970</v>
      </c>
      <c r="K89" s="52">
        <f>+ROUND(FY18Calculations!K89*(1+HeadcountChgs!$K89)*(TuitionRates!T90),0)</f>
        <v>330970</v>
      </c>
      <c r="L89" s="41">
        <f t="shared" si="6"/>
        <v>13239</v>
      </c>
      <c r="M89" s="52">
        <f>+ROUND(FY18Calculations!M89*TuitionRates!S90*(1+HeadcountChgs!$K89),0)</f>
        <v>0</v>
      </c>
      <c r="N89" s="52">
        <f>+ROUND(FY18Calculations!N89*TuitionRates!T90*(1+HeadcountChgs!$K89),0)</f>
        <v>0</v>
      </c>
      <c r="O89" s="52">
        <f>+ROUND(FY18Calculations!O89*TuitionRates!U90*(1+HeadcountChgs!$K89),0)</f>
        <v>0</v>
      </c>
      <c r="P89" s="52">
        <f t="shared" si="7"/>
        <v>0</v>
      </c>
      <c r="Q89" s="52">
        <f t="shared" si="8"/>
        <v>15887</v>
      </c>
      <c r="R89" s="52">
        <f t="shared" si="9"/>
        <v>301844</v>
      </c>
      <c r="T89" s="228">
        <v>0</v>
      </c>
      <c r="U89" s="228">
        <v>1</v>
      </c>
      <c r="V89" s="228">
        <v>0</v>
      </c>
      <c r="W89" s="228">
        <f t="shared" si="10"/>
        <v>0</v>
      </c>
      <c r="X89" s="228">
        <f t="shared" si="10"/>
        <v>301844</v>
      </c>
      <c r="Y89" s="228">
        <f t="shared" si="10"/>
        <v>0</v>
      </c>
    </row>
    <row r="90" spans="1:25" ht="18" customHeight="1" x14ac:dyDescent="0.25">
      <c r="A90" s="411">
        <v>1</v>
      </c>
      <c r="B90" s="411">
        <v>0</v>
      </c>
      <c r="C90" s="412" t="s">
        <v>13</v>
      </c>
      <c r="D90" s="411">
        <v>5</v>
      </c>
      <c r="E90" s="412" t="s">
        <v>13</v>
      </c>
      <c r="F90" s="411">
        <v>2</v>
      </c>
      <c r="G90" s="412" t="s">
        <v>9</v>
      </c>
      <c r="H90" s="30">
        <f>ROUND(FY18Calculations!H90*(1+HeadcountChgs!$K90),0)</f>
        <v>6</v>
      </c>
      <c r="I90" s="30">
        <f>ROUND(FY18Calculations!I90*(1+HeadcountChgs!$K90),0)</f>
        <v>6</v>
      </c>
      <c r="J90" s="52">
        <f>+ROUND(FY18Calculations!J90*(1+HeadcountChgs!$K90)*(TuitionRates!S91),0)</f>
        <v>158952</v>
      </c>
      <c r="K90" s="52">
        <f>+ROUND(FY18Calculations!K90*(1+HeadcountChgs!$K90)*(TuitionRates!T91),0)</f>
        <v>89160</v>
      </c>
      <c r="L90" s="41">
        <f t="shared" si="6"/>
        <v>3566</v>
      </c>
      <c r="M90" s="52">
        <f>+ROUND(FY18Calculations!M90*TuitionRates!S91*(1+HeadcountChgs!$K90),0)</f>
        <v>0</v>
      </c>
      <c r="N90" s="52">
        <f>+ROUND(FY18Calculations!N90*TuitionRates!T91*(1+HeadcountChgs!$K90),0)</f>
        <v>29567</v>
      </c>
      <c r="O90" s="52">
        <f>+ROUND(FY18Calculations!O90*TuitionRates!U91*(1+HeadcountChgs!$K90),0)</f>
        <v>23853</v>
      </c>
      <c r="P90" s="52">
        <f t="shared" si="7"/>
        <v>53420</v>
      </c>
      <c r="Q90" s="52">
        <f t="shared" si="8"/>
        <v>5098</v>
      </c>
      <c r="R90" s="52">
        <f t="shared" si="9"/>
        <v>96868</v>
      </c>
      <c r="T90" s="228">
        <v>0</v>
      </c>
      <c r="U90" s="228">
        <v>1</v>
      </c>
      <c r="V90" s="228">
        <v>0</v>
      </c>
      <c r="W90" s="228">
        <f t="shared" si="10"/>
        <v>0</v>
      </c>
      <c r="X90" s="228">
        <f t="shared" si="10"/>
        <v>96868</v>
      </c>
      <c r="Y90" s="228">
        <f t="shared" si="10"/>
        <v>0</v>
      </c>
    </row>
    <row r="91" spans="1:25" ht="18" customHeight="1" x14ac:dyDescent="0.25">
      <c r="A91" s="411">
        <v>1</v>
      </c>
      <c r="B91" s="411">
        <v>0</v>
      </c>
      <c r="C91" s="412" t="s">
        <v>16</v>
      </c>
      <c r="D91" s="411">
        <v>7</v>
      </c>
      <c r="E91" s="412" t="s">
        <v>16</v>
      </c>
      <c r="F91" s="411">
        <v>1</v>
      </c>
      <c r="G91" s="412" t="s">
        <v>7</v>
      </c>
      <c r="H91" s="30">
        <f>ROUND(FY18Calculations!H91*(1+HeadcountChgs!$K91),0)</f>
        <v>111</v>
      </c>
      <c r="I91" s="30">
        <f>ROUND(FY18Calculations!I91*(1+HeadcountChgs!$K91),0)</f>
        <v>122</v>
      </c>
      <c r="J91" s="52">
        <f>+ROUND(FY18Calculations!J91*(1+HeadcountChgs!$K91)*(TuitionRates!S92),0)</f>
        <v>1651931</v>
      </c>
      <c r="K91" s="52">
        <f>+ROUND(FY18Calculations!K91*(1+HeadcountChgs!$K91)*(TuitionRates!T92),0)</f>
        <v>1651931</v>
      </c>
      <c r="L91" s="41">
        <f t="shared" si="6"/>
        <v>66077</v>
      </c>
      <c r="M91" s="52">
        <f>+ROUND(FY18Calculations!M91*TuitionRates!S92*(1+HeadcountChgs!$K91),0)</f>
        <v>0</v>
      </c>
      <c r="N91" s="52">
        <f>+ROUND(FY18Calculations!N91*TuitionRates!T92*(1+HeadcountChgs!$K91),0)</f>
        <v>7813</v>
      </c>
      <c r="O91" s="52">
        <f>+ROUND(FY18Calculations!O91*TuitionRates!U92*(1+HeadcountChgs!$K91),0)</f>
        <v>0</v>
      </c>
      <c r="P91" s="52">
        <f t="shared" si="7"/>
        <v>7813</v>
      </c>
      <c r="Q91" s="52">
        <f t="shared" si="8"/>
        <v>78902</v>
      </c>
      <c r="R91" s="52">
        <f t="shared" si="9"/>
        <v>1499139</v>
      </c>
      <c r="T91" s="228">
        <v>0</v>
      </c>
      <c r="U91" s="228">
        <v>1</v>
      </c>
      <c r="V91" s="228">
        <v>0</v>
      </c>
      <c r="W91" s="228">
        <f t="shared" si="10"/>
        <v>0</v>
      </c>
      <c r="X91" s="228">
        <f t="shared" si="10"/>
        <v>1499139</v>
      </c>
      <c r="Y91" s="228">
        <f t="shared" si="10"/>
        <v>0</v>
      </c>
    </row>
    <row r="92" spans="1:25" ht="18" customHeight="1" x14ac:dyDescent="0.25">
      <c r="A92" s="411">
        <v>1</v>
      </c>
      <c r="B92" s="411">
        <v>0</v>
      </c>
      <c r="C92" s="412" t="s">
        <v>16</v>
      </c>
      <c r="D92" s="411">
        <v>7</v>
      </c>
      <c r="E92" s="412" t="s">
        <v>16</v>
      </c>
      <c r="F92" s="411">
        <v>2</v>
      </c>
      <c r="G92" s="412" t="s">
        <v>9</v>
      </c>
      <c r="H92" s="30">
        <f>ROUND(FY18Calculations!H92*(1+HeadcountChgs!$K92),0)</f>
        <v>11</v>
      </c>
      <c r="I92" s="30">
        <f>ROUND(FY18Calculations!I92*(1+HeadcountChgs!$K92),0)</f>
        <v>8</v>
      </c>
      <c r="J92" s="52">
        <f>+ROUND(FY18Calculations!J92*(1+HeadcountChgs!$K92)*(TuitionRates!S93),0)</f>
        <v>214068</v>
      </c>
      <c r="K92" s="52">
        <f>+ROUND(FY18Calculations!K92*(1+HeadcountChgs!$K92)*(TuitionRates!T93),0)</f>
        <v>120546</v>
      </c>
      <c r="L92" s="41">
        <f t="shared" si="6"/>
        <v>4822</v>
      </c>
      <c r="M92" s="52">
        <f>+ROUND(FY18Calculations!M92*TuitionRates!S93*(1+HeadcountChgs!$K92),0)</f>
        <v>0</v>
      </c>
      <c r="N92" s="52">
        <f>+ROUND(FY18Calculations!N92*TuitionRates!T93*(1+HeadcountChgs!$K92),0)</f>
        <v>0</v>
      </c>
      <c r="O92" s="52">
        <f>+ROUND(FY18Calculations!O92*TuitionRates!U93*(1+HeadcountChgs!$K92),0)</f>
        <v>0</v>
      </c>
      <c r="P92" s="52">
        <f t="shared" si="7"/>
        <v>0</v>
      </c>
      <c r="Q92" s="52">
        <f t="shared" si="8"/>
        <v>10462</v>
      </c>
      <c r="R92" s="52">
        <f t="shared" si="9"/>
        <v>198784</v>
      </c>
      <c r="T92" s="228">
        <v>0</v>
      </c>
      <c r="U92" s="228">
        <v>1</v>
      </c>
      <c r="V92" s="228">
        <v>0</v>
      </c>
      <c r="W92" s="228">
        <f t="shared" si="10"/>
        <v>0</v>
      </c>
      <c r="X92" s="228">
        <f t="shared" si="10"/>
        <v>198784</v>
      </c>
      <c r="Y92" s="228">
        <f t="shared" si="10"/>
        <v>0</v>
      </c>
    </row>
    <row r="93" spans="1:25" ht="18" customHeight="1" x14ac:dyDescent="0.25">
      <c r="A93" s="411">
        <v>1</v>
      </c>
      <c r="B93" s="411">
        <v>0</v>
      </c>
      <c r="C93" s="412" t="s">
        <v>18</v>
      </c>
      <c r="D93" s="411">
        <v>9</v>
      </c>
      <c r="E93" s="412" t="s">
        <v>18</v>
      </c>
      <c r="F93" s="411">
        <v>1</v>
      </c>
      <c r="G93" s="412" t="s">
        <v>7</v>
      </c>
      <c r="H93" s="30">
        <f>ROUND(FY18Calculations!H93*(1+HeadcountChgs!$K93),0)</f>
        <v>0</v>
      </c>
      <c r="I93" s="30">
        <f>ROUND(FY18Calculations!I93*(1+HeadcountChgs!$K93),0)</f>
        <v>0</v>
      </c>
      <c r="J93" s="52">
        <f>+ROUND(FY18Calculations!J93*(1+HeadcountChgs!$K93)*(TuitionRates!S94),0)</f>
        <v>0</v>
      </c>
      <c r="K93" s="52">
        <f>+ROUND(FY18Calculations!K93*(1+HeadcountChgs!$K93)*(TuitionRates!T94),0)</f>
        <v>0</v>
      </c>
      <c r="L93" s="41">
        <f t="shared" si="6"/>
        <v>0</v>
      </c>
      <c r="M93" s="52">
        <f>+ROUND(FY18Calculations!M93*TuitionRates!S94*(1+HeadcountChgs!$K93),0)</f>
        <v>0</v>
      </c>
      <c r="N93" s="52">
        <f>+ROUND(FY18Calculations!N93*TuitionRates!T94*(1+HeadcountChgs!$K93),0)</f>
        <v>0</v>
      </c>
      <c r="O93" s="52">
        <f>+ROUND(FY18Calculations!O93*TuitionRates!U94*(1+HeadcountChgs!$K93),0)</f>
        <v>0</v>
      </c>
      <c r="P93" s="52">
        <f t="shared" si="7"/>
        <v>0</v>
      </c>
      <c r="Q93" s="52">
        <f t="shared" si="8"/>
        <v>0</v>
      </c>
      <c r="R93" s="52">
        <f t="shared" si="9"/>
        <v>0</v>
      </c>
      <c r="T93" s="228">
        <v>0</v>
      </c>
      <c r="U93" s="228">
        <v>1</v>
      </c>
      <c r="V93" s="228">
        <v>0</v>
      </c>
      <c r="W93" s="228">
        <f t="shared" si="10"/>
        <v>0</v>
      </c>
      <c r="X93" s="228">
        <f t="shared" si="10"/>
        <v>0</v>
      </c>
      <c r="Y93" s="228">
        <f t="shared" si="10"/>
        <v>0</v>
      </c>
    </row>
    <row r="94" spans="1:25" ht="18" customHeight="1" x14ac:dyDescent="0.25">
      <c r="A94" s="411">
        <v>1</v>
      </c>
      <c r="B94" s="411">
        <v>0</v>
      </c>
      <c r="C94" s="412" t="s">
        <v>18</v>
      </c>
      <c r="D94" s="411">
        <v>9</v>
      </c>
      <c r="E94" s="412" t="s">
        <v>18</v>
      </c>
      <c r="F94" s="411">
        <v>2</v>
      </c>
      <c r="G94" s="412" t="s">
        <v>9</v>
      </c>
      <c r="H94" s="30">
        <f>ROUND(FY18Calculations!H94*(1+HeadcountChgs!$K94),0)</f>
        <v>0</v>
      </c>
      <c r="I94" s="30">
        <f>ROUND(FY18Calculations!I94*(1+HeadcountChgs!$K94),0)</f>
        <v>0</v>
      </c>
      <c r="J94" s="52">
        <f>+ROUND(FY18Calculations!J94*(1+HeadcountChgs!$K94)*(TuitionRates!S95),0)</f>
        <v>0</v>
      </c>
      <c r="K94" s="52">
        <f>+ROUND(FY18Calculations!K94*(1+HeadcountChgs!$K94)*(TuitionRates!T95),0)</f>
        <v>0</v>
      </c>
      <c r="L94" s="41">
        <f t="shared" si="6"/>
        <v>0</v>
      </c>
      <c r="M94" s="52">
        <f>+ROUND(FY18Calculations!M94*TuitionRates!S95*(1+HeadcountChgs!$K94),0)</f>
        <v>0</v>
      </c>
      <c r="N94" s="52">
        <f>+ROUND(FY18Calculations!N94*TuitionRates!T95*(1+HeadcountChgs!$K94),0)</f>
        <v>0</v>
      </c>
      <c r="O94" s="52">
        <f>+ROUND(FY18Calculations!O94*TuitionRates!U95*(1+HeadcountChgs!$K94),0)</f>
        <v>0</v>
      </c>
      <c r="P94" s="52">
        <f t="shared" si="7"/>
        <v>0</v>
      </c>
      <c r="Q94" s="52">
        <f t="shared" si="8"/>
        <v>0</v>
      </c>
      <c r="R94" s="52">
        <f t="shared" si="9"/>
        <v>0</v>
      </c>
      <c r="T94" s="228">
        <v>0</v>
      </c>
      <c r="U94" s="228">
        <v>1</v>
      </c>
      <c r="V94" s="228">
        <v>0</v>
      </c>
      <c r="W94" s="228">
        <f t="shared" si="10"/>
        <v>0</v>
      </c>
      <c r="X94" s="228">
        <f t="shared" si="10"/>
        <v>0</v>
      </c>
      <c r="Y94" s="228">
        <f t="shared" si="10"/>
        <v>0</v>
      </c>
    </row>
    <row r="95" spans="1:25" ht="18" customHeight="1" x14ac:dyDescent="0.25">
      <c r="A95" s="411">
        <v>1</v>
      </c>
      <c r="B95" s="411">
        <v>0</v>
      </c>
      <c r="C95" s="412" t="s">
        <v>18</v>
      </c>
      <c r="D95" s="411">
        <v>11</v>
      </c>
      <c r="E95" s="412" t="s">
        <v>19</v>
      </c>
      <c r="F95" s="411">
        <v>1</v>
      </c>
      <c r="G95" s="412" t="s">
        <v>7</v>
      </c>
      <c r="H95" s="30">
        <f>ROUND(FY18Calculations!H95*(1+HeadcountChgs!$K95),0)</f>
        <v>3</v>
      </c>
      <c r="I95" s="30">
        <f>ROUND(FY18Calculations!I95*(1+HeadcountChgs!$K95),0)</f>
        <v>1</v>
      </c>
      <c r="J95" s="52">
        <f>+ROUND(FY18Calculations!J95*(1+HeadcountChgs!$K95)*(TuitionRates!S96),0)</f>
        <v>22594</v>
      </c>
      <c r="K95" s="52">
        <f>+ROUND(FY18Calculations!K95*(1+HeadcountChgs!$K95)*(TuitionRates!T96),0)</f>
        <v>22594</v>
      </c>
      <c r="L95" s="41">
        <f t="shared" si="6"/>
        <v>904</v>
      </c>
      <c r="M95" s="52">
        <f>+ROUND(FY18Calculations!M95*TuitionRates!S96*(1+HeadcountChgs!$K95),0)</f>
        <v>0</v>
      </c>
      <c r="N95" s="52">
        <f>+ROUND(FY18Calculations!N95*TuitionRates!T96*(1+HeadcountChgs!$K95),0)</f>
        <v>0</v>
      </c>
      <c r="O95" s="52">
        <f>+ROUND(FY18Calculations!O95*TuitionRates!U96*(1+HeadcountChgs!$K95),0)</f>
        <v>0</v>
      </c>
      <c r="P95" s="52">
        <f t="shared" si="7"/>
        <v>0</v>
      </c>
      <c r="Q95" s="52">
        <f t="shared" si="8"/>
        <v>1085</v>
      </c>
      <c r="R95" s="52">
        <f t="shared" si="9"/>
        <v>20605</v>
      </c>
      <c r="T95" s="228">
        <v>0</v>
      </c>
      <c r="U95" s="228">
        <v>1</v>
      </c>
      <c r="V95" s="228">
        <v>0</v>
      </c>
      <c r="W95" s="228">
        <f t="shared" si="10"/>
        <v>0</v>
      </c>
      <c r="X95" s="228">
        <f t="shared" si="10"/>
        <v>20605</v>
      </c>
      <c r="Y95" s="228">
        <f t="shared" si="10"/>
        <v>0</v>
      </c>
    </row>
    <row r="96" spans="1:25" ht="18" customHeight="1" x14ac:dyDescent="0.25">
      <c r="A96" s="411">
        <v>1</v>
      </c>
      <c r="B96" s="411">
        <v>0</v>
      </c>
      <c r="C96" s="412" t="s">
        <v>18</v>
      </c>
      <c r="D96" s="411">
        <v>11</v>
      </c>
      <c r="E96" s="412" t="s">
        <v>19</v>
      </c>
      <c r="F96" s="411">
        <v>2</v>
      </c>
      <c r="G96" s="412" t="s">
        <v>9</v>
      </c>
      <c r="H96" s="30">
        <f>ROUND(FY18Calculations!H96*(1+HeadcountChgs!$K96),0)</f>
        <v>0</v>
      </c>
      <c r="I96" s="30">
        <f>ROUND(FY18Calculations!I96*(1+HeadcountChgs!$K96),0)</f>
        <v>0</v>
      </c>
      <c r="J96" s="52">
        <f>+ROUND(FY18Calculations!J96*(1+HeadcountChgs!$K96)*(TuitionRates!S97),0)</f>
        <v>0</v>
      </c>
      <c r="K96" s="52">
        <f>+ROUND(FY18Calculations!K96*(1+HeadcountChgs!$K96)*(TuitionRates!T97),0)</f>
        <v>0</v>
      </c>
      <c r="L96" s="41">
        <f t="shared" si="6"/>
        <v>0</v>
      </c>
      <c r="M96" s="52">
        <f>+ROUND(FY18Calculations!M96*TuitionRates!S97*(1+HeadcountChgs!$K96),0)</f>
        <v>0</v>
      </c>
      <c r="N96" s="52">
        <f>+ROUND(FY18Calculations!N96*TuitionRates!T97*(1+HeadcountChgs!$K96),0)</f>
        <v>0</v>
      </c>
      <c r="O96" s="52">
        <f>+ROUND(FY18Calculations!O96*TuitionRates!U97*(1+HeadcountChgs!$K96),0)</f>
        <v>0</v>
      </c>
      <c r="P96" s="52">
        <f t="shared" si="7"/>
        <v>0</v>
      </c>
      <c r="Q96" s="52">
        <f t="shared" si="8"/>
        <v>0</v>
      </c>
      <c r="R96" s="52">
        <f t="shared" si="9"/>
        <v>0</v>
      </c>
      <c r="T96" s="228"/>
      <c r="U96" s="228"/>
      <c r="V96" s="228"/>
      <c r="W96" s="228"/>
      <c r="X96" s="228"/>
      <c r="Y96" s="228"/>
    </row>
    <row r="97" spans="1:25" ht="18" customHeight="1" x14ac:dyDescent="0.25">
      <c r="A97" s="411">
        <v>1</v>
      </c>
      <c r="B97" s="411">
        <v>0</v>
      </c>
      <c r="C97" s="412" t="s">
        <v>78</v>
      </c>
      <c r="D97" s="411">
        <v>71</v>
      </c>
      <c r="E97" s="412" t="s">
        <v>79</v>
      </c>
      <c r="F97" s="411">
        <v>1</v>
      </c>
      <c r="G97" s="412" t="s">
        <v>7</v>
      </c>
      <c r="H97" s="30">
        <f>ROUND(FY18Calculations!H97*(1+HeadcountChgs!$K97),0)</f>
        <v>34</v>
      </c>
      <c r="I97" s="30">
        <f>ROUND(FY18Calculations!I97*(1+HeadcountChgs!$K97),0)</f>
        <v>62</v>
      </c>
      <c r="J97" s="52">
        <f>+ROUND(FY18Calculations!J97*(1+HeadcountChgs!$K97)*(TuitionRates!S98),0)</f>
        <v>758322</v>
      </c>
      <c r="K97" s="52">
        <f>+ROUND(FY18Calculations!K97*(1+HeadcountChgs!$K97)*(TuitionRates!T98),0)</f>
        <v>758322</v>
      </c>
      <c r="L97" s="41">
        <f t="shared" si="6"/>
        <v>30333</v>
      </c>
      <c r="M97" s="52">
        <f>+ROUND(FY18Calculations!M97*TuitionRates!S98*(1+HeadcountChgs!$K97),0)</f>
        <v>0</v>
      </c>
      <c r="N97" s="52">
        <f>+ROUND(FY18Calculations!N97*TuitionRates!T98*(1+HeadcountChgs!$K97),0)</f>
        <v>0</v>
      </c>
      <c r="O97" s="52">
        <f>+ROUND(FY18Calculations!O97*TuitionRates!U98*(1+HeadcountChgs!$K97),0)</f>
        <v>0</v>
      </c>
      <c r="P97" s="52">
        <f t="shared" si="7"/>
        <v>0</v>
      </c>
      <c r="Q97" s="52">
        <f t="shared" si="8"/>
        <v>36399</v>
      </c>
      <c r="R97" s="52">
        <f t="shared" si="9"/>
        <v>691590</v>
      </c>
      <c r="S97" s="228"/>
      <c r="T97" s="228"/>
      <c r="U97" s="228"/>
      <c r="V97" s="228"/>
      <c r="W97" s="228"/>
      <c r="X97" s="228"/>
      <c r="Y97" s="228"/>
    </row>
    <row r="98" spans="1:25" ht="18" customHeight="1" x14ac:dyDescent="0.25">
      <c r="A98" s="411">
        <v>1</v>
      </c>
      <c r="B98" s="411">
        <v>0</v>
      </c>
      <c r="C98" s="412" t="s">
        <v>78</v>
      </c>
      <c r="D98" s="411">
        <v>71</v>
      </c>
      <c r="E98" s="412" t="s">
        <v>79</v>
      </c>
      <c r="F98" s="411">
        <v>2</v>
      </c>
      <c r="G98" s="412" t="s">
        <v>9</v>
      </c>
      <c r="H98" s="30">
        <f>ROUND(FY18Calculations!H98*(1+HeadcountChgs!$K98),0)</f>
        <v>2</v>
      </c>
      <c r="I98" s="30">
        <f>ROUND(FY18Calculations!I98*(1+HeadcountChgs!$K98),0)</f>
        <v>3</v>
      </c>
      <c r="J98" s="52">
        <f>+ROUND(FY18Calculations!J98*(1+HeadcountChgs!$K98)*(TuitionRates!S99),0)</f>
        <v>71340</v>
      </c>
      <c r="K98" s="52">
        <f>+ROUND(FY18Calculations!K98*(1+HeadcountChgs!$K98)*(TuitionRates!T99),0)</f>
        <v>40173</v>
      </c>
      <c r="L98" s="41">
        <f t="shared" si="6"/>
        <v>1607</v>
      </c>
      <c r="M98" s="52">
        <f>+ROUND(FY18Calculations!M98*TuitionRates!S99*(1+HeadcountChgs!$K98),0)</f>
        <v>0</v>
      </c>
      <c r="N98" s="52">
        <f>+ROUND(FY18Calculations!N98*TuitionRates!T99*(1+HeadcountChgs!$K98),0)</f>
        <v>0</v>
      </c>
      <c r="O98" s="52">
        <f>+ROUND(FY18Calculations!O98*TuitionRates!U99*(1+HeadcountChgs!$K98),0)</f>
        <v>0</v>
      </c>
      <c r="P98" s="52">
        <f t="shared" si="7"/>
        <v>0</v>
      </c>
      <c r="Q98" s="52">
        <f t="shared" si="8"/>
        <v>3487</v>
      </c>
      <c r="R98" s="52">
        <f t="shared" si="9"/>
        <v>66246</v>
      </c>
      <c r="S98" s="228"/>
      <c r="T98" s="228"/>
      <c r="U98" s="228"/>
      <c r="V98" s="228"/>
      <c r="W98" s="228"/>
      <c r="X98" s="228"/>
      <c r="Y98" s="228"/>
    </row>
    <row r="99" spans="1:25" ht="18" customHeight="1" x14ac:dyDescent="0.25">
      <c r="A99" s="411">
        <v>1</v>
      </c>
      <c r="B99" s="411">
        <v>0</v>
      </c>
      <c r="C99" s="412" t="s">
        <v>48</v>
      </c>
      <c r="D99" s="411">
        <v>52</v>
      </c>
      <c r="E99" s="412" t="s">
        <v>266</v>
      </c>
      <c r="F99" s="411">
        <v>1</v>
      </c>
      <c r="G99" s="412" t="s">
        <v>7</v>
      </c>
      <c r="H99" s="30">
        <f>ROUND(FY18Calculations!H99*(1+HeadcountChgs!$K99),0)</f>
        <v>48</v>
      </c>
      <c r="I99" s="30">
        <f>ROUND(FY18Calculations!I99*(1+HeadcountChgs!$K99),0)</f>
        <v>46</v>
      </c>
      <c r="J99" s="52">
        <f>+ROUND(FY18Calculations!J99*(1+HeadcountChgs!$K99)*(TuitionRates!S100),0)</f>
        <v>986737</v>
      </c>
      <c r="K99" s="52">
        <f>+ROUND(FY18Calculations!K99*(1+HeadcountChgs!$K99)*(TuitionRates!T100),0)</f>
        <v>986737</v>
      </c>
      <c r="L99" s="41">
        <f t="shared" si="6"/>
        <v>39469</v>
      </c>
      <c r="M99" s="52">
        <f>+ROUND(FY18Calculations!M99*TuitionRates!S100*(1+HeadcountChgs!$K99),0)</f>
        <v>0</v>
      </c>
      <c r="N99" s="52">
        <f>+ROUND(FY18Calculations!N99*TuitionRates!T100*(1+HeadcountChgs!$K99),0)</f>
        <v>9485</v>
      </c>
      <c r="O99" s="52">
        <f>+ROUND(FY18Calculations!O99*TuitionRates!U100*(1+HeadcountChgs!$K99),0)</f>
        <v>0</v>
      </c>
      <c r="P99" s="52">
        <f t="shared" si="7"/>
        <v>9485</v>
      </c>
      <c r="Q99" s="52">
        <f t="shared" si="8"/>
        <v>46889</v>
      </c>
      <c r="R99" s="52">
        <f t="shared" si="9"/>
        <v>890894</v>
      </c>
      <c r="S99" s="228"/>
      <c r="T99" s="228"/>
      <c r="U99" s="228"/>
      <c r="V99" s="228"/>
      <c r="W99" s="228"/>
      <c r="X99" s="228"/>
      <c r="Y99" s="228"/>
    </row>
    <row r="100" spans="1:25" ht="18" customHeight="1" x14ac:dyDescent="0.25">
      <c r="A100" s="411">
        <v>1</v>
      </c>
      <c r="B100" s="411">
        <v>0</v>
      </c>
      <c r="C100" s="412" t="s">
        <v>48</v>
      </c>
      <c r="D100" s="411">
        <v>52</v>
      </c>
      <c r="E100" s="412" t="s">
        <v>266</v>
      </c>
      <c r="F100" s="411">
        <v>2</v>
      </c>
      <c r="G100" s="412" t="s">
        <v>9</v>
      </c>
      <c r="H100" s="30">
        <f>ROUND(FY18Calculations!H100*(1+HeadcountChgs!$K100),0)</f>
        <v>3</v>
      </c>
      <c r="I100" s="30">
        <f>ROUND(FY18Calculations!I100*(1+HeadcountChgs!$K100),0)</f>
        <v>3</v>
      </c>
      <c r="J100" s="52">
        <f>+ROUND(FY18Calculations!J100*(1+HeadcountChgs!$K100)*(TuitionRates!S101),0)</f>
        <v>79652</v>
      </c>
      <c r="K100" s="52">
        <f>+ROUND(FY18Calculations!K100*(1+HeadcountChgs!$K100)*(TuitionRates!T101),0)</f>
        <v>63866</v>
      </c>
      <c r="L100" s="41">
        <f t="shared" si="6"/>
        <v>2555</v>
      </c>
      <c r="M100" s="52">
        <f>+ROUND(FY18Calculations!M100*TuitionRates!S101*(1+HeadcountChgs!$K100),0)</f>
        <v>0</v>
      </c>
      <c r="N100" s="52">
        <f>+ROUND(FY18Calculations!N100*TuitionRates!T101*(1+HeadcountChgs!$K100),0)</f>
        <v>0</v>
      </c>
      <c r="O100" s="52">
        <f>+ROUND(FY18Calculations!O100*TuitionRates!U101*(1+HeadcountChgs!$K100),0)</f>
        <v>0</v>
      </c>
      <c r="P100" s="52">
        <f t="shared" si="7"/>
        <v>0</v>
      </c>
      <c r="Q100" s="52">
        <f t="shared" si="8"/>
        <v>3855</v>
      </c>
      <c r="R100" s="52">
        <f t="shared" si="9"/>
        <v>73242</v>
      </c>
      <c r="S100" s="228"/>
      <c r="T100" s="228"/>
      <c r="U100" s="228"/>
      <c r="V100" s="228"/>
      <c r="W100" s="228"/>
      <c r="X100" s="228"/>
      <c r="Y100" s="228"/>
    </row>
    <row r="101" spans="1:25" ht="18" customHeight="1" x14ac:dyDescent="0.25">
      <c r="A101" s="411">
        <v>1</v>
      </c>
      <c r="B101" s="411">
        <v>0</v>
      </c>
      <c r="C101" s="412" t="s">
        <v>48</v>
      </c>
      <c r="D101" s="411">
        <v>53</v>
      </c>
      <c r="E101" s="412" t="s">
        <v>267</v>
      </c>
      <c r="F101" s="411">
        <v>1</v>
      </c>
      <c r="G101" s="412" t="s">
        <v>7</v>
      </c>
      <c r="H101" s="30">
        <f>ROUND(FY18Calculations!H101*(1+HeadcountChgs!$K101),0)</f>
        <v>60</v>
      </c>
      <c r="I101" s="30">
        <f>ROUND(FY18Calculations!I101*(1+HeadcountChgs!$K101),0)</f>
        <v>55</v>
      </c>
      <c r="J101" s="52">
        <f>+ROUND(FY18Calculations!J101*(1+HeadcountChgs!$K101)*(TuitionRates!S102),0)</f>
        <v>1173271</v>
      </c>
      <c r="K101" s="52">
        <f>+ROUND(FY18Calculations!K101*(1+HeadcountChgs!$K101)*(TuitionRates!T102),0)</f>
        <v>1173271</v>
      </c>
      <c r="L101" s="41">
        <f t="shared" si="6"/>
        <v>46931</v>
      </c>
      <c r="M101" s="52">
        <f>+ROUND(FY18Calculations!M101*TuitionRates!S102*(1+HeadcountChgs!$K101),0)</f>
        <v>0</v>
      </c>
      <c r="N101" s="52">
        <f>+ROUND(FY18Calculations!N101*TuitionRates!T102*(1+HeadcountChgs!$K101),0)</f>
        <v>23347</v>
      </c>
      <c r="O101" s="52">
        <f>+ROUND(FY18Calculations!O101*TuitionRates!U102*(1+HeadcountChgs!$K101),0)</f>
        <v>0</v>
      </c>
      <c r="P101" s="52">
        <f t="shared" si="7"/>
        <v>23347</v>
      </c>
      <c r="Q101" s="52">
        <f t="shared" si="8"/>
        <v>55150</v>
      </c>
      <c r="R101" s="52">
        <f t="shared" si="9"/>
        <v>1047843</v>
      </c>
      <c r="S101" s="228"/>
      <c r="T101" s="228"/>
      <c r="U101" s="228"/>
      <c r="V101" s="228"/>
      <c r="W101" s="228"/>
      <c r="X101" s="228"/>
      <c r="Y101" s="228"/>
    </row>
    <row r="102" spans="1:25" ht="18" customHeight="1" x14ac:dyDescent="0.25">
      <c r="A102" s="411">
        <v>1</v>
      </c>
      <c r="B102" s="411">
        <v>0</v>
      </c>
      <c r="C102" s="412" t="s">
        <v>48</v>
      </c>
      <c r="D102" s="411">
        <v>53</v>
      </c>
      <c r="E102" s="412" t="s">
        <v>267</v>
      </c>
      <c r="F102" s="411">
        <v>2</v>
      </c>
      <c r="G102" s="412" t="s">
        <v>9</v>
      </c>
      <c r="H102" s="30">
        <f>ROUND(FY18Calculations!H102*(1+HeadcountChgs!$K102),0)</f>
        <v>8</v>
      </c>
      <c r="I102" s="30">
        <f>ROUND(FY18Calculations!I102*(1+HeadcountChgs!$K102),0)</f>
        <v>7</v>
      </c>
      <c r="J102" s="52">
        <f>+ROUND(FY18Calculations!J102*(1+HeadcountChgs!$K102)*(TuitionRates!S103),0)</f>
        <v>194481</v>
      </c>
      <c r="K102" s="52">
        <f>+ROUND(FY18Calculations!K102*(1+HeadcountChgs!$K102)*(TuitionRates!T103),0)</f>
        <v>154406</v>
      </c>
      <c r="L102" s="41">
        <f t="shared" si="6"/>
        <v>6176</v>
      </c>
      <c r="M102" s="52">
        <f>+ROUND(FY18Calculations!M102*TuitionRates!S103*(1+HeadcountChgs!$K102),0)</f>
        <v>0</v>
      </c>
      <c r="N102" s="52">
        <f>+ROUND(FY18Calculations!N102*TuitionRates!T103*(1+HeadcountChgs!$K102),0)</f>
        <v>0</v>
      </c>
      <c r="O102" s="52">
        <f>+ROUND(FY18Calculations!O102*TuitionRates!U103*(1+HeadcountChgs!$K102),0)</f>
        <v>0</v>
      </c>
      <c r="P102" s="52">
        <f t="shared" si="7"/>
        <v>0</v>
      </c>
      <c r="Q102" s="52">
        <f t="shared" si="8"/>
        <v>9415</v>
      </c>
      <c r="R102" s="52">
        <f t="shared" si="9"/>
        <v>178890</v>
      </c>
      <c r="T102" s="228"/>
      <c r="U102" s="228"/>
      <c r="V102" s="228"/>
      <c r="W102" s="228"/>
      <c r="X102" s="228"/>
      <c r="Y102" s="228"/>
    </row>
    <row r="103" spans="1:25" ht="18" customHeight="1" x14ac:dyDescent="0.25">
      <c r="A103" s="411">
        <v>2</v>
      </c>
      <c r="B103" s="411">
        <v>0</v>
      </c>
      <c r="C103" s="412" t="s">
        <v>5</v>
      </c>
      <c r="D103" s="411">
        <v>1</v>
      </c>
      <c r="E103" s="412" t="s">
        <v>5</v>
      </c>
      <c r="F103" s="411">
        <v>1</v>
      </c>
      <c r="G103" s="412" t="s">
        <v>7</v>
      </c>
      <c r="H103" s="30">
        <f>ROUND(FY18Calculations!H103*(1+HeadcountChgs!$K103),0)</f>
        <v>3632</v>
      </c>
      <c r="I103" s="30">
        <f>ROUND(FY18Calculations!I103*(1+HeadcountChgs!$K103),0)</f>
        <v>3883</v>
      </c>
      <c r="J103" s="52">
        <f>+ROUND(FY18Calculations!J103*(1+HeadcountChgs!$K103)*(TuitionRates!S104),0)</f>
        <v>35883350</v>
      </c>
      <c r="K103" s="52">
        <f>+ROUND(FY18Calculations!K103*(1+HeadcountChgs!$K103)*(TuitionRates!T104),0)</f>
        <v>35883350</v>
      </c>
      <c r="L103" s="41">
        <f t="shared" si="6"/>
        <v>1435334</v>
      </c>
      <c r="M103" s="52">
        <f>+ROUND(FY18Calculations!M103*TuitionRates!S104*(1+HeadcountChgs!$K103),0)</f>
        <v>0</v>
      </c>
      <c r="N103" s="52">
        <f>+ROUND(FY18Calculations!N103*TuitionRates!T104*(1+HeadcountChgs!$K103),0)</f>
        <v>739517</v>
      </c>
      <c r="O103" s="52">
        <f>+ROUND(FY18Calculations!O103*TuitionRates!U104*(1+HeadcountChgs!$K103),0)</f>
        <v>0</v>
      </c>
      <c r="P103" s="52">
        <f t="shared" si="7"/>
        <v>739517</v>
      </c>
      <c r="Q103" s="52">
        <f t="shared" si="8"/>
        <v>1685425</v>
      </c>
      <c r="R103" s="52">
        <f t="shared" si="9"/>
        <v>32023074</v>
      </c>
      <c r="T103" s="228">
        <v>0</v>
      </c>
      <c r="U103" s="228">
        <v>0</v>
      </c>
      <c r="V103" s="228">
        <v>1</v>
      </c>
      <c r="W103" s="228">
        <f t="shared" ref="W103:Y118" si="11">+$R103*T103</f>
        <v>0</v>
      </c>
      <c r="X103" s="228">
        <f t="shared" si="11"/>
        <v>0</v>
      </c>
      <c r="Y103" s="228">
        <f t="shared" si="11"/>
        <v>32023074</v>
      </c>
    </row>
    <row r="104" spans="1:25" ht="18" customHeight="1" x14ac:dyDescent="0.25">
      <c r="A104" s="411">
        <v>2</v>
      </c>
      <c r="B104" s="411">
        <v>0</v>
      </c>
      <c r="C104" s="412" t="s">
        <v>5</v>
      </c>
      <c r="D104" s="411">
        <v>1</v>
      </c>
      <c r="E104" s="412" t="s">
        <v>5</v>
      </c>
      <c r="F104" s="411">
        <v>2</v>
      </c>
      <c r="G104" s="412" t="s">
        <v>9</v>
      </c>
      <c r="H104" s="30">
        <f>ROUND(FY18Calculations!H104*(1+HeadcountChgs!$K104),0)</f>
        <v>235</v>
      </c>
      <c r="I104" s="30">
        <f>ROUND(FY18Calculations!I104*(1+HeadcountChgs!$K104),0)</f>
        <v>239</v>
      </c>
      <c r="J104" s="52">
        <f>+ROUND(FY18Calculations!J104*(1+HeadcountChgs!$K104)*(TuitionRates!S105),0)</f>
        <v>7843266</v>
      </c>
      <c r="K104" s="52">
        <f>+ROUND(FY18Calculations!K104*(1+HeadcountChgs!$K104)*(TuitionRates!T105),0)</f>
        <v>2228313</v>
      </c>
      <c r="L104" s="41">
        <f t="shared" si="6"/>
        <v>89133</v>
      </c>
      <c r="M104" s="52">
        <f>+ROUND(FY18Calculations!M104*TuitionRates!S105*(1+HeadcountChgs!$K104),0)</f>
        <v>0</v>
      </c>
      <c r="N104" s="52">
        <f>+ROUND(FY18Calculations!N104*TuitionRates!T105*(1+HeadcountChgs!$K104),0)</f>
        <v>0</v>
      </c>
      <c r="O104" s="52">
        <f>+ROUND(FY18Calculations!O104*TuitionRates!U105*(1+HeadcountChgs!$K104),0)</f>
        <v>42869</v>
      </c>
      <c r="P104" s="52">
        <f t="shared" si="7"/>
        <v>42869</v>
      </c>
      <c r="Q104" s="52">
        <f t="shared" si="8"/>
        <v>385563</v>
      </c>
      <c r="R104" s="52">
        <f t="shared" si="9"/>
        <v>7325701</v>
      </c>
      <c r="T104" s="228">
        <v>0</v>
      </c>
      <c r="U104" s="228">
        <v>0</v>
      </c>
      <c r="V104" s="228">
        <v>1</v>
      </c>
      <c r="W104" s="228">
        <f t="shared" si="11"/>
        <v>0</v>
      </c>
      <c r="X104" s="228">
        <f t="shared" si="11"/>
        <v>0</v>
      </c>
      <c r="Y104" s="228">
        <f t="shared" si="11"/>
        <v>7325701</v>
      </c>
    </row>
    <row r="105" spans="1:25" ht="18" customHeight="1" x14ac:dyDescent="0.25">
      <c r="A105" s="411">
        <v>2</v>
      </c>
      <c r="B105" s="411">
        <v>0</v>
      </c>
      <c r="C105" s="412" t="s">
        <v>5</v>
      </c>
      <c r="D105" s="411">
        <v>3</v>
      </c>
      <c r="E105" s="412" t="s">
        <v>11</v>
      </c>
      <c r="F105" s="411">
        <v>1</v>
      </c>
      <c r="G105" s="412" t="s">
        <v>7</v>
      </c>
      <c r="H105" s="30">
        <f>ROUND(FY18Calculations!H105*(1+HeadcountChgs!$K105),0)</f>
        <v>71</v>
      </c>
      <c r="I105" s="30">
        <f>ROUND(FY18Calculations!I105*(1+HeadcountChgs!$K105),0)</f>
        <v>108</v>
      </c>
      <c r="J105" s="52">
        <f>+ROUND(FY18Calculations!J105*(1+HeadcountChgs!$K105)*(TuitionRates!S106),0)</f>
        <v>812297</v>
      </c>
      <c r="K105" s="52">
        <f>+ROUND(FY18Calculations!K105*(1+HeadcountChgs!$K105)*(TuitionRates!T106),0)</f>
        <v>812297</v>
      </c>
      <c r="L105" s="41">
        <f t="shared" si="6"/>
        <v>32492</v>
      </c>
      <c r="M105" s="52">
        <f>+ROUND(FY18Calculations!M105*TuitionRates!S106*(1+HeadcountChgs!$K105),0)</f>
        <v>0</v>
      </c>
      <c r="N105" s="52">
        <f>+ROUND(FY18Calculations!N105*TuitionRates!T106*(1+HeadcountChgs!$K105),0)</f>
        <v>0</v>
      </c>
      <c r="O105" s="52">
        <f>+ROUND(FY18Calculations!O105*TuitionRates!U106*(1+HeadcountChgs!$K105),0)</f>
        <v>0</v>
      </c>
      <c r="P105" s="52">
        <f t="shared" si="7"/>
        <v>0</v>
      </c>
      <c r="Q105" s="52">
        <f t="shared" si="8"/>
        <v>38990</v>
      </c>
      <c r="R105" s="52">
        <f t="shared" si="9"/>
        <v>740815</v>
      </c>
      <c r="T105" s="228">
        <v>0</v>
      </c>
      <c r="U105" s="228">
        <v>0</v>
      </c>
      <c r="V105" s="228">
        <v>1</v>
      </c>
      <c r="W105" s="228">
        <f t="shared" si="11"/>
        <v>0</v>
      </c>
      <c r="X105" s="228">
        <f t="shared" si="11"/>
        <v>0</v>
      </c>
      <c r="Y105" s="228">
        <f t="shared" si="11"/>
        <v>740815</v>
      </c>
    </row>
    <row r="106" spans="1:25" ht="18" customHeight="1" x14ac:dyDescent="0.25">
      <c r="A106" s="411">
        <v>2</v>
      </c>
      <c r="B106" s="411">
        <v>0</v>
      </c>
      <c r="C106" s="412" t="s">
        <v>5</v>
      </c>
      <c r="D106" s="411">
        <v>3</v>
      </c>
      <c r="E106" s="412" t="s">
        <v>11</v>
      </c>
      <c r="F106" s="411">
        <v>2</v>
      </c>
      <c r="G106" s="412" t="s">
        <v>9</v>
      </c>
      <c r="H106" s="30">
        <f>ROUND(FY18Calculations!H106*(1+HeadcountChgs!$K106),0)</f>
        <v>8</v>
      </c>
      <c r="I106" s="30">
        <f>ROUND(FY18Calculations!I106*(1+HeadcountChgs!$K106),0)</f>
        <v>7</v>
      </c>
      <c r="J106" s="52">
        <f>+ROUND(FY18Calculations!J106*(1+HeadcountChgs!$K106)*(TuitionRates!S107),0)</f>
        <v>262629</v>
      </c>
      <c r="K106" s="52">
        <f>+ROUND(FY18Calculations!K106*(1+HeadcountChgs!$K106)*(TuitionRates!T107),0)</f>
        <v>74628</v>
      </c>
      <c r="L106" s="41">
        <f t="shared" si="6"/>
        <v>2985</v>
      </c>
      <c r="M106" s="52">
        <f>+ROUND(FY18Calculations!M106*TuitionRates!S107*(1+HeadcountChgs!$K106),0)</f>
        <v>0</v>
      </c>
      <c r="N106" s="52">
        <f>+ROUND(FY18Calculations!N106*TuitionRates!T107*(1+HeadcountChgs!$K106),0)</f>
        <v>0</v>
      </c>
      <c r="O106" s="52">
        <f>+ROUND(FY18Calculations!O106*TuitionRates!U107*(1+HeadcountChgs!$K106),0)</f>
        <v>0</v>
      </c>
      <c r="P106" s="52">
        <f t="shared" si="7"/>
        <v>0</v>
      </c>
      <c r="Q106" s="52">
        <f t="shared" si="8"/>
        <v>12982</v>
      </c>
      <c r="R106" s="52">
        <f t="shared" si="9"/>
        <v>246662</v>
      </c>
      <c r="T106" s="228">
        <v>0</v>
      </c>
      <c r="U106" s="228">
        <v>0</v>
      </c>
      <c r="V106" s="228">
        <v>1</v>
      </c>
      <c r="W106" s="228">
        <f t="shared" si="11"/>
        <v>0</v>
      </c>
      <c r="X106" s="228">
        <f t="shared" si="11"/>
        <v>0</v>
      </c>
      <c r="Y106" s="228">
        <f t="shared" si="11"/>
        <v>246662</v>
      </c>
    </row>
    <row r="107" spans="1:25" ht="18" customHeight="1" x14ac:dyDescent="0.25">
      <c r="A107" s="411">
        <v>2</v>
      </c>
      <c r="B107" s="411">
        <v>0</v>
      </c>
      <c r="C107" s="412" t="s">
        <v>13</v>
      </c>
      <c r="D107" s="411">
        <v>5</v>
      </c>
      <c r="E107" s="412" t="s">
        <v>13</v>
      </c>
      <c r="F107" s="411">
        <v>1</v>
      </c>
      <c r="G107" s="412" t="s">
        <v>7</v>
      </c>
      <c r="H107" s="30">
        <f>ROUND(FY18Calculations!H107*(1+HeadcountChgs!$K107),0)</f>
        <v>141</v>
      </c>
      <c r="I107" s="30">
        <f>ROUND(FY18Calculations!I107*(1+HeadcountChgs!$K107),0)</f>
        <v>179</v>
      </c>
      <c r="J107" s="52">
        <f>+ROUND(FY18Calculations!J107*(1+HeadcountChgs!$K107)*(TuitionRates!S108),0)</f>
        <v>2453565</v>
      </c>
      <c r="K107" s="52">
        <f>+ROUND(FY18Calculations!K107*(1+HeadcountChgs!$K107)*(TuitionRates!T108),0)</f>
        <v>2453565</v>
      </c>
      <c r="L107" s="41">
        <f t="shared" si="6"/>
        <v>98143</v>
      </c>
      <c r="M107" s="52">
        <f>+ROUND(FY18Calculations!M107*TuitionRates!S108*(1+HeadcountChgs!$K107),0)</f>
        <v>0</v>
      </c>
      <c r="N107" s="52">
        <f>+ROUND(FY18Calculations!N107*TuitionRates!T108*(1+HeadcountChgs!$K107),0)</f>
        <v>0</v>
      </c>
      <c r="O107" s="52">
        <f>+ROUND(FY18Calculations!O107*TuitionRates!U108*(1+HeadcountChgs!$K107),0)</f>
        <v>0</v>
      </c>
      <c r="P107" s="52">
        <f t="shared" si="7"/>
        <v>0</v>
      </c>
      <c r="Q107" s="52">
        <f t="shared" si="8"/>
        <v>117771</v>
      </c>
      <c r="R107" s="52">
        <f t="shared" si="9"/>
        <v>2237651</v>
      </c>
      <c r="T107" s="228">
        <v>0</v>
      </c>
      <c r="U107" s="228">
        <v>0</v>
      </c>
      <c r="V107" s="228">
        <v>1</v>
      </c>
      <c r="W107" s="228">
        <f t="shared" si="11"/>
        <v>0</v>
      </c>
      <c r="X107" s="228">
        <f t="shared" si="11"/>
        <v>0</v>
      </c>
      <c r="Y107" s="228">
        <f t="shared" si="11"/>
        <v>2237651</v>
      </c>
    </row>
    <row r="108" spans="1:25" ht="18" customHeight="1" x14ac:dyDescent="0.25">
      <c r="A108" s="411">
        <v>2</v>
      </c>
      <c r="B108" s="411">
        <v>0</v>
      </c>
      <c r="C108" s="412" t="s">
        <v>13</v>
      </c>
      <c r="D108" s="411">
        <v>5</v>
      </c>
      <c r="E108" s="412" t="s">
        <v>13</v>
      </c>
      <c r="F108" s="411">
        <v>2</v>
      </c>
      <c r="G108" s="412" t="s">
        <v>9</v>
      </c>
      <c r="H108" s="30">
        <f>ROUND(FY18Calculations!H108*(1+HeadcountChgs!$K108),0)</f>
        <v>3</v>
      </c>
      <c r="I108" s="30">
        <f>ROUND(FY18Calculations!I108*(1+HeadcountChgs!$K108),0)</f>
        <v>5</v>
      </c>
      <c r="J108" s="52">
        <f>+ROUND(FY18Calculations!J108*(1+HeadcountChgs!$K108)*(TuitionRates!S109),0)</f>
        <v>113196</v>
      </c>
      <c r="K108" s="52">
        <f>+ROUND(FY18Calculations!K108*(1+HeadcountChgs!$K108)*(TuitionRates!T109),0)</f>
        <v>63498</v>
      </c>
      <c r="L108" s="41">
        <f t="shared" si="6"/>
        <v>2540</v>
      </c>
      <c r="M108" s="52">
        <f>+ROUND(FY18Calculations!M108*TuitionRates!S109*(1+HeadcountChgs!$K108),0)</f>
        <v>0</v>
      </c>
      <c r="N108" s="52">
        <f>+ROUND(FY18Calculations!N108*TuitionRates!T109*(1+HeadcountChgs!$K108),0)</f>
        <v>0</v>
      </c>
      <c r="O108" s="52">
        <f>+ROUND(FY18Calculations!O108*TuitionRates!U109*(1+HeadcountChgs!$K108),0)</f>
        <v>0</v>
      </c>
      <c r="P108" s="52">
        <f t="shared" si="7"/>
        <v>0</v>
      </c>
      <c r="Q108" s="52">
        <f t="shared" si="8"/>
        <v>5533</v>
      </c>
      <c r="R108" s="52">
        <f t="shared" si="9"/>
        <v>105123</v>
      </c>
      <c r="T108" s="228">
        <v>0</v>
      </c>
      <c r="U108" s="228">
        <v>0</v>
      </c>
      <c r="V108" s="228">
        <v>1</v>
      </c>
      <c r="W108" s="228">
        <f t="shared" si="11"/>
        <v>0</v>
      </c>
      <c r="X108" s="228">
        <f t="shared" si="11"/>
        <v>0</v>
      </c>
      <c r="Y108" s="228">
        <f t="shared" si="11"/>
        <v>105123</v>
      </c>
    </row>
    <row r="109" spans="1:25" ht="18" customHeight="1" x14ac:dyDescent="0.25">
      <c r="A109" s="411">
        <v>2</v>
      </c>
      <c r="B109" s="411">
        <v>0</v>
      </c>
      <c r="C109" s="412" t="s">
        <v>16</v>
      </c>
      <c r="D109" s="411">
        <v>7</v>
      </c>
      <c r="E109" s="412" t="s">
        <v>16</v>
      </c>
      <c r="F109" s="411">
        <v>1</v>
      </c>
      <c r="G109" s="412" t="s">
        <v>7</v>
      </c>
      <c r="H109" s="30">
        <f>ROUND(FY18Calculations!H109*(1+HeadcountChgs!$K109),0)</f>
        <v>151</v>
      </c>
      <c r="I109" s="30">
        <f>ROUND(FY18Calculations!I109*(1+HeadcountChgs!$K109),0)</f>
        <v>153</v>
      </c>
      <c r="J109" s="52">
        <f>+ROUND(FY18Calculations!J109*(1+HeadcountChgs!$K109)*(TuitionRates!S110),0)</f>
        <v>1938640</v>
      </c>
      <c r="K109" s="52">
        <f>+ROUND(FY18Calculations!K109*(1+HeadcountChgs!$K109)*(TuitionRates!T110),0)</f>
        <v>1938640</v>
      </c>
      <c r="L109" s="41">
        <f t="shared" si="6"/>
        <v>77546</v>
      </c>
      <c r="M109" s="52">
        <f>+ROUND(FY18Calculations!M109*TuitionRates!S110*(1+HeadcountChgs!$K109),0)</f>
        <v>0</v>
      </c>
      <c r="N109" s="52">
        <f>+ROUND(FY18Calculations!N109*TuitionRates!T110*(1+HeadcountChgs!$K109),0)</f>
        <v>23438</v>
      </c>
      <c r="O109" s="52">
        <f>+ROUND(FY18Calculations!O109*TuitionRates!U110*(1+HeadcountChgs!$K109),0)</f>
        <v>0</v>
      </c>
      <c r="P109" s="52">
        <f t="shared" si="7"/>
        <v>23438</v>
      </c>
      <c r="Q109" s="52">
        <f t="shared" si="8"/>
        <v>91883</v>
      </c>
      <c r="R109" s="52">
        <f t="shared" si="9"/>
        <v>1745773</v>
      </c>
      <c r="T109" s="228">
        <v>0</v>
      </c>
      <c r="U109" s="228">
        <v>0</v>
      </c>
      <c r="V109" s="228">
        <v>1</v>
      </c>
      <c r="W109" s="228">
        <f t="shared" si="11"/>
        <v>0</v>
      </c>
      <c r="X109" s="228">
        <f t="shared" si="11"/>
        <v>0</v>
      </c>
      <c r="Y109" s="228">
        <f t="shared" si="11"/>
        <v>1745773</v>
      </c>
    </row>
    <row r="110" spans="1:25" ht="18" customHeight="1" x14ac:dyDescent="0.25">
      <c r="A110" s="411">
        <v>2</v>
      </c>
      <c r="B110" s="411">
        <v>0</v>
      </c>
      <c r="C110" s="412" t="s">
        <v>16</v>
      </c>
      <c r="D110" s="411">
        <v>7</v>
      </c>
      <c r="E110" s="412" t="s">
        <v>16</v>
      </c>
      <c r="F110" s="411">
        <v>2</v>
      </c>
      <c r="G110" s="412" t="s">
        <v>9</v>
      </c>
      <c r="H110" s="30">
        <f>ROUND(FY18Calculations!H110*(1+HeadcountChgs!$K110),0)</f>
        <v>5</v>
      </c>
      <c r="I110" s="30">
        <f>ROUND(FY18Calculations!I110*(1+HeadcountChgs!$K110),0)</f>
        <v>3</v>
      </c>
      <c r="J110" s="52">
        <f>+ROUND(FY18Calculations!J110*(1+HeadcountChgs!$K110)*(TuitionRates!S111),0)</f>
        <v>88774</v>
      </c>
      <c r="K110" s="52">
        <f>+ROUND(FY18Calculations!K110*(1+HeadcountChgs!$K110)*(TuitionRates!T111),0)</f>
        <v>49991</v>
      </c>
      <c r="L110" s="41">
        <f t="shared" si="6"/>
        <v>2000</v>
      </c>
      <c r="M110" s="52">
        <f>+ROUND(FY18Calculations!M110*TuitionRates!S111*(1+HeadcountChgs!$K110),0)</f>
        <v>0</v>
      </c>
      <c r="N110" s="52">
        <f>+ROUND(FY18Calculations!N110*TuitionRates!T111*(1+HeadcountChgs!$K110),0)</f>
        <v>24961</v>
      </c>
      <c r="O110" s="52">
        <f>+ROUND(FY18Calculations!O110*TuitionRates!U111*(1+HeadcountChgs!$K110),0)</f>
        <v>20200</v>
      </c>
      <c r="P110" s="52">
        <f t="shared" si="7"/>
        <v>45161</v>
      </c>
      <c r="Q110" s="52">
        <f t="shared" si="8"/>
        <v>2081</v>
      </c>
      <c r="R110" s="52">
        <f t="shared" si="9"/>
        <v>39532</v>
      </c>
      <c r="T110" s="228">
        <v>0</v>
      </c>
      <c r="U110" s="228">
        <v>0</v>
      </c>
      <c r="V110" s="228">
        <v>1</v>
      </c>
      <c r="W110" s="228">
        <f t="shared" si="11"/>
        <v>0</v>
      </c>
      <c r="X110" s="228">
        <f t="shared" si="11"/>
        <v>0</v>
      </c>
      <c r="Y110" s="228">
        <f t="shared" si="11"/>
        <v>39532</v>
      </c>
    </row>
    <row r="111" spans="1:25" ht="18" customHeight="1" x14ac:dyDescent="0.25">
      <c r="A111" s="411">
        <v>2</v>
      </c>
      <c r="B111" s="411">
        <v>0</v>
      </c>
      <c r="C111" s="412" t="s">
        <v>18</v>
      </c>
      <c r="D111" s="411">
        <v>9</v>
      </c>
      <c r="E111" s="412" t="s">
        <v>18</v>
      </c>
      <c r="F111" s="411">
        <v>1</v>
      </c>
      <c r="G111" s="412" t="s">
        <v>7</v>
      </c>
      <c r="H111" s="30">
        <f>ROUND(FY18Calculations!H111*(1+HeadcountChgs!$K111),0)</f>
        <v>56</v>
      </c>
      <c r="I111" s="30">
        <f>ROUND(FY18Calculations!I111*(1+HeadcountChgs!$K111),0)</f>
        <v>66</v>
      </c>
      <c r="J111" s="52">
        <f>+ROUND(FY18Calculations!J111*(1+HeadcountChgs!$K111)*(TuitionRates!S112),0)</f>
        <v>1037533</v>
      </c>
      <c r="K111" s="52">
        <f>+ROUND(FY18Calculations!K111*(1+HeadcountChgs!$K111)*(TuitionRates!T112),0)</f>
        <v>1037533</v>
      </c>
      <c r="L111" s="41">
        <f t="shared" si="6"/>
        <v>41501</v>
      </c>
      <c r="M111" s="52">
        <f>+ROUND(FY18Calculations!M111*TuitionRates!S112*(1+HeadcountChgs!$K111),0)</f>
        <v>0</v>
      </c>
      <c r="N111" s="52">
        <f>+ROUND(FY18Calculations!N111*TuitionRates!T112*(1+HeadcountChgs!$K111),0)</f>
        <v>0</v>
      </c>
      <c r="O111" s="52">
        <f>+ROUND(FY18Calculations!O111*TuitionRates!U112*(1+HeadcountChgs!$K111),0)</f>
        <v>0</v>
      </c>
      <c r="P111" s="52">
        <f t="shared" si="7"/>
        <v>0</v>
      </c>
      <c r="Q111" s="52">
        <f t="shared" si="8"/>
        <v>49802</v>
      </c>
      <c r="R111" s="52">
        <f t="shared" si="9"/>
        <v>946230</v>
      </c>
      <c r="T111" s="228">
        <v>0</v>
      </c>
      <c r="U111" s="228">
        <v>0</v>
      </c>
      <c r="V111" s="228">
        <v>1</v>
      </c>
      <c r="W111" s="228">
        <f t="shared" si="11"/>
        <v>0</v>
      </c>
      <c r="X111" s="228">
        <f t="shared" si="11"/>
        <v>0</v>
      </c>
      <c r="Y111" s="228">
        <f t="shared" si="11"/>
        <v>946230</v>
      </c>
    </row>
    <row r="112" spans="1:25" ht="18" customHeight="1" x14ac:dyDescent="0.25">
      <c r="A112" s="411">
        <v>2</v>
      </c>
      <c r="B112" s="411">
        <v>0</v>
      </c>
      <c r="C112" s="412" t="s">
        <v>18</v>
      </c>
      <c r="D112" s="411">
        <v>9</v>
      </c>
      <c r="E112" s="412" t="s">
        <v>18</v>
      </c>
      <c r="F112" s="411">
        <v>2</v>
      </c>
      <c r="G112" s="412" t="s">
        <v>9</v>
      </c>
      <c r="H112" s="30">
        <f>ROUND(FY18Calculations!H112*(1+HeadcountChgs!$K112),0)</f>
        <v>89</v>
      </c>
      <c r="I112" s="30">
        <f>ROUND(FY18Calculations!I112*(1+HeadcountChgs!$K112),0)</f>
        <v>89</v>
      </c>
      <c r="J112" s="52">
        <f>+ROUND(FY18Calculations!J112*(1+HeadcountChgs!$K112)*(TuitionRates!S113),0)</f>
        <v>2479078</v>
      </c>
      <c r="K112" s="52">
        <f>+ROUND(FY18Calculations!K112*(1+HeadcountChgs!$K112)*(TuitionRates!T113),0)</f>
        <v>1397993</v>
      </c>
      <c r="L112" s="41">
        <f t="shared" si="6"/>
        <v>55920</v>
      </c>
      <c r="M112" s="52">
        <f>+ROUND(FY18Calculations!M112*TuitionRates!S113*(1+HeadcountChgs!$K112),0)</f>
        <v>0</v>
      </c>
      <c r="N112" s="52">
        <f>+ROUND(FY18Calculations!N112*TuitionRates!T113*(1+HeadcountChgs!$K112),0)</f>
        <v>0</v>
      </c>
      <c r="O112" s="52">
        <f>+ROUND(FY18Calculations!O112*TuitionRates!U113*(1+HeadcountChgs!$K112),0)</f>
        <v>0</v>
      </c>
      <c r="P112" s="52">
        <f t="shared" si="7"/>
        <v>0</v>
      </c>
      <c r="Q112" s="52">
        <f t="shared" si="8"/>
        <v>121158</v>
      </c>
      <c r="R112" s="52">
        <f t="shared" si="9"/>
        <v>2302000</v>
      </c>
      <c r="T112" s="228">
        <v>0</v>
      </c>
      <c r="U112" s="228">
        <v>0</v>
      </c>
      <c r="V112" s="228">
        <v>1</v>
      </c>
      <c r="W112" s="228">
        <f t="shared" si="11"/>
        <v>0</v>
      </c>
      <c r="X112" s="228">
        <f t="shared" si="11"/>
        <v>0</v>
      </c>
      <c r="Y112" s="228">
        <f t="shared" si="11"/>
        <v>2302000</v>
      </c>
    </row>
    <row r="113" spans="1:25" ht="18" customHeight="1" x14ac:dyDescent="0.25">
      <c r="A113" s="411">
        <v>2</v>
      </c>
      <c r="B113" s="411">
        <v>0</v>
      </c>
      <c r="C113" s="412" t="s">
        <v>18</v>
      </c>
      <c r="D113" s="411">
        <v>11</v>
      </c>
      <c r="E113" s="412" t="s">
        <v>19</v>
      </c>
      <c r="F113" s="411">
        <v>1</v>
      </c>
      <c r="G113" s="412" t="s">
        <v>7</v>
      </c>
      <c r="H113" s="30">
        <f>ROUND(FY18Calculations!H113*(1+HeadcountChgs!$K113),0)</f>
        <v>4</v>
      </c>
      <c r="I113" s="30">
        <f>ROUND(FY18Calculations!I113*(1+HeadcountChgs!$K113),0)</f>
        <v>5</v>
      </c>
      <c r="J113" s="52">
        <f>+ROUND(FY18Calculations!J113*(1+HeadcountChgs!$K113)*(TuitionRates!S114),0)</f>
        <v>65491</v>
      </c>
      <c r="K113" s="52">
        <f>+ROUND(FY18Calculations!K113*(1+HeadcountChgs!$K113)*(TuitionRates!T114),0)</f>
        <v>65491</v>
      </c>
      <c r="L113" s="41">
        <f t="shared" si="6"/>
        <v>2620</v>
      </c>
      <c r="M113" s="52">
        <f>+ROUND(FY18Calculations!M113*TuitionRates!S114*(1+HeadcountChgs!$K113),0)</f>
        <v>0</v>
      </c>
      <c r="N113" s="52">
        <f>+ROUND(FY18Calculations!N113*TuitionRates!T114*(1+HeadcountChgs!$K113),0)</f>
        <v>0</v>
      </c>
      <c r="O113" s="52">
        <f>+ROUND(FY18Calculations!O113*TuitionRates!U114*(1+HeadcountChgs!$K113),0)</f>
        <v>0</v>
      </c>
      <c r="P113" s="52">
        <f t="shared" si="7"/>
        <v>0</v>
      </c>
      <c r="Q113" s="52">
        <f t="shared" si="8"/>
        <v>3144</v>
      </c>
      <c r="R113" s="52">
        <f t="shared" si="9"/>
        <v>59727</v>
      </c>
      <c r="T113" s="228">
        <v>0</v>
      </c>
      <c r="U113" s="228">
        <v>0</v>
      </c>
      <c r="V113" s="228">
        <v>1</v>
      </c>
      <c r="W113" s="228">
        <f t="shared" si="11"/>
        <v>0</v>
      </c>
      <c r="X113" s="228">
        <f t="shared" si="11"/>
        <v>0</v>
      </c>
      <c r="Y113" s="228">
        <f t="shared" si="11"/>
        <v>59727</v>
      </c>
    </row>
    <row r="114" spans="1:25" ht="18" customHeight="1" x14ac:dyDescent="0.25">
      <c r="A114" s="411">
        <v>2</v>
      </c>
      <c r="B114" s="411">
        <v>0</v>
      </c>
      <c r="C114" s="412" t="s">
        <v>18</v>
      </c>
      <c r="D114" s="411">
        <v>11</v>
      </c>
      <c r="E114" s="412" t="s">
        <v>19</v>
      </c>
      <c r="F114" s="411">
        <v>2</v>
      </c>
      <c r="G114" s="412" t="s">
        <v>9</v>
      </c>
      <c r="H114" s="30">
        <f>ROUND(FY18Calculations!H114*(1+HeadcountChgs!$K114),0)</f>
        <v>0</v>
      </c>
      <c r="I114" s="30">
        <f>ROUND(FY18Calculations!I114*(1+HeadcountChgs!$K114),0)</f>
        <v>0</v>
      </c>
      <c r="J114" s="52">
        <f>+ROUND(FY18Calculations!J114*(1+HeadcountChgs!$K114)*(TuitionRates!S115),0)</f>
        <v>0</v>
      </c>
      <c r="K114" s="52">
        <f>+ROUND(FY18Calculations!K114*(1+HeadcountChgs!$K114)*(TuitionRates!T115),0)</f>
        <v>0</v>
      </c>
      <c r="L114" s="41">
        <f t="shared" si="6"/>
        <v>0</v>
      </c>
      <c r="M114" s="52">
        <f>+ROUND(FY18Calculations!M114*TuitionRates!S115*(1+HeadcountChgs!$K114),0)</f>
        <v>0</v>
      </c>
      <c r="N114" s="52">
        <f>+ROUND(FY18Calculations!N114*TuitionRates!T115*(1+HeadcountChgs!$K114),0)</f>
        <v>0</v>
      </c>
      <c r="O114" s="52">
        <f>+ROUND(FY18Calculations!O114*TuitionRates!U115*(1+HeadcountChgs!$K114),0)</f>
        <v>0</v>
      </c>
      <c r="P114" s="52">
        <f t="shared" si="7"/>
        <v>0</v>
      </c>
      <c r="Q114" s="52">
        <f t="shared" si="8"/>
        <v>0</v>
      </c>
      <c r="R114" s="52">
        <f t="shared" si="9"/>
        <v>0</v>
      </c>
      <c r="T114" s="228">
        <v>0</v>
      </c>
      <c r="U114" s="228">
        <v>0</v>
      </c>
      <c r="V114" s="228">
        <v>1</v>
      </c>
      <c r="W114" s="228">
        <f t="shared" si="11"/>
        <v>0</v>
      </c>
      <c r="X114" s="228">
        <f t="shared" si="11"/>
        <v>0</v>
      </c>
      <c r="Y114" s="228">
        <f t="shared" si="11"/>
        <v>0</v>
      </c>
    </row>
    <row r="115" spans="1:25" ht="18" customHeight="1" x14ac:dyDescent="0.25">
      <c r="A115" s="411">
        <v>2</v>
      </c>
      <c r="B115" s="411">
        <v>0</v>
      </c>
      <c r="C115" s="412" t="s">
        <v>78</v>
      </c>
      <c r="D115" s="411">
        <v>71</v>
      </c>
      <c r="E115" s="412" t="s">
        <v>79</v>
      </c>
      <c r="F115" s="411">
        <v>1</v>
      </c>
      <c r="G115" s="412" t="s">
        <v>7</v>
      </c>
      <c r="H115" s="30">
        <f>ROUND(FY18Calculations!H115*(1+HeadcountChgs!$K115),0)</f>
        <v>19</v>
      </c>
      <c r="I115" s="30">
        <f>ROUND(FY18Calculations!I115*(1+HeadcountChgs!$K115),0)</f>
        <v>33</v>
      </c>
      <c r="J115" s="52">
        <f>+ROUND(FY18Calculations!J115*(1+HeadcountChgs!$K115)*(TuitionRates!S116),0)</f>
        <v>392648</v>
      </c>
      <c r="K115" s="52">
        <f>+ROUND(FY18Calculations!K115*(1+HeadcountChgs!$K115)*(TuitionRates!T116),0)</f>
        <v>392648</v>
      </c>
      <c r="L115" s="41">
        <f t="shared" si="6"/>
        <v>15706</v>
      </c>
      <c r="M115" s="52">
        <f>+ROUND(FY18Calculations!M115*TuitionRates!S116*(1+HeadcountChgs!$K115),0)</f>
        <v>0</v>
      </c>
      <c r="N115" s="52">
        <f>+ROUND(FY18Calculations!N115*TuitionRates!T116*(1+HeadcountChgs!$K115),0)</f>
        <v>0</v>
      </c>
      <c r="O115" s="52">
        <f>+ROUND(FY18Calculations!O115*TuitionRates!U116*(1+HeadcountChgs!$K115),0)</f>
        <v>0</v>
      </c>
      <c r="P115" s="52">
        <f t="shared" si="7"/>
        <v>0</v>
      </c>
      <c r="Q115" s="52">
        <f t="shared" si="8"/>
        <v>18847</v>
      </c>
      <c r="R115" s="52">
        <f t="shared" si="9"/>
        <v>358095</v>
      </c>
      <c r="T115" s="228">
        <v>0</v>
      </c>
      <c r="U115" s="228">
        <v>0</v>
      </c>
      <c r="V115" s="228">
        <v>1</v>
      </c>
      <c r="W115" s="228">
        <f t="shared" si="11"/>
        <v>0</v>
      </c>
      <c r="X115" s="228">
        <f t="shared" si="11"/>
        <v>0</v>
      </c>
      <c r="Y115" s="228">
        <f t="shared" si="11"/>
        <v>358095</v>
      </c>
    </row>
    <row r="116" spans="1:25" ht="18" customHeight="1" x14ac:dyDescent="0.25">
      <c r="A116" s="411">
        <v>2</v>
      </c>
      <c r="B116" s="411">
        <v>0</v>
      </c>
      <c r="C116" s="412" t="s">
        <v>78</v>
      </c>
      <c r="D116" s="411">
        <v>71</v>
      </c>
      <c r="E116" s="412" t="s">
        <v>79</v>
      </c>
      <c r="F116" s="411">
        <v>2</v>
      </c>
      <c r="G116" s="412" t="s">
        <v>9</v>
      </c>
      <c r="H116" s="30">
        <f>ROUND(FY18Calculations!H116*(1+HeadcountChgs!$K116),0)</f>
        <v>1</v>
      </c>
      <c r="I116" s="30">
        <f>ROUND(FY18Calculations!I116*(1+HeadcountChgs!$K116),0)</f>
        <v>1</v>
      </c>
      <c r="J116" s="52">
        <f>+ROUND(FY18Calculations!J116*(1+HeadcountChgs!$K116)*(TuitionRates!S117),0)</f>
        <v>18494</v>
      </c>
      <c r="K116" s="52">
        <f>+ROUND(FY18Calculations!K116*(1+HeadcountChgs!$K116)*(TuitionRates!T117),0)</f>
        <v>10414</v>
      </c>
      <c r="L116" s="41">
        <f t="shared" si="6"/>
        <v>417</v>
      </c>
      <c r="M116" s="52">
        <f>+ROUND(FY18Calculations!M116*TuitionRates!S117*(1+HeadcountChgs!$K116),0)</f>
        <v>0</v>
      </c>
      <c r="N116" s="52">
        <f>+ROUND(FY18Calculations!N116*TuitionRates!T117*(1+HeadcountChgs!$K116),0)</f>
        <v>0</v>
      </c>
      <c r="O116" s="52">
        <f>+ROUND(FY18Calculations!O116*TuitionRates!U117*(1+HeadcountChgs!$K116),0)</f>
        <v>0</v>
      </c>
      <c r="P116" s="52">
        <f t="shared" si="7"/>
        <v>0</v>
      </c>
      <c r="Q116" s="52">
        <f t="shared" si="8"/>
        <v>904</v>
      </c>
      <c r="R116" s="52">
        <f t="shared" si="9"/>
        <v>17173</v>
      </c>
      <c r="T116" s="228">
        <v>0</v>
      </c>
      <c r="U116" s="228">
        <v>0</v>
      </c>
      <c r="V116" s="228">
        <v>1</v>
      </c>
      <c r="W116" s="228">
        <f t="shared" si="11"/>
        <v>0</v>
      </c>
      <c r="X116" s="228">
        <f t="shared" si="11"/>
        <v>0</v>
      </c>
      <c r="Y116" s="228">
        <f t="shared" si="11"/>
        <v>17173</v>
      </c>
    </row>
    <row r="117" spans="1:25" ht="18" customHeight="1" x14ac:dyDescent="0.25">
      <c r="A117" s="411">
        <v>2</v>
      </c>
      <c r="B117" s="411">
        <v>0</v>
      </c>
      <c r="C117" s="412" t="s">
        <v>48</v>
      </c>
      <c r="D117" s="411">
        <v>52</v>
      </c>
      <c r="E117" s="412" t="s">
        <v>266</v>
      </c>
      <c r="F117" s="411">
        <v>1</v>
      </c>
      <c r="G117" s="412" t="s">
        <v>7</v>
      </c>
      <c r="H117" s="30">
        <f>ROUND(FY18Calculations!H117*(1+HeadcountChgs!$K117),0)</f>
        <v>20</v>
      </c>
      <c r="I117" s="30">
        <f>ROUND(FY18Calculations!I117*(1+HeadcountChgs!$K117),0)</f>
        <v>27</v>
      </c>
      <c r="J117" s="52">
        <f>+ROUND(FY18Calculations!J117*(1+HeadcountChgs!$K117)*(TuitionRates!S118),0)</f>
        <v>480408</v>
      </c>
      <c r="K117" s="52">
        <f>+ROUND(FY18Calculations!K117*(1+HeadcountChgs!$K117)*(TuitionRates!T118),0)</f>
        <v>480408</v>
      </c>
      <c r="L117" s="41">
        <f t="shared" si="6"/>
        <v>19216</v>
      </c>
      <c r="M117" s="52">
        <f>+ROUND(FY18Calculations!M117*TuitionRates!S118*(1+HeadcountChgs!$K117),0)</f>
        <v>0</v>
      </c>
      <c r="N117" s="52">
        <f>+ROUND(FY18Calculations!N117*TuitionRates!T118*(1+HeadcountChgs!$K117),0)</f>
        <v>10180</v>
      </c>
      <c r="O117" s="52">
        <f>+ROUND(FY18Calculations!O117*TuitionRates!U118*(1+HeadcountChgs!$K117),0)</f>
        <v>0</v>
      </c>
      <c r="P117" s="52">
        <f t="shared" si="7"/>
        <v>10180</v>
      </c>
      <c r="Q117" s="52">
        <f t="shared" si="8"/>
        <v>22551</v>
      </c>
      <c r="R117" s="52">
        <f t="shared" si="9"/>
        <v>428461</v>
      </c>
      <c r="T117" s="228">
        <v>0</v>
      </c>
      <c r="U117" s="228">
        <v>0</v>
      </c>
      <c r="V117" s="228">
        <v>1</v>
      </c>
      <c r="W117" s="228">
        <f t="shared" si="11"/>
        <v>0</v>
      </c>
      <c r="X117" s="228">
        <f t="shared" si="11"/>
        <v>0</v>
      </c>
      <c r="Y117" s="228">
        <f t="shared" si="11"/>
        <v>428461</v>
      </c>
    </row>
    <row r="118" spans="1:25" ht="18" customHeight="1" x14ac:dyDescent="0.25">
      <c r="A118" s="411">
        <v>2</v>
      </c>
      <c r="B118" s="411">
        <v>0</v>
      </c>
      <c r="C118" s="412" t="s">
        <v>48</v>
      </c>
      <c r="D118" s="411">
        <v>52</v>
      </c>
      <c r="E118" s="412" t="s">
        <v>266</v>
      </c>
      <c r="F118" s="411">
        <v>2</v>
      </c>
      <c r="G118" s="412" t="s">
        <v>9</v>
      </c>
      <c r="H118" s="30">
        <f>ROUND(FY18Calculations!H118*(1+HeadcountChgs!$K118),0)</f>
        <v>0</v>
      </c>
      <c r="I118" s="30">
        <f>ROUND(FY18Calculations!I118*(1+HeadcountChgs!$K118),0)</f>
        <v>1</v>
      </c>
      <c r="J118" s="52">
        <f>+ROUND(FY18Calculations!J118*(1+HeadcountChgs!$K118)*(TuitionRates!S119),0)</f>
        <v>19263</v>
      </c>
      <c r="K118" s="52">
        <f>+ROUND(FY18Calculations!K118*(1+HeadcountChgs!$K118)*(TuitionRates!T119),0)</f>
        <v>11634</v>
      </c>
      <c r="L118" s="41">
        <f t="shared" si="6"/>
        <v>465</v>
      </c>
      <c r="M118" s="52">
        <f>+ROUND(FY18Calculations!M118*TuitionRates!S119*(1+HeadcountChgs!$K118),0)</f>
        <v>0</v>
      </c>
      <c r="N118" s="52">
        <f>+ROUND(FY18Calculations!N118*TuitionRates!T119*(1+HeadcountChgs!$K118),0)</f>
        <v>0</v>
      </c>
      <c r="O118" s="52">
        <f>+ROUND(FY18Calculations!O118*TuitionRates!U119*(1+HeadcountChgs!$K118),0)</f>
        <v>0</v>
      </c>
      <c r="P118" s="52">
        <f t="shared" si="7"/>
        <v>0</v>
      </c>
      <c r="Q118" s="52">
        <f t="shared" si="8"/>
        <v>940</v>
      </c>
      <c r="R118" s="52">
        <f t="shared" si="9"/>
        <v>17858</v>
      </c>
      <c r="T118" s="228">
        <v>0</v>
      </c>
      <c r="U118" s="228">
        <v>0</v>
      </c>
      <c r="V118" s="228">
        <v>1</v>
      </c>
      <c r="W118" s="228">
        <f t="shared" si="11"/>
        <v>0</v>
      </c>
      <c r="X118" s="228">
        <f t="shared" si="11"/>
        <v>0</v>
      </c>
      <c r="Y118" s="228">
        <f t="shared" si="11"/>
        <v>17858</v>
      </c>
    </row>
    <row r="119" spans="1:25" ht="18" customHeight="1" x14ac:dyDescent="0.25">
      <c r="A119" s="411">
        <v>2</v>
      </c>
      <c r="B119" s="411">
        <v>0</v>
      </c>
      <c r="C119" s="412" t="s">
        <v>48</v>
      </c>
      <c r="D119" s="411">
        <v>53</v>
      </c>
      <c r="E119" s="412" t="s">
        <v>267</v>
      </c>
      <c r="F119" s="411">
        <v>1</v>
      </c>
      <c r="G119" s="412" t="s">
        <v>7</v>
      </c>
      <c r="H119" s="30">
        <f>ROUND(FY18Calculations!H119*(1+HeadcountChgs!$K119),0)</f>
        <v>14</v>
      </c>
      <c r="I119" s="30">
        <f>ROUND(FY18Calculations!I119*(1+HeadcountChgs!$K119),0)</f>
        <v>20</v>
      </c>
      <c r="J119" s="52">
        <f>+ROUND(FY18Calculations!J119*(1+HeadcountChgs!$K119)*(TuitionRates!S120),0)</f>
        <v>337117</v>
      </c>
      <c r="K119" s="52">
        <f>+ROUND(FY18Calculations!K119*(1+HeadcountChgs!$K119)*(TuitionRates!T120),0)</f>
        <v>337117</v>
      </c>
      <c r="L119" s="41">
        <f t="shared" si="6"/>
        <v>13485</v>
      </c>
      <c r="M119" s="52">
        <f>+ROUND(FY18Calculations!M119*TuitionRates!S120*(1+HeadcountChgs!$K119),0)</f>
        <v>0</v>
      </c>
      <c r="N119" s="52">
        <f>+ROUND(FY18Calculations!N119*TuitionRates!T120*(1+HeadcountChgs!$K119),0)</f>
        <v>0</v>
      </c>
      <c r="O119" s="52">
        <f>+ROUND(FY18Calculations!O119*TuitionRates!U120*(1+HeadcountChgs!$K119),0)</f>
        <v>0</v>
      </c>
      <c r="P119" s="52">
        <f t="shared" si="7"/>
        <v>0</v>
      </c>
      <c r="Q119" s="52">
        <f t="shared" si="8"/>
        <v>16182</v>
      </c>
      <c r="R119" s="52">
        <f t="shared" si="9"/>
        <v>307450</v>
      </c>
      <c r="T119" s="17"/>
      <c r="U119" s="17"/>
      <c r="V119" s="17"/>
      <c r="W119" s="17"/>
      <c r="X119" s="17"/>
      <c r="Y119" s="17"/>
    </row>
    <row r="120" spans="1:25" ht="18" customHeight="1" x14ac:dyDescent="0.25">
      <c r="A120" s="411">
        <v>2</v>
      </c>
      <c r="B120" s="411">
        <v>0</v>
      </c>
      <c r="C120" s="412" t="s">
        <v>48</v>
      </c>
      <c r="D120" s="411">
        <v>53</v>
      </c>
      <c r="E120" s="412" t="s">
        <v>267</v>
      </c>
      <c r="F120" s="411">
        <v>2</v>
      </c>
      <c r="G120" s="412" t="s">
        <v>9</v>
      </c>
      <c r="H120" s="30">
        <f>ROUND(FY18Calculations!H120*(1+HeadcountChgs!$K120),0)</f>
        <v>0</v>
      </c>
      <c r="I120" s="30">
        <f>ROUND(FY18Calculations!I120*(1+HeadcountChgs!$K120),0)</f>
        <v>0</v>
      </c>
      <c r="J120" s="52">
        <f>+ROUND(FY18Calculations!J120*(1+HeadcountChgs!$K120)*(TuitionRates!S121),0)</f>
        <v>0</v>
      </c>
      <c r="K120" s="52">
        <f>+ROUND(FY18Calculations!K120*(1+HeadcountChgs!$K120)*(TuitionRates!T121),0)</f>
        <v>0</v>
      </c>
      <c r="L120" s="41">
        <f t="shared" si="6"/>
        <v>0</v>
      </c>
      <c r="M120" s="52">
        <f>+ROUND(FY18Calculations!M120*TuitionRates!S121*(1+HeadcountChgs!$K120),0)</f>
        <v>0</v>
      </c>
      <c r="N120" s="52">
        <f>+ROUND(FY18Calculations!N120*TuitionRates!T121*(1+HeadcountChgs!$K120),0)</f>
        <v>0</v>
      </c>
      <c r="O120" s="52">
        <f>+ROUND(FY18Calculations!O120*TuitionRates!U121*(1+HeadcountChgs!$K120),0)</f>
        <v>0</v>
      </c>
      <c r="P120" s="52">
        <f t="shared" si="7"/>
        <v>0</v>
      </c>
      <c r="Q120" s="52">
        <f t="shared" si="8"/>
        <v>0</v>
      </c>
      <c r="R120" s="52">
        <f t="shared" si="9"/>
        <v>0</v>
      </c>
      <c r="S120" s="17"/>
      <c r="T120" s="17"/>
      <c r="U120" s="17"/>
      <c r="V120" s="17"/>
      <c r="W120" s="17"/>
      <c r="X120" s="17"/>
      <c r="Y120" s="17"/>
    </row>
    <row r="121" spans="1:25" ht="18" customHeight="1" x14ac:dyDescent="0.25">
      <c r="A121" s="16"/>
      <c r="B121" s="16"/>
      <c r="C121" s="16"/>
      <c r="D121" s="16"/>
      <c r="E121" s="16"/>
      <c r="F121" s="16"/>
      <c r="G121" s="16"/>
      <c r="H121" s="16"/>
      <c r="I121" s="16"/>
      <c r="S121" s="36"/>
      <c r="T121" s="17"/>
      <c r="U121" s="17"/>
      <c r="V121" s="17"/>
      <c r="W121" s="17"/>
      <c r="X121" s="17"/>
      <c r="Y121" s="17"/>
    </row>
    <row r="122" spans="1:25" ht="18" customHeight="1" x14ac:dyDescent="0.25">
      <c r="T122" s="52"/>
      <c r="U122" s="52"/>
      <c r="V122" s="52"/>
      <c r="W122" s="52"/>
      <c r="X122" s="52"/>
      <c r="Y122" s="52"/>
    </row>
    <row r="123" spans="1:25" ht="18" customHeight="1" x14ac:dyDescent="0.25">
      <c r="T123" s="52"/>
      <c r="U123" s="52"/>
      <c r="V123" s="52"/>
      <c r="W123" s="52"/>
      <c r="X123" s="52"/>
      <c r="Y123" s="52"/>
    </row>
    <row r="124" spans="1:25" ht="18" customHeight="1" x14ac:dyDescent="0.25">
      <c r="Q124" s="122"/>
      <c r="S124" s="52"/>
    </row>
    <row r="125" spans="1:25" ht="18" customHeight="1" x14ac:dyDescent="0.25">
      <c r="Q125" s="122"/>
      <c r="X125" s="36"/>
    </row>
    <row r="126" spans="1:25" ht="18" customHeight="1" x14ac:dyDescent="0.25">
      <c r="Q126" s="122"/>
      <c r="X126" s="36"/>
    </row>
    <row r="127" spans="1:25" ht="18" customHeight="1" x14ac:dyDescent="0.25">
      <c r="Q127" s="122"/>
      <c r="X127" s="36"/>
    </row>
    <row r="128" spans="1:25" ht="18" customHeight="1" x14ac:dyDescent="0.25">
      <c r="Q128" s="122"/>
      <c r="X128" s="36"/>
    </row>
    <row r="129" spans="17:24" ht="18" customHeight="1" x14ac:dyDescent="0.25">
      <c r="Q129" s="122"/>
      <c r="X129" s="36"/>
    </row>
    <row r="130" spans="17:24" ht="18" customHeight="1" x14ac:dyDescent="0.25">
      <c r="Q130" s="122"/>
      <c r="X130" s="36"/>
    </row>
    <row r="132" spans="17:24" ht="18" customHeight="1" x14ac:dyDescent="0.25">
      <c r="Q132" s="122"/>
      <c r="S132" s="1"/>
      <c r="T132" s="36"/>
    </row>
    <row r="133" spans="17:24" ht="18" customHeight="1" x14ac:dyDescent="0.25">
      <c r="Q133" s="122"/>
      <c r="S133" s="1"/>
      <c r="T133" s="36"/>
    </row>
    <row r="134" spans="17:24" ht="18" customHeight="1" x14ac:dyDescent="0.25">
      <c r="Q134" s="122"/>
      <c r="S134" s="1"/>
      <c r="T134" s="36"/>
    </row>
    <row r="135" spans="17:24" ht="18" customHeight="1" x14ac:dyDescent="0.25"/>
    <row r="136" spans="17:24" ht="18" customHeight="1" x14ac:dyDescent="0.25">
      <c r="Q136" s="14"/>
    </row>
    <row r="137" spans="17:24" ht="18" customHeight="1" x14ac:dyDescent="0.25"/>
    <row r="138" spans="17:24" ht="18" customHeight="1" x14ac:dyDescent="0.25"/>
    <row r="139" spans="17:24" ht="18" customHeight="1" x14ac:dyDescent="0.25"/>
    <row r="140" spans="17:24" ht="18" customHeight="1" x14ac:dyDescent="0.25"/>
    <row r="141" spans="17:24" ht="18" customHeight="1" x14ac:dyDescent="0.25"/>
    <row r="142" spans="17:24" ht="18" customHeight="1" x14ac:dyDescent="0.25"/>
    <row r="143" spans="17:24" ht="18" customHeight="1" x14ac:dyDescent="0.25"/>
    <row r="144" spans="17:24" ht="18" customHeight="1" x14ac:dyDescent="0.25"/>
    <row r="146" ht="18" customHeight="1" x14ac:dyDescent="0.25"/>
    <row r="148" ht="18" customHeight="1" x14ac:dyDescent="0.25"/>
    <row r="149" ht="18" customHeight="1" x14ac:dyDescent="0.25"/>
    <row r="150" ht="18" customHeight="1" x14ac:dyDescent="0.25"/>
    <row r="151" ht="18" customHeight="1"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03"/>
  <sheetViews>
    <sheetView topLeftCell="B1" workbookViewId="0">
      <selection activeCell="B27" sqref="A27:XFD27"/>
    </sheetView>
  </sheetViews>
  <sheetFormatPr defaultColWidth="8.85546875" defaultRowHeight="15" x14ac:dyDescent="0.25"/>
  <cols>
    <col min="1" max="1" width="11" style="32" hidden="1" customWidth="1"/>
    <col min="2" max="2" width="41.85546875" style="32" customWidth="1"/>
    <col min="3" max="3" width="13.42578125" style="32" customWidth="1"/>
    <col min="4" max="19" width="13.7109375" style="32" customWidth="1"/>
    <col min="20" max="20" width="14.85546875" style="32" customWidth="1"/>
    <col min="21" max="24" width="12.7109375" style="32" customWidth="1"/>
    <col min="25" max="25" width="15.85546875" style="32" customWidth="1"/>
    <col min="26" max="30" width="13.7109375" style="32" customWidth="1"/>
    <col min="31" max="31" width="24.42578125" style="32" customWidth="1"/>
    <col min="32" max="33" width="15.7109375" style="32" customWidth="1"/>
    <col min="34" max="34" width="13.28515625" style="32" bestFit="1" customWidth="1"/>
    <col min="35" max="35" width="14.28515625" style="32" bestFit="1" customWidth="1"/>
    <col min="36" max="39" width="13.28515625" style="32" bestFit="1" customWidth="1"/>
    <col min="40" max="40" width="14.7109375" style="32" customWidth="1"/>
    <col min="41" max="41" width="16" style="32" customWidth="1"/>
    <col min="42" max="16384" width="8.85546875" style="32"/>
  </cols>
  <sheetData>
    <row r="1" spans="1:24" ht="15.95" customHeight="1" x14ac:dyDescent="0.25">
      <c r="B1" s="447" t="s">
        <v>282</v>
      </c>
      <c r="C1" s="447"/>
      <c r="D1" s="447"/>
      <c r="E1" s="447"/>
      <c r="F1" s="447"/>
      <c r="G1" s="447"/>
      <c r="H1" s="447"/>
      <c r="I1" s="447"/>
      <c r="J1" s="447"/>
      <c r="K1" s="447"/>
    </row>
    <row r="2" spans="1:24" ht="48.75" customHeight="1" x14ac:dyDescent="0.25">
      <c r="A2" s="448"/>
      <c r="B2" s="259" t="s">
        <v>139</v>
      </c>
      <c r="C2" s="260" t="s">
        <v>140</v>
      </c>
      <c r="D2" s="260" t="s">
        <v>141</v>
      </c>
      <c r="E2" s="260" t="s">
        <v>142</v>
      </c>
      <c r="F2" s="261" t="s">
        <v>143</v>
      </c>
      <c r="G2" s="260" t="s">
        <v>144</v>
      </c>
      <c r="H2" s="260" t="s">
        <v>145</v>
      </c>
      <c r="I2" s="260" t="s">
        <v>146</v>
      </c>
      <c r="J2" s="260" t="s">
        <v>147</v>
      </c>
      <c r="K2" s="260" t="s">
        <v>148</v>
      </c>
      <c r="L2" s="260" t="s">
        <v>149</v>
      </c>
      <c r="M2" s="260" t="s">
        <v>150</v>
      </c>
      <c r="N2" s="260" t="s">
        <v>151</v>
      </c>
      <c r="O2" s="260" t="s">
        <v>152</v>
      </c>
      <c r="P2" s="260" t="s">
        <v>153</v>
      </c>
      <c r="Q2" s="260" t="s">
        <v>154</v>
      </c>
      <c r="R2" s="260" t="s">
        <v>155</v>
      </c>
      <c r="S2" s="260" t="s">
        <v>156</v>
      </c>
      <c r="T2" s="262" t="s">
        <v>157</v>
      </c>
    </row>
    <row r="3" spans="1:24" ht="33.75" hidden="1" customHeight="1" x14ac:dyDescent="0.25">
      <c r="A3" s="449"/>
      <c r="B3" s="263"/>
      <c r="C3" s="264">
        <v>252</v>
      </c>
      <c r="D3" s="264">
        <v>254</v>
      </c>
      <c r="E3" s="264">
        <v>256</v>
      </c>
      <c r="F3" s="265">
        <v>258</v>
      </c>
      <c r="G3" s="264">
        <v>260</v>
      </c>
      <c r="H3" s="264">
        <v>263</v>
      </c>
      <c r="I3" s="264">
        <v>267</v>
      </c>
      <c r="J3" s="264">
        <v>268</v>
      </c>
      <c r="K3" s="264">
        <v>270</v>
      </c>
      <c r="L3" s="264">
        <v>272</v>
      </c>
      <c r="M3" s="264">
        <v>302</v>
      </c>
      <c r="N3" s="264">
        <v>304</v>
      </c>
      <c r="O3" s="264">
        <v>306</v>
      </c>
      <c r="P3" s="264">
        <v>308</v>
      </c>
      <c r="Q3" s="264">
        <v>310</v>
      </c>
      <c r="R3" s="264">
        <v>350</v>
      </c>
      <c r="S3" s="264">
        <v>351</v>
      </c>
      <c r="T3" s="266"/>
    </row>
    <row r="4" spans="1:24" ht="33.75" customHeight="1" x14ac:dyDescent="0.25">
      <c r="A4" s="126"/>
      <c r="B4" s="450" t="s">
        <v>158</v>
      </c>
      <c r="C4" s="450"/>
      <c r="D4" s="450"/>
      <c r="E4" s="450"/>
      <c r="F4" s="450"/>
      <c r="G4" s="450"/>
      <c r="H4" s="450"/>
      <c r="I4" s="450"/>
      <c r="J4" s="450"/>
      <c r="K4" s="450"/>
      <c r="L4" s="450"/>
      <c r="M4" s="450"/>
      <c r="N4" s="450"/>
      <c r="O4" s="450"/>
      <c r="P4" s="450"/>
      <c r="Q4" s="450"/>
      <c r="R4" s="450"/>
      <c r="S4" s="450"/>
      <c r="T4" s="450"/>
    </row>
    <row r="5" spans="1:24" ht="20.100000000000001" customHeight="1" x14ac:dyDescent="0.25">
      <c r="A5" s="422">
        <v>1</v>
      </c>
      <c r="B5" s="270" t="s">
        <v>5</v>
      </c>
      <c r="C5" s="271">
        <f t="shared" ref="C5:S19" si="0">+C28+C51</f>
        <v>5384335.2457014034</v>
      </c>
      <c r="D5" s="271">
        <f t="shared" si="0"/>
        <v>169494225.86024305</v>
      </c>
      <c r="E5" s="271">
        <f t="shared" si="0"/>
        <v>19366722.320266381</v>
      </c>
      <c r="F5" s="271">
        <f t="shared" si="0"/>
        <v>4339998.6378906043</v>
      </c>
      <c r="G5" s="271">
        <f t="shared" si="0"/>
        <v>28082894.789754309</v>
      </c>
      <c r="H5" s="271">
        <f t="shared" si="0"/>
        <v>14000052.860135898</v>
      </c>
      <c r="I5" s="271">
        <f t="shared" si="0"/>
        <v>5138718.9381091539</v>
      </c>
      <c r="J5" s="271">
        <f t="shared" si="0"/>
        <v>103701.12962365082</v>
      </c>
      <c r="K5" s="271">
        <f t="shared" si="0"/>
        <v>19628.522022567075</v>
      </c>
      <c r="L5" s="271">
        <f t="shared" si="0"/>
        <v>954647.51785002742</v>
      </c>
      <c r="M5" s="271">
        <f t="shared" si="0"/>
        <v>17370.373471298295</v>
      </c>
      <c r="N5" s="271">
        <f t="shared" si="0"/>
        <v>7868307.9315999653</v>
      </c>
      <c r="O5" s="271">
        <f t="shared" si="0"/>
        <v>2778179.8605521126</v>
      </c>
      <c r="P5" s="271">
        <f t="shared" si="0"/>
        <v>76429.6432737125</v>
      </c>
      <c r="Q5" s="271">
        <f t="shared" si="0"/>
        <v>6441125.9726060256</v>
      </c>
      <c r="R5" s="271">
        <f t="shared" si="0"/>
        <v>3071461.511787036</v>
      </c>
      <c r="S5" s="271">
        <f t="shared" si="0"/>
        <v>60448.899680118069</v>
      </c>
      <c r="T5" s="271">
        <f t="shared" ref="T5:T25" si="1">SUM(C5:S5)</f>
        <v>267198250.01456732</v>
      </c>
      <c r="X5" s="182"/>
    </row>
    <row r="6" spans="1:24" ht="20.100000000000001" customHeight="1" x14ac:dyDescent="0.25">
      <c r="A6" s="422">
        <v>3</v>
      </c>
      <c r="B6" s="131" t="s">
        <v>13</v>
      </c>
      <c r="C6" s="133">
        <f t="shared" si="0"/>
        <v>114834.04115036887</v>
      </c>
      <c r="D6" s="133">
        <f t="shared" si="0"/>
        <v>9545359.1647973098</v>
      </c>
      <c r="E6" s="133">
        <f t="shared" si="0"/>
        <v>331624.33851394762</v>
      </c>
      <c r="F6" s="133">
        <f t="shared" si="0"/>
        <v>46315.106248219556</v>
      </c>
      <c r="G6" s="133">
        <f t="shared" si="0"/>
        <v>674005.83166639076</v>
      </c>
      <c r="H6" s="133">
        <f t="shared" si="0"/>
        <v>49794.738582930353</v>
      </c>
      <c r="I6" s="133">
        <f t="shared" si="0"/>
        <v>226399.06848832883</v>
      </c>
      <c r="J6" s="133">
        <f t="shared" si="0"/>
        <v>7254.3402872261595</v>
      </c>
      <c r="K6" s="133">
        <f t="shared" si="0"/>
        <v>89636.703554187261</v>
      </c>
      <c r="L6" s="133">
        <f t="shared" si="0"/>
        <v>7046.8088173805863</v>
      </c>
      <c r="M6" s="133">
        <f t="shared" si="0"/>
        <v>1199.8732188657916</v>
      </c>
      <c r="N6" s="133">
        <f t="shared" si="0"/>
        <v>1918120.2982387652</v>
      </c>
      <c r="O6" s="133">
        <f t="shared" si="0"/>
        <v>2039.7844720718458</v>
      </c>
      <c r="P6" s="133">
        <f t="shared" si="0"/>
        <v>280866.61430346832</v>
      </c>
      <c r="Q6" s="133">
        <f t="shared" si="0"/>
        <v>89990.491414934368</v>
      </c>
      <c r="R6" s="133">
        <f t="shared" si="0"/>
        <v>0</v>
      </c>
      <c r="S6" s="133">
        <f t="shared" si="0"/>
        <v>944698.74424560508</v>
      </c>
      <c r="T6" s="133">
        <f t="shared" si="1"/>
        <v>14329185.948000003</v>
      </c>
      <c r="W6" s="184"/>
      <c r="X6" s="182"/>
    </row>
    <row r="7" spans="1:24" ht="20.100000000000001" customHeight="1" x14ac:dyDescent="0.25">
      <c r="A7" s="422">
        <v>5</v>
      </c>
      <c r="B7" s="272" t="s">
        <v>16</v>
      </c>
      <c r="C7" s="273">
        <f t="shared" si="0"/>
        <v>2839.3198214876033</v>
      </c>
      <c r="D7" s="273">
        <f t="shared" si="0"/>
        <v>51107.756786776867</v>
      </c>
      <c r="E7" s="273">
        <f t="shared" si="0"/>
        <v>473.21997024793393</v>
      </c>
      <c r="F7" s="273">
        <f t="shared" si="0"/>
        <v>5915.2496280991736</v>
      </c>
      <c r="G7" s="273">
        <f t="shared" si="0"/>
        <v>4732.1997024793391</v>
      </c>
      <c r="H7" s="273">
        <f t="shared" si="0"/>
        <v>0</v>
      </c>
      <c r="I7" s="273">
        <f t="shared" si="0"/>
        <v>2129.4898661157026</v>
      </c>
      <c r="J7" s="273">
        <f t="shared" si="0"/>
        <v>0</v>
      </c>
      <c r="K7" s="273">
        <f t="shared" si="0"/>
        <v>2839.3198214876033</v>
      </c>
      <c r="L7" s="273">
        <f t="shared" si="0"/>
        <v>237999.88277243101</v>
      </c>
      <c r="M7" s="273">
        <f t="shared" si="0"/>
        <v>0</v>
      </c>
      <c r="N7" s="273">
        <f t="shared" si="0"/>
        <v>1233004.3947432716</v>
      </c>
      <c r="O7" s="273">
        <f t="shared" si="0"/>
        <v>709.82995537190084</v>
      </c>
      <c r="P7" s="273">
        <f t="shared" si="0"/>
        <v>1419.6599107438017</v>
      </c>
      <c r="Q7" s="273">
        <f t="shared" si="0"/>
        <v>30522.688080991738</v>
      </c>
      <c r="R7" s="273">
        <f t="shared" si="0"/>
        <v>0</v>
      </c>
      <c r="S7" s="273">
        <f t="shared" si="0"/>
        <v>946.43994049586786</v>
      </c>
      <c r="T7" s="273">
        <f t="shared" si="1"/>
        <v>1574639.4510000001</v>
      </c>
    </row>
    <row r="8" spans="1:24" ht="20.100000000000001" customHeight="1" x14ac:dyDescent="0.25">
      <c r="A8" s="422">
        <v>7</v>
      </c>
      <c r="B8" s="131" t="s">
        <v>18</v>
      </c>
      <c r="C8" s="133">
        <f t="shared" si="0"/>
        <v>42797.228780361773</v>
      </c>
      <c r="D8" s="133">
        <f t="shared" si="0"/>
        <v>414513.90538978972</v>
      </c>
      <c r="E8" s="133">
        <f t="shared" si="0"/>
        <v>21697.288756330323</v>
      </c>
      <c r="F8" s="133">
        <f t="shared" si="0"/>
        <v>29370.178870406708</v>
      </c>
      <c r="G8" s="133">
        <f t="shared" si="0"/>
        <v>7863283.3339305306</v>
      </c>
      <c r="H8" s="133">
        <f t="shared" si="0"/>
        <v>38426.438525222839</v>
      </c>
      <c r="I8" s="133">
        <f t="shared" si="0"/>
        <v>11320.324568520167</v>
      </c>
      <c r="J8" s="133">
        <f t="shared" si="0"/>
        <v>21477.284176315454</v>
      </c>
      <c r="K8" s="133">
        <f t="shared" si="0"/>
        <v>9779.6154555112807</v>
      </c>
      <c r="L8" s="133">
        <f t="shared" si="0"/>
        <v>2641.4090659880389</v>
      </c>
      <c r="M8" s="133">
        <f t="shared" si="0"/>
        <v>0</v>
      </c>
      <c r="N8" s="133">
        <f t="shared" si="0"/>
        <v>126789.66632614032</v>
      </c>
      <c r="O8" s="133">
        <f t="shared" si="0"/>
        <v>309082.96375352162</v>
      </c>
      <c r="P8" s="133">
        <f t="shared" si="0"/>
        <v>7610.2251063306567</v>
      </c>
      <c r="Q8" s="133">
        <f t="shared" si="0"/>
        <v>180467.21051499253</v>
      </c>
      <c r="R8" s="133">
        <f t="shared" si="0"/>
        <v>21447.305778252223</v>
      </c>
      <c r="S8" s="133">
        <f t="shared" si="0"/>
        <v>166632.16100178543</v>
      </c>
      <c r="T8" s="133">
        <f t="shared" si="1"/>
        <v>9267336.5399999991</v>
      </c>
    </row>
    <row r="9" spans="1:24" ht="20.100000000000001" customHeight="1" x14ac:dyDescent="0.25">
      <c r="A9" s="422">
        <v>9</v>
      </c>
      <c r="B9" s="272" t="s">
        <v>22</v>
      </c>
      <c r="C9" s="273">
        <f t="shared" si="0"/>
        <v>2839.1550089574339</v>
      </c>
      <c r="D9" s="273">
        <f t="shared" si="0"/>
        <v>124085.01432196511</v>
      </c>
      <c r="E9" s="273">
        <f t="shared" si="0"/>
        <v>1670.091181739667</v>
      </c>
      <c r="F9" s="273">
        <f t="shared" si="0"/>
        <v>6513.3556087847001</v>
      </c>
      <c r="G9" s="273">
        <f t="shared" si="0"/>
        <v>27117.760503336322</v>
      </c>
      <c r="H9" s="273">
        <f t="shared" si="0"/>
        <v>3163176.6798961544</v>
      </c>
      <c r="I9" s="273">
        <f t="shared" si="0"/>
        <v>1336.0729453917336</v>
      </c>
      <c r="J9" s="273">
        <f t="shared" si="0"/>
        <v>9853.5379722640355</v>
      </c>
      <c r="K9" s="273">
        <f t="shared" si="0"/>
        <v>22546.230953485505</v>
      </c>
      <c r="L9" s="273">
        <f t="shared" si="0"/>
        <v>1002.0547090438001</v>
      </c>
      <c r="M9" s="273">
        <f t="shared" si="0"/>
        <v>0</v>
      </c>
      <c r="N9" s="273">
        <f t="shared" si="0"/>
        <v>5511.3008997409006</v>
      </c>
      <c r="O9" s="273">
        <f t="shared" si="0"/>
        <v>0</v>
      </c>
      <c r="P9" s="273">
        <f t="shared" si="0"/>
        <v>0</v>
      </c>
      <c r="Q9" s="273">
        <f t="shared" si="0"/>
        <v>6012.3282542628003</v>
      </c>
      <c r="R9" s="273">
        <f t="shared" si="0"/>
        <v>0</v>
      </c>
      <c r="S9" s="273">
        <f t="shared" si="0"/>
        <v>12358.674744873535</v>
      </c>
      <c r="T9" s="273">
        <f t="shared" si="1"/>
        <v>3384022.2569999998</v>
      </c>
    </row>
    <row r="10" spans="1:24" ht="20.100000000000001" customHeight="1" x14ac:dyDescent="0.25">
      <c r="A10" s="422">
        <v>11</v>
      </c>
      <c r="B10" s="131" t="s">
        <v>25</v>
      </c>
      <c r="C10" s="133">
        <f t="shared" si="0"/>
        <v>611.4674048091681</v>
      </c>
      <c r="D10" s="133">
        <f t="shared" si="0"/>
        <v>132177.80725134161</v>
      </c>
      <c r="E10" s="133">
        <f t="shared" si="0"/>
        <v>815.28987307889076</v>
      </c>
      <c r="F10" s="133">
        <f t="shared" si="0"/>
        <v>4743663.6331708226</v>
      </c>
      <c r="G10" s="133">
        <f t="shared" si="0"/>
        <v>7949.0762625191855</v>
      </c>
      <c r="H10" s="133">
        <f t="shared" si="0"/>
        <v>16713.442398117262</v>
      </c>
      <c r="I10" s="133">
        <f t="shared" si="0"/>
        <v>7745.2537942494628</v>
      </c>
      <c r="J10" s="133">
        <f t="shared" si="0"/>
        <v>1732.1365064347826</v>
      </c>
      <c r="K10" s="133">
        <f t="shared" si="0"/>
        <v>32611.594923155633</v>
      </c>
      <c r="L10" s="133">
        <f t="shared" si="0"/>
        <v>12636.993032722807</v>
      </c>
      <c r="M10" s="133">
        <f t="shared" si="0"/>
        <v>0</v>
      </c>
      <c r="N10" s="133">
        <f t="shared" si="0"/>
        <v>7337.6088577100172</v>
      </c>
      <c r="O10" s="133">
        <f t="shared" si="0"/>
        <v>4891.7392384733448</v>
      </c>
      <c r="P10" s="133">
        <f t="shared" si="0"/>
        <v>0</v>
      </c>
      <c r="Q10" s="133">
        <f t="shared" si="0"/>
        <v>5503.2066432825131</v>
      </c>
      <c r="R10" s="133">
        <f t="shared" si="0"/>
        <v>0</v>
      </c>
      <c r="S10" s="133">
        <f t="shared" si="0"/>
        <v>5503.2066432825131</v>
      </c>
      <c r="T10" s="133">
        <f t="shared" si="1"/>
        <v>4979892.4559999984</v>
      </c>
    </row>
    <row r="11" spans="1:24" ht="20.100000000000001" customHeight="1" x14ac:dyDescent="0.25">
      <c r="A11" s="422">
        <v>17</v>
      </c>
      <c r="B11" s="272" t="s">
        <v>30</v>
      </c>
      <c r="C11" s="273">
        <f t="shared" si="0"/>
        <v>6571.1174412992004</v>
      </c>
      <c r="D11" s="273">
        <f t="shared" si="0"/>
        <v>19141.950807262889</v>
      </c>
      <c r="E11" s="273">
        <f t="shared" si="0"/>
        <v>0</v>
      </c>
      <c r="F11" s="273">
        <f t="shared" si="0"/>
        <v>12285.132607646332</v>
      </c>
      <c r="G11" s="273">
        <f t="shared" si="0"/>
        <v>0</v>
      </c>
      <c r="H11" s="273">
        <f t="shared" si="0"/>
        <v>0</v>
      </c>
      <c r="I11" s="273">
        <f t="shared" si="0"/>
        <v>0</v>
      </c>
      <c r="J11" s="273">
        <f t="shared" si="0"/>
        <v>1142.8030332694261</v>
      </c>
      <c r="K11" s="273">
        <f t="shared" si="0"/>
        <v>17999.147773993463</v>
      </c>
      <c r="L11" s="273">
        <f t="shared" si="0"/>
        <v>3087603.6687709489</v>
      </c>
      <c r="M11" s="273">
        <f t="shared" si="0"/>
        <v>0</v>
      </c>
      <c r="N11" s="273">
        <f t="shared" si="0"/>
        <v>5714.0151663471306</v>
      </c>
      <c r="O11" s="273">
        <f t="shared" si="0"/>
        <v>4571.2121330777045</v>
      </c>
      <c r="P11" s="273">
        <f t="shared" si="0"/>
        <v>0</v>
      </c>
      <c r="Q11" s="273">
        <f t="shared" si="0"/>
        <v>9606.8269579339139</v>
      </c>
      <c r="R11" s="273">
        <f t="shared" si="0"/>
        <v>0</v>
      </c>
      <c r="S11" s="273">
        <f t="shared" si="0"/>
        <v>1999.9053082214955</v>
      </c>
      <c r="T11" s="273">
        <f t="shared" si="1"/>
        <v>3166635.7800000007</v>
      </c>
    </row>
    <row r="12" spans="1:24" ht="20.100000000000001" customHeight="1" x14ac:dyDescent="0.25">
      <c r="A12" s="422">
        <v>19</v>
      </c>
      <c r="B12" s="131" t="s">
        <v>33</v>
      </c>
      <c r="C12" s="133">
        <f t="shared" si="0"/>
        <v>5718.1582156078339</v>
      </c>
      <c r="D12" s="133">
        <f t="shared" si="0"/>
        <v>114348.19482175291</v>
      </c>
      <c r="E12" s="133">
        <f t="shared" si="0"/>
        <v>471.53894771856875</v>
      </c>
      <c r="F12" s="133">
        <f t="shared" si="0"/>
        <v>1886.155790874275</v>
      </c>
      <c r="G12" s="133">
        <f t="shared" si="0"/>
        <v>20276.174751898456</v>
      </c>
      <c r="H12" s="133">
        <f t="shared" si="0"/>
        <v>3300.7726340299814</v>
      </c>
      <c r="I12" s="133">
        <f t="shared" si="0"/>
        <v>1414.6168431557062</v>
      </c>
      <c r="J12" s="133">
        <f t="shared" si="0"/>
        <v>0</v>
      </c>
      <c r="K12" s="133">
        <f t="shared" si="0"/>
        <v>4715.3894771856867</v>
      </c>
      <c r="L12" s="133">
        <f t="shared" si="0"/>
        <v>1414.6168431557062</v>
      </c>
      <c r="M12" s="133">
        <f t="shared" si="0"/>
        <v>0</v>
      </c>
      <c r="N12" s="133">
        <f t="shared" si="0"/>
        <v>54758.208778338987</v>
      </c>
      <c r="O12" s="133">
        <f t="shared" si="0"/>
        <v>0</v>
      </c>
      <c r="P12" s="133">
        <f t="shared" si="0"/>
        <v>5422.6978987635403</v>
      </c>
      <c r="Q12" s="133">
        <f t="shared" si="0"/>
        <v>2465850.9908277094</v>
      </c>
      <c r="R12" s="133">
        <f t="shared" si="0"/>
        <v>0</v>
      </c>
      <c r="S12" s="133">
        <f t="shared" si="0"/>
        <v>13794.011169808511</v>
      </c>
      <c r="T12" s="133">
        <f t="shared" si="1"/>
        <v>2693371.5269999993</v>
      </c>
    </row>
    <row r="13" spans="1:24" ht="20.100000000000001" customHeight="1" x14ac:dyDescent="0.25">
      <c r="A13" s="422">
        <v>21</v>
      </c>
      <c r="B13" s="272" t="s">
        <v>35</v>
      </c>
      <c r="C13" s="273">
        <f t="shared" si="0"/>
        <v>3157.336119109948</v>
      </c>
      <c r="D13" s="273">
        <f t="shared" si="0"/>
        <v>64569.521949797876</v>
      </c>
      <c r="E13" s="273">
        <f t="shared" si="0"/>
        <v>0</v>
      </c>
      <c r="F13" s="273">
        <f t="shared" si="0"/>
        <v>0</v>
      </c>
      <c r="G13" s="273">
        <f t="shared" si="0"/>
        <v>8472.8513576115056</v>
      </c>
      <c r="H13" s="273">
        <f t="shared" si="0"/>
        <v>2736.3579698952881</v>
      </c>
      <c r="I13" s="273">
        <f t="shared" si="0"/>
        <v>210.48907460732985</v>
      </c>
      <c r="J13" s="273">
        <f t="shared" si="0"/>
        <v>3000.1354178209294</v>
      </c>
      <c r="K13" s="273">
        <f t="shared" si="0"/>
        <v>10734.942804973822</v>
      </c>
      <c r="L13" s="273">
        <f t="shared" si="0"/>
        <v>31525.401655112997</v>
      </c>
      <c r="M13" s="273">
        <f t="shared" si="0"/>
        <v>6000.2708356418589</v>
      </c>
      <c r="N13" s="273">
        <f t="shared" si="0"/>
        <v>397973.55845314468</v>
      </c>
      <c r="O13" s="273">
        <f t="shared" si="0"/>
        <v>11052.008626217776</v>
      </c>
      <c r="P13" s="273">
        <f t="shared" si="0"/>
        <v>631.46722382198959</v>
      </c>
      <c r="Q13" s="273">
        <f t="shared" si="0"/>
        <v>1870667.0299899927</v>
      </c>
      <c r="R13" s="273">
        <f t="shared" si="0"/>
        <v>0</v>
      </c>
      <c r="S13" s="273">
        <f t="shared" si="0"/>
        <v>1473.4235222513089</v>
      </c>
      <c r="T13" s="273">
        <f t="shared" si="1"/>
        <v>2412204.7949999999</v>
      </c>
    </row>
    <row r="14" spans="1:24" ht="20.100000000000001" customHeight="1" x14ac:dyDescent="0.25">
      <c r="A14" s="422">
        <v>25</v>
      </c>
      <c r="B14" s="131" t="s">
        <v>37</v>
      </c>
      <c r="C14" s="133">
        <f t="shared" si="0"/>
        <v>4755418.5841749981</v>
      </c>
      <c r="D14" s="133">
        <f t="shared" si="0"/>
        <v>40288.31170915503</v>
      </c>
      <c r="E14" s="133">
        <f t="shared" si="0"/>
        <v>36171.257957854519</v>
      </c>
      <c r="F14" s="133">
        <f t="shared" si="0"/>
        <v>0</v>
      </c>
      <c r="G14" s="133">
        <f t="shared" si="0"/>
        <v>26172.698847553271</v>
      </c>
      <c r="H14" s="133">
        <f t="shared" si="0"/>
        <v>72636.591183659082</v>
      </c>
      <c r="I14" s="133">
        <f t="shared" si="0"/>
        <v>0</v>
      </c>
      <c r="J14" s="133">
        <f t="shared" si="0"/>
        <v>11468.935450051433</v>
      </c>
      <c r="K14" s="133">
        <f t="shared" si="0"/>
        <v>25584.548311653198</v>
      </c>
      <c r="L14" s="133">
        <f t="shared" si="0"/>
        <v>4411.1290192505512</v>
      </c>
      <c r="M14" s="133">
        <f t="shared" si="0"/>
        <v>0</v>
      </c>
      <c r="N14" s="133">
        <f t="shared" si="0"/>
        <v>4705.2042872005877</v>
      </c>
      <c r="O14" s="133">
        <f t="shared" si="0"/>
        <v>0</v>
      </c>
      <c r="P14" s="133">
        <f t="shared" si="0"/>
        <v>0</v>
      </c>
      <c r="Q14" s="133">
        <f t="shared" si="0"/>
        <v>26098.235058625047</v>
      </c>
      <c r="R14" s="133">
        <f t="shared" si="0"/>
        <v>0</v>
      </c>
      <c r="S14" s="133">
        <f t="shared" si="0"/>
        <v>0</v>
      </c>
      <c r="T14" s="133">
        <f t="shared" si="1"/>
        <v>5002955.4960000003</v>
      </c>
    </row>
    <row r="15" spans="1:24" ht="20.100000000000001" customHeight="1" x14ac:dyDescent="0.25">
      <c r="A15" s="422">
        <v>27</v>
      </c>
      <c r="B15" s="272" t="s">
        <v>41</v>
      </c>
      <c r="C15" s="273">
        <f t="shared" si="0"/>
        <v>1919.6507954716981</v>
      </c>
      <c r="D15" s="273">
        <f t="shared" si="0"/>
        <v>16125.066681962266</v>
      </c>
      <c r="E15" s="273">
        <f t="shared" si="0"/>
        <v>0</v>
      </c>
      <c r="F15" s="273">
        <f t="shared" si="0"/>
        <v>0</v>
      </c>
      <c r="G15" s="273">
        <f t="shared" si="0"/>
        <v>1753377.4325768505</v>
      </c>
      <c r="H15" s="273">
        <f t="shared" si="0"/>
        <v>14996.101320844915</v>
      </c>
      <c r="I15" s="273">
        <f t="shared" si="0"/>
        <v>0</v>
      </c>
      <c r="J15" s="273">
        <f t="shared" si="0"/>
        <v>0</v>
      </c>
      <c r="K15" s="273">
        <f t="shared" si="0"/>
        <v>0</v>
      </c>
      <c r="L15" s="273">
        <f t="shared" si="0"/>
        <v>0</v>
      </c>
      <c r="M15" s="273">
        <f t="shared" si="0"/>
        <v>0</v>
      </c>
      <c r="N15" s="273">
        <f t="shared" si="0"/>
        <v>120082.93614758766</v>
      </c>
      <c r="O15" s="273">
        <f t="shared" si="0"/>
        <v>0</v>
      </c>
      <c r="P15" s="273">
        <f t="shared" si="0"/>
        <v>0</v>
      </c>
      <c r="Q15" s="273">
        <f t="shared" si="0"/>
        <v>0</v>
      </c>
      <c r="R15" s="273">
        <f t="shared" si="0"/>
        <v>0</v>
      </c>
      <c r="S15" s="273">
        <f t="shared" si="0"/>
        <v>1151.7904772830188</v>
      </c>
      <c r="T15" s="273">
        <f t="shared" si="1"/>
        <v>1907652.9779999999</v>
      </c>
    </row>
    <row r="16" spans="1:24" ht="20.100000000000001" customHeight="1" x14ac:dyDescent="0.25">
      <c r="A16" s="422">
        <v>33</v>
      </c>
      <c r="B16" s="131" t="s">
        <v>46</v>
      </c>
      <c r="C16" s="133">
        <f t="shared" si="0"/>
        <v>63942.687367818304</v>
      </c>
      <c r="D16" s="133">
        <f t="shared" si="0"/>
        <v>160008.38327860992</v>
      </c>
      <c r="E16" s="133">
        <f t="shared" si="0"/>
        <v>70638.641971352787</v>
      </c>
      <c r="F16" s="133">
        <f t="shared" si="0"/>
        <v>14728.908325941644</v>
      </c>
      <c r="G16" s="133">
        <f t="shared" si="0"/>
        <v>6612.9792483819629</v>
      </c>
      <c r="H16" s="133">
        <f t="shared" si="0"/>
        <v>64435.059994147879</v>
      </c>
      <c r="I16" s="133">
        <f t="shared" si="0"/>
        <v>4809.4394533687009</v>
      </c>
      <c r="J16" s="133">
        <f t="shared" si="0"/>
        <v>4208.2595216976124</v>
      </c>
      <c r="K16" s="133">
        <f t="shared" si="0"/>
        <v>4432401.3965215739</v>
      </c>
      <c r="L16" s="133">
        <f t="shared" si="0"/>
        <v>25358.36443552719</v>
      </c>
      <c r="M16" s="133">
        <f t="shared" si="0"/>
        <v>0</v>
      </c>
      <c r="N16" s="133">
        <f t="shared" si="0"/>
        <v>30290.897045478283</v>
      </c>
      <c r="O16" s="133">
        <f t="shared" si="0"/>
        <v>0</v>
      </c>
      <c r="P16" s="133">
        <f t="shared" si="0"/>
        <v>0</v>
      </c>
      <c r="Q16" s="133">
        <f t="shared" si="0"/>
        <v>76513.062280240396</v>
      </c>
      <c r="R16" s="133">
        <f t="shared" si="0"/>
        <v>0</v>
      </c>
      <c r="S16" s="133">
        <f t="shared" si="0"/>
        <v>3907.6695558620686</v>
      </c>
      <c r="T16" s="133">
        <f t="shared" si="1"/>
        <v>4957855.7490000017</v>
      </c>
    </row>
    <row r="17" spans="1:91" ht="20.100000000000001" customHeight="1" x14ac:dyDescent="0.25">
      <c r="A17" s="422">
        <v>37</v>
      </c>
      <c r="B17" s="272" t="s">
        <v>48</v>
      </c>
      <c r="C17" s="273">
        <f t="shared" si="0"/>
        <v>3818.3203782668502</v>
      </c>
      <c r="D17" s="273">
        <f t="shared" si="0"/>
        <v>6109.3126052269608</v>
      </c>
      <c r="E17" s="273">
        <f t="shared" si="0"/>
        <v>5435819.6338911233</v>
      </c>
      <c r="F17" s="273">
        <f t="shared" si="0"/>
        <v>0</v>
      </c>
      <c r="G17" s="273">
        <f t="shared" si="0"/>
        <v>10761.789127669032</v>
      </c>
      <c r="H17" s="273">
        <f t="shared" si="0"/>
        <v>0</v>
      </c>
      <c r="I17" s="273">
        <f t="shared" si="0"/>
        <v>3436.4883404401653</v>
      </c>
      <c r="J17" s="273">
        <f t="shared" si="0"/>
        <v>42353.984503544605</v>
      </c>
      <c r="K17" s="273">
        <f t="shared" si="0"/>
        <v>36867.351836927308</v>
      </c>
      <c r="L17" s="273">
        <f t="shared" si="0"/>
        <v>0</v>
      </c>
      <c r="M17" s="273">
        <f t="shared" si="0"/>
        <v>0</v>
      </c>
      <c r="N17" s="273">
        <f t="shared" si="0"/>
        <v>2672.8242647867955</v>
      </c>
      <c r="O17" s="273">
        <f t="shared" si="0"/>
        <v>0</v>
      </c>
      <c r="P17" s="273">
        <f t="shared" si="0"/>
        <v>1527.3281513067402</v>
      </c>
      <c r="Q17" s="273">
        <f t="shared" si="0"/>
        <v>8470.7969007089214</v>
      </c>
      <c r="R17" s="273">
        <f t="shared" si="0"/>
        <v>0</v>
      </c>
      <c r="S17" s="273">
        <f t="shared" si="0"/>
        <v>0</v>
      </c>
      <c r="T17" s="273">
        <f t="shared" si="1"/>
        <v>5551837.8300000019</v>
      </c>
    </row>
    <row r="18" spans="1:91" ht="20.100000000000001" customHeight="1" x14ac:dyDescent="0.25">
      <c r="A18" s="422">
        <v>39</v>
      </c>
      <c r="B18" s="131" t="s">
        <v>51</v>
      </c>
      <c r="C18" s="133">
        <f t="shared" si="0"/>
        <v>0</v>
      </c>
      <c r="D18" s="133">
        <f t="shared" si="0"/>
        <v>37171.03666886568</v>
      </c>
      <c r="E18" s="133">
        <f t="shared" si="0"/>
        <v>37738.821487961388</v>
      </c>
      <c r="F18" s="133">
        <f t="shared" si="0"/>
        <v>0</v>
      </c>
      <c r="G18" s="133">
        <f t="shared" si="0"/>
        <v>5202.178310790232</v>
      </c>
      <c r="H18" s="133">
        <f t="shared" si="0"/>
        <v>0</v>
      </c>
      <c r="I18" s="133">
        <f t="shared" si="0"/>
        <v>0</v>
      </c>
      <c r="J18" s="133">
        <f t="shared" si="0"/>
        <v>9607336.4866719171</v>
      </c>
      <c r="K18" s="133">
        <f t="shared" si="0"/>
        <v>20592.234559868244</v>
      </c>
      <c r="L18" s="133">
        <f t="shared" si="0"/>
        <v>0</v>
      </c>
      <c r="M18" s="133">
        <f t="shared" si="0"/>
        <v>0</v>
      </c>
      <c r="N18" s="133">
        <f t="shared" si="0"/>
        <v>5904.7905823962865</v>
      </c>
      <c r="O18" s="133">
        <f t="shared" si="0"/>
        <v>0</v>
      </c>
      <c r="P18" s="133">
        <f t="shared" si="0"/>
        <v>3796.9537675781248</v>
      </c>
      <c r="Q18" s="133">
        <f t="shared" si="0"/>
        <v>2459.142950621188</v>
      </c>
      <c r="R18" s="133">
        <f t="shared" si="0"/>
        <v>0</v>
      </c>
      <c r="S18" s="133">
        <f t="shared" si="0"/>
        <v>0</v>
      </c>
      <c r="T18" s="133">
        <f t="shared" si="1"/>
        <v>9720201.6449999977</v>
      </c>
    </row>
    <row r="19" spans="1:91" ht="20.100000000000001" customHeight="1" x14ac:dyDescent="0.25">
      <c r="A19" s="422">
        <v>41</v>
      </c>
      <c r="B19" s="272" t="s">
        <v>53</v>
      </c>
      <c r="C19" s="273">
        <f t="shared" si="0"/>
        <v>0</v>
      </c>
      <c r="D19" s="273">
        <f t="shared" si="0"/>
        <v>44313.252455841823</v>
      </c>
      <c r="E19" s="273">
        <f t="shared" si="0"/>
        <v>3592.9664153385256</v>
      </c>
      <c r="F19" s="273">
        <f t="shared" si="0"/>
        <v>0</v>
      </c>
      <c r="G19" s="273">
        <f t="shared" si="0"/>
        <v>0</v>
      </c>
      <c r="H19" s="273">
        <f t="shared" si="0"/>
        <v>5589.0588683043734</v>
      </c>
      <c r="I19" s="273">
        <f t="shared" si="0"/>
        <v>0</v>
      </c>
      <c r="J19" s="273">
        <f t="shared" si="0"/>
        <v>1597472.790108568</v>
      </c>
      <c r="K19" s="273">
        <f t="shared" si="0"/>
        <v>12375.773208388257</v>
      </c>
      <c r="L19" s="273">
        <f t="shared" si="0"/>
        <v>0</v>
      </c>
      <c r="M19" s="273">
        <f t="shared" si="0"/>
        <v>0</v>
      </c>
      <c r="N19" s="273">
        <f t="shared" si="0"/>
        <v>0</v>
      </c>
      <c r="O19" s="273">
        <f t="shared" si="0"/>
        <v>0</v>
      </c>
      <c r="P19" s="273">
        <f t="shared" si="0"/>
        <v>0</v>
      </c>
      <c r="Q19" s="273">
        <f t="shared" si="0"/>
        <v>2395.3109435590172</v>
      </c>
      <c r="R19" s="273">
        <f t="shared" si="0"/>
        <v>0</v>
      </c>
      <c r="S19" s="273">
        <f t="shared" si="0"/>
        <v>0</v>
      </c>
      <c r="T19" s="273">
        <f t="shared" si="1"/>
        <v>1665739.1520000002</v>
      </c>
    </row>
    <row r="20" spans="1:91" ht="20.100000000000001" customHeight="1" x14ac:dyDescent="0.25">
      <c r="A20" s="422">
        <v>45</v>
      </c>
      <c r="B20" s="131" t="s">
        <v>57</v>
      </c>
      <c r="C20" s="133">
        <f t="shared" ref="C20:S24" si="2">+C43+C66</f>
        <v>0</v>
      </c>
      <c r="D20" s="133">
        <f t="shared" si="2"/>
        <v>4523.2895754475694</v>
      </c>
      <c r="E20" s="133">
        <f t="shared" si="2"/>
        <v>0</v>
      </c>
      <c r="F20" s="133">
        <f t="shared" si="2"/>
        <v>376.94079795396414</v>
      </c>
      <c r="G20" s="133">
        <f t="shared" si="2"/>
        <v>0</v>
      </c>
      <c r="H20" s="133">
        <f t="shared" si="2"/>
        <v>0</v>
      </c>
      <c r="I20" s="133">
        <f t="shared" si="2"/>
        <v>0</v>
      </c>
      <c r="J20" s="133">
        <f t="shared" si="2"/>
        <v>0</v>
      </c>
      <c r="K20" s="133">
        <f t="shared" si="2"/>
        <v>17339.276705882352</v>
      </c>
      <c r="L20" s="133">
        <f t="shared" si="2"/>
        <v>12815.98713043478</v>
      </c>
      <c r="M20" s="133">
        <f t="shared" si="2"/>
        <v>376.94079795396414</v>
      </c>
      <c r="N20" s="133">
        <f t="shared" si="2"/>
        <v>29778.323038363167</v>
      </c>
      <c r="O20" s="133">
        <f t="shared" si="2"/>
        <v>1520484.9437468029</v>
      </c>
      <c r="P20" s="133">
        <f t="shared" si="2"/>
        <v>38824.902189258311</v>
      </c>
      <c r="Q20" s="133">
        <f t="shared" si="2"/>
        <v>33547.731017902806</v>
      </c>
      <c r="R20" s="133">
        <f t="shared" si="2"/>
        <v>0</v>
      </c>
      <c r="S20" s="133">
        <f t="shared" si="2"/>
        <v>0</v>
      </c>
      <c r="T20" s="133">
        <f t="shared" si="1"/>
        <v>1658068.3349999997</v>
      </c>
    </row>
    <row r="21" spans="1:91" ht="20.100000000000001" customHeight="1" x14ac:dyDescent="0.25">
      <c r="A21" s="422">
        <v>47</v>
      </c>
      <c r="B21" s="272" t="s">
        <v>60</v>
      </c>
      <c r="C21" s="273">
        <f t="shared" si="2"/>
        <v>0</v>
      </c>
      <c r="D21" s="273">
        <f t="shared" si="2"/>
        <v>1759.2600679575517</v>
      </c>
      <c r="E21" s="273">
        <f t="shared" si="2"/>
        <v>5277.780203872655</v>
      </c>
      <c r="F21" s="273">
        <f t="shared" si="2"/>
        <v>0</v>
      </c>
      <c r="G21" s="273">
        <f t="shared" si="2"/>
        <v>0</v>
      </c>
      <c r="H21" s="273">
        <f t="shared" si="2"/>
        <v>1759.2600679575517</v>
      </c>
      <c r="I21" s="273">
        <f t="shared" si="2"/>
        <v>0</v>
      </c>
      <c r="J21" s="273">
        <f t="shared" si="2"/>
        <v>0</v>
      </c>
      <c r="K21" s="273">
        <f t="shared" si="2"/>
        <v>0</v>
      </c>
      <c r="L21" s="273">
        <f t="shared" si="2"/>
        <v>5277.780203872655</v>
      </c>
      <c r="M21" s="273">
        <f t="shared" si="2"/>
        <v>0</v>
      </c>
      <c r="N21" s="273">
        <f t="shared" si="2"/>
        <v>594629.90296965244</v>
      </c>
      <c r="O21" s="273">
        <f t="shared" si="2"/>
        <v>52191.382016074029</v>
      </c>
      <c r="P21" s="273">
        <f t="shared" si="2"/>
        <v>6574281.571454539</v>
      </c>
      <c r="Q21" s="273">
        <f t="shared" si="2"/>
        <v>52191.382016074029</v>
      </c>
      <c r="R21" s="273">
        <f t="shared" si="2"/>
        <v>0</v>
      </c>
      <c r="S21" s="273">
        <f t="shared" si="2"/>
        <v>0</v>
      </c>
      <c r="T21" s="273">
        <f t="shared" si="1"/>
        <v>7287368.3190000001</v>
      </c>
    </row>
    <row r="22" spans="1:91" ht="20.100000000000001" customHeight="1" x14ac:dyDescent="0.25">
      <c r="A22" s="422">
        <v>49</v>
      </c>
      <c r="B22" s="131" t="s">
        <v>63</v>
      </c>
      <c r="C22" s="133">
        <f t="shared" si="2"/>
        <v>0</v>
      </c>
      <c r="D22" s="133">
        <f t="shared" si="2"/>
        <v>4970.2491708201169</v>
      </c>
      <c r="E22" s="133">
        <f t="shared" si="2"/>
        <v>662.69988944268232</v>
      </c>
      <c r="F22" s="133">
        <f t="shared" si="2"/>
        <v>0</v>
      </c>
      <c r="G22" s="133">
        <f t="shared" si="2"/>
        <v>4027.9093953488368</v>
      </c>
      <c r="H22" s="133">
        <f t="shared" si="2"/>
        <v>0</v>
      </c>
      <c r="I22" s="133">
        <f t="shared" si="2"/>
        <v>0</v>
      </c>
      <c r="J22" s="133">
        <f t="shared" si="2"/>
        <v>0</v>
      </c>
      <c r="K22" s="133">
        <f t="shared" si="2"/>
        <v>0</v>
      </c>
      <c r="L22" s="133">
        <f t="shared" si="2"/>
        <v>0</v>
      </c>
      <c r="M22" s="133">
        <f t="shared" si="2"/>
        <v>0</v>
      </c>
      <c r="N22" s="133">
        <f t="shared" si="2"/>
        <v>16372156.912780264</v>
      </c>
      <c r="O22" s="133">
        <f t="shared" si="2"/>
        <v>0</v>
      </c>
      <c r="P22" s="133">
        <f t="shared" si="2"/>
        <v>0</v>
      </c>
      <c r="Q22" s="133">
        <f t="shared" si="2"/>
        <v>56080.471182727255</v>
      </c>
      <c r="R22" s="133">
        <f t="shared" si="2"/>
        <v>0</v>
      </c>
      <c r="S22" s="133">
        <f t="shared" si="2"/>
        <v>16111.637581395347</v>
      </c>
      <c r="T22" s="133">
        <f t="shared" si="1"/>
        <v>16454009.879999997</v>
      </c>
    </row>
    <row r="23" spans="1:91" ht="20.100000000000001" customHeight="1" x14ac:dyDescent="0.25">
      <c r="A23" s="422">
        <v>51</v>
      </c>
      <c r="B23" s="272" t="s">
        <v>66</v>
      </c>
      <c r="C23" s="273">
        <f t="shared" si="2"/>
        <v>0</v>
      </c>
      <c r="D23" s="273">
        <f t="shared" si="2"/>
        <v>1715.1459784263961</v>
      </c>
      <c r="E23" s="273">
        <f t="shared" si="2"/>
        <v>0</v>
      </c>
      <c r="F23" s="273">
        <f t="shared" si="2"/>
        <v>0</v>
      </c>
      <c r="G23" s="273">
        <f t="shared" si="2"/>
        <v>686.05839137055852</v>
      </c>
      <c r="H23" s="273">
        <f t="shared" si="2"/>
        <v>0</v>
      </c>
      <c r="I23" s="273">
        <f t="shared" si="2"/>
        <v>0</v>
      </c>
      <c r="J23" s="273">
        <f t="shared" si="2"/>
        <v>0</v>
      </c>
      <c r="K23" s="273">
        <f t="shared" si="2"/>
        <v>0</v>
      </c>
      <c r="L23" s="273">
        <f t="shared" si="2"/>
        <v>1715.1459784263961</v>
      </c>
      <c r="M23" s="273">
        <f t="shared" si="2"/>
        <v>6711709.2427781736</v>
      </c>
      <c r="N23" s="273">
        <f t="shared" si="2"/>
        <v>41506.532677918789</v>
      </c>
      <c r="O23" s="273">
        <f t="shared" si="2"/>
        <v>0</v>
      </c>
      <c r="P23" s="273">
        <f t="shared" si="2"/>
        <v>0</v>
      </c>
      <c r="Q23" s="273">
        <f t="shared" si="2"/>
        <v>343.02919568527926</v>
      </c>
      <c r="R23" s="273">
        <f t="shared" si="2"/>
        <v>0</v>
      </c>
      <c r="S23" s="273">
        <f t="shared" si="2"/>
        <v>0</v>
      </c>
      <c r="T23" s="273">
        <f t="shared" si="1"/>
        <v>6757675.1550000003</v>
      </c>
    </row>
    <row r="24" spans="1:91" ht="20.100000000000001" customHeight="1" x14ac:dyDescent="0.25">
      <c r="A24" s="422">
        <v>53</v>
      </c>
      <c r="B24" s="267" t="s">
        <v>159</v>
      </c>
      <c r="C24" s="268">
        <f t="shared" si="2"/>
        <v>0</v>
      </c>
      <c r="D24" s="268">
        <f t="shared" si="2"/>
        <v>0</v>
      </c>
      <c r="E24" s="268">
        <f t="shared" si="2"/>
        <v>4541.8456363636369</v>
      </c>
      <c r="F24" s="268">
        <f t="shared" si="2"/>
        <v>0</v>
      </c>
      <c r="G24" s="268">
        <f t="shared" si="2"/>
        <v>1297.6701818181818</v>
      </c>
      <c r="H24" s="268">
        <f t="shared" si="2"/>
        <v>0</v>
      </c>
      <c r="I24" s="268">
        <f t="shared" si="2"/>
        <v>0</v>
      </c>
      <c r="J24" s="268">
        <f t="shared" si="2"/>
        <v>0</v>
      </c>
      <c r="K24" s="268">
        <f t="shared" si="2"/>
        <v>0</v>
      </c>
      <c r="L24" s="268">
        <f t="shared" si="2"/>
        <v>0</v>
      </c>
      <c r="M24" s="268">
        <f t="shared" si="2"/>
        <v>1162063.6478181819</v>
      </c>
      <c r="N24" s="268">
        <f t="shared" si="2"/>
        <v>6488.3509090909092</v>
      </c>
      <c r="O24" s="268">
        <f t="shared" si="2"/>
        <v>0</v>
      </c>
      <c r="P24" s="268">
        <f t="shared" si="2"/>
        <v>0</v>
      </c>
      <c r="Q24" s="268">
        <f t="shared" si="2"/>
        <v>1622.0877272727273</v>
      </c>
      <c r="R24" s="268">
        <f t="shared" si="2"/>
        <v>0</v>
      </c>
      <c r="S24" s="268">
        <f t="shared" si="2"/>
        <v>1622.0877272727273</v>
      </c>
      <c r="T24" s="269">
        <f t="shared" si="1"/>
        <v>1177635.69</v>
      </c>
    </row>
    <row r="25" spans="1:91" ht="20.100000000000001" customHeight="1" x14ac:dyDescent="0.25">
      <c r="A25" s="127"/>
      <c r="B25" s="274" t="s">
        <v>99</v>
      </c>
      <c r="C25" s="275">
        <f t="shared" ref="C25:S25" si="3">SUM(C5:C24)</f>
        <v>10388802.312359957</v>
      </c>
      <c r="D25" s="275">
        <f t="shared" si="3"/>
        <v>180276512.48456132</v>
      </c>
      <c r="E25" s="275">
        <f t="shared" si="3"/>
        <v>25317917.734962758</v>
      </c>
      <c r="F25" s="275">
        <f t="shared" si="3"/>
        <v>9201053.2989393547</v>
      </c>
      <c r="G25" s="275">
        <f t="shared" si="3"/>
        <v>38496870.734008864</v>
      </c>
      <c r="H25" s="275">
        <f t="shared" si="3"/>
        <v>17433617.361577157</v>
      </c>
      <c r="I25" s="275">
        <f t="shared" si="3"/>
        <v>5397520.1814833321</v>
      </c>
      <c r="J25" s="275">
        <f t="shared" si="3"/>
        <v>11411001.823272761</v>
      </c>
      <c r="K25" s="275">
        <f t="shared" si="3"/>
        <v>4755652.0479308404</v>
      </c>
      <c r="L25" s="275">
        <f t="shared" si="3"/>
        <v>4386096.7602843232</v>
      </c>
      <c r="M25" s="275">
        <f t="shared" si="3"/>
        <v>7898720.3489201153</v>
      </c>
      <c r="N25" s="275">
        <f t="shared" si="3"/>
        <v>28825733.657766163</v>
      </c>
      <c r="O25" s="275">
        <f t="shared" si="3"/>
        <v>4683203.7244937234</v>
      </c>
      <c r="P25" s="275">
        <f t="shared" si="3"/>
        <v>6990811.0632795226</v>
      </c>
      <c r="Q25" s="275">
        <f t="shared" si="3"/>
        <v>11359467.994563537</v>
      </c>
      <c r="R25" s="276">
        <f t="shared" si="3"/>
        <v>3092908.8175652884</v>
      </c>
      <c r="S25" s="276">
        <f t="shared" si="3"/>
        <v>1230648.6515982547</v>
      </c>
      <c r="T25" s="275">
        <f t="shared" si="1"/>
        <v>371146538.99756724</v>
      </c>
    </row>
    <row r="26" spans="1:91" s="40" customFormat="1" ht="22.5" customHeight="1" x14ac:dyDescent="0.25">
      <c r="A26" s="97"/>
      <c r="B26" s="451" t="s">
        <v>160</v>
      </c>
      <c r="C26" s="452"/>
      <c r="D26" s="452"/>
      <c r="E26" s="452"/>
      <c r="F26" s="452"/>
      <c r="G26" s="452"/>
      <c r="H26" s="452"/>
      <c r="I26" s="452"/>
      <c r="J26" s="452"/>
      <c r="K26" s="452"/>
      <c r="L26" s="452"/>
      <c r="M26" s="452"/>
      <c r="N26" s="452"/>
      <c r="O26" s="452"/>
      <c r="P26" s="452"/>
      <c r="Q26" s="452"/>
      <c r="R26" s="452"/>
      <c r="S26" s="452"/>
      <c r="T26" s="452"/>
      <c r="U26" s="34"/>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row>
    <row r="27" spans="1:91" ht="15" hidden="1" customHeight="1" x14ac:dyDescent="0.25">
      <c r="A27" s="65" t="s">
        <v>161</v>
      </c>
      <c r="B27" s="132"/>
      <c r="C27" s="96">
        <v>252</v>
      </c>
      <c r="D27" s="96">
        <v>254</v>
      </c>
      <c r="E27" s="96">
        <v>256</v>
      </c>
      <c r="F27" s="125">
        <v>258</v>
      </c>
      <c r="G27" s="96">
        <v>260</v>
      </c>
      <c r="H27" s="96">
        <v>263</v>
      </c>
      <c r="I27" s="96">
        <v>267</v>
      </c>
      <c r="J27" s="96">
        <v>268</v>
      </c>
      <c r="K27" s="96">
        <v>270</v>
      </c>
      <c r="L27" s="96">
        <v>272</v>
      </c>
      <c r="M27" s="96">
        <v>302</v>
      </c>
      <c r="N27" s="96">
        <v>304</v>
      </c>
      <c r="O27" s="96">
        <v>306</v>
      </c>
      <c r="P27" s="96">
        <v>308</v>
      </c>
      <c r="Q27" s="96">
        <v>310</v>
      </c>
      <c r="R27" s="96">
        <f>+R3</f>
        <v>350</v>
      </c>
      <c r="S27" s="96">
        <f>+S3</f>
        <v>351</v>
      </c>
      <c r="T27" s="51"/>
    </row>
    <row r="28" spans="1:91" ht="20.100000000000001" customHeight="1" x14ac:dyDescent="0.25">
      <c r="A28" s="422">
        <v>1</v>
      </c>
      <c r="B28" s="152" t="s">
        <v>5</v>
      </c>
      <c r="C28" s="153">
        <f>+UGPcntSCHNew*(VLOOKUP($A28,FY18ProjRev!$B$4:$L$23,11,FALSE))*VLOOKUP($A28,'FY17ProjSCH(revised)'!$A$3:$S$22,MATCH(C$27,'FY17ProjSCH(revised)'!$A$2:$S$2,0),FALSE)</f>
        <v>4618261.1948140785</v>
      </c>
      <c r="D28" s="153">
        <f>+UGPcntSCHNew*(VLOOKUP($A28,FY18ProjRev!$B$4:$L$23,11,FALSE))*VLOOKUP($A28,'FY17ProjSCH(revised)'!$A$3:$S$22,MATCH(D$27,'FY17ProjSCH(revised)'!$A$2:$S$2,0),FALSE)</f>
        <v>136235839.13539255</v>
      </c>
      <c r="E28" s="153">
        <f>+UGPcntSCHNew*(VLOOKUP($A28,FY18ProjRev!$B$4:$L$23,11,FALSE))*VLOOKUP($A28,'FY17ProjSCH(revised)'!$A$3:$S$22,MATCH(E$27,'FY17ProjSCH(revised)'!$A$2:$S$2,0),FALSE)</f>
        <v>13698971.334404688</v>
      </c>
      <c r="F28" s="153">
        <f>+UGPcntSCHNew*(VLOOKUP($A28,FY18ProjRev!$B$4:$L$23,11,FALSE))*VLOOKUP($A28,'FY17ProjSCH(revised)'!$A$3:$S$22,MATCH(F$27,'FY17ProjSCH(revised)'!$A$2:$S$2,0),FALSE)</f>
        <v>3418315.7954167919</v>
      </c>
      <c r="G28" s="153">
        <f>+UGPcntSCHNew*(VLOOKUP($A28,FY18ProjRev!$B$4:$L$23,11,FALSE))*VLOOKUP($A28,'FY17ProjSCH(revised)'!$A$3:$S$22,MATCH(G$27,'FY17ProjSCH(revised)'!$A$2:$S$2,0),FALSE)</f>
        <v>22133850.988332428</v>
      </c>
      <c r="H28" s="153">
        <f>+UGPcntSCHNew*(VLOOKUP($A28,FY18ProjRev!$B$4:$L$23,11,FALSE))*VLOOKUP($A28,'FY17ProjSCH(revised)'!$A$3:$S$22,MATCH(H$27,'FY17ProjSCH(revised)'!$A$2:$S$2,0),FALSE)</f>
        <v>12180626.989278503</v>
      </c>
      <c r="I28" s="153">
        <f>+UGPcntSCHNew*(VLOOKUP($A28,FY18ProjRev!$B$4:$L$23,11,FALSE))*VLOOKUP($A28,'FY17ProjSCH(revised)'!$A$3:$S$22,MATCH(I$27,'FY17ProjSCH(revised)'!$A$2:$S$2,0),FALSE)</f>
        <v>4306810.3984736996</v>
      </c>
      <c r="J28" s="153">
        <f>+UGPcntSCHNew*(VLOOKUP($A28,FY18ProjRev!$B$4:$L$23,11,FALSE))*VLOOKUP($A28,'FY17ProjSCH(revised)'!$A$3:$S$22,MATCH(J$27,'FY17ProjSCH(revised)'!$A$2:$S$2,0),FALSE)</f>
        <v>103701.12962365082</v>
      </c>
      <c r="K28" s="153">
        <f>+UGPcntSCHNew*(VLOOKUP($A28,FY18ProjRev!$B$4:$L$23,11,FALSE))*VLOOKUP($A28,'FY17ProjSCH(revised)'!$A$3:$S$22,MATCH(K$27,'FY17ProjSCH(revised)'!$A$2:$S$2,0),FALSE)</f>
        <v>19628.522022567075</v>
      </c>
      <c r="L28" s="153">
        <f>+UGPcntSCHNew*(VLOOKUP($A28,FY18ProjRev!$B$4:$L$23,11,FALSE))*VLOOKUP($A28,'FY17ProjSCH(revised)'!$A$3:$S$22,MATCH(L$27,'FY17ProjSCH(revised)'!$A$2:$S$2,0),FALSE)</f>
        <v>667369.7487672806</v>
      </c>
      <c r="M28" s="153">
        <f>+UGPcntSCHNew*(VLOOKUP($A28,FY18ProjRev!$B$4:$L$23,11,FALSE))*VLOOKUP($A28,'FY17ProjSCH(revised)'!$A$3:$S$22,MATCH(M$27,'FY17ProjSCH(revised)'!$A$2:$S$2,0),FALSE)</f>
        <v>17370.373471298295</v>
      </c>
      <c r="N28" s="153">
        <f>+UGPcntSCHNew*(VLOOKUP($A28,FY18ProjRev!$B$4:$L$23,11,FALSE))*VLOOKUP($A28,'FY17ProjSCH(revised)'!$A$3:$S$22,MATCH(N$27,'FY17ProjSCH(revised)'!$A$2:$S$2,0),FALSE)</f>
        <v>6312220.015735087</v>
      </c>
      <c r="O28" s="153">
        <f>+UGPcntSCHNew*(VLOOKUP($A28,FY18ProjRev!$B$4:$L$23,11,FALSE))*VLOOKUP($A28,'FY17ProjSCH(revised)'!$A$3:$S$22,MATCH(O$27,'FY17ProjSCH(revised)'!$A$2:$S$2,0),FALSE)</f>
        <v>1952256.2744392157</v>
      </c>
      <c r="P28" s="153">
        <f>+UGPcntSCHNew*(VLOOKUP($A28,FY18ProjRev!$B$4:$L$23,11,FALSE))*VLOOKUP($A28,'FY17ProjSCH(revised)'!$A$3:$S$22,MATCH(P$27,'FY17ProjSCH(revised)'!$A$2:$S$2,0),FALSE)</f>
        <v>76429.6432737125</v>
      </c>
      <c r="Q28" s="153">
        <f>+UGPcntSCHNew*(VLOOKUP($A28,FY18ProjRev!$B$4:$L$23,11,FALSE))*VLOOKUP($A28,'FY17ProjSCH(revised)'!$A$3:$S$22,MATCH(Q$27,'FY17ProjSCH(revised)'!$A$2:$S$2,0),FALSE)</f>
        <v>4926932.7313990481</v>
      </c>
      <c r="R28" s="153">
        <f>+UGPcntSCHNew*(VLOOKUP($A28,FY18ProjRev!$B$4:$L$23,11,FALSE))*VLOOKUP($A28,'FY17ProjSCH(revised)'!$A$3:$S$22,MATCH(R$27,'FY17ProjSCH(revised)'!$A$2:$S$2,0),FALSE)</f>
        <v>3029566.8371291356</v>
      </c>
      <c r="S28" s="153">
        <f>+UGPcntSCHNew*(VLOOKUP($A28,FY18ProjRev!$B$4:$L$23,11,FALSE))*VLOOKUP($A28,'FY17ProjSCH(revised)'!$A$3:$S$22,MATCH(S$27,'FY17ProjSCH(revised)'!$A$2:$S$2,0),FALSE)</f>
        <v>60448.899680118069</v>
      </c>
      <c r="T28" s="154">
        <f t="shared" ref="T28:T47" si="4">SUM(C28:Q28)+R28+S28</f>
        <v>213758600.01165387</v>
      </c>
    </row>
    <row r="29" spans="1:91" s="40" customFormat="1" ht="20.100000000000001" customHeight="1" x14ac:dyDescent="0.25">
      <c r="A29" s="422">
        <v>3</v>
      </c>
      <c r="B29" s="155" t="s">
        <v>13</v>
      </c>
      <c r="C29" s="133">
        <f>+GPPcntSCHNew*(VLOOKUP($A29,FY18ProjRev!$B$4:$L$23,11,FALSE))*VLOOKUP($A29,'FY17ProjSCH(revised)'!$A$3:$S$22,MATCH(C$27,'FY17ProjSCH(revised)'!$A$2:$S$2,0),FALSE)</f>
        <v>94430.022324737802</v>
      </c>
      <c r="D29" s="133">
        <f>+GPPcntSCHNew*(VLOOKUP($A29,FY18ProjRev!$B$4:$L$23,11,FALSE))*VLOOKUP($A29,'FY17ProjSCH(revised)'!$A$3:$S$22,MATCH(D$27,'FY17ProjSCH(revised)'!$A$2:$S$2,0),FALSE)</f>
        <v>7717344.5691009993</v>
      </c>
      <c r="E29" s="133">
        <f>+GPPcntSCHNew*(VLOOKUP($A29,FY18ProjRev!$B$4:$L$23,11,FALSE))*VLOOKUP($A29,'FY17ProjSCH(revised)'!$A$3:$S$22,MATCH(E$27,'FY17ProjSCH(revised)'!$A$2:$S$2,0),FALSE)</f>
        <v>255572.99561841364</v>
      </c>
      <c r="F29" s="133">
        <f>+GPPcntSCHNew*(VLOOKUP($A29,FY18ProjRev!$B$4:$L$23,11,FALSE))*VLOOKUP($A29,'FY17ProjSCH(revised)'!$A$3:$S$22,MATCH(F$27,'FY17ProjSCH(revised)'!$A$2:$S$2,0),FALSE)</f>
        <v>46315.106248219556</v>
      </c>
      <c r="G29" s="133">
        <f>+GPPcntSCHNew*(VLOOKUP($A29,FY18ProjRev!$B$4:$L$23,11,FALSE))*VLOOKUP($A29,'FY17ProjSCH(revised)'!$A$3:$S$22,MATCH(G$27,'FY17ProjSCH(revised)'!$A$2:$S$2,0),FALSE)</f>
        <v>551581.71871260437</v>
      </c>
      <c r="H29" s="133">
        <f>+GPPcntSCHNew*(VLOOKUP($A29,FY18ProjRev!$B$4:$L$23,11,FALSE))*VLOOKUP($A29,'FY17ProjSCH(revised)'!$A$3:$S$22,MATCH(H$27,'FY17ProjSCH(revised)'!$A$2:$S$2,0),FALSE)</f>
        <v>49794.738582930353</v>
      </c>
      <c r="I29" s="133">
        <f>+GPPcntSCHNew*(VLOOKUP($A29,FY18ProjRev!$B$4:$L$23,11,FALSE))*VLOOKUP($A29,'FY17ProjSCH(revised)'!$A$3:$S$22,MATCH(I$27,'FY17ProjSCH(revised)'!$A$2:$S$2,0),FALSE)</f>
        <v>174461.56602308611</v>
      </c>
      <c r="J29" s="133">
        <f>+GPPcntSCHNew*(VLOOKUP($A29,FY18ProjRev!$B$4:$L$23,11,FALSE))*VLOOKUP($A29,'FY17ProjSCH(revised)'!$A$3:$S$22,MATCH(J$27,'FY17ProjSCH(revised)'!$A$2:$S$2,0),FALSE)</f>
        <v>5399.4294848960626</v>
      </c>
      <c r="K29" s="133">
        <f>+GPPcntSCHNew*(VLOOKUP($A29,FY18ProjRev!$B$4:$L$23,11,FALSE))*VLOOKUP($A29,'FY17ProjSCH(revised)'!$A$3:$S$22,MATCH(K$27,'FY17ProjSCH(revised)'!$A$2:$S$2,0),FALSE)</f>
        <v>69232.684728556182</v>
      </c>
      <c r="L29" s="133">
        <f>+GPPcntSCHNew*(VLOOKUP($A29,FY18ProjRev!$B$4:$L$23,11,FALSE))*VLOOKUP($A29,'FY17ProjSCH(revised)'!$A$3:$S$22,MATCH(L$27,'FY17ProjSCH(revised)'!$A$2:$S$2,0),FALSE)</f>
        <v>6119.3534162155374</v>
      </c>
      <c r="M29" s="133">
        <f>+GPPcntSCHNew*(VLOOKUP($A29,FY18ProjRev!$B$4:$L$23,11,FALSE))*VLOOKUP($A29,'FY17ProjSCH(revised)'!$A$3:$S$22,MATCH(M$27,'FY17ProjSCH(revised)'!$A$2:$S$2,0),FALSE)</f>
        <v>1199.8732188657916</v>
      </c>
      <c r="N29" s="133">
        <f>+GPPcntSCHNew*(VLOOKUP($A29,FY18ProjRev!$B$4:$L$23,11,FALSE))*VLOOKUP($A29,'FY17ProjSCH(revised)'!$A$3:$S$22,MATCH(N$27,'FY17ProjSCH(revised)'!$A$2:$S$2,0),FALSE)</f>
        <v>1475724.071883037</v>
      </c>
      <c r="O29" s="133">
        <f>+GPPcntSCHNew*(VLOOKUP($A29,FY18ProjRev!$B$4:$L$23,11,FALSE))*VLOOKUP($A29,'FY17ProjSCH(revised)'!$A$3:$S$22,MATCH(O$27,'FY17ProjSCH(revised)'!$A$2:$S$2,0),FALSE)</f>
        <v>2039.7844720718458</v>
      </c>
      <c r="P29" s="133">
        <f>+GPPcntSCHNew*(VLOOKUP($A29,FY18ProjRev!$B$4:$L$23,11,FALSE))*VLOOKUP($A29,'FY17ProjSCH(revised)'!$A$3:$S$22,MATCH(P$27,'FY17ProjSCH(revised)'!$A$2:$S$2,0),FALSE)</f>
        <v>215017.28082074987</v>
      </c>
      <c r="Q29" s="133">
        <f>+GPPcntSCHNew*(VLOOKUP($A29,FY18ProjRev!$B$4:$L$23,11,FALSE))*VLOOKUP($A29,'FY17ProjSCH(revised)'!$A$3:$S$22,MATCH(Q$27,'FY17ProjSCH(revised)'!$A$2:$S$2,0),FALSE)</f>
        <v>89990.491414934368</v>
      </c>
      <c r="R29" s="133">
        <f>+GPPcntSCHNew*(VLOOKUP($A29,FY18ProjRev!$B$4:$L$23,11,FALSE))*VLOOKUP($A29,'FY17ProjSCH(revised)'!$A$3:$S$22,MATCH(R$27,'FY17ProjSCH(revised)'!$A$2:$S$2,0),FALSE)</f>
        <v>0</v>
      </c>
      <c r="S29" s="133">
        <f>+GPPcntSCHNew*(VLOOKUP($A29,FY18ProjRev!$B$4:$L$23,11,FALSE))*VLOOKUP($A29,'FY17ProjSCH(revised)'!$A$3:$S$22,MATCH(S$27,'FY17ProjSCH(revised)'!$A$2:$S$2,0),FALSE)</f>
        <v>709125.0723496828</v>
      </c>
      <c r="T29" s="156">
        <f t="shared" si="4"/>
        <v>11463348.758399999</v>
      </c>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row>
    <row r="30" spans="1:91" ht="20.100000000000001" customHeight="1" x14ac:dyDescent="0.25">
      <c r="A30" s="422">
        <v>5</v>
      </c>
      <c r="B30" s="157" t="s">
        <v>16</v>
      </c>
      <c r="C30" s="158">
        <f>+GPPcntSCHNew*(VLOOKUP($A30,FY18ProjRev!$B$4:$L$23,11,FALSE))*VLOOKUP($A30,'FY17ProjSCH(revised)'!$A$3:$S$22,MATCH(C$27,'FY17ProjSCH(revised)'!$A$2:$S$2,0),FALSE)</f>
        <v>2839.3198214876033</v>
      </c>
      <c r="D30" s="158">
        <f>+GPPcntSCHNew*(VLOOKUP($A30,FY18ProjRev!$B$4:$L$23,11,FALSE))*VLOOKUP($A30,'FY17ProjSCH(revised)'!$A$3:$S$22,MATCH(D$27,'FY17ProjSCH(revised)'!$A$2:$S$2,0),FALSE)</f>
        <v>51107.756786776867</v>
      </c>
      <c r="E30" s="158">
        <f>+GPPcntSCHNew*(VLOOKUP($A30,FY18ProjRev!$B$4:$L$23,11,FALSE))*VLOOKUP($A30,'FY17ProjSCH(revised)'!$A$3:$S$22,MATCH(E$27,'FY17ProjSCH(revised)'!$A$2:$S$2,0),FALSE)</f>
        <v>473.21997024793393</v>
      </c>
      <c r="F30" s="158">
        <f>+GPPcntSCHNew*(VLOOKUP($A30,FY18ProjRev!$B$4:$L$23,11,FALSE))*VLOOKUP($A30,'FY17ProjSCH(revised)'!$A$3:$S$22,MATCH(F$27,'FY17ProjSCH(revised)'!$A$2:$S$2,0),FALSE)</f>
        <v>5915.2496280991736</v>
      </c>
      <c r="G30" s="158">
        <f>+GPPcntSCHNew*(VLOOKUP($A30,FY18ProjRev!$B$4:$L$23,11,FALSE))*VLOOKUP($A30,'FY17ProjSCH(revised)'!$A$3:$S$22,MATCH(G$27,'FY17ProjSCH(revised)'!$A$2:$S$2,0),FALSE)</f>
        <v>4732.1997024793391</v>
      </c>
      <c r="H30" s="158">
        <f>+GPPcntSCHNew*(VLOOKUP($A30,FY18ProjRev!$B$4:$L$23,11,FALSE))*VLOOKUP($A30,'FY17ProjSCH(revised)'!$A$3:$S$22,MATCH(H$27,'FY17ProjSCH(revised)'!$A$2:$S$2,0),FALSE)</f>
        <v>0</v>
      </c>
      <c r="I30" s="158">
        <f>+GPPcntSCHNew*(VLOOKUP($A30,FY18ProjRev!$B$4:$L$23,11,FALSE))*VLOOKUP($A30,'FY17ProjSCH(revised)'!$A$3:$S$22,MATCH(I$27,'FY17ProjSCH(revised)'!$A$2:$S$2,0),FALSE)</f>
        <v>2129.4898661157026</v>
      </c>
      <c r="J30" s="158">
        <f>+GPPcntSCHNew*(VLOOKUP($A30,FY18ProjRev!$B$4:$L$23,11,FALSE))*VLOOKUP($A30,'FY17ProjSCH(revised)'!$A$3:$S$22,MATCH(J$27,'FY17ProjSCH(revised)'!$A$2:$S$2,0),FALSE)</f>
        <v>0</v>
      </c>
      <c r="K30" s="158">
        <f>+GPPcntSCHNew*(VLOOKUP($A30,FY18ProjRev!$B$4:$L$23,11,FALSE))*VLOOKUP($A30,'FY17ProjSCH(revised)'!$A$3:$S$22,MATCH(K$27,'FY17ProjSCH(revised)'!$A$2:$S$2,0),FALSE)</f>
        <v>2839.3198214876033</v>
      </c>
      <c r="L30" s="158">
        <f>+GPPcntSCHNew*(VLOOKUP($A30,FY18ProjRev!$B$4:$L$23,11,FALSE))*VLOOKUP($A30,'FY17ProjSCH(revised)'!$A$3:$S$22,MATCH(L$27,'FY17ProjSCH(revised)'!$A$2:$S$2,0),FALSE)</f>
        <v>174618.16902148761</v>
      </c>
      <c r="M30" s="158">
        <f>+GPPcntSCHNew*(VLOOKUP($A30,FY18ProjRev!$B$4:$L$23,11,FALSE))*VLOOKUP($A30,'FY17ProjSCH(revised)'!$A$3:$S$22,MATCH(M$27,'FY17ProjSCH(revised)'!$A$2:$S$2,0),FALSE)</f>
        <v>0</v>
      </c>
      <c r="N30" s="158">
        <f>+GPPcntSCHNew*(VLOOKUP($A30,FY18ProjRev!$B$4:$L$23,11,FALSE))*VLOOKUP($A30,'FY17ProjSCH(revised)'!$A$3:$S$22,MATCH(N$27,'FY17ProjSCH(revised)'!$A$2:$S$2,0),FALSE)</f>
        <v>981458.21829421492</v>
      </c>
      <c r="O30" s="158">
        <f>+GPPcntSCHNew*(VLOOKUP($A30,FY18ProjRev!$B$4:$L$23,11,FALSE))*VLOOKUP($A30,'FY17ProjSCH(revised)'!$A$3:$S$22,MATCH(O$27,'FY17ProjSCH(revised)'!$A$2:$S$2,0),FALSE)</f>
        <v>709.82995537190084</v>
      </c>
      <c r="P30" s="158">
        <f>+GPPcntSCHNew*(VLOOKUP($A30,FY18ProjRev!$B$4:$L$23,11,FALSE))*VLOOKUP($A30,'FY17ProjSCH(revised)'!$A$3:$S$22,MATCH(P$27,'FY17ProjSCH(revised)'!$A$2:$S$2,0),FALSE)</f>
        <v>1419.6599107438017</v>
      </c>
      <c r="Q30" s="158">
        <f>+GPPcntSCHNew*(VLOOKUP($A30,FY18ProjRev!$B$4:$L$23,11,FALSE))*VLOOKUP($A30,'FY17ProjSCH(revised)'!$A$3:$S$22,MATCH(Q$27,'FY17ProjSCH(revised)'!$A$2:$S$2,0),FALSE)</f>
        <v>30522.688080991738</v>
      </c>
      <c r="R30" s="158">
        <f>+GPPcntSCHNew*(VLOOKUP($A30,FY18ProjRev!$B$4:$L$23,11,FALSE))*VLOOKUP($A30,'FY17ProjSCH(revised)'!$A$3:$S$22,MATCH(R$27,'FY17ProjSCH(revised)'!$A$2:$S$2,0),FALSE)</f>
        <v>0</v>
      </c>
      <c r="S30" s="158">
        <f>+GPPcntSCHNew*(VLOOKUP($A30,FY18ProjRev!$B$4:$L$23,11,FALSE))*VLOOKUP($A30,'FY17ProjSCH(revised)'!$A$3:$S$22,MATCH(S$27,'FY17ProjSCH(revised)'!$A$2:$S$2,0),FALSE)</f>
        <v>946.43994049586786</v>
      </c>
      <c r="T30" s="159">
        <f t="shared" si="4"/>
        <v>1259711.5608000001</v>
      </c>
    </row>
    <row r="31" spans="1:91" s="40" customFormat="1" ht="20.100000000000001" customHeight="1" x14ac:dyDescent="0.25">
      <c r="A31" s="422">
        <v>7</v>
      </c>
      <c r="B31" s="155" t="s">
        <v>18</v>
      </c>
      <c r="C31" s="133">
        <f>+GPPcntSCHNew*(VLOOKUP($A31,FY18ProjRev!$B$4:$L$23,11,FALSE))*VLOOKUP($A31,'FY17ProjSCH(revised)'!$A$3:$S$22,MATCH(C$27,'FY17ProjSCH(revised)'!$A$2:$S$2,0),FALSE)</f>
        <v>41319.184675098615</v>
      </c>
      <c r="D31" s="133">
        <f>+GPPcntSCHNew*(VLOOKUP($A31,FY18ProjRev!$B$4:$L$23,11,FALSE))*VLOOKUP($A31,'FY17ProjSCH(revised)'!$A$3:$S$22,MATCH(D$27,'FY17ProjSCH(revised)'!$A$2:$S$2,0),FALSE)</f>
        <v>396777.37612663186</v>
      </c>
      <c r="E31" s="133">
        <f>+GPPcntSCHNew*(VLOOKUP($A31,FY18ProjRev!$B$4:$L$23,11,FALSE))*VLOOKUP($A31,'FY17ProjSCH(revised)'!$A$3:$S$22,MATCH(E$27,'FY17ProjSCH(revised)'!$A$2:$S$2,0),FALSE)</f>
        <v>21697.288756330323</v>
      </c>
      <c r="F31" s="133">
        <f>+GPPcntSCHNew*(VLOOKUP($A31,FY18ProjRev!$B$4:$L$23,11,FALSE))*VLOOKUP($A31,'FY17ProjSCH(revised)'!$A$3:$S$22,MATCH(F$27,'FY17ProjSCH(revised)'!$A$2:$S$2,0),FALSE)</f>
        <v>26414.090659880392</v>
      </c>
      <c r="G31" s="133">
        <f>+GPPcntSCHNew*(VLOOKUP($A31,FY18ProjRev!$B$4:$L$23,11,FALSE))*VLOOKUP($A31,'FY17ProjSCH(revised)'!$A$3:$S$22,MATCH(G$27,'FY17ProjSCH(revised)'!$A$2:$S$2,0),FALSE)</f>
        <v>6252215.2591936886</v>
      </c>
      <c r="H31" s="133">
        <f>+GPPcntSCHNew*(VLOOKUP($A31,FY18ProjRev!$B$4:$L$23,11,FALSE))*VLOOKUP($A31,'FY17ProjSCH(revised)'!$A$3:$S$22,MATCH(H$27,'FY17ProjSCH(revised)'!$A$2:$S$2,0),FALSE)</f>
        <v>35470.350314696523</v>
      </c>
      <c r="I31" s="133">
        <f>+GPPcntSCHNew*(VLOOKUP($A31,FY18ProjRev!$B$4:$L$23,11,FALSE))*VLOOKUP($A31,'FY17ProjSCH(revised)'!$A$3:$S$22,MATCH(I$27,'FY17ProjSCH(revised)'!$A$2:$S$2,0),FALSE)</f>
        <v>11320.324568520167</v>
      </c>
      <c r="J31" s="133">
        <f>+GPPcntSCHNew*(VLOOKUP($A31,FY18ProjRev!$B$4:$L$23,11,FALSE))*VLOOKUP($A31,'FY17ProjSCH(revised)'!$A$3:$S$22,MATCH(J$27,'FY17ProjSCH(revised)'!$A$2:$S$2,0),FALSE)</f>
        <v>19999.240071052296</v>
      </c>
      <c r="K31" s="133">
        <f>+GPPcntSCHNew*(VLOOKUP($A31,FY18ProjRev!$B$4:$L$23,11,FALSE))*VLOOKUP($A31,'FY17ProjSCH(revised)'!$A$3:$S$22,MATCH(K$27,'FY17ProjSCH(revised)'!$A$2:$S$2,0),FALSE)</f>
        <v>8301.5713502481231</v>
      </c>
      <c r="L31" s="133">
        <f>+GPPcntSCHNew*(VLOOKUP($A31,FY18ProjRev!$B$4:$L$23,11,FALSE))*VLOOKUP($A31,'FY17ProjSCH(revised)'!$A$3:$S$22,MATCH(L$27,'FY17ProjSCH(revised)'!$A$2:$S$2,0),FALSE)</f>
        <v>2641.4090659880389</v>
      </c>
      <c r="M31" s="133">
        <f>+GPPcntSCHNew*(VLOOKUP($A31,FY18ProjRev!$B$4:$L$23,11,FALSE))*VLOOKUP($A31,'FY17ProjSCH(revised)'!$A$3:$S$22,MATCH(M$27,'FY17ProjSCH(revised)'!$A$2:$S$2,0),FALSE)</f>
        <v>0</v>
      </c>
      <c r="N31" s="133">
        <f>+GPPcntSCHNew*(VLOOKUP($A31,FY18ProjRev!$B$4:$L$23,11,FALSE))*VLOOKUP($A31,'FY17ProjSCH(revised)'!$A$3:$S$22,MATCH(N$27,'FY17ProjSCH(revised)'!$A$2:$S$2,0),FALSE)</f>
        <v>100184.87243140348</v>
      </c>
      <c r="O31" s="133">
        <f>+GPPcntSCHNew*(VLOOKUP($A31,FY18ProjRev!$B$4:$L$23,11,FALSE))*VLOOKUP($A31,'FY17ProjSCH(revised)'!$A$3:$S$22,MATCH(O$27,'FY17ProjSCH(revised)'!$A$2:$S$2,0),FALSE)</f>
        <v>221878.36154299529</v>
      </c>
      <c r="P31" s="133">
        <f>+GPPcntSCHNew*(VLOOKUP($A31,FY18ProjRev!$B$4:$L$23,11,FALSE))*VLOOKUP($A31,'FY17ProjSCH(revised)'!$A$3:$S$22,MATCH(P$27,'FY17ProjSCH(revised)'!$A$2:$S$2,0),FALSE)</f>
        <v>1698.0486852780252</v>
      </c>
      <c r="Q31" s="133">
        <f>+GPPcntSCHNew*(VLOOKUP($A31,FY18ProjRev!$B$4:$L$23,11,FALSE))*VLOOKUP($A31,'FY17ProjSCH(revised)'!$A$3:$S$22,MATCH(Q$27,'FY17ProjSCH(revised)'!$A$2:$S$2,0),FALSE)</f>
        <v>149428.28430446621</v>
      </c>
      <c r="R31" s="133">
        <f>+GPPcntSCHNew*(VLOOKUP($A31,FY18ProjRev!$B$4:$L$23,11,FALSE))*VLOOKUP($A31,'FY17ProjSCH(revised)'!$A$3:$S$22,MATCH(R$27,'FY17ProjSCH(revised)'!$A$2:$S$2,0),FALSE)</f>
        <v>754.68830456801118</v>
      </c>
      <c r="S31" s="133">
        <f>+GPPcntSCHNew*(VLOOKUP($A31,FY18ProjRev!$B$4:$L$23,11,FALSE))*VLOOKUP($A31,'FY17ProjSCH(revised)'!$A$3:$S$22,MATCH(S$27,'FY17ProjSCH(revised)'!$A$2:$S$2,0),FALSE)</f>
        <v>123768.88194915385</v>
      </c>
      <c r="T31" s="156">
        <f t="shared" si="4"/>
        <v>7413869.2319999989</v>
      </c>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row>
    <row r="32" spans="1:91" ht="20.100000000000001" customHeight="1" x14ac:dyDescent="0.25">
      <c r="A32" s="422">
        <v>9</v>
      </c>
      <c r="B32" s="157" t="s">
        <v>22</v>
      </c>
      <c r="C32" s="158">
        <f>+GPPcntSCHNew*(VLOOKUP($A32,FY18ProjRev!$B$4:$L$23,11,FALSE))*VLOOKUP($A32,'FY17ProjSCH(revised)'!$A$3:$S$22,MATCH(C$27,'FY17ProjSCH(revised)'!$A$2:$S$2,0),FALSE)</f>
        <v>2839.1550089574339</v>
      </c>
      <c r="D32" s="158">
        <f>+GPPcntSCHNew*(VLOOKUP($A32,FY18ProjRev!$B$4:$L$23,11,FALSE))*VLOOKUP($A32,'FY17ProjSCH(revised)'!$A$3:$S$22,MATCH(D$27,'FY17ProjSCH(revised)'!$A$2:$S$2,0),FALSE)</f>
        <v>112898.16388560148</v>
      </c>
      <c r="E32" s="158">
        <f>+GPPcntSCHNew*(VLOOKUP($A32,FY18ProjRev!$B$4:$L$23,11,FALSE))*VLOOKUP($A32,'FY17ProjSCH(revised)'!$A$3:$S$22,MATCH(E$27,'FY17ProjSCH(revised)'!$A$2:$S$2,0),FALSE)</f>
        <v>1670.091181739667</v>
      </c>
      <c r="F32" s="158">
        <f>+GPPcntSCHNew*(VLOOKUP($A32,FY18ProjRev!$B$4:$L$23,11,FALSE))*VLOOKUP($A32,'FY17ProjSCH(revised)'!$A$3:$S$22,MATCH(F$27,'FY17ProjSCH(revised)'!$A$2:$S$2,0),FALSE)</f>
        <v>6513.3556087847001</v>
      </c>
      <c r="G32" s="158">
        <f>+GPPcntSCHNew*(VLOOKUP($A32,FY18ProjRev!$B$4:$L$23,11,FALSE))*VLOOKUP($A32,'FY17ProjSCH(revised)'!$A$3:$S$22,MATCH(G$27,'FY17ProjSCH(revised)'!$A$2:$S$2,0),FALSE)</f>
        <v>25719.404198790868</v>
      </c>
      <c r="H32" s="158">
        <f>+GPPcntSCHNew*(VLOOKUP($A32,FY18ProjRev!$B$4:$L$23,11,FALSE))*VLOOKUP($A32,'FY17ProjSCH(revised)'!$A$3:$S$22,MATCH(H$27,'FY17ProjSCH(revised)'!$A$2:$S$2,0),FALSE)</f>
        <v>2498957.4352370636</v>
      </c>
      <c r="I32" s="158">
        <f>+GPPcntSCHNew*(VLOOKUP($A32,FY18ProjRev!$B$4:$L$23,11,FALSE))*VLOOKUP($A32,'FY17ProjSCH(revised)'!$A$3:$S$22,MATCH(I$27,'FY17ProjSCH(revised)'!$A$2:$S$2,0),FALSE)</f>
        <v>1336.0729453917336</v>
      </c>
      <c r="J32" s="158">
        <f>+GPPcntSCHNew*(VLOOKUP($A32,FY18ProjRev!$B$4:$L$23,11,FALSE))*VLOOKUP($A32,'FY17ProjSCH(revised)'!$A$3:$S$22,MATCH(J$27,'FY17ProjSCH(revised)'!$A$2:$S$2,0),FALSE)</f>
        <v>9853.5379722640355</v>
      </c>
      <c r="K32" s="158">
        <f>+GPPcntSCHNew*(VLOOKUP($A32,FY18ProjRev!$B$4:$L$23,11,FALSE))*VLOOKUP($A32,'FY17ProjSCH(revised)'!$A$3:$S$22,MATCH(K$27,'FY17ProjSCH(revised)'!$A$2:$S$2,0),FALSE)</f>
        <v>22546.230953485505</v>
      </c>
      <c r="L32" s="158">
        <f>+GPPcntSCHNew*(VLOOKUP($A32,FY18ProjRev!$B$4:$L$23,11,FALSE))*VLOOKUP($A32,'FY17ProjSCH(revised)'!$A$3:$S$22,MATCH(L$27,'FY17ProjSCH(revised)'!$A$2:$S$2,0),FALSE)</f>
        <v>1002.0547090438001</v>
      </c>
      <c r="M32" s="158">
        <f>+GPPcntSCHNew*(VLOOKUP($A32,FY18ProjRev!$B$4:$L$23,11,FALSE))*VLOOKUP($A32,'FY17ProjSCH(revised)'!$A$3:$S$22,MATCH(M$27,'FY17ProjSCH(revised)'!$A$2:$S$2,0),FALSE)</f>
        <v>0</v>
      </c>
      <c r="N32" s="158">
        <f>+GPPcntSCHNew*(VLOOKUP($A32,FY18ProjRev!$B$4:$L$23,11,FALSE))*VLOOKUP($A32,'FY17ProjSCH(revised)'!$A$3:$S$22,MATCH(N$27,'FY17ProjSCH(revised)'!$A$2:$S$2,0),FALSE)</f>
        <v>5511.3008997409006</v>
      </c>
      <c r="O32" s="158">
        <f>+GPPcntSCHNew*(VLOOKUP($A32,FY18ProjRev!$B$4:$L$23,11,FALSE))*VLOOKUP($A32,'FY17ProjSCH(revised)'!$A$3:$S$22,MATCH(O$27,'FY17ProjSCH(revised)'!$A$2:$S$2,0),FALSE)</f>
        <v>0</v>
      </c>
      <c r="P32" s="158">
        <f>+GPPcntSCHNew*(VLOOKUP($A32,FY18ProjRev!$B$4:$L$23,11,FALSE))*VLOOKUP($A32,'FY17ProjSCH(revised)'!$A$3:$S$22,MATCH(P$27,'FY17ProjSCH(revised)'!$A$2:$S$2,0),FALSE)</f>
        <v>0</v>
      </c>
      <c r="Q32" s="158">
        <f>+GPPcntSCHNew*(VLOOKUP($A32,FY18ProjRev!$B$4:$L$23,11,FALSE))*VLOOKUP($A32,'FY17ProjSCH(revised)'!$A$3:$S$22,MATCH(Q$27,'FY17ProjSCH(revised)'!$A$2:$S$2,0),FALSE)</f>
        <v>6012.3282542628003</v>
      </c>
      <c r="R32" s="158">
        <f>+GPPcntSCHNew*(VLOOKUP($A32,FY18ProjRev!$B$4:$L$23,11,FALSE))*VLOOKUP($A32,'FY17ProjSCH(revised)'!$A$3:$S$22,MATCH(R$27,'FY17ProjSCH(revised)'!$A$2:$S$2,0),FALSE)</f>
        <v>0</v>
      </c>
      <c r="S32" s="158">
        <f>+GPPcntSCHNew*(VLOOKUP($A32,FY18ProjRev!$B$4:$L$23,11,FALSE))*VLOOKUP($A32,'FY17ProjSCH(revised)'!$A$3:$S$22,MATCH(S$27,'FY17ProjSCH(revised)'!$A$2:$S$2,0),FALSE)</f>
        <v>12358.674744873535</v>
      </c>
      <c r="T32" s="159">
        <f t="shared" si="4"/>
        <v>2707217.8056000001</v>
      </c>
    </row>
    <row r="33" spans="1:91" s="40" customFormat="1" ht="20.100000000000001" customHeight="1" x14ac:dyDescent="0.25">
      <c r="A33" s="422">
        <v>11</v>
      </c>
      <c r="B33" s="155" t="s">
        <v>25</v>
      </c>
      <c r="C33" s="133">
        <f>+GPPcntSCHNew*(VLOOKUP($A33,FY18ProjRev!$B$4:$L$23,11,FALSE))*VLOOKUP($A33,'FY17ProjSCH(revised)'!$A$3:$S$22,MATCH(C$27,'FY17ProjSCH(revised)'!$A$2:$S$2,0),FALSE)</f>
        <v>611.4674048091681</v>
      </c>
      <c r="D33" s="133">
        <f>+GPPcntSCHNew*(VLOOKUP($A33,FY18ProjRev!$B$4:$L$23,11,FALSE))*VLOOKUP($A33,'FY17ProjSCH(revised)'!$A$3:$S$22,MATCH(D$27,'FY17ProjSCH(revised)'!$A$2:$S$2,0),FALSE)</f>
        <v>126981.39773203725</v>
      </c>
      <c r="E33" s="133">
        <f>+GPPcntSCHNew*(VLOOKUP($A33,FY18ProjRev!$B$4:$L$23,11,FALSE))*VLOOKUP($A33,'FY17ProjSCH(revised)'!$A$3:$S$22,MATCH(E$27,'FY17ProjSCH(revised)'!$A$2:$S$2,0),FALSE)</f>
        <v>815.28987307889076</v>
      </c>
      <c r="F33" s="133">
        <f>+GPPcntSCHNew*(VLOOKUP($A33,FY18ProjRev!$B$4:$L$23,11,FALSE))*VLOOKUP($A33,'FY17ProjSCH(revised)'!$A$3:$S$22,MATCH(F$27,'FY17ProjSCH(revised)'!$A$2:$S$2,0),FALSE)</f>
        <v>3754613.6879965616</v>
      </c>
      <c r="G33" s="133">
        <f>+GPPcntSCHNew*(VLOOKUP($A33,FY18ProjRev!$B$4:$L$23,11,FALSE))*VLOOKUP($A33,'FY17ProjSCH(revised)'!$A$3:$S$22,MATCH(G$27,'FY17ProjSCH(revised)'!$A$2:$S$2,0),FALSE)</f>
        <v>7949.0762625191855</v>
      </c>
      <c r="H33" s="133">
        <f>+GPPcntSCHNew*(VLOOKUP($A33,FY18ProjRev!$B$4:$L$23,11,FALSE))*VLOOKUP($A33,'FY17ProjSCH(revised)'!$A$3:$S$22,MATCH(H$27,'FY17ProjSCH(revised)'!$A$2:$S$2,0),FALSE)</f>
        <v>16713.442398117262</v>
      </c>
      <c r="I33" s="133">
        <f>+GPPcntSCHNew*(VLOOKUP($A33,FY18ProjRev!$B$4:$L$23,11,FALSE))*VLOOKUP($A33,'FY17ProjSCH(revised)'!$A$3:$S$22,MATCH(I$27,'FY17ProjSCH(revised)'!$A$2:$S$2,0),FALSE)</f>
        <v>7745.2537942494628</v>
      </c>
      <c r="J33" s="133">
        <f>+GPPcntSCHNew*(VLOOKUP($A33,FY18ProjRev!$B$4:$L$23,11,FALSE))*VLOOKUP($A33,'FY17ProjSCH(revised)'!$A$3:$S$22,MATCH(J$27,'FY17ProjSCH(revised)'!$A$2:$S$2,0),FALSE)</f>
        <v>0</v>
      </c>
      <c r="K33" s="133">
        <f>+GPPcntSCHNew*(VLOOKUP($A33,FY18ProjRev!$B$4:$L$23,11,FALSE))*VLOOKUP($A33,'FY17ProjSCH(revised)'!$A$3:$S$22,MATCH(K$27,'FY17ProjSCH(revised)'!$A$2:$S$2,0),FALSE)</f>
        <v>32611.594923155633</v>
      </c>
      <c r="L33" s="133">
        <f>+GPPcntSCHNew*(VLOOKUP($A33,FY18ProjRev!$B$4:$L$23,11,FALSE))*VLOOKUP($A33,'FY17ProjSCH(revised)'!$A$3:$S$22,MATCH(L$27,'FY17ProjSCH(revised)'!$A$2:$S$2,0),FALSE)</f>
        <v>12636.993032722807</v>
      </c>
      <c r="M33" s="133">
        <f>+GPPcntSCHNew*(VLOOKUP($A33,FY18ProjRev!$B$4:$L$23,11,FALSE))*VLOOKUP($A33,'FY17ProjSCH(revised)'!$A$3:$S$22,MATCH(M$27,'FY17ProjSCH(revised)'!$A$2:$S$2,0),FALSE)</f>
        <v>0</v>
      </c>
      <c r="N33" s="133">
        <f>+GPPcntSCHNew*(VLOOKUP($A33,FY18ProjRev!$B$4:$L$23,11,FALSE))*VLOOKUP($A33,'FY17ProjSCH(revised)'!$A$3:$S$22,MATCH(N$27,'FY17ProjSCH(revised)'!$A$2:$S$2,0),FALSE)</f>
        <v>7337.6088577100172</v>
      </c>
      <c r="O33" s="133">
        <f>+GPPcntSCHNew*(VLOOKUP($A33,FY18ProjRev!$B$4:$L$23,11,FALSE))*VLOOKUP($A33,'FY17ProjSCH(revised)'!$A$3:$S$22,MATCH(O$27,'FY17ProjSCH(revised)'!$A$2:$S$2,0),FALSE)</f>
        <v>4891.7392384733448</v>
      </c>
      <c r="P33" s="133">
        <f>+GPPcntSCHNew*(VLOOKUP($A33,FY18ProjRev!$B$4:$L$23,11,FALSE))*VLOOKUP($A33,'FY17ProjSCH(revised)'!$A$3:$S$22,MATCH(P$27,'FY17ProjSCH(revised)'!$A$2:$S$2,0),FALSE)</f>
        <v>0</v>
      </c>
      <c r="Q33" s="133">
        <f>+GPPcntSCHNew*(VLOOKUP($A33,FY18ProjRev!$B$4:$L$23,11,FALSE))*VLOOKUP($A33,'FY17ProjSCH(revised)'!$A$3:$S$22,MATCH(Q$27,'FY17ProjSCH(revised)'!$A$2:$S$2,0),FALSE)</f>
        <v>5503.2066432825131</v>
      </c>
      <c r="R33" s="133">
        <f>+GPPcntSCHNew*(VLOOKUP($A33,FY18ProjRev!$B$4:$L$23,11,FALSE))*VLOOKUP($A33,'FY17ProjSCH(revised)'!$A$3:$S$22,MATCH(R$27,'FY17ProjSCH(revised)'!$A$2:$S$2,0),FALSE)</f>
        <v>0</v>
      </c>
      <c r="S33" s="133">
        <f>+GPPcntSCHNew*(VLOOKUP($A33,FY18ProjRev!$B$4:$L$23,11,FALSE))*VLOOKUP($A33,'FY17ProjSCH(revised)'!$A$3:$S$22,MATCH(S$27,'FY17ProjSCH(revised)'!$A$2:$S$2,0),FALSE)</f>
        <v>5503.2066432825131</v>
      </c>
      <c r="T33" s="156">
        <f t="shared" si="4"/>
        <v>3983913.9647999997</v>
      </c>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row>
    <row r="34" spans="1:91" s="40" customFormat="1" ht="20.100000000000001" customHeight="1" x14ac:dyDescent="0.25">
      <c r="A34" s="422">
        <v>17</v>
      </c>
      <c r="B34" s="155" t="s">
        <v>30</v>
      </c>
      <c r="C34" s="133">
        <f>+GPPcntSCHNew*(VLOOKUP($A34,FY18ProjRev!$B$4:$L$23,11,FALSE))*VLOOKUP($A34,'FY17ProjSCH(revised)'!$A$3:$S$22,MATCH(C$27,'FY17ProjSCH(revised)'!$A$2:$S$2,0),FALSE)</f>
        <v>6571.1174412992004</v>
      </c>
      <c r="D34" s="133">
        <f>+GPPcntSCHNew*(VLOOKUP($A34,FY18ProjRev!$B$4:$L$23,11,FALSE))*VLOOKUP($A34,'FY17ProjSCH(revised)'!$A$3:$S$22,MATCH(D$27,'FY17ProjSCH(revised)'!$A$2:$S$2,0),FALSE)</f>
        <v>19141.950807262889</v>
      </c>
      <c r="E34" s="133">
        <f>+GPPcntSCHNew*(VLOOKUP($A34,FY18ProjRev!$B$4:$L$23,11,FALSE))*VLOOKUP($A34,'FY17ProjSCH(revised)'!$A$3:$S$22,MATCH(E$27,'FY17ProjSCH(revised)'!$A$2:$S$2,0),FALSE)</f>
        <v>0</v>
      </c>
      <c r="F34" s="133">
        <f>+GPPcntSCHNew*(VLOOKUP($A34,FY18ProjRev!$B$4:$L$23,11,FALSE))*VLOOKUP($A34,'FY17ProjSCH(revised)'!$A$3:$S$22,MATCH(F$27,'FY17ProjSCH(revised)'!$A$2:$S$2,0),FALSE)</f>
        <v>12285.132607646332</v>
      </c>
      <c r="G34" s="133">
        <f>+GPPcntSCHNew*(VLOOKUP($A34,FY18ProjRev!$B$4:$L$23,11,FALSE))*VLOOKUP($A34,'FY17ProjSCH(revised)'!$A$3:$S$22,MATCH(G$27,'FY17ProjSCH(revised)'!$A$2:$S$2,0),FALSE)</f>
        <v>0</v>
      </c>
      <c r="H34" s="133">
        <f>+GPPcntSCHNew*(VLOOKUP($A34,FY18ProjRev!$B$4:$L$23,11,FALSE))*VLOOKUP($A34,'FY17ProjSCH(revised)'!$A$3:$S$22,MATCH(H$27,'FY17ProjSCH(revised)'!$A$2:$S$2,0),FALSE)</f>
        <v>0</v>
      </c>
      <c r="I34" s="133">
        <f>+GPPcntSCHNew*(VLOOKUP($A34,FY18ProjRev!$B$4:$L$23,11,FALSE))*VLOOKUP($A34,'FY17ProjSCH(revised)'!$A$3:$S$22,MATCH(I$27,'FY17ProjSCH(revised)'!$A$2:$S$2,0),FALSE)</f>
        <v>0</v>
      </c>
      <c r="J34" s="133">
        <f>+GPPcntSCHNew*(VLOOKUP($A34,FY18ProjRev!$B$4:$L$23,11,FALSE))*VLOOKUP($A34,'FY17ProjSCH(revised)'!$A$3:$S$22,MATCH(J$27,'FY17ProjSCH(revised)'!$A$2:$S$2,0),FALSE)</f>
        <v>1142.8030332694261</v>
      </c>
      <c r="K34" s="133">
        <f>+GPPcntSCHNew*(VLOOKUP($A34,FY18ProjRev!$B$4:$L$23,11,FALSE))*VLOOKUP($A34,'FY17ProjSCH(revised)'!$A$3:$S$22,MATCH(K$27,'FY17ProjSCH(revised)'!$A$2:$S$2,0),FALSE)</f>
        <v>17999.147773993463</v>
      </c>
      <c r="L34" s="133">
        <f>+GPPcntSCHNew*(VLOOKUP($A34,FY18ProjRev!$B$4:$L$23,11,FALSE))*VLOOKUP($A34,'FY17ProjSCH(revised)'!$A$3:$S$22,MATCH(L$27,'FY17ProjSCH(revised)'!$A$2:$S$2,0),FALSE)</f>
        <v>2456740.8207709487</v>
      </c>
      <c r="M34" s="133">
        <f>+GPPcntSCHNew*(VLOOKUP($A34,FY18ProjRev!$B$4:$L$23,11,FALSE))*VLOOKUP($A34,'FY17ProjSCH(revised)'!$A$3:$S$22,MATCH(M$27,'FY17ProjSCH(revised)'!$A$2:$S$2,0),FALSE)</f>
        <v>0</v>
      </c>
      <c r="N34" s="133">
        <f>+GPPcntSCHNew*(VLOOKUP($A34,FY18ProjRev!$B$4:$L$23,11,FALSE))*VLOOKUP($A34,'FY17ProjSCH(revised)'!$A$3:$S$22,MATCH(N$27,'FY17ProjSCH(revised)'!$A$2:$S$2,0),FALSE)</f>
        <v>5714.0151663471306</v>
      </c>
      <c r="O34" s="133">
        <f>+GPPcntSCHNew*(VLOOKUP($A34,FY18ProjRev!$B$4:$L$23,11,FALSE))*VLOOKUP($A34,'FY17ProjSCH(revised)'!$A$3:$S$22,MATCH(O$27,'FY17ProjSCH(revised)'!$A$2:$S$2,0),FALSE)</f>
        <v>4571.2121330777045</v>
      </c>
      <c r="P34" s="133">
        <f>+GPPcntSCHNew*(VLOOKUP($A34,FY18ProjRev!$B$4:$L$23,11,FALSE))*VLOOKUP($A34,'FY17ProjSCH(revised)'!$A$3:$S$22,MATCH(P$27,'FY17ProjSCH(revised)'!$A$2:$S$2,0),FALSE)</f>
        <v>0</v>
      </c>
      <c r="Q34" s="133">
        <f>+GPPcntSCHNew*(VLOOKUP($A34,FY18ProjRev!$B$4:$L$23,11,FALSE))*VLOOKUP($A34,'FY17ProjSCH(revised)'!$A$3:$S$22,MATCH(Q$27,'FY17ProjSCH(revised)'!$A$2:$S$2,0),FALSE)</f>
        <v>7142.518957933913</v>
      </c>
      <c r="R34" s="133">
        <f>+GPPcntSCHNew*(VLOOKUP($A34,FY18ProjRev!$B$4:$L$23,11,FALSE))*VLOOKUP($A34,'FY17ProjSCH(revised)'!$A$3:$S$22,MATCH(R$27,'FY17ProjSCH(revised)'!$A$2:$S$2,0),FALSE)</f>
        <v>0</v>
      </c>
      <c r="S34" s="133">
        <f>+GPPcntSCHNew*(VLOOKUP($A34,FY18ProjRev!$B$4:$L$23,11,FALSE))*VLOOKUP($A34,'FY17ProjSCH(revised)'!$A$3:$S$22,MATCH(S$27,'FY17ProjSCH(revised)'!$A$2:$S$2,0),FALSE)</f>
        <v>1999.9053082214955</v>
      </c>
      <c r="T34" s="156">
        <f t="shared" si="4"/>
        <v>2533308.6240000003</v>
      </c>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row>
    <row r="35" spans="1:91" ht="20.100000000000001" customHeight="1" x14ac:dyDescent="0.25">
      <c r="A35" s="422">
        <v>19</v>
      </c>
      <c r="B35" s="157" t="s">
        <v>33</v>
      </c>
      <c r="C35" s="158">
        <f>+GPPcntSCHNew*(VLOOKUP($A35,FY18ProjRev!$B$4:$L$23,11,FALSE))*VLOOKUP($A35,'FY17ProjSCH(revised)'!$A$3:$S$22,MATCH(C$27,'FY17ProjSCH(revised)'!$A$2:$S$2,0),FALSE)</f>
        <v>4008.0810556078341</v>
      </c>
      <c r="D35" s="158">
        <f>+GPPcntSCHNew*(VLOOKUP($A35,FY18ProjRev!$B$4:$L$23,11,FALSE))*VLOOKUP($A35,'FY17ProjSCH(revised)'!$A$3:$S$22,MATCH(D$27,'FY17ProjSCH(revised)'!$A$2:$S$2,0),FALSE)</f>
        <v>114348.19482175291</v>
      </c>
      <c r="E35" s="158">
        <f>+GPPcntSCHNew*(VLOOKUP($A35,FY18ProjRev!$B$4:$L$23,11,FALSE))*VLOOKUP($A35,'FY17ProjSCH(revised)'!$A$3:$S$22,MATCH(E$27,'FY17ProjSCH(revised)'!$A$2:$S$2,0),FALSE)</f>
        <v>471.53894771856875</v>
      </c>
      <c r="F35" s="158">
        <f>+GPPcntSCHNew*(VLOOKUP($A35,FY18ProjRev!$B$4:$L$23,11,FALSE))*VLOOKUP($A35,'FY17ProjSCH(revised)'!$A$3:$S$22,MATCH(F$27,'FY17ProjSCH(revised)'!$A$2:$S$2,0),FALSE)</f>
        <v>1886.155790874275</v>
      </c>
      <c r="G35" s="158">
        <f>+GPPcntSCHNew*(VLOOKUP($A35,FY18ProjRev!$B$4:$L$23,11,FALSE))*VLOOKUP($A35,'FY17ProjSCH(revised)'!$A$3:$S$22,MATCH(G$27,'FY17ProjSCH(revised)'!$A$2:$S$2,0),FALSE)</f>
        <v>20276.174751898456</v>
      </c>
      <c r="H35" s="158">
        <f>+GPPcntSCHNew*(VLOOKUP($A35,FY18ProjRev!$B$4:$L$23,11,FALSE))*VLOOKUP($A35,'FY17ProjSCH(revised)'!$A$3:$S$22,MATCH(H$27,'FY17ProjSCH(revised)'!$A$2:$S$2,0),FALSE)</f>
        <v>3300.7726340299814</v>
      </c>
      <c r="I35" s="158">
        <f>+GPPcntSCHNew*(VLOOKUP($A35,FY18ProjRev!$B$4:$L$23,11,FALSE))*VLOOKUP($A35,'FY17ProjSCH(revised)'!$A$3:$S$22,MATCH(I$27,'FY17ProjSCH(revised)'!$A$2:$S$2,0),FALSE)</f>
        <v>1414.6168431557062</v>
      </c>
      <c r="J35" s="158">
        <f>+GPPcntSCHNew*(VLOOKUP($A35,FY18ProjRev!$B$4:$L$23,11,FALSE))*VLOOKUP($A35,'FY17ProjSCH(revised)'!$A$3:$S$22,MATCH(J$27,'FY17ProjSCH(revised)'!$A$2:$S$2,0),FALSE)</f>
        <v>0</v>
      </c>
      <c r="K35" s="158">
        <f>+GPPcntSCHNew*(VLOOKUP($A35,FY18ProjRev!$B$4:$L$23,11,FALSE))*VLOOKUP($A35,'FY17ProjSCH(revised)'!$A$3:$S$22,MATCH(K$27,'FY17ProjSCH(revised)'!$A$2:$S$2,0),FALSE)</f>
        <v>4715.3894771856867</v>
      </c>
      <c r="L35" s="158">
        <f>+GPPcntSCHNew*(VLOOKUP($A35,FY18ProjRev!$B$4:$L$23,11,FALSE))*VLOOKUP($A35,'FY17ProjSCH(revised)'!$A$3:$S$22,MATCH(L$27,'FY17ProjSCH(revised)'!$A$2:$S$2,0),FALSE)</f>
        <v>1414.6168431557062</v>
      </c>
      <c r="M35" s="158">
        <f>+GPPcntSCHNew*(VLOOKUP($A35,FY18ProjRev!$B$4:$L$23,11,FALSE))*VLOOKUP($A35,'FY17ProjSCH(revised)'!$A$3:$S$22,MATCH(M$27,'FY17ProjSCH(revised)'!$A$2:$S$2,0),FALSE)</f>
        <v>0</v>
      </c>
      <c r="N35" s="158">
        <f>+GPPcntSCHNew*(VLOOKUP($A35,FY18ProjRev!$B$4:$L$23,11,FALSE))*VLOOKUP($A35,'FY17ProjSCH(revised)'!$A$3:$S$22,MATCH(N$27,'FY17ProjSCH(revised)'!$A$2:$S$2,0),FALSE)</f>
        <v>53048.131618338986</v>
      </c>
      <c r="O35" s="158">
        <f>+GPPcntSCHNew*(VLOOKUP($A35,FY18ProjRev!$B$4:$L$23,11,FALSE))*VLOOKUP($A35,'FY17ProjSCH(revised)'!$A$3:$S$22,MATCH(O$27,'FY17ProjSCH(revised)'!$A$2:$S$2,0),FALSE)</f>
        <v>0</v>
      </c>
      <c r="P35" s="158">
        <f>+GPPcntSCHNew*(VLOOKUP($A35,FY18ProjRev!$B$4:$L$23,11,FALSE))*VLOOKUP($A35,'FY17ProjSCH(revised)'!$A$3:$S$22,MATCH(P$27,'FY17ProjSCH(revised)'!$A$2:$S$2,0),FALSE)</f>
        <v>5422.6978987635403</v>
      </c>
      <c r="Q35" s="158">
        <f>+GPPcntSCHNew*(VLOOKUP($A35,FY18ProjRev!$B$4:$L$23,11,FALSE))*VLOOKUP($A35,'FY17ProjSCH(revised)'!$A$3:$S$22,MATCH(Q$27,'FY17ProjSCH(revised)'!$A$2:$S$2,0),FALSE)</f>
        <v>1934016.9940677097</v>
      </c>
      <c r="R35" s="158">
        <f>+GPPcntSCHNew*(VLOOKUP($A35,FY18ProjRev!$B$4:$L$23,11,FALSE))*VLOOKUP($A35,'FY17ProjSCH(revised)'!$A$3:$S$22,MATCH(R$27,'FY17ProjSCH(revised)'!$A$2:$S$2,0),FALSE)</f>
        <v>0</v>
      </c>
      <c r="S35" s="158">
        <f>+GPPcntSCHNew*(VLOOKUP($A35,FY18ProjRev!$B$4:$L$23,11,FALSE))*VLOOKUP($A35,'FY17ProjSCH(revised)'!$A$3:$S$22,MATCH(S$27,'FY17ProjSCH(revised)'!$A$2:$S$2,0),FALSE)</f>
        <v>10373.856849808511</v>
      </c>
      <c r="T35" s="159">
        <f t="shared" si="4"/>
        <v>2154697.2215999998</v>
      </c>
    </row>
    <row r="36" spans="1:91" s="40" customFormat="1" ht="20.100000000000001" customHeight="1" x14ac:dyDescent="0.25">
      <c r="A36" s="422">
        <v>21</v>
      </c>
      <c r="B36" s="155" t="s">
        <v>35</v>
      </c>
      <c r="C36" s="133">
        <f>+GPPcntSCHNew*(VLOOKUP($A36,FY18ProjRev!$B$4:$L$23,11,FALSE))*VLOOKUP($A36,'FY17ProjSCH(revised)'!$A$3:$S$22,MATCH(C$27,'FY17ProjSCH(revised)'!$A$2:$S$2,0),FALSE)</f>
        <v>3157.336119109948</v>
      </c>
      <c r="D36" s="133">
        <f>+GPPcntSCHNew*(VLOOKUP($A36,FY18ProjRev!$B$4:$L$23,11,FALSE))*VLOOKUP($A36,'FY17ProjSCH(revised)'!$A$3:$S$22,MATCH(D$27,'FY17ProjSCH(revised)'!$A$2:$S$2,0),FALSE)</f>
        <v>59989.386263089014</v>
      </c>
      <c r="E36" s="133">
        <f>+GPPcntSCHNew*(VLOOKUP($A36,FY18ProjRev!$B$4:$L$23,11,FALSE))*VLOOKUP($A36,'FY17ProjSCH(revised)'!$A$3:$S$22,MATCH(E$27,'FY17ProjSCH(revised)'!$A$2:$S$2,0),FALSE)</f>
        <v>0</v>
      </c>
      <c r="F36" s="133">
        <f>+GPPcntSCHNew*(VLOOKUP($A36,FY18ProjRev!$B$4:$L$23,11,FALSE))*VLOOKUP($A36,'FY17ProjSCH(revised)'!$A$3:$S$22,MATCH(F$27,'FY17ProjSCH(revised)'!$A$2:$S$2,0),FALSE)</f>
        <v>0</v>
      </c>
      <c r="G36" s="133">
        <f>+GPPcntSCHNew*(VLOOKUP($A36,FY18ProjRev!$B$4:$L$23,11,FALSE))*VLOOKUP($A36,'FY17ProjSCH(revised)'!$A$3:$S$22,MATCH(G$27,'FY17ProjSCH(revised)'!$A$2:$S$2,0),FALSE)</f>
        <v>6946.1394620418851</v>
      </c>
      <c r="H36" s="133">
        <f>+GPPcntSCHNew*(VLOOKUP($A36,FY18ProjRev!$B$4:$L$23,11,FALSE))*VLOOKUP($A36,'FY17ProjSCH(revised)'!$A$3:$S$22,MATCH(H$27,'FY17ProjSCH(revised)'!$A$2:$S$2,0),FALSE)</f>
        <v>2736.3579698952881</v>
      </c>
      <c r="I36" s="133">
        <f>+GPPcntSCHNew*(VLOOKUP($A36,FY18ProjRev!$B$4:$L$23,11,FALSE))*VLOOKUP($A36,'FY17ProjSCH(revised)'!$A$3:$S$22,MATCH(I$27,'FY17ProjSCH(revised)'!$A$2:$S$2,0),FALSE)</f>
        <v>210.48907460732985</v>
      </c>
      <c r="J36" s="133">
        <f>+GPPcntSCHNew*(VLOOKUP($A36,FY18ProjRev!$B$4:$L$23,11,FALSE))*VLOOKUP($A36,'FY17ProjSCH(revised)'!$A$3:$S$22,MATCH(J$27,'FY17ProjSCH(revised)'!$A$2:$S$2,0),FALSE)</f>
        <v>1473.4235222513089</v>
      </c>
      <c r="K36" s="133">
        <f>+GPPcntSCHNew*(VLOOKUP($A36,FY18ProjRev!$B$4:$L$23,11,FALSE))*VLOOKUP($A36,'FY17ProjSCH(revised)'!$A$3:$S$22,MATCH(K$27,'FY17ProjSCH(revised)'!$A$2:$S$2,0),FALSE)</f>
        <v>10734.942804973822</v>
      </c>
      <c r="L36" s="133">
        <f>+GPPcntSCHNew*(VLOOKUP($A36,FY18ProjRev!$B$4:$L$23,11,FALSE))*VLOOKUP($A36,'FY17ProjSCH(revised)'!$A$3:$S$22,MATCH(L$27,'FY17ProjSCH(revised)'!$A$2:$S$2,0),FALSE)</f>
        <v>20838.418386125653</v>
      </c>
      <c r="M36" s="133">
        <f>+GPPcntSCHNew*(VLOOKUP($A36,FY18ProjRev!$B$4:$L$23,11,FALSE))*VLOOKUP($A36,'FY17ProjSCH(revised)'!$A$3:$S$22,MATCH(M$27,'FY17ProjSCH(revised)'!$A$2:$S$2,0),FALSE)</f>
        <v>2946.8470445026178</v>
      </c>
      <c r="N36" s="133">
        <f>+GPPcntSCHNew*(VLOOKUP($A36,FY18ProjRev!$B$4:$L$23,11,FALSE))*VLOOKUP($A36,'FY17ProjSCH(revised)'!$A$3:$S$22,MATCH(N$27,'FY17ProjSCH(revised)'!$A$2:$S$2,0),FALSE)</f>
        <v>297210.57334554975</v>
      </c>
      <c r="O36" s="133">
        <f>+GPPcntSCHNew*(VLOOKUP($A36,FY18ProjRev!$B$4:$L$23,11,FALSE))*VLOOKUP($A36,'FY17ProjSCH(revised)'!$A$3:$S$22,MATCH(O$27,'FY17ProjSCH(revised)'!$A$2:$S$2,0),FALSE)</f>
        <v>7998.5848350785354</v>
      </c>
      <c r="P36" s="133">
        <f>+GPPcntSCHNew*(VLOOKUP($A36,FY18ProjRev!$B$4:$L$23,11,FALSE))*VLOOKUP($A36,'FY17ProjSCH(revised)'!$A$3:$S$22,MATCH(P$27,'FY17ProjSCH(revised)'!$A$2:$S$2,0),FALSE)</f>
        <v>631.46722382198959</v>
      </c>
      <c r="Q36" s="133">
        <f>+GPPcntSCHNew*(VLOOKUP($A36,FY18ProjRev!$B$4:$L$23,11,FALSE))*VLOOKUP($A36,'FY17ProjSCH(revised)'!$A$3:$S$22,MATCH(Q$27,'FY17ProjSCH(revised)'!$A$2:$S$2,0),FALSE)</f>
        <v>1513416.4464267017</v>
      </c>
      <c r="R36" s="133">
        <f>+GPPcntSCHNew*(VLOOKUP($A36,FY18ProjRev!$B$4:$L$23,11,FALSE))*VLOOKUP($A36,'FY17ProjSCH(revised)'!$A$3:$S$22,MATCH(R$27,'FY17ProjSCH(revised)'!$A$2:$S$2,0),FALSE)</f>
        <v>0</v>
      </c>
      <c r="S36" s="133">
        <f>+GPPcntSCHNew*(VLOOKUP($A36,FY18ProjRev!$B$4:$L$23,11,FALSE))*VLOOKUP($A36,'FY17ProjSCH(revised)'!$A$3:$S$22,MATCH(S$27,'FY17ProjSCH(revised)'!$A$2:$S$2,0),FALSE)</f>
        <v>1473.4235222513089</v>
      </c>
      <c r="T36" s="156">
        <f t="shared" si="4"/>
        <v>1929763.8360000001</v>
      </c>
    </row>
    <row r="37" spans="1:91" ht="20.100000000000001" customHeight="1" x14ac:dyDescent="0.25">
      <c r="A37" s="422">
        <v>25</v>
      </c>
      <c r="B37" s="157" t="s">
        <v>37</v>
      </c>
      <c r="C37" s="158">
        <f>+GPPcntSCHNew*(VLOOKUP($A37,FY18ProjRev!$B$4:$L$23,11,FALSE))*VLOOKUP($A37,'FY17ProjSCH(revised)'!$A$3:$S$22,MATCH(C$27,'FY17ProjSCH(revised)'!$A$2:$S$2,0),FALSE)</f>
        <v>3757399.6985976198</v>
      </c>
      <c r="D37" s="158">
        <f>+GPPcntSCHNew*(VLOOKUP($A37,FY18ProjRev!$B$4:$L$23,11,FALSE))*VLOOKUP($A37,'FY17ProjSCH(revised)'!$A$3:$S$22,MATCH(D$27,'FY17ProjSCH(revised)'!$A$2:$S$2,0),FALSE)</f>
        <v>40288.31170915503</v>
      </c>
      <c r="E37" s="158">
        <f>+GPPcntSCHNew*(VLOOKUP($A37,FY18ProjRev!$B$4:$L$23,11,FALSE))*VLOOKUP($A37,'FY17ProjSCH(revised)'!$A$3:$S$22,MATCH(E$27,'FY17ProjSCH(revised)'!$A$2:$S$2,0),FALSE)</f>
        <v>36171.257957854519</v>
      </c>
      <c r="F37" s="158">
        <f>+GPPcntSCHNew*(VLOOKUP($A37,FY18ProjRev!$B$4:$L$23,11,FALSE))*VLOOKUP($A37,'FY17ProjSCH(revised)'!$A$3:$S$22,MATCH(F$27,'FY17ProjSCH(revised)'!$A$2:$S$2,0),FALSE)</f>
        <v>0</v>
      </c>
      <c r="G37" s="158">
        <f>+GPPcntSCHNew*(VLOOKUP($A37,FY18ProjRev!$B$4:$L$23,11,FALSE))*VLOOKUP($A37,'FY17ProjSCH(revised)'!$A$3:$S$22,MATCH(G$27,'FY17ProjSCH(revised)'!$A$2:$S$2,0),FALSE)</f>
        <v>26172.698847553271</v>
      </c>
      <c r="H37" s="158">
        <f>+GPPcntSCHNew*(VLOOKUP($A37,FY18ProjRev!$B$4:$L$23,11,FALSE))*VLOOKUP($A37,'FY17ProjSCH(revised)'!$A$3:$S$22,MATCH(H$27,'FY17ProjSCH(revised)'!$A$2:$S$2,0),FALSE)</f>
        <v>72636.591183659082</v>
      </c>
      <c r="I37" s="158">
        <f>+GPPcntSCHNew*(VLOOKUP($A37,FY18ProjRev!$B$4:$L$23,11,FALSE))*VLOOKUP($A37,'FY17ProjSCH(revised)'!$A$3:$S$22,MATCH(I$27,'FY17ProjSCH(revised)'!$A$2:$S$2,0),FALSE)</f>
        <v>0</v>
      </c>
      <c r="J37" s="158">
        <f>+GPPcntSCHNew*(VLOOKUP($A37,FY18ProjRev!$B$4:$L$23,11,FALSE))*VLOOKUP($A37,'FY17ProjSCH(revised)'!$A$3:$S$22,MATCH(J$27,'FY17ProjSCH(revised)'!$A$2:$S$2,0),FALSE)</f>
        <v>11468.935450051433</v>
      </c>
      <c r="K37" s="158">
        <f>+GPPcntSCHNew*(VLOOKUP($A37,FY18ProjRev!$B$4:$L$23,11,FALSE))*VLOOKUP($A37,'FY17ProjSCH(revised)'!$A$3:$S$22,MATCH(K$27,'FY17ProjSCH(revised)'!$A$2:$S$2,0),FALSE)</f>
        <v>25584.548311653198</v>
      </c>
      <c r="L37" s="158">
        <f>+GPPcntSCHNew*(VLOOKUP($A37,FY18ProjRev!$B$4:$L$23,11,FALSE))*VLOOKUP($A37,'FY17ProjSCH(revised)'!$A$3:$S$22,MATCH(L$27,'FY17ProjSCH(revised)'!$A$2:$S$2,0),FALSE)</f>
        <v>4411.1290192505512</v>
      </c>
      <c r="M37" s="158">
        <f>+GPPcntSCHNew*(VLOOKUP($A37,FY18ProjRev!$B$4:$L$23,11,FALSE))*VLOOKUP($A37,'FY17ProjSCH(revised)'!$A$3:$S$22,MATCH(M$27,'FY17ProjSCH(revised)'!$A$2:$S$2,0),FALSE)</f>
        <v>0</v>
      </c>
      <c r="N37" s="158">
        <f>+GPPcntSCHNew*(VLOOKUP($A37,FY18ProjRev!$B$4:$L$23,11,FALSE))*VLOOKUP($A37,'FY17ProjSCH(revised)'!$A$3:$S$22,MATCH(N$27,'FY17ProjSCH(revised)'!$A$2:$S$2,0),FALSE)</f>
        <v>4705.2042872005877</v>
      </c>
      <c r="O37" s="158">
        <f>+GPPcntSCHNew*(VLOOKUP($A37,FY18ProjRev!$B$4:$L$23,11,FALSE))*VLOOKUP($A37,'FY17ProjSCH(revised)'!$A$3:$S$22,MATCH(O$27,'FY17ProjSCH(revised)'!$A$2:$S$2,0),FALSE)</f>
        <v>0</v>
      </c>
      <c r="P37" s="158">
        <f>+GPPcntSCHNew*(VLOOKUP($A37,FY18ProjRev!$B$4:$L$23,11,FALSE))*VLOOKUP($A37,'FY17ProjSCH(revised)'!$A$3:$S$22,MATCH(P$27,'FY17ProjSCH(revised)'!$A$2:$S$2,0),FALSE)</f>
        <v>0</v>
      </c>
      <c r="Q37" s="158">
        <f>+GPPcntSCHNew*(VLOOKUP($A37,FY18ProjRev!$B$4:$L$23,11,FALSE))*VLOOKUP($A37,'FY17ProjSCH(revised)'!$A$3:$S$22,MATCH(Q$27,'FY17ProjSCH(revised)'!$A$2:$S$2,0),FALSE)</f>
        <v>23526.021436002939</v>
      </c>
      <c r="R37" s="158">
        <f>+GPPcntSCHNew*(VLOOKUP($A37,FY18ProjRev!$B$4:$L$23,11,FALSE))*VLOOKUP($A37,'FY17ProjSCH(revised)'!$A$3:$S$22,MATCH(R$27,'FY17ProjSCH(revised)'!$A$2:$S$2,0),FALSE)</f>
        <v>0</v>
      </c>
      <c r="S37" s="158">
        <f>+GPPcntSCHNew*(VLOOKUP($A37,FY18ProjRev!$B$4:$L$23,11,FALSE))*VLOOKUP($A37,'FY17ProjSCH(revised)'!$A$3:$S$22,MATCH(S$27,'FY17ProjSCH(revised)'!$A$2:$S$2,0),FALSE)</f>
        <v>0</v>
      </c>
      <c r="T37" s="159">
        <f t="shared" si="4"/>
        <v>4002364.3968000002</v>
      </c>
      <c r="V37" s="32">
        <f>+FY18ProjRev!L13*0.2*'FY17ProjSCH(revised)'!C12</f>
        <v>939349.92464940494</v>
      </c>
    </row>
    <row r="38" spans="1:91" s="40" customFormat="1" ht="20.100000000000001" customHeight="1" x14ac:dyDescent="0.25">
      <c r="A38" s="422">
        <v>27</v>
      </c>
      <c r="B38" s="155" t="s">
        <v>41</v>
      </c>
      <c r="C38" s="133">
        <f>+GPPcntSCHNew*(VLOOKUP($A38,FY18ProjRev!$B$4:$L$23,11,FALSE))*VLOOKUP($A38,'FY17ProjSCH(revised)'!$A$3:$S$22,MATCH(C$27,'FY17ProjSCH(revised)'!$A$2:$S$2,0),FALSE)</f>
        <v>1919.6507954716981</v>
      </c>
      <c r="D38" s="133">
        <f>+GPPcntSCHNew*(VLOOKUP($A38,FY18ProjRev!$B$4:$L$23,11,FALSE))*VLOOKUP($A38,'FY17ProjSCH(revised)'!$A$3:$S$22,MATCH(D$27,'FY17ProjSCH(revised)'!$A$2:$S$2,0),FALSE)</f>
        <v>16125.066681962266</v>
      </c>
      <c r="E38" s="133">
        <f>+GPPcntSCHNew*(VLOOKUP($A38,FY18ProjRev!$B$4:$L$23,11,FALSE))*VLOOKUP($A38,'FY17ProjSCH(revised)'!$A$3:$S$22,MATCH(E$27,'FY17ProjSCH(revised)'!$A$2:$S$2,0),FALSE)</f>
        <v>0</v>
      </c>
      <c r="F38" s="133">
        <f>+GPPcntSCHNew*(VLOOKUP($A38,FY18ProjRev!$B$4:$L$23,11,FALSE))*VLOOKUP($A38,'FY17ProjSCH(revised)'!$A$3:$S$22,MATCH(F$27,'FY17ProjSCH(revised)'!$A$2:$S$2,0),FALSE)</f>
        <v>0</v>
      </c>
      <c r="G38" s="133">
        <f>+GPPcntSCHNew*(VLOOKUP($A38,FY18ProjRev!$B$4:$L$23,11,FALSE))*VLOOKUP($A38,'FY17ProjSCH(revised)'!$A$3:$S$22,MATCH(G$27,'FY17ProjSCH(revised)'!$A$2:$S$2,0),FALSE)</f>
        <v>1404416.5219670944</v>
      </c>
      <c r="H38" s="133">
        <f>+GPPcntSCHNew*(VLOOKUP($A38,FY18ProjRev!$B$4:$L$23,11,FALSE))*VLOOKUP($A38,'FY17ProjSCH(revised)'!$A$3:$S$22,MATCH(H$27,'FY17ProjSCH(revised)'!$A$2:$S$2,0),FALSE)</f>
        <v>12669.695250113207</v>
      </c>
      <c r="I38" s="133">
        <f>+GPPcntSCHNew*(VLOOKUP($A38,FY18ProjRev!$B$4:$L$23,11,FALSE))*VLOOKUP($A38,'FY17ProjSCH(revised)'!$A$3:$S$22,MATCH(I$27,'FY17ProjSCH(revised)'!$A$2:$S$2,0),FALSE)</f>
        <v>0</v>
      </c>
      <c r="J38" s="133">
        <f>+GPPcntSCHNew*(VLOOKUP($A38,FY18ProjRev!$B$4:$L$23,11,FALSE))*VLOOKUP($A38,'FY17ProjSCH(revised)'!$A$3:$S$22,MATCH(J$27,'FY17ProjSCH(revised)'!$A$2:$S$2,0),FALSE)</f>
        <v>0</v>
      </c>
      <c r="K38" s="133">
        <f>+GPPcntSCHNew*(VLOOKUP($A38,FY18ProjRev!$B$4:$L$23,11,FALSE))*VLOOKUP($A38,'FY17ProjSCH(revised)'!$A$3:$S$22,MATCH(K$27,'FY17ProjSCH(revised)'!$A$2:$S$2,0),FALSE)</f>
        <v>0</v>
      </c>
      <c r="L38" s="133">
        <f>+GPPcntSCHNew*(VLOOKUP($A38,FY18ProjRev!$B$4:$L$23,11,FALSE))*VLOOKUP($A38,'FY17ProjSCH(revised)'!$A$3:$S$22,MATCH(L$27,'FY17ProjSCH(revised)'!$A$2:$S$2,0),FALSE)</f>
        <v>0</v>
      </c>
      <c r="M38" s="133">
        <f>+GPPcntSCHNew*(VLOOKUP($A38,FY18ProjRev!$B$4:$L$23,11,FALSE))*VLOOKUP($A38,'FY17ProjSCH(revised)'!$A$3:$S$22,MATCH(M$27,'FY17ProjSCH(revised)'!$A$2:$S$2,0),FALSE)</f>
        <v>0</v>
      </c>
      <c r="N38" s="133">
        <f>+GPPcntSCHNew*(VLOOKUP($A38,FY18ProjRev!$B$4:$L$23,11,FALSE))*VLOOKUP($A38,'FY17ProjSCH(revised)'!$A$3:$S$22,MATCH(N$27,'FY17ProjSCH(revised)'!$A$2:$S$2,0),FALSE)</f>
        <v>89839.657228075463</v>
      </c>
      <c r="O38" s="133">
        <f>+GPPcntSCHNew*(VLOOKUP($A38,FY18ProjRev!$B$4:$L$23,11,FALSE))*VLOOKUP($A38,'FY17ProjSCH(revised)'!$A$3:$S$22,MATCH(O$27,'FY17ProjSCH(revised)'!$A$2:$S$2,0),FALSE)</f>
        <v>0</v>
      </c>
      <c r="P38" s="133">
        <f>+GPPcntSCHNew*(VLOOKUP($A38,FY18ProjRev!$B$4:$L$23,11,FALSE))*VLOOKUP($A38,'FY17ProjSCH(revised)'!$A$3:$S$22,MATCH(P$27,'FY17ProjSCH(revised)'!$A$2:$S$2,0),FALSE)</f>
        <v>0</v>
      </c>
      <c r="Q38" s="133">
        <f>+GPPcntSCHNew*(VLOOKUP($A38,FY18ProjRev!$B$4:$L$23,11,FALSE))*VLOOKUP($A38,'FY17ProjSCH(revised)'!$A$3:$S$22,MATCH(Q$27,'FY17ProjSCH(revised)'!$A$2:$S$2,0),FALSE)</f>
        <v>0</v>
      </c>
      <c r="R38" s="133">
        <f>+GPPcntSCHNew*(VLOOKUP($A38,FY18ProjRev!$B$4:$L$23,11,FALSE))*VLOOKUP($A38,'FY17ProjSCH(revised)'!$A$3:$S$22,MATCH(R$27,'FY17ProjSCH(revised)'!$A$2:$S$2,0),FALSE)</f>
        <v>0</v>
      </c>
      <c r="S38" s="133">
        <f>+GPPcntSCHNew*(VLOOKUP($A38,FY18ProjRev!$B$4:$L$23,11,FALSE))*VLOOKUP($A38,'FY17ProjSCH(revised)'!$A$3:$S$22,MATCH(S$27,'FY17ProjSCH(revised)'!$A$2:$S$2,0),FALSE)</f>
        <v>1151.7904772830188</v>
      </c>
      <c r="T38" s="156">
        <f t="shared" si="4"/>
        <v>1526122.3824</v>
      </c>
    </row>
    <row r="39" spans="1:91" ht="20.100000000000001" customHeight="1" x14ac:dyDescent="0.25">
      <c r="A39" s="422">
        <v>33</v>
      </c>
      <c r="B39" s="157" t="s">
        <v>46</v>
      </c>
      <c r="C39" s="158">
        <f>+GPPcntSCHNew*(VLOOKUP($A39,FY18ProjRev!$B$4:$L$23,11,FALSE))*VLOOKUP($A39,'FY17ProjSCH(revised)'!$A$3:$S$22,MATCH(C$27,'FY17ProjSCH(revised)'!$A$2:$S$2,0),FALSE)</f>
        <v>43284.955080318301</v>
      </c>
      <c r="D39" s="158">
        <f>+GPPcntSCHNew*(VLOOKUP($A39,FY18ProjRev!$B$4:$L$23,11,FALSE))*VLOOKUP($A39,'FY17ProjSCH(revised)'!$A$3:$S$22,MATCH(D$27,'FY17ProjSCH(revised)'!$A$2:$S$2,0),FALSE)</f>
        <v>136768.43445517242</v>
      </c>
      <c r="E39" s="158">
        <f>+GPPcntSCHNew*(VLOOKUP($A39,FY18ProjRev!$B$4:$L$23,11,FALSE))*VLOOKUP($A39,'FY17ProjSCH(revised)'!$A$3:$S$22,MATCH(E$27,'FY17ProjSCH(revised)'!$A$2:$S$2,0),FALSE)</f>
        <v>70638.641971352787</v>
      </c>
      <c r="F39" s="158">
        <f>+GPPcntSCHNew*(VLOOKUP($A39,FY18ProjRev!$B$4:$L$23,11,FALSE))*VLOOKUP($A39,'FY17ProjSCH(revised)'!$A$3:$S$22,MATCH(F$27,'FY17ProjSCH(revised)'!$A$2:$S$2,0),FALSE)</f>
        <v>14728.908325941644</v>
      </c>
      <c r="G39" s="158">
        <f>+GPPcntSCHNew*(VLOOKUP($A39,FY18ProjRev!$B$4:$L$23,11,FALSE))*VLOOKUP($A39,'FY17ProjSCH(revised)'!$A$3:$S$22,MATCH(G$27,'FY17ProjSCH(revised)'!$A$2:$S$2,0),FALSE)</f>
        <v>6612.9792483819629</v>
      </c>
      <c r="H39" s="158">
        <f>+GPPcntSCHNew*(VLOOKUP($A39,FY18ProjRev!$B$4:$L$23,11,FALSE))*VLOOKUP($A39,'FY17ProjSCH(revised)'!$A$3:$S$22,MATCH(H$27,'FY17ProjSCH(revised)'!$A$2:$S$2,0),FALSE)</f>
        <v>54106.193850397882</v>
      </c>
      <c r="I39" s="158">
        <f>+GPPcntSCHNew*(VLOOKUP($A39,FY18ProjRev!$B$4:$L$23,11,FALSE))*VLOOKUP($A39,'FY17ProjSCH(revised)'!$A$3:$S$22,MATCH(I$27,'FY17ProjSCH(revised)'!$A$2:$S$2,0),FALSE)</f>
        <v>4809.4394533687009</v>
      </c>
      <c r="J39" s="158">
        <f>+GPPcntSCHNew*(VLOOKUP($A39,FY18ProjRev!$B$4:$L$23,11,FALSE))*VLOOKUP($A39,'FY17ProjSCH(revised)'!$A$3:$S$22,MATCH(J$27,'FY17ProjSCH(revised)'!$A$2:$S$2,0),FALSE)</f>
        <v>4208.2595216976124</v>
      </c>
      <c r="K39" s="158">
        <f>+GPPcntSCHNew*(VLOOKUP($A39,FY18ProjRev!$B$4:$L$23,11,FALSE))*VLOOKUP($A39,'FY17ProjSCH(revised)'!$A$3:$S$22,MATCH(K$27,'FY17ProjSCH(revised)'!$A$2:$S$2,0),FALSE)</f>
        <v>3528625.6089434484</v>
      </c>
      <c r="L39" s="158">
        <f>+GPPcntSCHNew*(VLOOKUP($A39,FY18ProjRev!$B$4:$L$23,11,FALSE))*VLOOKUP($A39,'FY17ProjSCH(revised)'!$A$3:$S$22,MATCH(L$27,'FY17ProjSCH(revised)'!$A$2:$S$2,0),FALSE)</f>
        <v>15029.498291777189</v>
      </c>
      <c r="M39" s="158">
        <f>+GPPcntSCHNew*(VLOOKUP($A39,FY18ProjRev!$B$4:$L$23,11,FALSE))*VLOOKUP($A39,'FY17ProjSCH(revised)'!$A$3:$S$22,MATCH(M$27,'FY17ProjSCH(revised)'!$A$2:$S$2,0),FALSE)</f>
        <v>0</v>
      </c>
      <c r="N39" s="158">
        <f>+GPPcntSCHNew*(VLOOKUP($A39,FY18ProjRev!$B$4:$L$23,11,FALSE))*VLOOKUP($A39,'FY17ProjSCH(revised)'!$A$3:$S$22,MATCH(N$27,'FY17ProjSCH(revised)'!$A$2:$S$2,0),FALSE)</f>
        <v>22544.247437665785</v>
      </c>
      <c r="O39" s="158">
        <f>+GPPcntSCHNew*(VLOOKUP($A39,FY18ProjRev!$B$4:$L$23,11,FALSE))*VLOOKUP($A39,'FY17ProjSCH(revised)'!$A$3:$S$22,MATCH(O$27,'FY17ProjSCH(revised)'!$A$2:$S$2,0),FALSE)</f>
        <v>0</v>
      </c>
      <c r="P39" s="158">
        <f>+GPPcntSCHNew*(VLOOKUP($A39,FY18ProjRev!$B$4:$L$23,11,FALSE))*VLOOKUP($A39,'FY17ProjSCH(revised)'!$A$3:$S$22,MATCH(P$27,'FY17ProjSCH(revised)'!$A$2:$S$2,0),FALSE)</f>
        <v>0</v>
      </c>
      <c r="Q39" s="158">
        <f>+GPPcntSCHNew*(VLOOKUP($A39,FY18ProjRev!$B$4:$L$23,11,FALSE))*VLOOKUP($A39,'FY17ProjSCH(revised)'!$A$3:$S$22,MATCH(Q$27,'FY17ProjSCH(revised)'!$A$2:$S$2,0),FALSE)</f>
        <v>61019.763064615392</v>
      </c>
      <c r="R39" s="158">
        <f>+GPPcntSCHNew*(VLOOKUP($A39,FY18ProjRev!$B$4:$L$23,11,FALSE))*VLOOKUP($A39,'FY17ProjSCH(revised)'!$A$3:$S$22,MATCH(R$27,'FY17ProjSCH(revised)'!$A$2:$S$2,0),FALSE)</f>
        <v>0</v>
      </c>
      <c r="S39" s="158">
        <f>+GPPcntSCHNew*(VLOOKUP($A39,FY18ProjRev!$B$4:$L$23,11,FALSE))*VLOOKUP($A39,'FY17ProjSCH(revised)'!$A$3:$S$22,MATCH(S$27,'FY17ProjSCH(revised)'!$A$2:$S$2,0),FALSE)</f>
        <v>3907.6695558620686</v>
      </c>
      <c r="T39" s="159">
        <f t="shared" si="4"/>
        <v>3966284.5991999996</v>
      </c>
    </row>
    <row r="40" spans="1:91" s="40" customFormat="1" ht="20.100000000000001" customHeight="1" x14ac:dyDescent="0.25">
      <c r="A40" s="422">
        <v>37</v>
      </c>
      <c r="B40" s="155" t="s">
        <v>48</v>
      </c>
      <c r="C40" s="133">
        <f>+GPPcntSCHNew*(VLOOKUP($A40,FY18ProjRev!$B$4:$L$23,11,FALSE))*VLOOKUP($A40,'FY17ProjSCH(revised)'!$A$3:$S$22,MATCH(C$27,'FY17ProjSCH(revised)'!$A$2:$S$2,0),FALSE)</f>
        <v>3818.3203782668502</v>
      </c>
      <c r="D40" s="133">
        <f>+GPPcntSCHNew*(VLOOKUP($A40,FY18ProjRev!$B$4:$L$23,11,FALSE))*VLOOKUP($A40,'FY17ProjSCH(revised)'!$A$3:$S$22,MATCH(D$27,'FY17ProjSCH(revised)'!$A$2:$S$2,0),FALSE)</f>
        <v>6109.3126052269608</v>
      </c>
      <c r="E40" s="133">
        <f>+GPPcntSCHNew*(VLOOKUP($A40,FY18ProjRev!$B$4:$L$23,11,FALSE))*VLOOKUP($A40,'FY17ProjSCH(revised)'!$A$3:$S$22,MATCH(E$27,'FY17ProjSCH(revised)'!$A$2:$S$2,0),FALSE)</f>
        <v>4368158.512737277</v>
      </c>
      <c r="F40" s="133">
        <f>+GPPcntSCHNew*(VLOOKUP($A40,FY18ProjRev!$B$4:$L$23,11,FALSE))*VLOOKUP($A40,'FY17ProjSCH(revised)'!$A$3:$S$22,MATCH(F$27,'FY17ProjSCH(revised)'!$A$2:$S$2,0),FALSE)</f>
        <v>0</v>
      </c>
      <c r="G40" s="133">
        <f>+GPPcntSCHNew*(VLOOKUP($A40,FY18ProjRev!$B$4:$L$23,11,FALSE))*VLOOKUP($A40,'FY17ProjSCH(revised)'!$A$3:$S$22,MATCH(G$27,'FY17ProjSCH(revised)'!$A$2:$S$2,0),FALSE)</f>
        <v>6491.1446430536462</v>
      </c>
      <c r="H40" s="133">
        <f>+GPPcntSCHNew*(VLOOKUP($A40,FY18ProjRev!$B$4:$L$23,11,FALSE))*VLOOKUP($A40,'FY17ProjSCH(revised)'!$A$3:$S$22,MATCH(H$27,'FY17ProjSCH(revised)'!$A$2:$S$2,0),FALSE)</f>
        <v>0</v>
      </c>
      <c r="I40" s="133">
        <f>+GPPcntSCHNew*(VLOOKUP($A40,FY18ProjRev!$B$4:$L$23,11,FALSE))*VLOOKUP($A40,'FY17ProjSCH(revised)'!$A$3:$S$22,MATCH(I$27,'FY17ProjSCH(revised)'!$A$2:$S$2,0),FALSE)</f>
        <v>3436.4883404401653</v>
      </c>
      <c r="J40" s="133">
        <f>+GPPcntSCHNew*(VLOOKUP($A40,FY18ProjRev!$B$4:$L$23,11,FALSE))*VLOOKUP($A40,'FY17ProjSCH(revised)'!$A$3:$S$22,MATCH(J$27,'FY17ProjSCH(revised)'!$A$2:$S$2,0),FALSE)</f>
        <v>21000.762080467677</v>
      </c>
      <c r="K40" s="133">
        <f>+GPPcntSCHNew*(VLOOKUP($A40,FY18ProjRev!$B$4:$L$23,11,FALSE))*VLOOKUP($A40,'FY17ProjSCH(revised)'!$A$3:$S$22,MATCH(K$27,'FY17ProjSCH(revised)'!$A$2:$S$2,0),FALSE)</f>
        <v>24055.418383081156</v>
      </c>
      <c r="L40" s="133">
        <f>+GPPcntSCHNew*(VLOOKUP($A40,FY18ProjRev!$B$4:$L$23,11,FALSE))*VLOOKUP($A40,'FY17ProjSCH(revised)'!$A$3:$S$22,MATCH(L$27,'FY17ProjSCH(revised)'!$A$2:$S$2,0),FALSE)</f>
        <v>0</v>
      </c>
      <c r="M40" s="133">
        <f>+GPPcntSCHNew*(VLOOKUP($A40,FY18ProjRev!$B$4:$L$23,11,FALSE))*VLOOKUP($A40,'FY17ProjSCH(revised)'!$A$3:$S$22,MATCH(M$27,'FY17ProjSCH(revised)'!$A$2:$S$2,0),FALSE)</f>
        <v>0</v>
      </c>
      <c r="N40" s="133">
        <f>+GPPcntSCHNew*(VLOOKUP($A40,FY18ProjRev!$B$4:$L$23,11,FALSE))*VLOOKUP($A40,'FY17ProjSCH(revised)'!$A$3:$S$22,MATCH(N$27,'FY17ProjSCH(revised)'!$A$2:$S$2,0),FALSE)</f>
        <v>2672.8242647867955</v>
      </c>
      <c r="O40" s="133">
        <f>+GPPcntSCHNew*(VLOOKUP($A40,FY18ProjRev!$B$4:$L$23,11,FALSE))*VLOOKUP($A40,'FY17ProjSCH(revised)'!$A$3:$S$22,MATCH(O$27,'FY17ProjSCH(revised)'!$A$2:$S$2,0),FALSE)</f>
        <v>0</v>
      </c>
      <c r="P40" s="133">
        <f>+GPPcntSCHNew*(VLOOKUP($A40,FY18ProjRev!$B$4:$L$23,11,FALSE))*VLOOKUP($A40,'FY17ProjSCH(revised)'!$A$3:$S$22,MATCH(P$27,'FY17ProjSCH(revised)'!$A$2:$S$2,0),FALSE)</f>
        <v>1527.3281513067402</v>
      </c>
      <c r="Q40" s="133">
        <f>+GPPcntSCHNew*(VLOOKUP($A40,FY18ProjRev!$B$4:$L$23,11,FALSE))*VLOOKUP($A40,'FY17ProjSCH(revised)'!$A$3:$S$22,MATCH(Q$27,'FY17ProjSCH(revised)'!$A$2:$S$2,0),FALSE)</f>
        <v>4200.152416093536</v>
      </c>
      <c r="R40" s="133">
        <f>+GPPcntSCHNew*(VLOOKUP($A40,FY18ProjRev!$B$4:$L$23,11,FALSE))*VLOOKUP($A40,'FY17ProjSCH(revised)'!$A$3:$S$22,MATCH(R$27,'FY17ProjSCH(revised)'!$A$2:$S$2,0),FALSE)</f>
        <v>0</v>
      </c>
      <c r="S40" s="133">
        <f>+GPPcntSCHNew*(VLOOKUP($A40,FY18ProjRev!$B$4:$L$23,11,FALSE))*VLOOKUP($A40,'FY17ProjSCH(revised)'!$A$3:$S$22,MATCH(S$27,'FY17ProjSCH(revised)'!$A$2:$S$2,0),FALSE)</f>
        <v>0</v>
      </c>
      <c r="T40" s="156">
        <f t="shared" si="4"/>
        <v>4441470.2640000004</v>
      </c>
    </row>
    <row r="41" spans="1:91" ht="20.100000000000001" customHeight="1" x14ac:dyDescent="0.25">
      <c r="A41" s="422">
        <v>39</v>
      </c>
      <c r="B41" s="157" t="s">
        <v>51</v>
      </c>
      <c r="C41" s="158">
        <f>+GPPcntSCHNew*(VLOOKUP($A41,FY18ProjRev!$B$4:$L$23,11,FALSE))*VLOOKUP($A41,'FY17ProjSCH(revised)'!$A$3:$S$22,MATCH(C$27,'FY17ProjSCH(revised)'!$A$2:$S$2,0),FALSE)</f>
        <v>0</v>
      </c>
      <c r="D41" s="158">
        <f>+GPPcntSCHNew*(VLOOKUP($A41,FY18ProjRev!$B$4:$L$23,11,FALSE))*VLOOKUP($A41,'FY17ProjSCH(revised)'!$A$3:$S$22,MATCH(D$27,'FY17ProjSCH(revised)'!$A$2:$S$2,0),FALSE)</f>
        <v>33374.082901287555</v>
      </c>
      <c r="E41" s="158">
        <f>+GPPcntSCHNew*(VLOOKUP($A41,FY18ProjRev!$B$4:$L$23,11,FALSE))*VLOOKUP($A41,'FY17ProjSCH(revised)'!$A$3:$S$22,MATCH(E$27,'FY17ProjSCH(revised)'!$A$2:$S$2,0),FALSE)</f>
        <v>26347.960185227013</v>
      </c>
      <c r="F41" s="158">
        <f>+GPPcntSCHNew*(VLOOKUP($A41,FY18ProjRev!$B$4:$L$23,11,FALSE))*VLOOKUP($A41,'FY17ProjSCH(revised)'!$A$3:$S$22,MATCH(F$27,'FY17ProjSCH(revised)'!$A$2:$S$2,0),FALSE)</f>
        <v>0</v>
      </c>
      <c r="G41" s="158">
        <f>+GPPcntSCHNew*(VLOOKUP($A41,FY18ProjRev!$B$4:$L$23,11,FALSE))*VLOOKUP($A41,'FY17ProjSCH(revised)'!$A$3:$S$22,MATCH(G$27,'FY17ProjSCH(revised)'!$A$2:$S$2,0),FALSE)</f>
        <v>1405.2245432121074</v>
      </c>
      <c r="H41" s="158">
        <f>+GPPcntSCHNew*(VLOOKUP($A41,FY18ProjRev!$B$4:$L$23,11,FALSE))*VLOOKUP($A41,'FY17ProjSCH(revised)'!$A$3:$S$22,MATCH(H$27,'FY17ProjSCH(revised)'!$A$2:$S$2,0),FALSE)</f>
        <v>0</v>
      </c>
      <c r="I41" s="158">
        <f>+GPPcntSCHNew*(VLOOKUP($A41,FY18ProjRev!$B$4:$L$23,11,FALSE))*VLOOKUP($A41,'FY17ProjSCH(revised)'!$A$3:$S$22,MATCH(I$27,'FY17ProjSCH(revised)'!$A$2:$S$2,0),FALSE)</f>
        <v>0</v>
      </c>
      <c r="J41" s="158">
        <f>+GPPcntSCHNew*(VLOOKUP($A41,FY18ProjRev!$B$4:$L$23,11,FALSE))*VLOOKUP($A41,'FY17ProjSCH(revised)'!$A$3:$S$22,MATCH(J$27,'FY17ProjSCH(revised)'!$A$2:$S$2,0),FALSE)</f>
        <v>7697468.7415801212</v>
      </c>
      <c r="K41" s="158">
        <f>+GPPcntSCHNew*(VLOOKUP($A41,FY18ProjRev!$B$4:$L$23,11,FALSE))*VLOOKUP($A41,'FY17ProjSCH(revised)'!$A$3:$S$22,MATCH(K$27,'FY17ProjSCH(revised)'!$A$2:$S$2,0),FALSE)</f>
        <v>12998.327024711994</v>
      </c>
      <c r="L41" s="158">
        <f>+GPPcntSCHNew*(VLOOKUP($A41,FY18ProjRev!$B$4:$L$23,11,FALSE))*VLOOKUP($A41,'FY17ProjSCH(revised)'!$A$3:$S$22,MATCH(L$27,'FY17ProjSCH(revised)'!$A$2:$S$2,0),FALSE)</f>
        <v>0</v>
      </c>
      <c r="M41" s="158">
        <f>+GPPcntSCHNew*(VLOOKUP($A41,FY18ProjRev!$B$4:$L$23,11,FALSE))*VLOOKUP($A41,'FY17ProjSCH(revised)'!$A$3:$S$22,MATCH(M$27,'FY17ProjSCH(revised)'!$A$2:$S$2,0),FALSE)</f>
        <v>0</v>
      </c>
      <c r="N41" s="158">
        <f>+GPPcntSCHNew*(VLOOKUP($A41,FY18ProjRev!$B$4:$L$23,11,FALSE))*VLOOKUP($A41,'FY17ProjSCH(revised)'!$A$3:$S$22,MATCH(N$27,'FY17ProjSCH(revised)'!$A$2:$S$2,0),FALSE)</f>
        <v>2107.8368148181612</v>
      </c>
      <c r="O41" s="158">
        <f>+GPPcntSCHNew*(VLOOKUP($A41,FY18ProjRev!$B$4:$L$23,11,FALSE))*VLOOKUP($A41,'FY17ProjSCH(revised)'!$A$3:$S$22,MATCH(O$27,'FY17ProjSCH(revised)'!$A$2:$S$2,0),FALSE)</f>
        <v>0</v>
      </c>
      <c r="P41" s="158">
        <f>+GPPcntSCHNew*(VLOOKUP($A41,FY18ProjRev!$B$4:$L$23,11,FALSE))*VLOOKUP($A41,'FY17ProjSCH(revised)'!$A$3:$S$22,MATCH(P$27,'FY17ProjSCH(revised)'!$A$2:$S$2,0),FALSE)</f>
        <v>0</v>
      </c>
      <c r="Q41" s="158">
        <f>+GPPcntSCHNew*(VLOOKUP($A41,FY18ProjRev!$B$4:$L$23,11,FALSE))*VLOOKUP($A41,'FY17ProjSCH(revised)'!$A$3:$S$22,MATCH(Q$27,'FY17ProjSCH(revised)'!$A$2:$S$2,0),FALSE)</f>
        <v>2459.142950621188</v>
      </c>
      <c r="R41" s="158">
        <f>+GPPcntSCHNew*(VLOOKUP($A41,FY18ProjRev!$B$4:$L$23,11,FALSE))*VLOOKUP($A41,'FY17ProjSCH(revised)'!$A$3:$S$22,MATCH(R$27,'FY17ProjSCH(revised)'!$A$2:$S$2,0),FALSE)</f>
        <v>0</v>
      </c>
      <c r="S41" s="158">
        <f>+GPPcntSCHNew*(VLOOKUP($A41,FY18ProjRev!$B$4:$L$23,11,FALSE))*VLOOKUP($A41,'FY17ProjSCH(revised)'!$A$3:$S$22,MATCH(S$27,'FY17ProjSCH(revised)'!$A$2:$S$2,0),FALSE)</f>
        <v>0</v>
      </c>
      <c r="T41" s="159">
        <f t="shared" si="4"/>
        <v>7776161.3159999996</v>
      </c>
    </row>
    <row r="42" spans="1:91" s="40" customFormat="1" ht="20.100000000000001" customHeight="1" x14ac:dyDescent="0.25">
      <c r="A42" s="422">
        <v>41</v>
      </c>
      <c r="B42" s="155" t="s">
        <v>53</v>
      </c>
      <c r="C42" s="133">
        <f>+GPPcntSCHNew*(VLOOKUP($A42,FY18ProjRev!$B$4:$L$23,11,FALSE))*VLOOKUP($A42,'FY17ProjSCH(revised)'!$A$3:$S$22,MATCH(C$27,'FY17ProjSCH(revised)'!$A$2:$S$2,0),FALSE)</f>
        <v>0</v>
      </c>
      <c r="D42" s="133">
        <f>+GPPcntSCHNew*(VLOOKUP($A42,FY18ProjRev!$B$4:$L$23,11,FALSE))*VLOOKUP($A42,'FY17ProjSCH(revised)'!$A$3:$S$22,MATCH(D$27,'FY17ProjSCH(revised)'!$A$2:$S$2,0),FALSE)</f>
        <v>44313.252455841823</v>
      </c>
      <c r="E42" s="133">
        <f>+GPPcntSCHNew*(VLOOKUP($A42,FY18ProjRev!$B$4:$L$23,11,FALSE))*VLOOKUP($A42,'FY17ProjSCH(revised)'!$A$3:$S$22,MATCH(E$27,'FY17ProjSCH(revised)'!$A$2:$S$2,0),FALSE)</f>
        <v>3592.9664153385256</v>
      </c>
      <c r="F42" s="133">
        <f>+GPPcntSCHNew*(VLOOKUP($A42,FY18ProjRev!$B$4:$L$23,11,FALSE))*VLOOKUP($A42,'FY17ProjSCH(revised)'!$A$3:$S$22,MATCH(F$27,'FY17ProjSCH(revised)'!$A$2:$S$2,0),FALSE)</f>
        <v>0</v>
      </c>
      <c r="G42" s="133">
        <f>+GPPcntSCHNew*(VLOOKUP($A42,FY18ProjRev!$B$4:$L$23,11,FALSE))*VLOOKUP($A42,'FY17ProjSCH(revised)'!$A$3:$S$22,MATCH(G$27,'FY17ProjSCH(revised)'!$A$2:$S$2,0),FALSE)</f>
        <v>0</v>
      </c>
      <c r="H42" s="133">
        <f>+GPPcntSCHNew*(VLOOKUP($A42,FY18ProjRev!$B$4:$L$23,11,FALSE))*VLOOKUP($A42,'FY17ProjSCH(revised)'!$A$3:$S$22,MATCH(H$27,'FY17ProjSCH(revised)'!$A$2:$S$2,0),FALSE)</f>
        <v>5589.0588683043734</v>
      </c>
      <c r="I42" s="133">
        <f>+GPPcntSCHNew*(VLOOKUP($A42,FY18ProjRev!$B$4:$L$23,11,FALSE))*VLOOKUP($A42,'FY17ProjSCH(revised)'!$A$3:$S$22,MATCH(I$27,'FY17ProjSCH(revised)'!$A$2:$S$2,0),FALSE)</f>
        <v>0</v>
      </c>
      <c r="J42" s="133">
        <f>+GPPcntSCHNew*(VLOOKUP($A42,FY18ProjRev!$B$4:$L$23,11,FALSE))*VLOOKUP($A42,'FY17ProjSCH(revised)'!$A$3:$S$22,MATCH(J$27,'FY17ProjSCH(revised)'!$A$2:$S$2,0),FALSE)</f>
        <v>1264324.9597085679</v>
      </c>
      <c r="K42" s="133">
        <f>+GPPcntSCHNew*(VLOOKUP($A42,FY18ProjRev!$B$4:$L$23,11,FALSE))*VLOOKUP($A42,'FY17ProjSCH(revised)'!$A$3:$S$22,MATCH(K$27,'FY17ProjSCH(revised)'!$A$2:$S$2,0),FALSE)</f>
        <v>12375.773208388257</v>
      </c>
      <c r="L42" s="133">
        <f>+GPPcntSCHNew*(VLOOKUP($A42,FY18ProjRev!$B$4:$L$23,11,FALSE))*VLOOKUP($A42,'FY17ProjSCH(revised)'!$A$3:$S$22,MATCH(L$27,'FY17ProjSCH(revised)'!$A$2:$S$2,0),FALSE)</f>
        <v>0</v>
      </c>
      <c r="M42" s="133">
        <f>+GPPcntSCHNew*(VLOOKUP($A42,FY18ProjRev!$B$4:$L$23,11,FALSE))*VLOOKUP($A42,'FY17ProjSCH(revised)'!$A$3:$S$22,MATCH(M$27,'FY17ProjSCH(revised)'!$A$2:$S$2,0),FALSE)</f>
        <v>0</v>
      </c>
      <c r="N42" s="133">
        <f>+GPPcntSCHNew*(VLOOKUP($A42,FY18ProjRev!$B$4:$L$23,11,FALSE))*VLOOKUP($A42,'FY17ProjSCH(revised)'!$A$3:$S$22,MATCH(N$27,'FY17ProjSCH(revised)'!$A$2:$S$2,0),FALSE)</f>
        <v>0</v>
      </c>
      <c r="O42" s="133">
        <f>+GPPcntSCHNew*(VLOOKUP($A42,FY18ProjRev!$B$4:$L$23,11,FALSE))*VLOOKUP($A42,'FY17ProjSCH(revised)'!$A$3:$S$22,MATCH(O$27,'FY17ProjSCH(revised)'!$A$2:$S$2,0),FALSE)</f>
        <v>0</v>
      </c>
      <c r="P42" s="133">
        <f>+GPPcntSCHNew*(VLOOKUP($A42,FY18ProjRev!$B$4:$L$23,11,FALSE))*VLOOKUP($A42,'FY17ProjSCH(revised)'!$A$3:$S$22,MATCH(P$27,'FY17ProjSCH(revised)'!$A$2:$S$2,0),FALSE)</f>
        <v>0</v>
      </c>
      <c r="Q42" s="133">
        <f>+GPPcntSCHNew*(VLOOKUP($A42,FY18ProjRev!$B$4:$L$23,11,FALSE))*VLOOKUP($A42,'FY17ProjSCH(revised)'!$A$3:$S$22,MATCH(Q$27,'FY17ProjSCH(revised)'!$A$2:$S$2,0),FALSE)</f>
        <v>2395.3109435590172</v>
      </c>
      <c r="R42" s="133">
        <f>+GPPcntSCHNew*(VLOOKUP($A42,FY18ProjRev!$B$4:$L$23,11,FALSE))*VLOOKUP($A42,'FY17ProjSCH(revised)'!$A$3:$S$22,MATCH(R$27,'FY17ProjSCH(revised)'!$A$2:$S$2,0),FALSE)</f>
        <v>0</v>
      </c>
      <c r="S42" s="133">
        <f>+GPPcntSCHNew*(VLOOKUP($A42,FY18ProjRev!$B$4:$L$23,11,FALSE))*VLOOKUP($A42,'FY17ProjSCH(revised)'!$A$3:$S$22,MATCH(S$27,'FY17ProjSCH(revised)'!$A$2:$S$2,0),FALSE)</f>
        <v>0</v>
      </c>
      <c r="T42" s="156">
        <f t="shared" si="4"/>
        <v>1332591.3216000001</v>
      </c>
    </row>
    <row r="43" spans="1:91" ht="20.100000000000001" customHeight="1" x14ac:dyDescent="0.25">
      <c r="A43" s="422">
        <v>45</v>
      </c>
      <c r="B43" s="157" t="s">
        <v>162</v>
      </c>
      <c r="C43" s="158">
        <f>+GPPcntSCHNew*(VLOOKUP($A43,FY18ProjRev!$B$4:$L$23,11,FALSE))*VLOOKUP($A43,'FY17ProjSCH(revised)'!$A$3:$S$22,MATCH(C$27,'FY17ProjSCH(revised)'!$A$2:$S$2,0),FALSE)</f>
        <v>0</v>
      </c>
      <c r="D43" s="158">
        <f>+GPPcntSCHNew*(VLOOKUP($A43,FY18ProjRev!$B$4:$L$23,11,FALSE))*VLOOKUP($A43,'FY17ProjSCH(revised)'!$A$3:$S$22,MATCH(D$27,'FY17ProjSCH(revised)'!$A$2:$S$2,0),FALSE)</f>
        <v>4523.2895754475694</v>
      </c>
      <c r="E43" s="158">
        <f>+GPPcntSCHNew*(VLOOKUP($A43,FY18ProjRev!$B$4:$L$23,11,FALSE))*VLOOKUP($A43,'FY17ProjSCH(revised)'!$A$3:$S$22,MATCH(E$27,'FY17ProjSCH(revised)'!$A$2:$S$2,0),FALSE)</f>
        <v>0</v>
      </c>
      <c r="F43" s="158">
        <f>+GPPcntSCHNew*(VLOOKUP($A43,FY18ProjRev!$B$4:$L$23,11,FALSE))*VLOOKUP($A43,'FY17ProjSCH(revised)'!$A$3:$S$22,MATCH(F$27,'FY17ProjSCH(revised)'!$A$2:$S$2,0),FALSE)</f>
        <v>376.94079795396414</v>
      </c>
      <c r="G43" s="158">
        <f>+GPPcntSCHNew*(VLOOKUP($A43,FY18ProjRev!$B$4:$L$23,11,FALSE))*VLOOKUP($A43,'FY17ProjSCH(revised)'!$A$3:$S$22,MATCH(G$27,'FY17ProjSCH(revised)'!$A$2:$S$2,0),FALSE)</f>
        <v>0</v>
      </c>
      <c r="H43" s="158">
        <f>+GPPcntSCHNew*(VLOOKUP($A43,FY18ProjRev!$B$4:$L$23,11,FALSE))*VLOOKUP($A43,'FY17ProjSCH(revised)'!$A$3:$S$22,MATCH(H$27,'FY17ProjSCH(revised)'!$A$2:$S$2,0),FALSE)</f>
        <v>0</v>
      </c>
      <c r="I43" s="158">
        <f>+GPPcntSCHNew*(VLOOKUP($A43,FY18ProjRev!$B$4:$L$23,11,FALSE))*VLOOKUP($A43,'FY17ProjSCH(revised)'!$A$3:$S$22,MATCH(I$27,'FY17ProjSCH(revised)'!$A$2:$S$2,0),FALSE)</f>
        <v>0</v>
      </c>
      <c r="J43" s="158">
        <f>+GPPcntSCHNew*(VLOOKUP($A43,FY18ProjRev!$B$4:$L$23,11,FALSE))*VLOOKUP($A43,'FY17ProjSCH(revised)'!$A$3:$S$22,MATCH(J$27,'FY17ProjSCH(revised)'!$A$2:$S$2,0),FALSE)</f>
        <v>0</v>
      </c>
      <c r="K43" s="158">
        <f>+GPPcntSCHNew*(VLOOKUP($A43,FY18ProjRev!$B$4:$L$23,11,FALSE))*VLOOKUP($A43,'FY17ProjSCH(revised)'!$A$3:$S$22,MATCH(K$27,'FY17ProjSCH(revised)'!$A$2:$S$2,0),FALSE)</f>
        <v>17339.276705882352</v>
      </c>
      <c r="L43" s="158">
        <f>+GPPcntSCHNew*(VLOOKUP($A43,FY18ProjRev!$B$4:$L$23,11,FALSE))*VLOOKUP($A43,'FY17ProjSCH(revised)'!$A$3:$S$22,MATCH(L$27,'FY17ProjSCH(revised)'!$A$2:$S$2,0),FALSE)</f>
        <v>12815.98713043478</v>
      </c>
      <c r="M43" s="158">
        <f>+GPPcntSCHNew*(VLOOKUP($A43,FY18ProjRev!$B$4:$L$23,11,FALSE))*VLOOKUP($A43,'FY17ProjSCH(revised)'!$A$3:$S$22,MATCH(M$27,'FY17ProjSCH(revised)'!$A$2:$S$2,0),FALSE)</f>
        <v>376.94079795396414</v>
      </c>
      <c r="N43" s="158">
        <f>+GPPcntSCHNew*(VLOOKUP($A43,FY18ProjRev!$B$4:$L$23,11,FALSE))*VLOOKUP($A43,'FY17ProjSCH(revised)'!$A$3:$S$22,MATCH(N$27,'FY17ProjSCH(revised)'!$A$2:$S$2,0),FALSE)</f>
        <v>29778.323038363167</v>
      </c>
      <c r="O43" s="158">
        <f>+GPPcntSCHNew*(VLOOKUP($A43,FY18ProjRev!$B$4:$L$23,11,FALSE))*VLOOKUP($A43,'FY17ProjSCH(revised)'!$A$3:$S$22,MATCH(O$27,'FY17ProjSCH(revised)'!$A$2:$S$2,0),FALSE)</f>
        <v>1188871.276746803</v>
      </c>
      <c r="P43" s="158">
        <f>+GPPcntSCHNew*(VLOOKUP($A43,FY18ProjRev!$B$4:$L$23,11,FALSE))*VLOOKUP($A43,'FY17ProjSCH(revised)'!$A$3:$S$22,MATCH(P$27,'FY17ProjSCH(revised)'!$A$2:$S$2,0),FALSE)</f>
        <v>38824.902189258311</v>
      </c>
      <c r="Q43" s="158">
        <f>+GPPcntSCHNew*(VLOOKUP($A43,FY18ProjRev!$B$4:$L$23,11,FALSE))*VLOOKUP($A43,'FY17ProjSCH(revised)'!$A$3:$S$22,MATCH(Q$27,'FY17ProjSCH(revised)'!$A$2:$S$2,0),FALSE)</f>
        <v>33547.731017902806</v>
      </c>
      <c r="R43" s="158">
        <f>+GPPcntSCHNew*(VLOOKUP($A43,FY18ProjRev!$B$4:$L$23,11,FALSE))*VLOOKUP($A43,'FY17ProjSCH(revised)'!$A$3:$S$22,MATCH(R$27,'FY17ProjSCH(revised)'!$A$2:$S$2,0),FALSE)</f>
        <v>0</v>
      </c>
      <c r="S43" s="158">
        <f>+GPPcntSCHNew*(VLOOKUP($A43,FY18ProjRev!$B$4:$L$23,11,FALSE))*VLOOKUP($A43,'FY17ProjSCH(revised)'!$A$3:$S$22,MATCH(S$27,'FY17ProjSCH(revised)'!$A$2:$S$2,0),FALSE)</f>
        <v>0</v>
      </c>
      <c r="T43" s="159">
        <f t="shared" si="4"/>
        <v>1326454.6679999998</v>
      </c>
    </row>
    <row r="44" spans="1:91" s="40" customFormat="1" ht="20.100000000000001" customHeight="1" x14ac:dyDescent="0.25">
      <c r="A44" s="422">
        <v>47</v>
      </c>
      <c r="B44" s="155" t="s">
        <v>60</v>
      </c>
      <c r="C44" s="133">
        <f>+GPPcntSCHNew*(VLOOKUP($A44,FY18ProjRev!$B$4:$L$23,11,FALSE))*VLOOKUP($A44,'FY17ProjSCH(revised)'!$A$3:$S$22,MATCH(C$27,'FY17ProjSCH(revised)'!$A$2:$S$2,0),FALSE)</f>
        <v>0</v>
      </c>
      <c r="D44" s="133">
        <f>+GPPcntSCHNew*(VLOOKUP($A44,FY18ProjRev!$B$4:$L$23,11,FALSE))*VLOOKUP($A44,'FY17ProjSCH(revised)'!$A$3:$S$22,MATCH(D$27,'FY17ProjSCH(revised)'!$A$2:$S$2,0),FALSE)</f>
        <v>1759.2600679575517</v>
      </c>
      <c r="E44" s="133">
        <f>+GPPcntSCHNew*(VLOOKUP($A44,FY18ProjRev!$B$4:$L$23,11,FALSE))*VLOOKUP($A44,'FY17ProjSCH(revised)'!$A$3:$S$22,MATCH(E$27,'FY17ProjSCH(revised)'!$A$2:$S$2,0),FALSE)</f>
        <v>5277.780203872655</v>
      </c>
      <c r="F44" s="133">
        <f>+GPPcntSCHNew*(VLOOKUP($A44,FY18ProjRev!$B$4:$L$23,11,FALSE))*VLOOKUP($A44,'FY17ProjSCH(revised)'!$A$3:$S$22,MATCH(F$27,'FY17ProjSCH(revised)'!$A$2:$S$2,0),FALSE)</f>
        <v>0</v>
      </c>
      <c r="G44" s="133">
        <f>+GPPcntSCHNew*(VLOOKUP($A44,FY18ProjRev!$B$4:$L$23,11,FALSE))*VLOOKUP($A44,'FY17ProjSCH(revised)'!$A$3:$S$22,MATCH(G$27,'FY17ProjSCH(revised)'!$A$2:$S$2,0),FALSE)</f>
        <v>0</v>
      </c>
      <c r="H44" s="133">
        <f>+GPPcntSCHNew*(VLOOKUP($A44,FY18ProjRev!$B$4:$L$23,11,FALSE))*VLOOKUP($A44,'FY17ProjSCH(revised)'!$A$3:$S$22,MATCH(H$27,'FY17ProjSCH(revised)'!$A$2:$S$2,0),FALSE)</f>
        <v>1759.2600679575517</v>
      </c>
      <c r="I44" s="133">
        <f>+GPPcntSCHNew*(VLOOKUP($A44,FY18ProjRev!$B$4:$L$23,11,FALSE))*VLOOKUP($A44,'FY17ProjSCH(revised)'!$A$3:$S$22,MATCH(I$27,'FY17ProjSCH(revised)'!$A$2:$S$2,0),FALSE)</f>
        <v>0</v>
      </c>
      <c r="J44" s="133">
        <f>+GPPcntSCHNew*(VLOOKUP($A44,FY18ProjRev!$B$4:$L$23,11,FALSE))*VLOOKUP($A44,'FY17ProjSCH(revised)'!$A$3:$S$22,MATCH(J$27,'FY17ProjSCH(revised)'!$A$2:$S$2,0),FALSE)</f>
        <v>0</v>
      </c>
      <c r="K44" s="133">
        <f>+GPPcntSCHNew*(VLOOKUP($A44,FY18ProjRev!$B$4:$L$23,11,FALSE))*VLOOKUP($A44,'FY17ProjSCH(revised)'!$A$3:$S$22,MATCH(K$27,'FY17ProjSCH(revised)'!$A$2:$S$2,0),FALSE)</f>
        <v>0</v>
      </c>
      <c r="L44" s="133">
        <f>+GPPcntSCHNew*(VLOOKUP($A44,FY18ProjRev!$B$4:$L$23,11,FALSE))*VLOOKUP($A44,'FY17ProjSCH(revised)'!$A$3:$S$22,MATCH(L$27,'FY17ProjSCH(revised)'!$A$2:$S$2,0),FALSE)</f>
        <v>5277.780203872655</v>
      </c>
      <c r="M44" s="133">
        <f>+GPPcntSCHNew*(VLOOKUP($A44,FY18ProjRev!$B$4:$L$23,11,FALSE))*VLOOKUP($A44,'FY17ProjSCH(revised)'!$A$3:$S$22,MATCH(M$27,'FY17ProjSCH(revised)'!$A$2:$S$2,0),FALSE)</f>
        <v>0</v>
      </c>
      <c r="N44" s="133">
        <f>+GPPcntSCHNew*(VLOOKUP($A44,FY18ProjRev!$B$4:$L$23,11,FALSE))*VLOOKUP($A44,'FY17ProjSCH(revised)'!$A$3:$S$22,MATCH(N$27,'FY17ProjSCH(revised)'!$A$2:$S$2,0),FALSE)</f>
        <v>594629.90296965244</v>
      </c>
      <c r="O44" s="133">
        <f>+GPPcntSCHNew*(VLOOKUP($A44,FY18ProjRev!$B$4:$L$23,11,FALSE))*VLOOKUP($A44,'FY17ProjSCH(revised)'!$A$3:$S$22,MATCH(O$27,'FY17ProjSCH(revised)'!$A$2:$S$2,0),FALSE)</f>
        <v>52191.382016074029</v>
      </c>
      <c r="P44" s="133">
        <f>+GPPcntSCHNew*(VLOOKUP($A44,FY18ProjRev!$B$4:$L$23,11,FALSE))*VLOOKUP($A44,'FY17ProjSCH(revised)'!$A$3:$S$22,MATCH(P$27,'FY17ProjSCH(revised)'!$A$2:$S$2,0),FALSE)</f>
        <v>5116807.9076545388</v>
      </c>
      <c r="Q44" s="133">
        <f>+GPPcntSCHNew*(VLOOKUP($A44,FY18ProjRev!$B$4:$L$23,11,FALSE))*VLOOKUP($A44,'FY17ProjSCH(revised)'!$A$3:$S$22,MATCH(Q$27,'FY17ProjSCH(revised)'!$A$2:$S$2,0),FALSE)</f>
        <v>52191.382016074029</v>
      </c>
      <c r="R44" s="133">
        <f>+GPPcntSCHNew*(VLOOKUP($A44,FY18ProjRev!$B$4:$L$23,11,FALSE))*VLOOKUP($A44,'FY17ProjSCH(revised)'!$A$3:$S$22,MATCH(R$27,'FY17ProjSCH(revised)'!$A$2:$S$2,0),FALSE)</f>
        <v>0</v>
      </c>
      <c r="S44" s="133">
        <f>+GPPcntSCHNew*(VLOOKUP($A44,FY18ProjRev!$B$4:$L$23,11,FALSE))*VLOOKUP($A44,'FY17ProjSCH(revised)'!$A$3:$S$22,MATCH(S$27,'FY17ProjSCH(revised)'!$A$2:$S$2,0),FALSE)</f>
        <v>0</v>
      </c>
      <c r="T44" s="156">
        <f t="shared" si="4"/>
        <v>5829894.6551999999</v>
      </c>
    </row>
    <row r="45" spans="1:91" ht="20.100000000000001" customHeight="1" x14ac:dyDescent="0.25">
      <c r="A45" s="422">
        <v>49</v>
      </c>
      <c r="B45" s="157" t="s">
        <v>63</v>
      </c>
      <c r="C45" s="158">
        <f>+GPPcntSCHNew*(VLOOKUP($A45,FY18ProjRev!$B$4:$L$23,11,FALSE))*VLOOKUP($A45,'FY17ProjSCH(revised)'!$A$3:$S$22,MATCH(C$27,'FY17ProjSCH(revised)'!$A$2:$S$2,0),FALSE)</f>
        <v>0</v>
      </c>
      <c r="D45" s="158">
        <f>+GPPcntSCHNew*(VLOOKUP($A45,FY18ProjRev!$B$4:$L$23,11,FALSE))*VLOOKUP($A45,'FY17ProjSCH(revised)'!$A$3:$S$22,MATCH(D$27,'FY17ProjSCH(revised)'!$A$2:$S$2,0),FALSE)</f>
        <v>4970.2491708201169</v>
      </c>
      <c r="E45" s="158">
        <f>+GPPcntSCHNew*(VLOOKUP($A45,FY18ProjRev!$B$4:$L$23,11,FALSE))*VLOOKUP($A45,'FY17ProjSCH(revised)'!$A$3:$S$22,MATCH(E$27,'FY17ProjSCH(revised)'!$A$2:$S$2,0),FALSE)</f>
        <v>662.69988944268232</v>
      </c>
      <c r="F45" s="158">
        <f>+GPPcntSCHNew*(VLOOKUP($A45,FY18ProjRev!$B$4:$L$23,11,FALSE))*VLOOKUP($A45,'FY17ProjSCH(revised)'!$A$3:$S$22,MATCH(F$27,'FY17ProjSCH(revised)'!$A$2:$S$2,0),FALSE)</f>
        <v>0</v>
      </c>
      <c r="G45" s="158">
        <f>+GPPcntSCHNew*(VLOOKUP($A45,FY18ProjRev!$B$4:$L$23,11,FALSE))*VLOOKUP($A45,'FY17ProjSCH(revised)'!$A$3:$S$22,MATCH(G$27,'FY17ProjSCH(revised)'!$A$2:$S$2,0),FALSE)</f>
        <v>0</v>
      </c>
      <c r="H45" s="158">
        <f>+GPPcntSCHNew*(VLOOKUP($A45,FY18ProjRev!$B$4:$L$23,11,FALSE))*VLOOKUP($A45,'FY17ProjSCH(revised)'!$A$3:$S$22,MATCH(H$27,'FY17ProjSCH(revised)'!$A$2:$S$2,0),FALSE)</f>
        <v>0</v>
      </c>
      <c r="I45" s="158">
        <f>+GPPcntSCHNew*(VLOOKUP($A45,FY18ProjRev!$B$4:$L$23,11,FALSE))*VLOOKUP($A45,'FY17ProjSCH(revised)'!$A$3:$S$22,MATCH(I$27,'FY17ProjSCH(revised)'!$A$2:$S$2,0),FALSE)</f>
        <v>0</v>
      </c>
      <c r="J45" s="158">
        <f>+GPPcntSCHNew*(VLOOKUP($A45,FY18ProjRev!$B$4:$L$23,11,FALSE))*VLOOKUP($A45,'FY17ProjSCH(revised)'!$A$3:$S$22,MATCH(J$27,'FY17ProjSCH(revised)'!$A$2:$S$2,0),FALSE)</f>
        <v>0</v>
      </c>
      <c r="K45" s="158">
        <f>+GPPcntSCHNew*(VLOOKUP($A45,FY18ProjRev!$B$4:$L$23,11,FALSE))*VLOOKUP($A45,'FY17ProjSCH(revised)'!$A$3:$S$22,MATCH(K$27,'FY17ProjSCH(revised)'!$A$2:$S$2,0),FALSE)</f>
        <v>0</v>
      </c>
      <c r="L45" s="158">
        <f>+GPPcntSCHNew*(VLOOKUP($A45,FY18ProjRev!$B$4:$L$23,11,FALSE))*VLOOKUP($A45,'FY17ProjSCH(revised)'!$A$3:$S$22,MATCH(L$27,'FY17ProjSCH(revised)'!$A$2:$S$2,0),FALSE)</f>
        <v>0</v>
      </c>
      <c r="M45" s="158">
        <f>+GPPcntSCHNew*(VLOOKUP($A45,FY18ProjRev!$B$4:$L$23,11,FALSE))*VLOOKUP($A45,'FY17ProjSCH(revised)'!$A$3:$S$22,MATCH(M$27,'FY17ProjSCH(revised)'!$A$2:$S$2,0),FALSE)</f>
        <v>0</v>
      </c>
      <c r="N45" s="158">
        <f>+GPPcntSCHNew*(VLOOKUP($A45,FY18ProjRev!$B$4:$L$23,11,FALSE))*VLOOKUP($A45,'FY17ProjSCH(revised)'!$A$3:$S$22,MATCH(N$27,'FY17ProjSCH(revised)'!$A$2:$S$2,0),FALSE)</f>
        <v>13133717.7589198</v>
      </c>
      <c r="O45" s="158">
        <f>+GPPcntSCHNew*(VLOOKUP($A45,FY18ProjRev!$B$4:$L$23,11,FALSE))*VLOOKUP($A45,'FY17ProjSCH(revised)'!$A$3:$S$22,MATCH(O$27,'FY17ProjSCH(revised)'!$A$2:$S$2,0),FALSE)</f>
        <v>0</v>
      </c>
      <c r="P45" s="158">
        <f>+GPPcntSCHNew*(VLOOKUP($A45,FY18ProjRev!$B$4:$L$23,11,FALSE))*VLOOKUP($A45,'FY17ProjSCH(revised)'!$A$3:$S$22,MATCH(P$27,'FY17ProjSCH(revised)'!$A$2:$S$2,0),FALSE)</f>
        <v>0</v>
      </c>
      <c r="Q45" s="158">
        <f>+GPPcntSCHNew*(VLOOKUP($A45,FY18ProjRev!$B$4:$L$23,11,FALSE))*VLOOKUP($A45,'FY17ProjSCH(revised)'!$A$3:$S$22,MATCH(Q$27,'FY17ProjSCH(revised)'!$A$2:$S$2,0),FALSE)</f>
        <v>23857.196019936564</v>
      </c>
      <c r="R45" s="158">
        <f>+GPPcntSCHNew*(VLOOKUP($A45,FY18ProjRev!$B$4:$L$23,11,FALSE))*VLOOKUP($A45,'FY17ProjSCH(revised)'!$A$3:$S$22,MATCH(R$27,'FY17ProjSCH(revised)'!$A$2:$S$2,0),FALSE)</f>
        <v>0</v>
      </c>
      <c r="S45" s="158">
        <f>+GPPcntSCHNew*(VLOOKUP($A45,FY18ProjRev!$B$4:$L$23,11,FALSE))*VLOOKUP($A45,'FY17ProjSCH(revised)'!$A$3:$S$22,MATCH(S$27,'FY17ProjSCH(revised)'!$A$2:$S$2,0),FALSE)</f>
        <v>0</v>
      </c>
      <c r="T45" s="159">
        <f t="shared" si="4"/>
        <v>13163207.903999999</v>
      </c>
    </row>
    <row r="46" spans="1:91" s="40" customFormat="1" ht="20.100000000000001" customHeight="1" x14ac:dyDescent="0.25">
      <c r="A46" s="422">
        <v>51</v>
      </c>
      <c r="B46" s="155" t="s">
        <v>66</v>
      </c>
      <c r="C46" s="133">
        <f>+GPPcntSCHNew*(VLOOKUP($A46,FY18ProjRev!$B$4:$L$23,11,FALSE))*VLOOKUP($A46,'FY17ProjSCH(revised)'!$A$3:$S$22,MATCH(C$27,'FY17ProjSCH(revised)'!$A$2:$S$2,0),FALSE)</f>
        <v>0</v>
      </c>
      <c r="D46" s="133">
        <f>+GPPcntSCHNew*(VLOOKUP($A46,FY18ProjRev!$B$4:$L$23,11,FALSE))*VLOOKUP($A46,'FY17ProjSCH(revised)'!$A$3:$S$22,MATCH(D$27,'FY17ProjSCH(revised)'!$A$2:$S$2,0),FALSE)</f>
        <v>1715.1459784263961</v>
      </c>
      <c r="E46" s="133">
        <f>+GPPcntSCHNew*(VLOOKUP($A46,FY18ProjRev!$B$4:$L$23,11,FALSE))*VLOOKUP($A46,'FY17ProjSCH(revised)'!$A$3:$S$22,MATCH(E$27,'FY17ProjSCH(revised)'!$A$2:$S$2,0),FALSE)</f>
        <v>0</v>
      </c>
      <c r="F46" s="133">
        <f>+GPPcntSCHNew*(VLOOKUP($A46,FY18ProjRev!$B$4:$L$23,11,FALSE))*VLOOKUP($A46,'FY17ProjSCH(revised)'!$A$3:$S$22,MATCH(F$27,'FY17ProjSCH(revised)'!$A$2:$S$2,0),FALSE)</f>
        <v>0</v>
      </c>
      <c r="G46" s="133">
        <f>+GPPcntSCHNew*(VLOOKUP($A46,FY18ProjRev!$B$4:$L$23,11,FALSE))*VLOOKUP($A46,'FY17ProjSCH(revised)'!$A$3:$S$22,MATCH(G$27,'FY17ProjSCH(revised)'!$A$2:$S$2,0),FALSE)</f>
        <v>686.05839137055852</v>
      </c>
      <c r="H46" s="133">
        <f>+GPPcntSCHNew*(VLOOKUP($A46,FY18ProjRev!$B$4:$L$23,11,FALSE))*VLOOKUP($A46,'FY17ProjSCH(revised)'!$A$3:$S$22,MATCH(H$27,'FY17ProjSCH(revised)'!$A$2:$S$2,0),FALSE)</f>
        <v>0</v>
      </c>
      <c r="I46" s="133">
        <f>+GPPcntSCHNew*(VLOOKUP($A46,FY18ProjRev!$B$4:$L$23,11,FALSE))*VLOOKUP($A46,'FY17ProjSCH(revised)'!$A$3:$S$22,MATCH(I$27,'FY17ProjSCH(revised)'!$A$2:$S$2,0),FALSE)</f>
        <v>0</v>
      </c>
      <c r="J46" s="133">
        <f>+GPPcntSCHNew*(VLOOKUP($A46,FY18ProjRev!$B$4:$L$23,11,FALSE))*VLOOKUP($A46,'FY17ProjSCH(revised)'!$A$3:$S$22,MATCH(J$27,'FY17ProjSCH(revised)'!$A$2:$S$2,0),FALSE)</f>
        <v>0</v>
      </c>
      <c r="K46" s="133">
        <f>+GPPcntSCHNew*(VLOOKUP($A46,FY18ProjRev!$B$4:$L$23,11,FALSE))*VLOOKUP($A46,'FY17ProjSCH(revised)'!$A$3:$S$22,MATCH(K$27,'FY17ProjSCH(revised)'!$A$2:$S$2,0),FALSE)</f>
        <v>0</v>
      </c>
      <c r="L46" s="133">
        <f>+GPPcntSCHNew*(VLOOKUP($A46,FY18ProjRev!$B$4:$L$23,11,FALSE))*VLOOKUP($A46,'FY17ProjSCH(revised)'!$A$3:$S$22,MATCH(L$27,'FY17ProjSCH(revised)'!$A$2:$S$2,0),FALSE)</f>
        <v>1715.1459784263961</v>
      </c>
      <c r="M46" s="133">
        <f>+GPPcntSCHNew*(VLOOKUP($A46,FY18ProjRev!$B$4:$L$23,11,FALSE))*VLOOKUP($A46,'FY17ProjSCH(revised)'!$A$3:$S$22,MATCH(M$27,'FY17ProjSCH(revised)'!$A$2:$S$2,0),FALSE)</f>
        <v>5360174.2117781732</v>
      </c>
      <c r="N46" s="133">
        <f>+GPPcntSCHNew*(VLOOKUP($A46,FY18ProjRev!$B$4:$L$23,11,FALSE))*VLOOKUP($A46,'FY17ProjSCH(revised)'!$A$3:$S$22,MATCH(N$27,'FY17ProjSCH(revised)'!$A$2:$S$2,0),FALSE)</f>
        <v>41506.532677918789</v>
      </c>
      <c r="O46" s="133">
        <f>+GPPcntSCHNew*(VLOOKUP($A46,FY18ProjRev!$B$4:$L$23,11,FALSE))*VLOOKUP($A46,'FY17ProjSCH(revised)'!$A$3:$S$22,MATCH(O$27,'FY17ProjSCH(revised)'!$A$2:$S$2,0),FALSE)</f>
        <v>0</v>
      </c>
      <c r="P46" s="133">
        <f>+GPPcntSCHNew*(VLOOKUP($A46,FY18ProjRev!$B$4:$L$23,11,FALSE))*VLOOKUP($A46,'FY17ProjSCH(revised)'!$A$3:$S$22,MATCH(P$27,'FY17ProjSCH(revised)'!$A$2:$S$2,0),FALSE)</f>
        <v>0</v>
      </c>
      <c r="Q46" s="133">
        <f>+GPPcntSCHNew*(VLOOKUP($A46,FY18ProjRev!$B$4:$L$23,11,FALSE))*VLOOKUP($A46,'FY17ProjSCH(revised)'!$A$3:$S$22,MATCH(Q$27,'FY17ProjSCH(revised)'!$A$2:$S$2,0),FALSE)</f>
        <v>343.02919568527926</v>
      </c>
      <c r="R46" s="133">
        <f>+GPPcntSCHNew*(VLOOKUP($A46,FY18ProjRev!$B$4:$L$23,11,FALSE))*VLOOKUP($A46,'FY17ProjSCH(revised)'!$A$3:$S$22,MATCH(R$27,'FY17ProjSCH(revised)'!$A$2:$S$2,0),FALSE)</f>
        <v>0</v>
      </c>
      <c r="S46" s="133">
        <f>+GPPcntSCHNew*(VLOOKUP($A46,FY18ProjRev!$B$4:$L$23,11,FALSE))*VLOOKUP($A46,'FY17ProjSCH(revised)'!$A$3:$S$22,MATCH(S$27,'FY17ProjSCH(revised)'!$A$2:$S$2,0),FALSE)</f>
        <v>0</v>
      </c>
      <c r="T46" s="156">
        <f t="shared" si="4"/>
        <v>5406140.1239999998</v>
      </c>
    </row>
    <row r="47" spans="1:91" ht="20.100000000000001" customHeight="1" x14ac:dyDescent="0.25">
      <c r="A47" s="422">
        <v>53</v>
      </c>
      <c r="B47" s="160" t="s">
        <v>159</v>
      </c>
      <c r="C47" s="158">
        <f>+GPPcntSCHNew*(VLOOKUP($A47,FY18ProjRev!$B$4:$L$23,11,FALSE))*VLOOKUP($A47,'FY17ProjSCH(revised)'!$A$3:$S$22,MATCH(C$27,'FY17ProjSCH(revised)'!$A$2:$S$2,0),FALSE)</f>
        <v>0</v>
      </c>
      <c r="D47" s="158">
        <f>+GPPcntSCHNew*(VLOOKUP($A47,FY18ProjRev!$B$4:$L$23,11,FALSE))*VLOOKUP($A47,'FY17ProjSCH(revised)'!$A$3:$S$22,MATCH(D$27,'FY17ProjSCH(revised)'!$A$2:$S$2,0),FALSE)</f>
        <v>0</v>
      </c>
      <c r="E47" s="158">
        <f>+GPPcntSCHNew*(VLOOKUP($A47,FY18ProjRev!$B$4:$L$23,11,FALSE))*VLOOKUP($A47,'FY17ProjSCH(revised)'!$A$3:$S$22,MATCH(E$27,'FY17ProjSCH(revised)'!$A$2:$S$2,0),FALSE)</f>
        <v>4541.8456363636369</v>
      </c>
      <c r="F47" s="158">
        <f>+GPPcntSCHNew*(VLOOKUP($A47,FY18ProjRev!$B$4:$L$23,11,FALSE))*VLOOKUP($A47,'FY17ProjSCH(revised)'!$A$3:$S$22,MATCH(F$27,'FY17ProjSCH(revised)'!$A$2:$S$2,0),FALSE)</f>
        <v>0</v>
      </c>
      <c r="G47" s="158">
        <f>+GPPcntSCHNew*(VLOOKUP($A47,FY18ProjRev!$B$4:$L$23,11,FALSE))*VLOOKUP($A47,'FY17ProjSCH(revised)'!$A$3:$S$22,MATCH(G$27,'FY17ProjSCH(revised)'!$A$2:$S$2,0),FALSE)</f>
        <v>1297.6701818181818</v>
      </c>
      <c r="H47" s="158">
        <f>+GPPcntSCHNew*(VLOOKUP($A47,FY18ProjRev!$B$4:$L$23,11,FALSE))*VLOOKUP($A47,'FY17ProjSCH(revised)'!$A$3:$S$22,MATCH(H$27,'FY17ProjSCH(revised)'!$A$2:$S$2,0),FALSE)</f>
        <v>0</v>
      </c>
      <c r="I47" s="158">
        <f>+GPPcntSCHNew*(VLOOKUP($A47,FY18ProjRev!$B$4:$L$23,11,FALSE))*VLOOKUP($A47,'FY17ProjSCH(revised)'!$A$3:$S$22,MATCH(I$27,'FY17ProjSCH(revised)'!$A$2:$S$2,0),FALSE)</f>
        <v>0</v>
      </c>
      <c r="J47" s="158">
        <f>+GPPcntSCHNew*(VLOOKUP($A47,FY18ProjRev!$B$4:$L$23,11,FALSE))*VLOOKUP($A47,'FY17ProjSCH(revised)'!$A$3:$S$22,MATCH(J$27,'FY17ProjSCH(revised)'!$A$2:$S$2,0),FALSE)</f>
        <v>0</v>
      </c>
      <c r="K47" s="158">
        <f>+GPPcntSCHNew*(VLOOKUP($A47,FY18ProjRev!$B$4:$L$23,11,FALSE))*VLOOKUP($A47,'FY17ProjSCH(revised)'!$A$3:$S$22,MATCH(K$27,'FY17ProjSCH(revised)'!$A$2:$S$2,0),FALSE)</f>
        <v>0</v>
      </c>
      <c r="L47" s="158">
        <f>+GPPcntSCHNew*(VLOOKUP($A47,FY18ProjRev!$B$4:$L$23,11,FALSE))*VLOOKUP($A47,'FY17ProjSCH(revised)'!$A$3:$S$22,MATCH(L$27,'FY17ProjSCH(revised)'!$A$2:$S$2,0),FALSE)</f>
        <v>0</v>
      </c>
      <c r="M47" s="158">
        <f>+GPPcntSCHNew*(VLOOKUP($A47,FY18ProjRev!$B$4:$L$23,11,FALSE))*VLOOKUP($A47,'FY17ProjSCH(revised)'!$A$3:$S$22,MATCH(M$27,'FY17ProjSCH(revised)'!$A$2:$S$2,0),FALSE)</f>
        <v>926536.50981818186</v>
      </c>
      <c r="N47" s="158">
        <f>+GPPcntSCHNew*(VLOOKUP($A47,FY18ProjRev!$B$4:$L$23,11,FALSE))*VLOOKUP($A47,'FY17ProjSCH(revised)'!$A$3:$S$22,MATCH(N$27,'FY17ProjSCH(revised)'!$A$2:$S$2,0),FALSE)</f>
        <v>6488.3509090909092</v>
      </c>
      <c r="O47" s="158">
        <f>+GPPcntSCHNew*(VLOOKUP($A47,FY18ProjRev!$B$4:$L$23,11,FALSE))*VLOOKUP($A47,'FY17ProjSCH(revised)'!$A$3:$S$22,MATCH(O$27,'FY17ProjSCH(revised)'!$A$2:$S$2,0),FALSE)</f>
        <v>0</v>
      </c>
      <c r="P47" s="158">
        <f>+GPPcntSCHNew*(VLOOKUP($A47,FY18ProjRev!$B$4:$L$23,11,FALSE))*VLOOKUP($A47,'FY17ProjSCH(revised)'!$A$3:$S$22,MATCH(P$27,'FY17ProjSCH(revised)'!$A$2:$S$2,0),FALSE)</f>
        <v>0</v>
      </c>
      <c r="Q47" s="158">
        <f>+GPPcntSCHNew*(VLOOKUP($A47,FY18ProjRev!$B$4:$L$23,11,FALSE))*VLOOKUP($A47,'FY17ProjSCH(revised)'!$A$3:$S$22,MATCH(Q$27,'FY17ProjSCH(revised)'!$A$2:$S$2,0),FALSE)</f>
        <v>1622.0877272727273</v>
      </c>
      <c r="R47" s="158">
        <f>+GPPcntSCHNew*(VLOOKUP($A47,FY18ProjRev!$B$4:$L$23,11,FALSE))*VLOOKUP($A47,'FY17ProjSCH(revised)'!$A$3:$S$22,MATCH(R$27,'FY17ProjSCH(revised)'!$A$2:$S$2,0),FALSE)</f>
        <v>0</v>
      </c>
      <c r="S47" s="158">
        <f>+GPPcntSCHNew*(VLOOKUP($A47,FY18ProjRev!$B$4:$L$23,11,FALSE))*VLOOKUP($A47,'FY17ProjSCH(revised)'!$A$3:$S$22,MATCH(S$27,'FY17ProjSCH(revised)'!$A$2:$S$2,0),FALSE)</f>
        <v>1622.0877272727273</v>
      </c>
      <c r="T47" s="161">
        <f t="shared" si="4"/>
        <v>942108.55200000014</v>
      </c>
    </row>
    <row r="48" spans="1:91" ht="20.100000000000001" customHeight="1" x14ac:dyDescent="0.25">
      <c r="A48" s="129"/>
      <c r="B48" s="162" t="s">
        <v>99</v>
      </c>
      <c r="C48" s="163">
        <f t="shared" ref="C48:S48" si="5">SUM(C28:C47)</f>
        <v>8580459.5035168622</v>
      </c>
      <c r="D48" s="163">
        <f t="shared" si="5"/>
        <v>145124374.33651802</v>
      </c>
      <c r="E48" s="163">
        <f t="shared" si="5"/>
        <v>18495063.423748948</v>
      </c>
      <c r="F48" s="163">
        <f t="shared" si="5"/>
        <v>7287364.4230807535</v>
      </c>
      <c r="G48" s="163">
        <f t="shared" si="5"/>
        <v>30450353.258438941</v>
      </c>
      <c r="H48" s="163">
        <f t="shared" si="5"/>
        <v>14934360.885635667</v>
      </c>
      <c r="I48" s="163">
        <f t="shared" si="5"/>
        <v>4513674.1393826352</v>
      </c>
      <c r="J48" s="163">
        <f t="shared" si="5"/>
        <v>9140041.2220482901</v>
      </c>
      <c r="K48" s="163">
        <f t="shared" si="5"/>
        <v>3809588.3564328179</v>
      </c>
      <c r="L48" s="163">
        <f t="shared" si="5"/>
        <v>3382631.1246367297</v>
      </c>
      <c r="M48" s="163">
        <f t="shared" si="5"/>
        <v>6308604.7561289761</v>
      </c>
      <c r="N48" s="163">
        <f t="shared" si="5"/>
        <v>23166399.446778804</v>
      </c>
      <c r="O48" s="163">
        <f t="shared" si="5"/>
        <v>3435408.4453791608</v>
      </c>
      <c r="P48" s="163">
        <f t="shared" si="5"/>
        <v>5457778.9358081734</v>
      </c>
      <c r="Q48" s="163">
        <f t="shared" si="5"/>
        <v>8868127.5063370913</v>
      </c>
      <c r="R48" s="163">
        <f t="shared" si="5"/>
        <v>3030321.5254337038</v>
      </c>
      <c r="S48" s="163">
        <f t="shared" si="5"/>
        <v>932679.90874830587</v>
      </c>
      <c r="T48" s="163">
        <f>SUM(C48:S48)</f>
        <v>296917231.1980539</v>
      </c>
    </row>
    <row r="49" spans="1:20" ht="27.75" customHeight="1" x14ac:dyDescent="0.25">
      <c r="B49" s="453" t="s">
        <v>163</v>
      </c>
      <c r="C49" s="453"/>
      <c r="D49" s="453"/>
      <c r="E49" s="453"/>
      <c r="F49" s="453"/>
      <c r="G49" s="453"/>
      <c r="H49" s="453"/>
      <c r="I49" s="453"/>
      <c r="J49" s="453"/>
      <c r="K49" s="453"/>
      <c r="L49" s="453"/>
      <c r="M49" s="453"/>
      <c r="N49" s="453"/>
      <c r="O49" s="453"/>
      <c r="P49" s="453"/>
      <c r="Q49" s="453"/>
      <c r="R49" s="453"/>
      <c r="S49" s="453"/>
      <c r="T49" s="453"/>
    </row>
    <row r="50" spans="1:20" ht="39" hidden="1" customHeight="1" x14ac:dyDescent="0.25">
      <c r="B50" s="164"/>
      <c r="C50" s="165" t="s">
        <v>140</v>
      </c>
      <c r="D50" s="165" t="s">
        <v>141</v>
      </c>
      <c r="E50" s="165" t="s">
        <v>142</v>
      </c>
      <c r="F50" s="166" t="s">
        <v>143</v>
      </c>
      <c r="G50" s="165" t="s">
        <v>144</v>
      </c>
      <c r="H50" s="165" t="s">
        <v>145</v>
      </c>
      <c r="I50" s="165" t="s">
        <v>146</v>
      </c>
      <c r="J50" s="165" t="s">
        <v>147</v>
      </c>
      <c r="K50" s="165" t="s">
        <v>148</v>
      </c>
      <c r="L50" s="165" t="s">
        <v>149</v>
      </c>
      <c r="M50" s="165" t="s">
        <v>150</v>
      </c>
      <c r="N50" s="165" t="s">
        <v>151</v>
      </c>
      <c r="O50" s="165" t="s">
        <v>152</v>
      </c>
      <c r="P50" s="165" t="s">
        <v>153</v>
      </c>
      <c r="Q50" s="165" t="s">
        <v>154</v>
      </c>
      <c r="R50" s="165" t="s">
        <v>155</v>
      </c>
      <c r="S50" s="167" t="s">
        <v>156</v>
      </c>
      <c r="T50" s="168" t="s">
        <v>157</v>
      </c>
    </row>
    <row r="51" spans="1:20" ht="20.100000000000001" customHeight="1" x14ac:dyDescent="0.25">
      <c r="A51" s="422">
        <v>1</v>
      </c>
      <c r="B51" s="169" t="s">
        <v>5</v>
      </c>
      <c r="C51" s="170">
        <f>+UGPcntDegNew*(VLOOKUP($A51,FY18ProjRev!$B$4:$L$23,11,FALSE))*VLOOKUP($A51,'FY17ProjMjrs(revised)'!$A$3:$S$22,MATCH(C$27,'FY17ProjMjrs(revised)'!$A$2:$S$2,0),FALSE)</f>
        <v>766074.05088732473</v>
      </c>
      <c r="D51" s="170">
        <f>+UGPcntDegNew*(VLOOKUP($A51,FY18ProjRev!$B$4:$L$23,11,FALSE))*VLOOKUP($A51,'FY17ProjMjrs(revised)'!$A$3:$S$22,MATCH(D$27,'FY17ProjMjrs(revised)'!$A$2:$S$2,0),FALSE)</f>
        <v>33258386.724850502</v>
      </c>
      <c r="E51" s="170">
        <f>+UGPcntDegNew*(VLOOKUP($A51,FY18ProjRev!$B$4:$L$23,11,FALSE))*VLOOKUP($A51,'FY17ProjMjrs(revised)'!$A$3:$S$22,MATCH(E$27,'FY17ProjMjrs(revised)'!$A$2:$S$2,0),FALSE)</f>
        <v>5667750.9858616916</v>
      </c>
      <c r="F51" s="170">
        <f>+UGPcntDegNew*(VLOOKUP($A51,FY18ProjRev!$B$4:$L$23,11,FALSE))*VLOOKUP($A51,'FY17ProjMjrs(revised)'!$A$3:$S$22,MATCH(F$27,'FY17ProjMjrs(revised)'!$A$2:$S$2,0),FALSE)</f>
        <v>921682.84247381263</v>
      </c>
      <c r="G51" s="170">
        <f>+UGPcntDegNew*(VLOOKUP($A51,FY18ProjRev!$B$4:$L$23,11,FALSE))*VLOOKUP($A51,'FY17ProjMjrs(revised)'!$A$3:$S$22,MATCH(G$27,'FY17ProjMjrs(revised)'!$A$2:$S$2,0),FALSE)</f>
        <v>5949043.8014218817</v>
      </c>
      <c r="H51" s="170">
        <f>+UGPcntDegNew*(VLOOKUP($A51,FY18ProjRev!$B$4:$L$23,11,FALSE))*VLOOKUP($A51,'FY17ProjMjrs(revised)'!$A$3:$S$22,MATCH(H$27,'FY17ProjMjrs(revised)'!$A$2:$S$2,0),FALSE)</f>
        <v>1819425.8708573962</v>
      </c>
      <c r="I51" s="170">
        <f>+UGPcntDegNew*(VLOOKUP($A51,FY18ProjRev!$B$4:$L$23,11,FALSE))*VLOOKUP($A51,'FY17ProjMjrs(revised)'!$A$3:$S$22,MATCH(I$27,'FY17ProjMjrs(revised)'!$A$2:$S$2,0),FALSE)</f>
        <v>831908.5396354543</v>
      </c>
      <c r="J51" s="170">
        <f>+UGPcntDegNew*(VLOOKUP($A51,FY18ProjRev!$B$4:$L$23,11,FALSE))*VLOOKUP($A51,'FY17ProjMjrs(revised)'!$A$3:$S$22,MATCH(J$27,'FY17ProjMjrs(revised)'!$A$2:$S$2,0),FALSE)</f>
        <v>0</v>
      </c>
      <c r="K51" s="170">
        <f>+UGPcntDegNew*(VLOOKUP($A51,FY18ProjRev!$B$4:$L$23,11,FALSE))*VLOOKUP($A51,'FY17ProjMjrs(revised)'!$A$3:$S$22,MATCH(K$27,'FY17ProjMjrs(revised)'!$A$2:$S$2,0),FALSE)</f>
        <v>0</v>
      </c>
      <c r="L51" s="170">
        <f>+UGPcntDegNew*(VLOOKUP($A51,FY18ProjRev!$B$4:$L$23,11,FALSE))*VLOOKUP($A51,'FY17ProjMjrs(revised)'!$A$3:$S$22,MATCH(L$27,'FY17ProjMjrs(revised)'!$A$2:$S$2,0),FALSE)</f>
        <v>287277.76908274676</v>
      </c>
      <c r="M51" s="170">
        <f>+UGPcntDegNew*(VLOOKUP($A51,FY18ProjRev!$B$4:$L$23,11,FALSE))*VLOOKUP($A51,'FY17ProjMjrs(revised)'!$A$3:$S$22,MATCH(M$27,'FY17ProjMjrs(revised)'!$A$2:$S$2,0),FALSE)</f>
        <v>0</v>
      </c>
      <c r="N51" s="170">
        <f>+UGPcntDegNew*(VLOOKUP($A51,FY18ProjRev!$B$4:$L$23,11,FALSE))*VLOOKUP($A51,'FY17ProjMjrs(revised)'!$A$3:$S$22,MATCH(N$27,'FY17ProjMjrs(revised)'!$A$2:$S$2,0),FALSE)</f>
        <v>1556087.9158648786</v>
      </c>
      <c r="O51" s="170">
        <f>+UGPcntDegNew*(VLOOKUP($A51,FY18ProjRev!$B$4:$L$23,11,FALSE))*VLOOKUP($A51,'FY17ProjMjrs(revised)'!$A$3:$S$22,MATCH(O$27,'FY17ProjMjrs(revised)'!$A$2:$S$2,0),FALSE)</f>
        <v>825923.58611289703</v>
      </c>
      <c r="P51" s="170">
        <f>+UGPcntDegNew*(VLOOKUP($A51,FY18ProjRev!$B$4:$L$23,11,FALSE))*VLOOKUP($A51,'FY17ProjMjrs(revised)'!$A$3:$S$22,MATCH(P$27,'FY17ProjMjrs(revised)'!$A$2:$S$2,0),FALSE)</f>
        <v>0</v>
      </c>
      <c r="Q51" s="170">
        <f>+UGPcntDegNew*(VLOOKUP($A51,FY18ProjRev!$B$4:$L$23,11,FALSE))*VLOOKUP($A51,'FY17ProjMjrs(revised)'!$A$3:$S$22,MATCH(Q$27,'FY17ProjMjrs(revised)'!$A$2:$S$2,0),FALSE)</f>
        <v>1514193.2412069777</v>
      </c>
      <c r="R51" s="170">
        <f>+UGPcntDegNew*(VLOOKUP($A51,FY18ProjRev!$B$4:$L$23,11,FALSE))*VLOOKUP($A51,'FY17ProjMjrs(revised)'!$A$3:$S$22,MATCH(R$27,'FY17ProjMjrs(revised)'!$A$2:$S$2,0),FALSE)</f>
        <v>41894.674657900578</v>
      </c>
      <c r="S51" s="170">
        <f>+UGPcntDegNew*(VLOOKUP($A51,FY18ProjRev!$B$4:$L$23,11,FALSE))*VLOOKUP($A51,'FY17ProjMjrs(revised)'!$A$3:$S$22,MATCH(S$27,'FY17ProjMjrs(revised)'!$A$2:$S$2,0),FALSE)</f>
        <v>0</v>
      </c>
      <c r="T51" s="170">
        <f t="shared" ref="T51:T71" si="6">SUM(C51:Q51)+R51+S51</f>
        <v>53439650.002913468</v>
      </c>
    </row>
    <row r="52" spans="1:20" s="40" customFormat="1" ht="20.100000000000001" customHeight="1" x14ac:dyDescent="0.25">
      <c r="A52" s="422">
        <v>3</v>
      </c>
      <c r="B52" s="155" t="s">
        <v>13</v>
      </c>
      <c r="C52" s="133">
        <f>+GPPcntMjrNew*(VLOOKUP($A52,FY18ProjRev!$B$4:$L$23,11,FALSE))*VLOOKUP($A52,'FY17ProjMjrs(revised)'!$A$3:$S$22,MATCH(C$27,'FY17ProjMjrs(revised)'!$A$2:$S$2,0),FALSE)</f>
        <v>20404.018825631072</v>
      </c>
      <c r="D52" s="133">
        <f>+GPPcntMjrNew*(VLOOKUP($A52,FY18ProjRev!$B$4:$L$23,11,FALSE))*VLOOKUP($A52,'FY17ProjMjrs(revised)'!$A$3:$S$22,MATCH(D$27,'FY17ProjMjrs(revised)'!$A$2:$S$2,0),FALSE)</f>
        <v>1828014.5956963107</v>
      </c>
      <c r="E52" s="133">
        <f>+GPPcntMjrNew*(VLOOKUP($A52,FY18ProjRev!$B$4:$L$23,11,FALSE))*VLOOKUP($A52,'FY17ProjMjrs(revised)'!$A$3:$S$22,MATCH(E$27,'FY17ProjMjrs(revised)'!$A$2:$S$2,0),FALSE)</f>
        <v>76051.342895533991</v>
      </c>
      <c r="F52" s="133">
        <f>+GPPcntMjrNew*(VLOOKUP($A52,FY18ProjRev!$B$4:$L$23,11,FALSE))*VLOOKUP($A52,'FY17ProjMjrs(revised)'!$A$3:$S$22,MATCH(F$27,'FY17ProjMjrs(revised)'!$A$2:$S$2,0),FALSE)</f>
        <v>0</v>
      </c>
      <c r="G52" s="133">
        <f>+GPPcntMjrNew*(VLOOKUP($A52,FY18ProjRev!$B$4:$L$23,11,FALSE))*VLOOKUP($A52,'FY17ProjMjrs(revised)'!$A$3:$S$22,MATCH(G$27,'FY17ProjMjrs(revised)'!$A$2:$S$2,0),FALSE)</f>
        <v>122424.11295378642</v>
      </c>
      <c r="H52" s="133">
        <f>+GPPcntMjrNew*(VLOOKUP($A52,FY18ProjRev!$B$4:$L$23,11,FALSE))*VLOOKUP($A52,'FY17ProjMjrs(revised)'!$A$3:$S$22,MATCH(H$27,'FY17ProjMjrs(revised)'!$A$2:$S$2,0),FALSE)</f>
        <v>0</v>
      </c>
      <c r="I52" s="133">
        <f>+GPPcntMjrNew*(VLOOKUP($A52,FY18ProjRev!$B$4:$L$23,11,FALSE))*VLOOKUP($A52,'FY17ProjMjrs(revised)'!$A$3:$S$22,MATCH(I$27,'FY17ProjMjrs(revised)'!$A$2:$S$2,0),FALSE)</f>
        <v>51937.502465242724</v>
      </c>
      <c r="J52" s="133">
        <f>+GPPcntMjrNew*(VLOOKUP($A52,FY18ProjRev!$B$4:$L$23,11,FALSE))*VLOOKUP($A52,'FY17ProjMjrs(revised)'!$A$3:$S$22,MATCH(J$27,'FY17ProjMjrs(revised)'!$A$2:$S$2,0),FALSE)</f>
        <v>1854.9108023300971</v>
      </c>
      <c r="K52" s="133">
        <f>+GPPcntMjrNew*(VLOOKUP($A52,FY18ProjRev!$B$4:$L$23,11,FALSE))*VLOOKUP($A52,'FY17ProjMjrs(revised)'!$A$3:$S$22,MATCH(K$27,'FY17ProjMjrs(revised)'!$A$2:$S$2,0),FALSE)</f>
        <v>20404.018825631072</v>
      </c>
      <c r="L52" s="133">
        <f>+GPPcntMjrNew*(VLOOKUP($A52,FY18ProjRev!$B$4:$L$23,11,FALSE))*VLOOKUP($A52,'FY17ProjMjrs(revised)'!$A$3:$S$22,MATCH(L$27,'FY17ProjMjrs(revised)'!$A$2:$S$2,0),FALSE)</f>
        <v>927.45540116504856</v>
      </c>
      <c r="M52" s="133">
        <f>+GPPcntMjrNew*(VLOOKUP($A52,FY18ProjRev!$B$4:$L$23,11,FALSE))*VLOOKUP($A52,'FY17ProjMjrs(revised)'!$A$3:$S$22,MATCH(M$27,'FY17ProjMjrs(revised)'!$A$2:$S$2,0),FALSE)</f>
        <v>0</v>
      </c>
      <c r="N52" s="133">
        <f>+GPPcntMjrNew*(VLOOKUP($A52,FY18ProjRev!$B$4:$L$23,11,FALSE))*VLOOKUP($A52,'FY17ProjMjrs(revised)'!$A$3:$S$22,MATCH(N$27,'FY17ProjMjrs(revised)'!$A$2:$S$2,0),FALSE)</f>
        <v>442396.22635572817</v>
      </c>
      <c r="O52" s="133">
        <f>+GPPcntMjrNew*(VLOOKUP($A52,FY18ProjRev!$B$4:$L$23,11,FALSE))*VLOOKUP($A52,'FY17ProjMjrs(revised)'!$A$3:$S$22,MATCH(O$27,'FY17ProjMjrs(revised)'!$A$2:$S$2,0),FALSE)</f>
        <v>0</v>
      </c>
      <c r="P52" s="133">
        <f>+GPPcntMjrNew*(VLOOKUP($A52,FY18ProjRev!$B$4:$L$23,11,FALSE))*VLOOKUP($A52,'FY17ProjMjrs(revised)'!$A$3:$S$22,MATCH(P$27,'FY17ProjMjrs(revised)'!$A$2:$S$2,0),FALSE)</f>
        <v>65849.333482718459</v>
      </c>
      <c r="Q52" s="133">
        <f>+GPPcntMjrNew*(VLOOKUP($A52,FY18ProjRev!$B$4:$L$23,11,FALSE))*VLOOKUP($A52,'FY17ProjMjrs(revised)'!$A$3:$S$22,MATCH(Q$27,'FY17ProjMjrs(revised)'!$A$2:$S$2,0),FALSE)</f>
        <v>0</v>
      </c>
      <c r="R52" s="133">
        <f>+GPPcntMjrNew*(VLOOKUP($A52,FY18ProjRev!$B$4:$L$23,11,FALSE))*VLOOKUP($A52,'FY17ProjMjrs(revised)'!$A$3:$S$22,MATCH(R$27,'FY17ProjMjrs(revised)'!$A$2:$S$2,0),FALSE)</f>
        <v>0</v>
      </c>
      <c r="S52" s="133">
        <f>+GPPcntMjrNew*(VLOOKUP($A52,FY18ProjRev!$B$4:$L$23,11,FALSE))*VLOOKUP($A52,'FY17ProjMjrs(revised)'!$A$3:$S$22,MATCH(S$27,'FY17ProjMjrs(revised)'!$A$2:$S$2,0),FALSE)</f>
        <v>235573.67189592234</v>
      </c>
      <c r="T52" s="133">
        <f t="shared" si="6"/>
        <v>2865837.1895999997</v>
      </c>
    </row>
    <row r="53" spans="1:20" ht="20.100000000000001" customHeight="1" x14ac:dyDescent="0.25">
      <c r="A53" s="422">
        <v>5</v>
      </c>
      <c r="B53" s="171" t="s">
        <v>16</v>
      </c>
      <c r="C53" s="172">
        <f>+GPPcntMjrNew*(VLOOKUP($A53,FY18ProjRev!$B$4:$L$23,11,FALSE))*VLOOKUP($A53,'FY17ProjMjrs(revised)'!$A$3:$S$22,MATCH(C$27,'FY17ProjMjrs(revised)'!$A$2:$S$2,0),FALSE)</f>
        <v>0</v>
      </c>
      <c r="D53" s="172">
        <f>+GPPcntMjrNew*(VLOOKUP($A53,FY18ProjRev!$B$4:$L$23,11,FALSE))*VLOOKUP($A53,'FY17ProjMjrs(revised)'!$A$3:$S$22,MATCH(D$27,'FY17ProjMjrs(revised)'!$A$2:$S$2,0),FALSE)</f>
        <v>0</v>
      </c>
      <c r="E53" s="172">
        <f>+GPPcntMjrNew*(VLOOKUP($A53,FY18ProjRev!$B$4:$L$23,11,FALSE))*VLOOKUP($A53,'FY17ProjMjrs(revised)'!$A$3:$S$22,MATCH(E$27,'FY17ProjMjrs(revised)'!$A$2:$S$2,0),FALSE)</f>
        <v>0</v>
      </c>
      <c r="F53" s="172">
        <f>+GPPcntMjrNew*(VLOOKUP($A53,FY18ProjRev!$B$4:$L$23,11,FALSE))*VLOOKUP($A53,'FY17ProjMjrs(revised)'!$A$3:$S$22,MATCH(F$27,'FY17ProjMjrs(revised)'!$A$2:$S$2,0),FALSE)</f>
        <v>0</v>
      </c>
      <c r="G53" s="172">
        <f>+GPPcntMjrNew*(VLOOKUP($A53,FY18ProjRev!$B$4:$L$23,11,FALSE))*VLOOKUP($A53,'FY17ProjMjrs(revised)'!$A$3:$S$22,MATCH(G$27,'FY17ProjMjrs(revised)'!$A$2:$S$2,0),FALSE)</f>
        <v>0</v>
      </c>
      <c r="H53" s="172">
        <f>+GPPcntMjrNew*(VLOOKUP($A53,FY18ProjRev!$B$4:$L$23,11,FALSE))*VLOOKUP($A53,'FY17ProjMjrs(revised)'!$A$3:$S$22,MATCH(H$27,'FY17ProjMjrs(revised)'!$A$2:$S$2,0),FALSE)</f>
        <v>0</v>
      </c>
      <c r="I53" s="172">
        <f>+GPPcntMjrNew*(VLOOKUP($A53,FY18ProjRev!$B$4:$L$23,11,FALSE))*VLOOKUP($A53,'FY17ProjMjrs(revised)'!$A$3:$S$22,MATCH(I$27,'FY17ProjMjrs(revised)'!$A$2:$S$2,0),FALSE)</f>
        <v>0</v>
      </c>
      <c r="J53" s="172">
        <f>+GPPcntMjrNew*(VLOOKUP($A53,FY18ProjRev!$B$4:$L$23,11,FALSE))*VLOOKUP($A53,'FY17ProjMjrs(revised)'!$A$3:$S$22,MATCH(J$27,'FY17ProjMjrs(revised)'!$A$2:$S$2,0),FALSE)</f>
        <v>0</v>
      </c>
      <c r="K53" s="172">
        <f>+GPPcntMjrNew*(VLOOKUP($A53,FY18ProjRev!$B$4:$L$23,11,FALSE))*VLOOKUP($A53,'FY17ProjMjrs(revised)'!$A$3:$S$22,MATCH(K$27,'FY17ProjMjrs(revised)'!$A$2:$S$2,0),FALSE)</f>
        <v>0</v>
      </c>
      <c r="L53" s="172">
        <f>+GPPcntMjrNew*(VLOOKUP($A53,FY18ProjRev!$B$4:$L$23,11,FALSE))*VLOOKUP($A53,'FY17ProjMjrs(revised)'!$A$3:$S$22,MATCH(L$27,'FY17ProjMjrs(revised)'!$A$2:$S$2,0),FALSE)</f>
        <v>63381.713750943403</v>
      </c>
      <c r="M53" s="172">
        <f>+GPPcntMjrNew*(VLOOKUP($A53,FY18ProjRev!$B$4:$L$23,11,FALSE))*VLOOKUP($A53,'FY17ProjMjrs(revised)'!$A$3:$S$22,MATCH(M$27,'FY17ProjMjrs(revised)'!$A$2:$S$2,0),FALSE)</f>
        <v>0</v>
      </c>
      <c r="N53" s="172">
        <f>+GPPcntMjrNew*(VLOOKUP($A53,FY18ProjRev!$B$4:$L$23,11,FALSE))*VLOOKUP($A53,'FY17ProjMjrs(revised)'!$A$3:$S$22,MATCH(N$27,'FY17ProjMjrs(revised)'!$A$2:$S$2,0),FALSE)</f>
        <v>251546.17644905663</v>
      </c>
      <c r="O53" s="172">
        <f>+GPPcntMjrNew*(VLOOKUP($A53,FY18ProjRev!$B$4:$L$23,11,FALSE))*VLOOKUP($A53,'FY17ProjMjrs(revised)'!$A$3:$S$22,MATCH(O$27,'FY17ProjMjrs(revised)'!$A$2:$S$2,0),FALSE)</f>
        <v>0</v>
      </c>
      <c r="P53" s="172">
        <f>+GPPcntMjrNew*(VLOOKUP($A53,FY18ProjRev!$B$4:$L$23,11,FALSE))*VLOOKUP($A53,'FY17ProjMjrs(revised)'!$A$3:$S$22,MATCH(P$27,'FY17ProjMjrs(revised)'!$A$2:$S$2,0),FALSE)</f>
        <v>0</v>
      </c>
      <c r="Q53" s="172">
        <f>+GPPcntMjrNew*(VLOOKUP($A53,FY18ProjRev!$B$4:$L$23,11,FALSE))*VLOOKUP($A53,'FY17ProjMjrs(revised)'!$A$3:$S$22,MATCH(Q$27,'FY17ProjMjrs(revised)'!$A$2:$S$2,0),FALSE)</f>
        <v>0</v>
      </c>
      <c r="R53" s="172">
        <f>+GPPcntMjrNew*(VLOOKUP($A53,FY18ProjRev!$B$4:$L$23,11,FALSE))*VLOOKUP($A53,'FY17ProjMjrs(revised)'!$A$3:$S$22,MATCH(R$27,'FY17ProjMjrs(revised)'!$A$2:$S$2,0),FALSE)</f>
        <v>0</v>
      </c>
      <c r="S53" s="172">
        <f>+GPPcntMjrNew*(VLOOKUP($A53,FY18ProjRev!$B$4:$L$23,11,FALSE))*VLOOKUP($A53,'FY17ProjMjrs(revised)'!$A$3:$S$22,MATCH(S$27,'FY17ProjMjrs(revised)'!$A$2:$S$2,0),FALSE)</f>
        <v>0</v>
      </c>
      <c r="T53" s="172">
        <f t="shared" si="6"/>
        <v>314927.89020000002</v>
      </c>
    </row>
    <row r="54" spans="1:20" s="40" customFormat="1" ht="20.100000000000001" customHeight="1" x14ac:dyDescent="0.25">
      <c r="A54" s="422">
        <v>7</v>
      </c>
      <c r="B54" s="155" t="s">
        <v>18</v>
      </c>
      <c r="C54" s="133">
        <f>+GPPcntMjrNew*(VLOOKUP($A54,FY18ProjRev!$B$4:$L$23,11,FALSE))*VLOOKUP($A54,'FY17ProjMjrs(revised)'!$A$3:$S$22,MATCH(C$27,'FY17ProjMjrs(revised)'!$A$2:$S$2,0),FALSE)</f>
        <v>1478.0441052631579</v>
      </c>
      <c r="D54" s="133">
        <f>+GPPcntMjrNew*(VLOOKUP($A54,FY18ProjRev!$B$4:$L$23,11,FALSE))*VLOOKUP($A54,'FY17ProjMjrs(revised)'!$A$3:$S$22,MATCH(D$27,'FY17ProjMjrs(revised)'!$A$2:$S$2,0),FALSE)</f>
        <v>17736.529263157892</v>
      </c>
      <c r="E54" s="133">
        <f>+GPPcntMjrNew*(VLOOKUP($A54,FY18ProjRev!$B$4:$L$23,11,FALSE))*VLOOKUP($A54,'FY17ProjMjrs(revised)'!$A$3:$S$22,MATCH(E$27,'FY17ProjMjrs(revised)'!$A$2:$S$2,0),FALSE)</f>
        <v>0</v>
      </c>
      <c r="F54" s="133">
        <f>+GPPcntMjrNew*(VLOOKUP($A54,FY18ProjRev!$B$4:$L$23,11,FALSE))*VLOOKUP($A54,'FY17ProjMjrs(revised)'!$A$3:$S$22,MATCH(F$27,'FY17ProjMjrs(revised)'!$A$2:$S$2,0),FALSE)</f>
        <v>2956.0882105263158</v>
      </c>
      <c r="G54" s="133">
        <f>+GPPcntMjrNew*(VLOOKUP($A54,FY18ProjRev!$B$4:$L$23,11,FALSE))*VLOOKUP($A54,'FY17ProjMjrs(revised)'!$A$3:$S$22,MATCH(G$27,'FY17ProjMjrs(revised)'!$A$2:$S$2,0),FALSE)</f>
        <v>1611068.074736842</v>
      </c>
      <c r="H54" s="133">
        <f>+GPPcntMjrNew*(VLOOKUP($A54,FY18ProjRev!$B$4:$L$23,11,FALSE))*VLOOKUP($A54,'FY17ProjMjrs(revised)'!$A$3:$S$22,MATCH(H$27,'FY17ProjMjrs(revised)'!$A$2:$S$2,0),FALSE)</f>
        <v>2956.0882105263158</v>
      </c>
      <c r="I54" s="133">
        <f>+GPPcntMjrNew*(VLOOKUP($A54,FY18ProjRev!$B$4:$L$23,11,FALSE))*VLOOKUP($A54,'FY17ProjMjrs(revised)'!$A$3:$S$22,MATCH(I$27,'FY17ProjMjrs(revised)'!$A$2:$S$2,0),FALSE)</f>
        <v>0</v>
      </c>
      <c r="J54" s="133">
        <f>+GPPcntMjrNew*(VLOOKUP($A54,FY18ProjRev!$B$4:$L$23,11,FALSE))*VLOOKUP($A54,'FY17ProjMjrs(revised)'!$A$3:$S$22,MATCH(J$27,'FY17ProjMjrs(revised)'!$A$2:$S$2,0),FALSE)</f>
        <v>1478.0441052631579</v>
      </c>
      <c r="K54" s="133">
        <f>+GPPcntMjrNew*(VLOOKUP($A54,FY18ProjRev!$B$4:$L$23,11,FALSE))*VLOOKUP($A54,'FY17ProjMjrs(revised)'!$A$3:$S$22,MATCH(K$27,'FY17ProjMjrs(revised)'!$A$2:$S$2,0),FALSE)</f>
        <v>1478.0441052631579</v>
      </c>
      <c r="L54" s="133">
        <f>+GPPcntMjrNew*(VLOOKUP($A54,FY18ProjRev!$B$4:$L$23,11,FALSE))*VLOOKUP($A54,'FY17ProjMjrs(revised)'!$A$3:$S$22,MATCH(L$27,'FY17ProjMjrs(revised)'!$A$2:$S$2,0),FALSE)</f>
        <v>0</v>
      </c>
      <c r="M54" s="133">
        <f>+GPPcntMjrNew*(VLOOKUP($A54,FY18ProjRev!$B$4:$L$23,11,FALSE))*VLOOKUP($A54,'FY17ProjMjrs(revised)'!$A$3:$S$22,MATCH(M$27,'FY17ProjMjrs(revised)'!$A$2:$S$2,0),FALSE)</f>
        <v>0</v>
      </c>
      <c r="N54" s="133">
        <f>+GPPcntMjrNew*(VLOOKUP($A54,FY18ProjRev!$B$4:$L$23,11,FALSE))*VLOOKUP($A54,'FY17ProjMjrs(revised)'!$A$3:$S$22,MATCH(N$27,'FY17ProjMjrs(revised)'!$A$2:$S$2,0),FALSE)</f>
        <v>26604.793894736842</v>
      </c>
      <c r="O54" s="133">
        <f>+GPPcntMjrNew*(VLOOKUP($A54,FY18ProjRev!$B$4:$L$23,11,FALSE))*VLOOKUP($A54,'FY17ProjMjrs(revised)'!$A$3:$S$22,MATCH(O$27,'FY17ProjMjrs(revised)'!$A$2:$S$2,0),FALSE)</f>
        <v>87204.602210526311</v>
      </c>
      <c r="P54" s="133">
        <f>+GPPcntMjrNew*(VLOOKUP($A54,FY18ProjRev!$B$4:$L$23,11,FALSE))*VLOOKUP($A54,'FY17ProjMjrs(revised)'!$A$3:$S$22,MATCH(P$27,'FY17ProjMjrs(revised)'!$A$2:$S$2,0),FALSE)</f>
        <v>5912.1764210526317</v>
      </c>
      <c r="Q54" s="133">
        <f>+GPPcntMjrNew*(VLOOKUP($A54,FY18ProjRev!$B$4:$L$23,11,FALSE))*VLOOKUP($A54,'FY17ProjMjrs(revised)'!$A$3:$S$22,MATCH(Q$27,'FY17ProjMjrs(revised)'!$A$2:$S$2,0),FALSE)</f>
        <v>31038.926210526315</v>
      </c>
      <c r="R54" s="133">
        <f>+GPPcntMjrNew*(VLOOKUP($A54,FY18ProjRev!$B$4:$L$23,11,FALSE))*VLOOKUP($A54,'FY17ProjMjrs(revised)'!$A$3:$S$22,MATCH(R$27,'FY17ProjMjrs(revised)'!$A$2:$S$2,0),FALSE)</f>
        <v>20692.617473684211</v>
      </c>
      <c r="S54" s="133">
        <f>+GPPcntMjrNew*(VLOOKUP($A54,FY18ProjRev!$B$4:$L$23,11,FALSE))*VLOOKUP($A54,'FY17ProjMjrs(revised)'!$A$3:$S$22,MATCH(S$27,'FY17ProjMjrs(revised)'!$A$2:$S$2,0),FALSE)</f>
        <v>42863.27905263158</v>
      </c>
      <c r="T54" s="133">
        <f t="shared" si="6"/>
        <v>1853467.3080000002</v>
      </c>
    </row>
    <row r="55" spans="1:20" ht="20.100000000000001" customHeight="1" x14ac:dyDescent="0.25">
      <c r="A55" s="422">
        <v>9</v>
      </c>
      <c r="B55" s="171" t="s">
        <v>22</v>
      </c>
      <c r="C55" s="172">
        <f>+GPPcntMjrNew*(VLOOKUP($A55,FY18ProjRev!$B$4:$L$23,11,FALSE))*VLOOKUP($A55,'FY17ProjMjrs(revised)'!$A$3:$S$22,MATCH(C$27,'FY17ProjMjrs(revised)'!$A$2:$S$2,0),FALSE)</f>
        <v>0</v>
      </c>
      <c r="D55" s="172">
        <f>+GPPcntMjrNew*(VLOOKUP($A55,FY18ProjRev!$B$4:$L$23,11,FALSE))*VLOOKUP($A55,'FY17ProjMjrs(revised)'!$A$3:$S$22,MATCH(D$27,'FY17ProjMjrs(revised)'!$A$2:$S$2,0),FALSE)</f>
        <v>11186.850436363637</v>
      </c>
      <c r="E55" s="172">
        <f>+GPPcntMjrNew*(VLOOKUP($A55,FY18ProjRev!$B$4:$L$23,11,FALSE))*VLOOKUP($A55,'FY17ProjMjrs(revised)'!$A$3:$S$22,MATCH(E$27,'FY17ProjMjrs(revised)'!$A$2:$S$2,0),FALSE)</f>
        <v>0</v>
      </c>
      <c r="F55" s="172">
        <f>+GPPcntMjrNew*(VLOOKUP($A55,FY18ProjRev!$B$4:$L$23,11,FALSE))*VLOOKUP($A55,'FY17ProjMjrs(revised)'!$A$3:$S$22,MATCH(F$27,'FY17ProjMjrs(revised)'!$A$2:$S$2,0),FALSE)</f>
        <v>0</v>
      </c>
      <c r="G55" s="172">
        <f>+GPPcntMjrNew*(VLOOKUP($A55,FY18ProjRev!$B$4:$L$23,11,FALSE))*VLOOKUP($A55,'FY17ProjMjrs(revised)'!$A$3:$S$22,MATCH(G$27,'FY17ProjMjrs(revised)'!$A$2:$S$2,0),FALSE)</f>
        <v>1398.3563045454546</v>
      </c>
      <c r="H55" s="172">
        <f>+GPPcntMjrNew*(VLOOKUP($A55,FY18ProjRev!$B$4:$L$23,11,FALSE))*VLOOKUP($A55,'FY17ProjMjrs(revised)'!$A$3:$S$22,MATCH(H$27,'FY17ProjMjrs(revised)'!$A$2:$S$2,0),FALSE)</f>
        <v>664219.24465909088</v>
      </c>
      <c r="I55" s="172">
        <f>+GPPcntMjrNew*(VLOOKUP($A55,FY18ProjRev!$B$4:$L$23,11,FALSE))*VLOOKUP($A55,'FY17ProjMjrs(revised)'!$A$3:$S$22,MATCH(I$27,'FY17ProjMjrs(revised)'!$A$2:$S$2,0),FALSE)</f>
        <v>0</v>
      </c>
      <c r="J55" s="172">
        <f>+GPPcntMjrNew*(VLOOKUP($A55,FY18ProjRev!$B$4:$L$23,11,FALSE))*VLOOKUP($A55,'FY17ProjMjrs(revised)'!$A$3:$S$22,MATCH(J$27,'FY17ProjMjrs(revised)'!$A$2:$S$2,0),FALSE)</f>
        <v>0</v>
      </c>
      <c r="K55" s="172">
        <f>+GPPcntMjrNew*(VLOOKUP($A55,FY18ProjRev!$B$4:$L$23,11,FALSE))*VLOOKUP($A55,'FY17ProjMjrs(revised)'!$A$3:$S$22,MATCH(K$27,'FY17ProjMjrs(revised)'!$A$2:$S$2,0),FALSE)</f>
        <v>0</v>
      </c>
      <c r="L55" s="172">
        <f>+GPPcntMjrNew*(VLOOKUP($A55,FY18ProjRev!$B$4:$L$23,11,FALSE))*VLOOKUP($A55,'FY17ProjMjrs(revised)'!$A$3:$S$22,MATCH(L$27,'FY17ProjMjrs(revised)'!$A$2:$S$2,0),FALSE)</f>
        <v>0</v>
      </c>
      <c r="M55" s="172">
        <f>+GPPcntMjrNew*(VLOOKUP($A55,FY18ProjRev!$B$4:$L$23,11,FALSE))*VLOOKUP($A55,'FY17ProjMjrs(revised)'!$A$3:$S$22,MATCH(M$27,'FY17ProjMjrs(revised)'!$A$2:$S$2,0),FALSE)</f>
        <v>0</v>
      </c>
      <c r="N55" s="172">
        <f>+GPPcntMjrNew*(VLOOKUP($A55,FY18ProjRev!$B$4:$L$23,11,FALSE))*VLOOKUP($A55,'FY17ProjMjrs(revised)'!$A$3:$S$22,MATCH(N$27,'FY17ProjMjrs(revised)'!$A$2:$S$2,0),FALSE)</f>
        <v>0</v>
      </c>
      <c r="O55" s="172">
        <f>+GPPcntMjrNew*(VLOOKUP($A55,FY18ProjRev!$B$4:$L$23,11,FALSE))*VLOOKUP($A55,'FY17ProjMjrs(revised)'!$A$3:$S$22,MATCH(O$27,'FY17ProjMjrs(revised)'!$A$2:$S$2,0),FALSE)</f>
        <v>0</v>
      </c>
      <c r="P55" s="172">
        <f>+GPPcntMjrNew*(VLOOKUP($A55,FY18ProjRev!$B$4:$L$23,11,FALSE))*VLOOKUP($A55,'FY17ProjMjrs(revised)'!$A$3:$S$22,MATCH(P$27,'FY17ProjMjrs(revised)'!$A$2:$S$2,0),FALSE)</f>
        <v>0</v>
      </c>
      <c r="Q55" s="172">
        <f>+GPPcntMjrNew*(VLOOKUP($A55,FY18ProjRev!$B$4:$L$23,11,FALSE))*VLOOKUP($A55,'FY17ProjMjrs(revised)'!$A$3:$S$22,MATCH(Q$27,'FY17ProjMjrs(revised)'!$A$2:$S$2,0),FALSE)</f>
        <v>0</v>
      </c>
      <c r="R55" s="172">
        <f>+GPPcntMjrNew*(VLOOKUP($A55,FY18ProjRev!$B$4:$L$23,11,FALSE))*VLOOKUP($A55,'FY17ProjMjrs(revised)'!$A$3:$S$22,MATCH(R$27,'FY17ProjMjrs(revised)'!$A$2:$S$2,0),FALSE)</f>
        <v>0</v>
      </c>
      <c r="S55" s="172">
        <f>+GPPcntMjrNew*(VLOOKUP($A55,FY18ProjRev!$B$4:$L$23,11,FALSE))*VLOOKUP($A55,'FY17ProjMjrs(revised)'!$A$3:$S$22,MATCH(S$27,'FY17ProjMjrs(revised)'!$A$2:$S$2,0),FALSE)</f>
        <v>0</v>
      </c>
      <c r="T55" s="172">
        <f t="shared" si="6"/>
        <v>676804.45140000002</v>
      </c>
    </row>
    <row r="56" spans="1:20" s="40" customFormat="1" ht="20.100000000000001" customHeight="1" x14ac:dyDescent="0.25">
      <c r="A56" s="422">
        <v>11</v>
      </c>
      <c r="B56" s="155" t="s">
        <v>25</v>
      </c>
      <c r="C56" s="133">
        <f>+GPPcntMjrNew*(VLOOKUP($A56,FY18ProjRev!$B$4:$L$23,11,FALSE))*VLOOKUP($A56,'FY17ProjMjrs(revised)'!$A$3:$S$22,MATCH(C$27,'FY17ProjMjrs(revised)'!$A$2:$S$2,0),FALSE)</f>
        <v>0</v>
      </c>
      <c r="D56" s="133">
        <f>+GPPcntMjrNew*(VLOOKUP($A56,FY18ProjRev!$B$4:$L$23,11,FALSE))*VLOOKUP($A56,'FY17ProjMjrs(revised)'!$A$3:$S$22,MATCH(D$27,'FY17ProjMjrs(revised)'!$A$2:$S$2,0),FALSE)</f>
        <v>5196.4095193043477</v>
      </c>
      <c r="E56" s="133">
        <f>+GPPcntMjrNew*(VLOOKUP($A56,FY18ProjRev!$B$4:$L$23,11,FALSE))*VLOOKUP($A56,'FY17ProjMjrs(revised)'!$A$3:$S$22,MATCH(E$27,'FY17ProjMjrs(revised)'!$A$2:$S$2,0),FALSE)</f>
        <v>0</v>
      </c>
      <c r="F56" s="133">
        <f>+GPPcntMjrNew*(VLOOKUP($A56,FY18ProjRev!$B$4:$L$23,11,FALSE))*VLOOKUP($A56,'FY17ProjMjrs(revised)'!$A$3:$S$22,MATCH(F$27,'FY17ProjMjrs(revised)'!$A$2:$S$2,0),FALSE)</f>
        <v>989049.94517426076</v>
      </c>
      <c r="G56" s="133">
        <f>+GPPcntMjrNew*(VLOOKUP($A56,FY18ProjRev!$B$4:$L$23,11,FALSE))*VLOOKUP($A56,'FY17ProjMjrs(revised)'!$A$3:$S$22,MATCH(G$27,'FY17ProjMjrs(revised)'!$A$2:$S$2,0),FALSE)</f>
        <v>0</v>
      </c>
      <c r="H56" s="133">
        <f>+GPPcntMjrNew*(VLOOKUP($A56,FY18ProjRev!$B$4:$L$23,11,FALSE))*VLOOKUP($A56,'FY17ProjMjrs(revised)'!$A$3:$S$22,MATCH(H$27,'FY17ProjMjrs(revised)'!$A$2:$S$2,0),FALSE)</f>
        <v>0</v>
      </c>
      <c r="I56" s="133">
        <f>+GPPcntMjrNew*(VLOOKUP($A56,FY18ProjRev!$B$4:$L$23,11,FALSE))*VLOOKUP($A56,'FY17ProjMjrs(revised)'!$A$3:$S$22,MATCH(I$27,'FY17ProjMjrs(revised)'!$A$2:$S$2,0),FALSE)</f>
        <v>0</v>
      </c>
      <c r="J56" s="133">
        <f>+GPPcntMjrNew*(VLOOKUP($A56,FY18ProjRev!$B$4:$L$23,11,FALSE))*VLOOKUP($A56,'FY17ProjMjrs(revised)'!$A$3:$S$22,MATCH(J$27,'FY17ProjMjrs(revised)'!$A$2:$S$2,0),FALSE)</f>
        <v>1732.1365064347826</v>
      </c>
      <c r="K56" s="133">
        <f>+GPPcntMjrNew*(VLOOKUP($A56,FY18ProjRev!$B$4:$L$23,11,FALSE))*VLOOKUP($A56,'FY17ProjMjrs(revised)'!$A$3:$S$22,MATCH(K$27,'FY17ProjMjrs(revised)'!$A$2:$S$2,0),FALSE)</f>
        <v>0</v>
      </c>
      <c r="L56" s="133">
        <f>+GPPcntMjrNew*(VLOOKUP($A56,FY18ProjRev!$B$4:$L$23,11,FALSE))*VLOOKUP($A56,'FY17ProjMjrs(revised)'!$A$3:$S$22,MATCH(L$27,'FY17ProjMjrs(revised)'!$A$2:$S$2,0),FALSE)</f>
        <v>0</v>
      </c>
      <c r="M56" s="133">
        <f>+GPPcntMjrNew*(VLOOKUP($A56,FY18ProjRev!$B$4:$L$23,11,FALSE))*VLOOKUP($A56,'FY17ProjMjrs(revised)'!$A$3:$S$22,MATCH(M$27,'FY17ProjMjrs(revised)'!$A$2:$S$2,0),FALSE)</f>
        <v>0</v>
      </c>
      <c r="N56" s="133">
        <f>+GPPcntMjrNew*(VLOOKUP($A56,FY18ProjRev!$B$4:$L$23,11,FALSE))*VLOOKUP($A56,'FY17ProjMjrs(revised)'!$A$3:$S$22,MATCH(N$27,'FY17ProjMjrs(revised)'!$A$2:$S$2,0),FALSE)</f>
        <v>0</v>
      </c>
      <c r="O56" s="133">
        <f>+GPPcntMjrNew*(VLOOKUP($A56,FY18ProjRev!$B$4:$L$23,11,FALSE))*VLOOKUP($A56,'FY17ProjMjrs(revised)'!$A$3:$S$22,MATCH(O$27,'FY17ProjMjrs(revised)'!$A$2:$S$2,0),FALSE)</f>
        <v>0</v>
      </c>
      <c r="P56" s="133">
        <f>+GPPcntMjrNew*(VLOOKUP($A56,FY18ProjRev!$B$4:$L$23,11,FALSE))*VLOOKUP($A56,'FY17ProjMjrs(revised)'!$A$3:$S$22,MATCH(P$27,'FY17ProjMjrs(revised)'!$A$2:$S$2,0),FALSE)</f>
        <v>0</v>
      </c>
      <c r="Q56" s="133">
        <f>+GPPcntMjrNew*(VLOOKUP($A56,FY18ProjRev!$B$4:$L$23,11,FALSE))*VLOOKUP($A56,'FY17ProjMjrs(revised)'!$A$3:$S$22,MATCH(Q$27,'FY17ProjMjrs(revised)'!$A$2:$S$2,0),FALSE)</f>
        <v>0</v>
      </c>
      <c r="R56" s="133">
        <f>+GPPcntMjrNew*(VLOOKUP($A56,FY18ProjRev!$B$4:$L$23,11,FALSE))*VLOOKUP($A56,'FY17ProjMjrs(revised)'!$A$3:$S$22,MATCH(R$27,'FY17ProjMjrs(revised)'!$A$2:$S$2,0),FALSE)</f>
        <v>0</v>
      </c>
      <c r="S56" s="133">
        <f>+GPPcntMjrNew*(VLOOKUP($A56,FY18ProjRev!$B$4:$L$23,11,FALSE))*VLOOKUP($A56,'FY17ProjMjrs(revised)'!$A$3:$S$22,MATCH(S$27,'FY17ProjMjrs(revised)'!$A$2:$S$2,0),FALSE)</f>
        <v>0</v>
      </c>
      <c r="T56" s="133">
        <f t="shared" si="6"/>
        <v>995978.49119999993</v>
      </c>
    </row>
    <row r="57" spans="1:20" s="40" customFormat="1" ht="20.100000000000001" customHeight="1" x14ac:dyDescent="0.25">
      <c r="A57" s="422">
        <v>17</v>
      </c>
      <c r="B57" s="155" t="s">
        <v>30</v>
      </c>
      <c r="C57" s="133">
        <f>+GPPcntMjrNew*(VLOOKUP($A57,FY18ProjRev!$B$4:$L$23,11,FALSE))*VLOOKUP($A57,'FY17ProjMjrs(revised)'!$A$3:$S$22,MATCH(C$27,'FY17ProjMjrs(revised)'!$A$2:$S$2,0),FALSE)</f>
        <v>0</v>
      </c>
      <c r="D57" s="133">
        <f>+GPPcntMjrNew*(VLOOKUP($A57,FY18ProjRev!$B$4:$L$23,11,FALSE))*VLOOKUP($A57,'FY17ProjMjrs(revised)'!$A$3:$S$22,MATCH(D$27,'FY17ProjMjrs(revised)'!$A$2:$S$2,0),FALSE)</f>
        <v>0</v>
      </c>
      <c r="E57" s="133">
        <f>+GPPcntMjrNew*(VLOOKUP($A57,FY18ProjRev!$B$4:$L$23,11,FALSE))*VLOOKUP($A57,'FY17ProjMjrs(revised)'!$A$3:$S$22,MATCH(E$27,'FY17ProjMjrs(revised)'!$A$2:$S$2,0),FALSE)</f>
        <v>0</v>
      </c>
      <c r="F57" s="133">
        <f>+GPPcntMjrNew*(VLOOKUP($A57,FY18ProjRev!$B$4:$L$23,11,FALSE))*VLOOKUP($A57,'FY17ProjMjrs(revised)'!$A$3:$S$22,MATCH(F$27,'FY17ProjMjrs(revised)'!$A$2:$S$2,0),FALSE)</f>
        <v>0</v>
      </c>
      <c r="G57" s="133">
        <f>+GPPcntMjrNew*(VLOOKUP($A57,FY18ProjRev!$B$4:$L$23,11,FALSE))*VLOOKUP($A57,'FY17ProjMjrs(revised)'!$A$3:$S$22,MATCH(G$27,'FY17ProjMjrs(revised)'!$A$2:$S$2,0),FALSE)</f>
        <v>0</v>
      </c>
      <c r="H57" s="133">
        <f>+GPPcntMjrNew*(VLOOKUP($A57,FY18ProjRev!$B$4:$L$23,11,FALSE))*VLOOKUP($A57,'FY17ProjMjrs(revised)'!$A$3:$S$22,MATCH(H$27,'FY17ProjMjrs(revised)'!$A$2:$S$2,0),FALSE)</f>
        <v>0</v>
      </c>
      <c r="I57" s="133">
        <f>+GPPcntMjrNew*(VLOOKUP($A57,FY18ProjRev!$B$4:$L$23,11,FALSE))*VLOOKUP($A57,'FY17ProjMjrs(revised)'!$A$3:$S$22,MATCH(I$27,'FY17ProjMjrs(revised)'!$A$2:$S$2,0),FALSE)</f>
        <v>0</v>
      </c>
      <c r="J57" s="133">
        <f>+GPPcntMjrNew*(VLOOKUP($A57,FY18ProjRev!$B$4:$L$23,11,FALSE))*VLOOKUP($A57,'FY17ProjMjrs(revised)'!$A$3:$S$22,MATCH(J$27,'FY17ProjMjrs(revised)'!$A$2:$S$2,0),FALSE)</f>
        <v>0</v>
      </c>
      <c r="K57" s="133">
        <f>+GPPcntMjrNew*(VLOOKUP($A57,FY18ProjRev!$B$4:$L$23,11,FALSE))*VLOOKUP($A57,'FY17ProjMjrs(revised)'!$A$3:$S$22,MATCH(K$27,'FY17ProjMjrs(revised)'!$A$2:$S$2,0),FALSE)</f>
        <v>0</v>
      </c>
      <c r="L57" s="133">
        <f>+GPPcntMjrNew*(VLOOKUP($A57,FY18ProjRev!$B$4:$L$23,11,FALSE))*VLOOKUP($A57,'FY17ProjMjrs(revised)'!$A$3:$S$22,MATCH(L$27,'FY17ProjMjrs(revised)'!$A$2:$S$2,0),FALSE)</f>
        <v>630862.84800000011</v>
      </c>
      <c r="M57" s="133">
        <f>+GPPcntMjrNew*(VLOOKUP($A57,FY18ProjRev!$B$4:$L$23,11,FALSE))*VLOOKUP($A57,'FY17ProjMjrs(revised)'!$A$3:$S$22,MATCH(M$27,'FY17ProjMjrs(revised)'!$A$2:$S$2,0),FALSE)</f>
        <v>0</v>
      </c>
      <c r="N57" s="133">
        <f>+GPPcntMjrNew*(VLOOKUP($A57,FY18ProjRev!$B$4:$L$23,11,FALSE))*VLOOKUP($A57,'FY17ProjMjrs(revised)'!$A$3:$S$22,MATCH(N$27,'FY17ProjMjrs(revised)'!$A$2:$S$2,0),FALSE)</f>
        <v>0</v>
      </c>
      <c r="O57" s="133">
        <f>+GPPcntMjrNew*(VLOOKUP($A57,FY18ProjRev!$B$4:$L$23,11,FALSE))*VLOOKUP($A57,'FY17ProjMjrs(revised)'!$A$3:$S$22,MATCH(O$27,'FY17ProjMjrs(revised)'!$A$2:$S$2,0),FALSE)</f>
        <v>0</v>
      </c>
      <c r="P57" s="133">
        <f>+GPPcntMjrNew*(VLOOKUP($A57,FY18ProjRev!$B$4:$L$23,11,FALSE))*VLOOKUP($A57,'FY17ProjMjrs(revised)'!$A$3:$S$22,MATCH(P$27,'FY17ProjMjrs(revised)'!$A$2:$S$2,0),FALSE)</f>
        <v>0</v>
      </c>
      <c r="Q57" s="133">
        <f>+GPPcntMjrNew*(VLOOKUP($A57,FY18ProjRev!$B$4:$L$23,11,FALSE))*VLOOKUP($A57,'FY17ProjMjrs(revised)'!$A$3:$S$22,MATCH(Q$27,'FY17ProjMjrs(revised)'!$A$2:$S$2,0),FALSE)</f>
        <v>2464.3080000000004</v>
      </c>
      <c r="R57" s="133">
        <f>+GPPcntMjrNew*(VLOOKUP($A57,FY18ProjRev!$B$4:$L$23,11,FALSE))*VLOOKUP($A57,'FY17ProjMjrs(revised)'!$A$3:$S$22,MATCH(R$27,'FY17ProjMjrs(revised)'!$A$2:$S$2,0),FALSE)</f>
        <v>0</v>
      </c>
      <c r="S57" s="133">
        <f>+GPPcntMjrNew*(VLOOKUP($A57,FY18ProjRev!$B$4:$L$23,11,FALSE))*VLOOKUP($A57,'FY17ProjMjrs(revised)'!$A$3:$S$22,MATCH(S$27,'FY17ProjMjrs(revised)'!$A$2:$S$2,0),FALSE)</f>
        <v>0</v>
      </c>
      <c r="T57" s="133">
        <f t="shared" si="6"/>
        <v>633327.15600000008</v>
      </c>
    </row>
    <row r="58" spans="1:20" ht="20.100000000000001" customHeight="1" x14ac:dyDescent="0.25">
      <c r="A58" s="422">
        <v>19</v>
      </c>
      <c r="B58" s="171" t="s">
        <v>33</v>
      </c>
      <c r="C58" s="172">
        <f>+GPPcntMjrNew*(VLOOKUP($A58,FY18ProjRev!$B$4:$L$23,11,FALSE))*VLOOKUP($A58,'FY17ProjMjrs(revised)'!$A$3:$S$22,MATCH(C$27,'FY17ProjMjrs(revised)'!$A$2:$S$2,0),FALSE)</f>
        <v>1710.0771599999998</v>
      </c>
      <c r="D58" s="172">
        <f>+GPPcntMjrNew*(VLOOKUP($A58,FY18ProjRev!$B$4:$L$23,11,FALSE))*VLOOKUP($A58,'FY17ProjMjrs(revised)'!$A$3:$S$22,MATCH(D$27,'FY17ProjMjrs(revised)'!$A$2:$S$2,0),FALSE)</f>
        <v>0</v>
      </c>
      <c r="E58" s="172">
        <f>+GPPcntMjrNew*(VLOOKUP($A58,FY18ProjRev!$B$4:$L$23,11,FALSE))*VLOOKUP($A58,'FY17ProjMjrs(revised)'!$A$3:$S$22,MATCH(E$27,'FY17ProjMjrs(revised)'!$A$2:$S$2,0),FALSE)</f>
        <v>0</v>
      </c>
      <c r="F58" s="172">
        <f>+GPPcntMjrNew*(VLOOKUP($A58,FY18ProjRev!$B$4:$L$23,11,FALSE))*VLOOKUP($A58,'FY17ProjMjrs(revised)'!$A$3:$S$22,MATCH(F$27,'FY17ProjMjrs(revised)'!$A$2:$S$2,0),FALSE)</f>
        <v>0</v>
      </c>
      <c r="G58" s="172">
        <f>+GPPcntMjrNew*(VLOOKUP($A58,FY18ProjRev!$B$4:$L$23,11,FALSE))*VLOOKUP($A58,'FY17ProjMjrs(revised)'!$A$3:$S$22,MATCH(G$27,'FY17ProjMjrs(revised)'!$A$2:$S$2,0),FALSE)</f>
        <v>0</v>
      </c>
      <c r="H58" s="172">
        <f>+GPPcntMjrNew*(VLOOKUP($A58,FY18ProjRev!$B$4:$L$23,11,FALSE))*VLOOKUP($A58,'FY17ProjMjrs(revised)'!$A$3:$S$22,MATCH(H$27,'FY17ProjMjrs(revised)'!$A$2:$S$2,0),FALSE)</f>
        <v>0</v>
      </c>
      <c r="I58" s="172">
        <f>+GPPcntMjrNew*(VLOOKUP($A58,FY18ProjRev!$B$4:$L$23,11,FALSE))*VLOOKUP($A58,'FY17ProjMjrs(revised)'!$A$3:$S$22,MATCH(I$27,'FY17ProjMjrs(revised)'!$A$2:$S$2,0),FALSE)</f>
        <v>0</v>
      </c>
      <c r="J58" s="172">
        <f>+GPPcntMjrNew*(VLOOKUP($A58,FY18ProjRev!$B$4:$L$23,11,FALSE))*VLOOKUP($A58,'FY17ProjMjrs(revised)'!$A$3:$S$22,MATCH(J$27,'FY17ProjMjrs(revised)'!$A$2:$S$2,0),FALSE)</f>
        <v>0</v>
      </c>
      <c r="K58" s="172">
        <f>+GPPcntMjrNew*(VLOOKUP($A58,FY18ProjRev!$B$4:$L$23,11,FALSE))*VLOOKUP($A58,'FY17ProjMjrs(revised)'!$A$3:$S$22,MATCH(K$27,'FY17ProjMjrs(revised)'!$A$2:$S$2,0),FALSE)</f>
        <v>0</v>
      </c>
      <c r="L58" s="172">
        <f>+GPPcntMjrNew*(VLOOKUP($A58,FY18ProjRev!$B$4:$L$23,11,FALSE))*VLOOKUP($A58,'FY17ProjMjrs(revised)'!$A$3:$S$22,MATCH(L$27,'FY17ProjMjrs(revised)'!$A$2:$S$2,0),FALSE)</f>
        <v>0</v>
      </c>
      <c r="M58" s="172">
        <f>+GPPcntMjrNew*(VLOOKUP($A58,FY18ProjRev!$B$4:$L$23,11,FALSE))*VLOOKUP($A58,'FY17ProjMjrs(revised)'!$A$3:$S$22,MATCH(M$27,'FY17ProjMjrs(revised)'!$A$2:$S$2,0),FALSE)</f>
        <v>0</v>
      </c>
      <c r="N58" s="172">
        <f>+GPPcntMjrNew*(VLOOKUP($A58,FY18ProjRev!$B$4:$L$23,11,FALSE))*VLOOKUP($A58,'FY17ProjMjrs(revised)'!$A$3:$S$22,MATCH(N$27,'FY17ProjMjrs(revised)'!$A$2:$S$2,0),FALSE)</f>
        <v>1710.0771599999998</v>
      </c>
      <c r="O58" s="172">
        <f>+GPPcntMjrNew*(VLOOKUP($A58,FY18ProjRev!$B$4:$L$23,11,FALSE))*VLOOKUP($A58,'FY17ProjMjrs(revised)'!$A$3:$S$22,MATCH(O$27,'FY17ProjMjrs(revised)'!$A$2:$S$2,0),FALSE)</f>
        <v>0</v>
      </c>
      <c r="P58" s="172">
        <f>+GPPcntMjrNew*(VLOOKUP($A58,FY18ProjRev!$B$4:$L$23,11,FALSE))*VLOOKUP($A58,'FY17ProjMjrs(revised)'!$A$3:$S$22,MATCH(P$27,'FY17ProjMjrs(revised)'!$A$2:$S$2,0),FALSE)</f>
        <v>0</v>
      </c>
      <c r="Q58" s="172">
        <f>+GPPcntMjrNew*(VLOOKUP($A58,FY18ProjRev!$B$4:$L$23,11,FALSE))*VLOOKUP($A58,'FY17ProjMjrs(revised)'!$A$3:$S$22,MATCH(Q$27,'FY17ProjMjrs(revised)'!$A$2:$S$2,0),FALSE)</f>
        <v>531833.99676000001</v>
      </c>
      <c r="R58" s="172">
        <f>+GPPcntMjrNew*(VLOOKUP($A58,FY18ProjRev!$B$4:$L$23,11,FALSE))*VLOOKUP($A58,'FY17ProjMjrs(revised)'!$A$3:$S$22,MATCH(R$27,'FY17ProjMjrs(revised)'!$A$2:$S$2,0),FALSE)</f>
        <v>0</v>
      </c>
      <c r="S58" s="172">
        <f>+GPPcntMjrNew*(VLOOKUP($A58,FY18ProjRev!$B$4:$L$23,11,FALSE))*VLOOKUP($A58,'FY17ProjMjrs(revised)'!$A$3:$S$22,MATCH(S$27,'FY17ProjMjrs(revised)'!$A$2:$S$2,0),FALSE)</f>
        <v>3420.1543199999996</v>
      </c>
      <c r="T58" s="172">
        <f t="shared" si="6"/>
        <v>538674.30539999995</v>
      </c>
    </row>
    <row r="59" spans="1:20" s="40" customFormat="1" ht="20.100000000000001" customHeight="1" x14ac:dyDescent="0.25">
      <c r="A59" s="422">
        <v>21</v>
      </c>
      <c r="B59" s="155" t="s">
        <v>35</v>
      </c>
      <c r="C59" s="133">
        <f>+GPPcntMjrNew*(VLOOKUP($A59,FY18ProjRev!$B$4:$L$23,11,FALSE))*VLOOKUP($A59,'FY17ProjMjrs(revised)'!$A$3:$S$22,MATCH(C$27,'FY17ProjMjrs(revised)'!$A$2:$S$2,0),FALSE)</f>
        <v>0</v>
      </c>
      <c r="D59" s="133">
        <f>+GPPcntMjrNew*(VLOOKUP($A59,FY18ProjRev!$B$4:$L$23,11,FALSE))*VLOOKUP($A59,'FY17ProjMjrs(revised)'!$A$3:$S$22,MATCH(D$27,'FY17ProjMjrs(revised)'!$A$2:$S$2,0),FALSE)</f>
        <v>4580.1356867088616</v>
      </c>
      <c r="E59" s="133">
        <f>+GPPcntMjrNew*(VLOOKUP($A59,FY18ProjRev!$B$4:$L$23,11,FALSE))*VLOOKUP($A59,'FY17ProjMjrs(revised)'!$A$3:$S$22,MATCH(E$27,'FY17ProjMjrs(revised)'!$A$2:$S$2,0),FALSE)</f>
        <v>0</v>
      </c>
      <c r="F59" s="133">
        <f>+GPPcntMjrNew*(VLOOKUP($A59,FY18ProjRev!$B$4:$L$23,11,FALSE))*VLOOKUP($A59,'FY17ProjMjrs(revised)'!$A$3:$S$22,MATCH(F$27,'FY17ProjMjrs(revised)'!$A$2:$S$2,0),FALSE)</f>
        <v>0</v>
      </c>
      <c r="G59" s="133">
        <f>+GPPcntMjrNew*(VLOOKUP($A59,FY18ProjRev!$B$4:$L$23,11,FALSE))*VLOOKUP($A59,'FY17ProjMjrs(revised)'!$A$3:$S$22,MATCH(G$27,'FY17ProjMjrs(revised)'!$A$2:$S$2,0),FALSE)</f>
        <v>1526.7118955696203</v>
      </c>
      <c r="H59" s="133">
        <f>+GPPcntMjrNew*(VLOOKUP($A59,FY18ProjRev!$B$4:$L$23,11,FALSE))*VLOOKUP($A59,'FY17ProjMjrs(revised)'!$A$3:$S$22,MATCH(H$27,'FY17ProjMjrs(revised)'!$A$2:$S$2,0),FALSE)</f>
        <v>0</v>
      </c>
      <c r="I59" s="133">
        <f>+GPPcntMjrNew*(VLOOKUP($A59,FY18ProjRev!$B$4:$L$23,11,FALSE))*VLOOKUP($A59,'FY17ProjMjrs(revised)'!$A$3:$S$22,MATCH(I$27,'FY17ProjMjrs(revised)'!$A$2:$S$2,0),FALSE)</f>
        <v>0</v>
      </c>
      <c r="J59" s="133">
        <f>+GPPcntMjrNew*(VLOOKUP($A59,FY18ProjRev!$B$4:$L$23,11,FALSE))*VLOOKUP($A59,'FY17ProjMjrs(revised)'!$A$3:$S$22,MATCH(J$27,'FY17ProjMjrs(revised)'!$A$2:$S$2,0),FALSE)</f>
        <v>1526.7118955696203</v>
      </c>
      <c r="K59" s="133">
        <f>+GPPcntMjrNew*(VLOOKUP($A59,FY18ProjRev!$B$4:$L$23,11,FALSE))*VLOOKUP($A59,'FY17ProjMjrs(revised)'!$A$3:$S$22,MATCH(K$27,'FY17ProjMjrs(revised)'!$A$2:$S$2,0),FALSE)</f>
        <v>0</v>
      </c>
      <c r="L59" s="133">
        <f>+GPPcntMjrNew*(VLOOKUP($A59,FY18ProjRev!$B$4:$L$23,11,FALSE))*VLOOKUP($A59,'FY17ProjMjrs(revised)'!$A$3:$S$22,MATCH(L$27,'FY17ProjMjrs(revised)'!$A$2:$S$2,0),FALSE)</f>
        <v>10686.983268987342</v>
      </c>
      <c r="M59" s="133">
        <f>+GPPcntMjrNew*(VLOOKUP($A59,FY18ProjRev!$B$4:$L$23,11,FALSE))*VLOOKUP($A59,'FY17ProjMjrs(revised)'!$A$3:$S$22,MATCH(M$27,'FY17ProjMjrs(revised)'!$A$2:$S$2,0),FALSE)</f>
        <v>3053.4237911392406</v>
      </c>
      <c r="N59" s="133">
        <f>+GPPcntMjrNew*(VLOOKUP($A59,FY18ProjRev!$B$4:$L$23,11,FALSE))*VLOOKUP($A59,'FY17ProjMjrs(revised)'!$A$3:$S$22,MATCH(N$27,'FY17ProjMjrs(revised)'!$A$2:$S$2,0),FALSE)</f>
        <v>100762.98510759494</v>
      </c>
      <c r="O59" s="133">
        <f>+GPPcntMjrNew*(VLOOKUP($A59,FY18ProjRev!$B$4:$L$23,11,FALSE))*VLOOKUP($A59,'FY17ProjMjrs(revised)'!$A$3:$S$22,MATCH(O$27,'FY17ProjMjrs(revised)'!$A$2:$S$2,0),FALSE)</f>
        <v>3053.4237911392406</v>
      </c>
      <c r="P59" s="133">
        <f>+GPPcntMjrNew*(VLOOKUP($A59,FY18ProjRev!$B$4:$L$23,11,FALSE))*VLOOKUP($A59,'FY17ProjMjrs(revised)'!$A$3:$S$22,MATCH(P$27,'FY17ProjMjrs(revised)'!$A$2:$S$2,0),FALSE)</f>
        <v>0</v>
      </c>
      <c r="Q59" s="133">
        <f>+GPPcntMjrNew*(VLOOKUP($A59,FY18ProjRev!$B$4:$L$23,11,FALSE))*VLOOKUP($A59,'FY17ProjMjrs(revised)'!$A$3:$S$22,MATCH(Q$27,'FY17ProjMjrs(revised)'!$A$2:$S$2,0),FALSE)</f>
        <v>357250.58356329112</v>
      </c>
      <c r="R59" s="133">
        <f>+GPPcntMjrNew*(VLOOKUP($A59,FY18ProjRev!$B$4:$L$23,11,FALSE))*VLOOKUP($A59,'FY17ProjMjrs(revised)'!$A$3:$S$22,MATCH(R$27,'FY17ProjMjrs(revised)'!$A$2:$S$2,0),FALSE)</f>
        <v>0</v>
      </c>
      <c r="S59" s="133">
        <f>+GPPcntMjrNew*(VLOOKUP($A59,FY18ProjRev!$B$4:$L$23,11,FALSE))*VLOOKUP($A59,'FY17ProjMjrs(revised)'!$A$3:$S$22,MATCH(S$27,'FY17ProjMjrs(revised)'!$A$2:$S$2,0),FALSE)</f>
        <v>0</v>
      </c>
      <c r="T59" s="133">
        <f t="shared" si="6"/>
        <v>482440.95899999997</v>
      </c>
    </row>
    <row r="60" spans="1:20" ht="20.100000000000001" customHeight="1" x14ac:dyDescent="0.25">
      <c r="A60" s="422">
        <v>25</v>
      </c>
      <c r="B60" s="171" t="s">
        <v>37</v>
      </c>
      <c r="C60" s="172">
        <f>+GPPcntMjrNew*(VLOOKUP($A60,FY18ProjRev!$B$4:$L$23,11,FALSE))*VLOOKUP($A60,'FY17ProjMjrs(revised)'!$A$3:$S$22,MATCH(C$27,'FY17ProjMjrs(revised)'!$A$2:$S$2,0),FALSE)</f>
        <v>998018.88557737798</v>
      </c>
      <c r="D60" s="172">
        <f>+GPPcntMjrNew*(VLOOKUP($A60,FY18ProjRev!$B$4:$L$23,11,FALSE))*VLOOKUP($A60,'FY17ProjMjrs(revised)'!$A$3:$S$22,MATCH(D$27,'FY17ProjMjrs(revised)'!$A$2:$S$2,0),FALSE)</f>
        <v>0</v>
      </c>
      <c r="E60" s="172">
        <f>+GPPcntMjrNew*(VLOOKUP($A60,FY18ProjRev!$B$4:$L$23,11,FALSE))*VLOOKUP($A60,'FY17ProjMjrs(revised)'!$A$3:$S$22,MATCH(E$27,'FY17ProjMjrs(revised)'!$A$2:$S$2,0),FALSE)</f>
        <v>0</v>
      </c>
      <c r="F60" s="172">
        <f>+GPPcntMjrNew*(VLOOKUP($A60,FY18ProjRev!$B$4:$L$23,11,FALSE))*VLOOKUP($A60,'FY17ProjMjrs(revised)'!$A$3:$S$22,MATCH(F$27,'FY17ProjMjrs(revised)'!$A$2:$S$2,0),FALSE)</f>
        <v>0</v>
      </c>
      <c r="G60" s="172">
        <f>+GPPcntMjrNew*(VLOOKUP($A60,FY18ProjRev!$B$4:$L$23,11,FALSE))*VLOOKUP($A60,'FY17ProjMjrs(revised)'!$A$3:$S$22,MATCH(G$27,'FY17ProjMjrs(revised)'!$A$2:$S$2,0),FALSE)</f>
        <v>0</v>
      </c>
      <c r="H60" s="172">
        <f>+GPPcntMjrNew*(VLOOKUP($A60,FY18ProjRev!$B$4:$L$23,11,FALSE))*VLOOKUP($A60,'FY17ProjMjrs(revised)'!$A$3:$S$22,MATCH(H$27,'FY17ProjMjrs(revised)'!$A$2:$S$2,0),FALSE)</f>
        <v>0</v>
      </c>
      <c r="I60" s="172">
        <f>+GPPcntMjrNew*(VLOOKUP($A60,FY18ProjRev!$B$4:$L$23,11,FALSE))*VLOOKUP($A60,'FY17ProjMjrs(revised)'!$A$3:$S$22,MATCH(I$27,'FY17ProjMjrs(revised)'!$A$2:$S$2,0),FALSE)</f>
        <v>0</v>
      </c>
      <c r="J60" s="172">
        <f>+GPPcntMjrNew*(VLOOKUP($A60,FY18ProjRev!$B$4:$L$23,11,FALSE))*VLOOKUP($A60,'FY17ProjMjrs(revised)'!$A$3:$S$22,MATCH(J$27,'FY17ProjMjrs(revised)'!$A$2:$S$2,0),FALSE)</f>
        <v>0</v>
      </c>
      <c r="K60" s="172">
        <f>+GPPcntMjrNew*(VLOOKUP($A60,FY18ProjRev!$B$4:$L$23,11,FALSE))*VLOOKUP($A60,'FY17ProjMjrs(revised)'!$A$3:$S$22,MATCH(K$27,'FY17ProjMjrs(revised)'!$A$2:$S$2,0),FALSE)</f>
        <v>0</v>
      </c>
      <c r="L60" s="172">
        <f>+GPPcntMjrNew*(VLOOKUP($A60,FY18ProjRev!$B$4:$L$23,11,FALSE))*VLOOKUP($A60,'FY17ProjMjrs(revised)'!$A$3:$S$22,MATCH(L$27,'FY17ProjMjrs(revised)'!$A$2:$S$2,0),FALSE)</f>
        <v>0</v>
      </c>
      <c r="M60" s="172">
        <f>+GPPcntMjrNew*(VLOOKUP($A60,FY18ProjRev!$B$4:$L$23,11,FALSE))*VLOOKUP($A60,'FY17ProjMjrs(revised)'!$A$3:$S$22,MATCH(M$27,'FY17ProjMjrs(revised)'!$A$2:$S$2,0),FALSE)</f>
        <v>0</v>
      </c>
      <c r="N60" s="172">
        <f>+GPPcntMjrNew*(VLOOKUP($A60,FY18ProjRev!$B$4:$L$23,11,FALSE))*VLOOKUP($A60,'FY17ProjMjrs(revised)'!$A$3:$S$22,MATCH(N$27,'FY17ProjMjrs(revised)'!$A$2:$S$2,0),FALSE)</f>
        <v>0</v>
      </c>
      <c r="O60" s="172">
        <f>+GPPcntMjrNew*(VLOOKUP($A60,FY18ProjRev!$B$4:$L$23,11,FALSE))*VLOOKUP($A60,'FY17ProjMjrs(revised)'!$A$3:$S$22,MATCH(O$27,'FY17ProjMjrs(revised)'!$A$2:$S$2,0),FALSE)</f>
        <v>0</v>
      </c>
      <c r="P60" s="172">
        <f>+GPPcntMjrNew*(VLOOKUP($A60,FY18ProjRev!$B$4:$L$23,11,FALSE))*VLOOKUP($A60,'FY17ProjMjrs(revised)'!$A$3:$S$22,MATCH(P$27,'FY17ProjMjrs(revised)'!$A$2:$S$2,0),FALSE)</f>
        <v>0</v>
      </c>
      <c r="Q60" s="172">
        <f>+GPPcntMjrNew*(VLOOKUP($A60,FY18ProjRev!$B$4:$L$23,11,FALSE))*VLOOKUP($A60,'FY17ProjMjrs(revised)'!$A$3:$S$22,MATCH(Q$27,'FY17ProjMjrs(revised)'!$A$2:$S$2,0),FALSE)</f>
        <v>2572.2136226221078</v>
      </c>
      <c r="R60" s="172">
        <f>+GPPcntMjrNew*(VLOOKUP($A60,FY18ProjRev!$B$4:$L$23,11,FALSE))*VLOOKUP($A60,'FY17ProjMjrs(revised)'!$A$3:$S$22,MATCH(R$27,'FY17ProjMjrs(revised)'!$A$2:$S$2,0),FALSE)</f>
        <v>0</v>
      </c>
      <c r="S60" s="172">
        <f>+GPPcntMjrNew*(VLOOKUP($A60,FY18ProjRev!$B$4:$L$23,11,FALSE))*VLOOKUP($A60,'FY17ProjMjrs(revised)'!$A$3:$S$22,MATCH(S$27,'FY17ProjMjrs(revised)'!$A$2:$S$2,0),FALSE)</f>
        <v>0</v>
      </c>
      <c r="T60" s="172">
        <f t="shared" si="6"/>
        <v>1000591.0992000001</v>
      </c>
    </row>
    <row r="61" spans="1:20" s="40" customFormat="1" ht="20.100000000000001" customHeight="1" x14ac:dyDescent="0.25">
      <c r="A61" s="422">
        <v>27</v>
      </c>
      <c r="B61" s="155" t="s">
        <v>41</v>
      </c>
      <c r="C61" s="133">
        <f>+GPPcntMjrNew*(VLOOKUP($A61,FY18ProjRev!$B$4:$L$23,11,FALSE))*VLOOKUP($A61,'FY17ProjMjrs(revised)'!$A$3:$S$22,MATCH(C$27,'FY17ProjMjrs(revised)'!$A$2:$S$2,0),FALSE)</f>
        <v>0</v>
      </c>
      <c r="D61" s="133">
        <f>+GPPcntMjrNew*(VLOOKUP($A61,FY18ProjRev!$B$4:$L$23,11,FALSE))*VLOOKUP($A61,'FY17ProjMjrs(revised)'!$A$3:$S$22,MATCH(D$27,'FY17ProjMjrs(revised)'!$A$2:$S$2,0),FALSE)</f>
        <v>0</v>
      </c>
      <c r="E61" s="133">
        <f>+GPPcntMjrNew*(VLOOKUP($A61,FY18ProjRev!$B$4:$L$23,11,FALSE))*VLOOKUP($A61,'FY17ProjMjrs(revised)'!$A$3:$S$22,MATCH(E$27,'FY17ProjMjrs(revised)'!$A$2:$S$2,0),FALSE)</f>
        <v>0</v>
      </c>
      <c r="F61" s="133">
        <f>+GPPcntMjrNew*(VLOOKUP($A61,FY18ProjRev!$B$4:$L$23,11,FALSE))*VLOOKUP($A61,'FY17ProjMjrs(revised)'!$A$3:$S$22,MATCH(F$27,'FY17ProjMjrs(revised)'!$A$2:$S$2,0),FALSE)</f>
        <v>0</v>
      </c>
      <c r="G61" s="133">
        <f>+GPPcntMjrNew*(VLOOKUP($A61,FY18ProjRev!$B$4:$L$23,11,FALSE))*VLOOKUP($A61,'FY17ProjMjrs(revised)'!$A$3:$S$22,MATCH(G$27,'FY17ProjMjrs(revised)'!$A$2:$S$2,0),FALSE)</f>
        <v>348960.91060975613</v>
      </c>
      <c r="H61" s="133">
        <f>+GPPcntMjrNew*(VLOOKUP($A61,FY18ProjRev!$B$4:$L$23,11,FALSE))*VLOOKUP($A61,'FY17ProjMjrs(revised)'!$A$3:$S$22,MATCH(H$27,'FY17ProjMjrs(revised)'!$A$2:$S$2,0),FALSE)</f>
        <v>2326.4060707317076</v>
      </c>
      <c r="I61" s="133">
        <f>+GPPcntMjrNew*(VLOOKUP($A61,FY18ProjRev!$B$4:$L$23,11,FALSE))*VLOOKUP($A61,'FY17ProjMjrs(revised)'!$A$3:$S$22,MATCH(I$27,'FY17ProjMjrs(revised)'!$A$2:$S$2,0),FALSE)</f>
        <v>0</v>
      </c>
      <c r="J61" s="133">
        <f>+GPPcntMjrNew*(VLOOKUP($A61,FY18ProjRev!$B$4:$L$23,11,FALSE))*VLOOKUP($A61,'FY17ProjMjrs(revised)'!$A$3:$S$22,MATCH(J$27,'FY17ProjMjrs(revised)'!$A$2:$S$2,0),FALSE)</f>
        <v>0</v>
      </c>
      <c r="K61" s="133">
        <f>+GPPcntMjrNew*(VLOOKUP($A61,FY18ProjRev!$B$4:$L$23,11,FALSE))*VLOOKUP($A61,'FY17ProjMjrs(revised)'!$A$3:$S$22,MATCH(K$27,'FY17ProjMjrs(revised)'!$A$2:$S$2,0),FALSE)</f>
        <v>0</v>
      </c>
      <c r="L61" s="133">
        <f>+GPPcntMjrNew*(VLOOKUP($A61,FY18ProjRev!$B$4:$L$23,11,FALSE))*VLOOKUP($A61,'FY17ProjMjrs(revised)'!$A$3:$S$22,MATCH(L$27,'FY17ProjMjrs(revised)'!$A$2:$S$2,0),FALSE)</f>
        <v>0</v>
      </c>
      <c r="M61" s="133">
        <f>+GPPcntMjrNew*(VLOOKUP($A61,FY18ProjRev!$B$4:$L$23,11,FALSE))*VLOOKUP($A61,'FY17ProjMjrs(revised)'!$A$3:$S$22,MATCH(M$27,'FY17ProjMjrs(revised)'!$A$2:$S$2,0),FALSE)</f>
        <v>0</v>
      </c>
      <c r="N61" s="133">
        <f>+GPPcntMjrNew*(VLOOKUP($A61,FY18ProjRev!$B$4:$L$23,11,FALSE))*VLOOKUP($A61,'FY17ProjMjrs(revised)'!$A$3:$S$22,MATCH(N$27,'FY17ProjMjrs(revised)'!$A$2:$S$2,0),FALSE)</f>
        <v>30243.278919512195</v>
      </c>
      <c r="O61" s="133">
        <f>+GPPcntMjrNew*(VLOOKUP($A61,FY18ProjRev!$B$4:$L$23,11,FALSE))*VLOOKUP($A61,'FY17ProjMjrs(revised)'!$A$3:$S$22,MATCH(O$27,'FY17ProjMjrs(revised)'!$A$2:$S$2,0),FALSE)</f>
        <v>0</v>
      </c>
      <c r="P61" s="133">
        <f>+GPPcntMjrNew*(VLOOKUP($A61,FY18ProjRev!$B$4:$L$23,11,FALSE))*VLOOKUP($A61,'FY17ProjMjrs(revised)'!$A$3:$S$22,MATCH(P$27,'FY17ProjMjrs(revised)'!$A$2:$S$2,0),FALSE)</f>
        <v>0</v>
      </c>
      <c r="Q61" s="133">
        <f>+GPPcntMjrNew*(VLOOKUP($A61,FY18ProjRev!$B$4:$L$23,11,FALSE))*VLOOKUP($A61,'FY17ProjMjrs(revised)'!$A$3:$S$22,MATCH(Q$27,'FY17ProjMjrs(revised)'!$A$2:$S$2,0),FALSE)</f>
        <v>0</v>
      </c>
      <c r="R61" s="133">
        <f>+GPPcntMjrNew*(VLOOKUP($A61,FY18ProjRev!$B$4:$L$23,11,FALSE))*VLOOKUP($A61,'FY17ProjMjrs(revised)'!$A$3:$S$22,MATCH(R$27,'FY17ProjMjrs(revised)'!$A$2:$S$2,0),FALSE)</f>
        <v>0</v>
      </c>
      <c r="S61" s="133">
        <f>+GPPcntMjrNew*(VLOOKUP($A61,FY18ProjRev!$B$4:$L$23,11,FALSE))*VLOOKUP($A61,'FY17ProjMjrs(revised)'!$A$3:$S$22,MATCH(S$27,'FY17ProjMjrs(revised)'!$A$2:$S$2,0),FALSE)</f>
        <v>0</v>
      </c>
      <c r="T61" s="133">
        <f t="shared" si="6"/>
        <v>381530.5956</v>
      </c>
    </row>
    <row r="62" spans="1:20" ht="20.100000000000001" customHeight="1" x14ac:dyDescent="0.25">
      <c r="A62" s="422">
        <v>33</v>
      </c>
      <c r="B62" s="171" t="s">
        <v>46</v>
      </c>
      <c r="C62" s="172">
        <f>+GPPcntMjrNew*(VLOOKUP($A62,FY18ProjRev!$B$4:$L$23,11,FALSE))*VLOOKUP($A62,'FY17ProjMjrs(revised)'!$A$3:$S$22,MATCH(C$27,'FY17ProjMjrs(revised)'!$A$2:$S$2,0),FALSE)</f>
        <v>20657.732287499999</v>
      </c>
      <c r="D62" s="172">
        <f>+GPPcntMjrNew*(VLOOKUP($A62,FY18ProjRev!$B$4:$L$23,11,FALSE))*VLOOKUP($A62,'FY17ProjMjrs(revised)'!$A$3:$S$22,MATCH(D$27,'FY17ProjMjrs(revised)'!$A$2:$S$2,0),FALSE)</f>
        <v>23239.948823437502</v>
      </c>
      <c r="E62" s="172">
        <f>+GPPcntMjrNew*(VLOOKUP($A62,FY18ProjRev!$B$4:$L$23,11,FALSE))*VLOOKUP($A62,'FY17ProjMjrs(revised)'!$A$3:$S$22,MATCH(E$27,'FY17ProjMjrs(revised)'!$A$2:$S$2,0),FALSE)</f>
        <v>0</v>
      </c>
      <c r="F62" s="172">
        <f>+GPPcntMjrNew*(VLOOKUP($A62,FY18ProjRev!$B$4:$L$23,11,FALSE))*VLOOKUP($A62,'FY17ProjMjrs(revised)'!$A$3:$S$22,MATCH(F$27,'FY17ProjMjrs(revised)'!$A$2:$S$2,0),FALSE)</f>
        <v>0</v>
      </c>
      <c r="G62" s="172">
        <f>+GPPcntMjrNew*(VLOOKUP($A62,FY18ProjRev!$B$4:$L$23,11,FALSE))*VLOOKUP($A62,'FY17ProjMjrs(revised)'!$A$3:$S$22,MATCH(G$27,'FY17ProjMjrs(revised)'!$A$2:$S$2,0),FALSE)</f>
        <v>0</v>
      </c>
      <c r="H62" s="172">
        <f>+GPPcntMjrNew*(VLOOKUP($A62,FY18ProjRev!$B$4:$L$23,11,FALSE))*VLOOKUP($A62,'FY17ProjMjrs(revised)'!$A$3:$S$22,MATCH(H$27,'FY17ProjMjrs(revised)'!$A$2:$S$2,0),FALSE)</f>
        <v>10328.86614375</v>
      </c>
      <c r="I62" s="172">
        <f>+GPPcntMjrNew*(VLOOKUP($A62,FY18ProjRev!$B$4:$L$23,11,FALSE))*VLOOKUP($A62,'FY17ProjMjrs(revised)'!$A$3:$S$22,MATCH(I$27,'FY17ProjMjrs(revised)'!$A$2:$S$2,0),FALSE)</f>
        <v>0</v>
      </c>
      <c r="J62" s="172">
        <f>+GPPcntMjrNew*(VLOOKUP($A62,FY18ProjRev!$B$4:$L$23,11,FALSE))*VLOOKUP($A62,'FY17ProjMjrs(revised)'!$A$3:$S$22,MATCH(J$27,'FY17ProjMjrs(revised)'!$A$2:$S$2,0),FALSE)</f>
        <v>0</v>
      </c>
      <c r="K62" s="172">
        <f>+GPPcntMjrNew*(VLOOKUP($A62,FY18ProjRev!$B$4:$L$23,11,FALSE))*VLOOKUP($A62,'FY17ProjMjrs(revised)'!$A$3:$S$22,MATCH(K$27,'FY17ProjMjrs(revised)'!$A$2:$S$2,0),FALSE)</f>
        <v>903775.78757812502</v>
      </c>
      <c r="L62" s="172">
        <f>+GPPcntMjrNew*(VLOOKUP($A62,FY18ProjRev!$B$4:$L$23,11,FALSE))*VLOOKUP($A62,'FY17ProjMjrs(revised)'!$A$3:$S$22,MATCH(L$27,'FY17ProjMjrs(revised)'!$A$2:$S$2,0),FALSE)</f>
        <v>10328.86614375</v>
      </c>
      <c r="M62" s="172">
        <f>+GPPcntMjrNew*(VLOOKUP($A62,FY18ProjRev!$B$4:$L$23,11,FALSE))*VLOOKUP($A62,'FY17ProjMjrs(revised)'!$A$3:$S$22,MATCH(M$27,'FY17ProjMjrs(revised)'!$A$2:$S$2,0),FALSE)</f>
        <v>0</v>
      </c>
      <c r="N62" s="172">
        <f>+GPPcntMjrNew*(VLOOKUP($A62,FY18ProjRev!$B$4:$L$23,11,FALSE))*VLOOKUP($A62,'FY17ProjMjrs(revised)'!$A$3:$S$22,MATCH(N$27,'FY17ProjMjrs(revised)'!$A$2:$S$2,0),FALSE)</f>
        <v>7746.6496078125001</v>
      </c>
      <c r="O62" s="172">
        <f>+GPPcntMjrNew*(VLOOKUP($A62,FY18ProjRev!$B$4:$L$23,11,FALSE))*VLOOKUP($A62,'FY17ProjMjrs(revised)'!$A$3:$S$22,MATCH(O$27,'FY17ProjMjrs(revised)'!$A$2:$S$2,0),FALSE)</f>
        <v>0</v>
      </c>
      <c r="P62" s="172">
        <f>+GPPcntMjrNew*(VLOOKUP($A62,FY18ProjRev!$B$4:$L$23,11,FALSE))*VLOOKUP($A62,'FY17ProjMjrs(revised)'!$A$3:$S$22,MATCH(P$27,'FY17ProjMjrs(revised)'!$A$2:$S$2,0),FALSE)</f>
        <v>0</v>
      </c>
      <c r="Q62" s="172">
        <f>+GPPcntMjrNew*(VLOOKUP($A62,FY18ProjRev!$B$4:$L$23,11,FALSE))*VLOOKUP($A62,'FY17ProjMjrs(revised)'!$A$3:$S$22,MATCH(Q$27,'FY17ProjMjrs(revised)'!$A$2:$S$2,0),FALSE)</f>
        <v>15493.299215625</v>
      </c>
      <c r="R62" s="172">
        <f>+GPPcntMjrNew*(VLOOKUP($A62,FY18ProjRev!$B$4:$L$23,11,FALSE))*VLOOKUP($A62,'FY17ProjMjrs(revised)'!$A$3:$S$22,MATCH(R$27,'FY17ProjMjrs(revised)'!$A$2:$S$2,0),FALSE)</f>
        <v>0</v>
      </c>
      <c r="S62" s="172">
        <f>+GPPcntMjrNew*(VLOOKUP($A62,FY18ProjRev!$B$4:$L$23,11,FALSE))*VLOOKUP($A62,'FY17ProjMjrs(revised)'!$A$3:$S$22,MATCH(S$27,'FY17ProjMjrs(revised)'!$A$2:$S$2,0),FALSE)</f>
        <v>0</v>
      </c>
      <c r="T62" s="172">
        <f t="shared" si="6"/>
        <v>991571.14980000013</v>
      </c>
    </row>
    <row r="63" spans="1:20" s="40" customFormat="1" ht="20.100000000000001" customHeight="1" x14ac:dyDescent="0.25">
      <c r="A63" s="422">
        <v>37</v>
      </c>
      <c r="B63" s="155" t="s">
        <v>48</v>
      </c>
      <c r="C63" s="133">
        <f>+GPPcntMjrNew*(VLOOKUP($A63,FY18ProjRev!$B$4:$L$23,11,FALSE))*VLOOKUP($A63,'FY17ProjMjrs(revised)'!$A$3:$S$22,MATCH(C$27,'FY17ProjMjrs(revised)'!$A$2:$S$2,0),FALSE)</f>
        <v>0</v>
      </c>
      <c r="D63" s="133">
        <f>+GPPcntMjrNew*(VLOOKUP($A63,FY18ProjRev!$B$4:$L$23,11,FALSE))*VLOOKUP($A63,'FY17ProjMjrs(revised)'!$A$3:$S$22,MATCH(D$27,'FY17ProjMjrs(revised)'!$A$2:$S$2,0),FALSE)</f>
        <v>0</v>
      </c>
      <c r="E63" s="133">
        <f>+GPPcntMjrNew*(VLOOKUP($A63,FY18ProjRev!$B$4:$L$23,11,FALSE))*VLOOKUP($A63,'FY17ProjMjrs(revised)'!$A$3:$S$22,MATCH(E$27,'FY17ProjMjrs(revised)'!$A$2:$S$2,0),FALSE)</f>
        <v>1067661.1211538464</v>
      </c>
      <c r="F63" s="133">
        <f>+GPPcntMjrNew*(VLOOKUP($A63,FY18ProjRev!$B$4:$L$23,11,FALSE))*VLOOKUP($A63,'FY17ProjMjrs(revised)'!$A$3:$S$22,MATCH(F$27,'FY17ProjMjrs(revised)'!$A$2:$S$2,0),FALSE)</f>
        <v>0</v>
      </c>
      <c r="G63" s="133">
        <f>+GPPcntMjrNew*(VLOOKUP($A63,FY18ProjRev!$B$4:$L$23,11,FALSE))*VLOOKUP($A63,'FY17ProjMjrs(revised)'!$A$3:$S$22,MATCH(G$27,'FY17ProjMjrs(revised)'!$A$2:$S$2,0),FALSE)</f>
        <v>4270.6444846153854</v>
      </c>
      <c r="H63" s="133">
        <f>+GPPcntMjrNew*(VLOOKUP($A63,FY18ProjRev!$B$4:$L$23,11,FALSE))*VLOOKUP($A63,'FY17ProjMjrs(revised)'!$A$3:$S$22,MATCH(H$27,'FY17ProjMjrs(revised)'!$A$2:$S$2,0),FALSE)</f>
        <v>0</v>
      </c>
      <c r="I63" s="133">
        <f>+GPPcntMjrNew*(VLOOKUP($A63,FY18ProjRev!$B$4:$L$23,11,FALSE))*VLOOKUP($A63,'FY17ProjMjrs(revised)'!$A$3:$S$22,MATCH(I$27,'FY17ProjMjrs(revised)'!$A$2:$S$2,0),FALSE)</f>
        <v>0</v>
      </c>
      <c r="J63" s="133">
        <f>+GPPcntMjrNew*(VLOOKUP($A63,FY18ProjRev!$B$4:$L$23,11,FALSE))*VLOOKUP($A63,'FY17ProjMjrs(revised)'!$A$3:$S$22,MATCH(J$27,'FY17ProjMjrs(revised)'!$A$2:$S$2,0),FALSE)</f>
        <v>21353.222423076928</v>
      </c>
      <c r="K63" s="133">
        <f>+GPPcntMjrNew*(VLOOKUP($A63,FY18ProjRev!$B$4:$L$23,11,FALSE))*VLOOKUP($A63,'FY17ProjMjrs(revised)'!$A$3:$S$22,MATCH(K$27,'FY17ProjMjrs(revised)'!$A$2:$S$2,0),FALSE)</f>
        <v>12811.933453846155</v>
      </c>
      <c r="L63" s="133">
        <f>+GPPcntMjrNew*(VLOOKUP($A63,FY18ProjRev!$B$4:$L$23,11,FALSE))*VLOOKUP($A63,'FY17ProjMjrs(revised)'!$A$3:$S$22,MATCH(L$27,'FY17ProjMjrs(revised)'!$A$2:$S$2,0),FALSE)</f>
        <v>0</v>
      </c>
      <c r="M63" s="133">
        <f>+GPPcntMjrNew*(VLOOKUP($A63,FY18ProjRev!$B$4:$L$23,11,FALSE))*VLOOKUP($A63,'FY17ProjMjrs(revised)'!$A$3:$S$22,MATCH(M$27,'FY17ProjMjrs(revised)'!$A$2:$S$2,0),FALSE)</f>
        <v>0</v>
      </c>
      <c r="N63" s="133">
        <f>+GPPcntMjrNew*(VLOOKUP($A63,FY18ProjRev!$B$4:$L$23,11,FALSE))*VLOOKUP($A63,'FY17ProjMjrs(revised)'!$A$3:$S$22,MATCH(N$27,'FY17ProjMjrs(revised)'!$A$2:$S$2,0),FALSE)</f>
        <v>0</v>
      </c>
      <c r="O63" s="133">
        <f>+GPPcntMjrNew*(VLOOKUP($A63,FY18ProjRev!$B$4:$L$23,11,FALSE))*VLOOKUP($A63,'FY17ProjMjrs(revised)'!$A$3:$S$22,MATCH(O$27,'FY17ProjMjrs(revised)'!$A$2:$S$2,0),FALSE)</f>
        <v>0</v>
      </c>
      <c r="P63" s="133">
        <f>+GPPcntMjrNew*(VLOOKUP($A63,FY18ProjRev!$B$4:$L$23,11,FALSE))*VLOOKUP($A63,'FY17ProjMjrs(revised)'!$A$3:$S$22,MATCH(P$27,'FY17ProjMjrs(revised)'!$A$2:$S$2,0),FALSE)</f>
        <v>0</v>
      </c>
      <c r="Q63" s="133">
        <f>+GPPcntMjrNew*(VLOOKUP($A63,FY18ProjRev!$B$4:$L$23,11,FALSE))*VLOOKUP($A63,'FY17ProjMjrs(revised)'!$A$3:$S$22,MATCH(Q$27,'FY17ProjMjrs(revised)'!$A$2:$S$2,0),FALSE)</f>
        <v>4270.6444846153854</v>
      </c>
      <c r="R63" s="133">
        <f>+GPPcntMjrNew*(VLOOKUP($A63,FY18ProjRev!$B$4:$L$23,11,FALSE))*VLOOKUP($A63,'FY17ProjMjrs(revised)'!$A$3:$S$22,MATCH(R$27,'FY17ProjMjrs(revised)'!$A$2:$S$2,0),FALSE)</f>
        <v>0</v>
      </c>
      <c r="S63" s="133">
        <f>+GPPcntMjrNew*(VLOOKUP($A63,FY18ProjRev!$B$4:$L$23,11,FALSE))*VLOOKUP($A63,'FY17ProjMjrs(revised)'!$A$3:$S$22,MATCH(S$27,'FY17ProjMjrs(revised)'!$A$2:$S$2,0),FALSE)</f>
        <v>0</v>
      </c>
      <c r="T63" s="133">
        <f t="shared" si="6"/>
        <v>1110367.5660000003</v>
      </c>
    </row>
    <row r="64" spans="1:20" ht="20.100000000000001" customHeight="1" x14ac:dyDescent="0.25">
      <c r="A64" s="422">
        <v>39</v>
      </c>
      <c r="B64" s="171" t="s">
        <v>51</v>
      </c>
      <c r="C64" s="172">
        <f>+GPPcntMjrNew*(VLOOKUP($A64,FY18ProjRev!$B$4:$L$23,11,FALSE))*VLOOKUP($A64,'FY17ProjMjrs(revised)'!$A$3:$S$22,MATCH(C$27,'FY17ProjMjrs(revised)'!$A$2:$S$2,0),FALSE)</f>
        <v>0</v>
      </c>
      <c r="D64" s="172">
        <f>+GPPcntMjrNew*(VLOOKUP($A64,FY18ProjRev!$B$4:$L$23,11,FALSE))*VLOOKUP($A64,'FY17ProjMjrs(revised)'!$A$3:$S$22,MATCH(D$27,'FY17ProjMjrs(revised)'!$A$2:$S$2,0),FALSE)</f>
        <v>3796.9537675781248</v>
      </c>
      <c r="E64" s="172">
        <f>+GPPcntMjrNew*(VLOOKUP($A64,FY18ProjRev!$B$4:$L$23,11,FALSE))*VLOOKUP($A64,'FY17ProjMjrs(revised)'!$A$3:$S$22,MATCH(E$27,'FY17ProjMjrs(revised)'!$A$2:$S$2,0),FALSE)</f>
        <v>11390.861302734374</v>
      </c>
      <c r="F64" s="172">
        <f>+GPPcntMjrNew*(VLOOKUP($A64,FY18ProjRev!$B$4:$L$23,11,FALSE))*VLOOKUP($A64,'FY17ProjMjrs(revised)'!$A$3:$S$22,MATCH(F$27,'FY17ProjMjrs(revised)'!$A$2:$S$2,0),FALSE)</f>
        <v>0</v>
      </c>
      <c r="G64" s="172">
        <f>+GPPcntMjrNew*(VLOOKUP($A64,FY18ProjRev!$B$4:$L$23,11,FALSE))*VLOOKUP($A64,'FY17ProjMjrs(revised)'!$A$3:$S$22,MATCH(G$27,'FY17ProjMjrs(revised)'!$A$2:$S$2,0),FALSE)</f>
        <v>3796.9537675781248</v>
      </c>
      <c r="H64" s="172">
        <f>+GPPcntMjrNew*(VLOOKUP($A64,FY18ProjRev!$B$4:$L$23,11,FALSE))*VLOOKUP($A64,'FY17ProjMjrs(revised)'!$A$3:$S$22,MATCH(H$27,'FY17ProjMjrs(revised)'!$A$2:$S$2,0),FALSE)</f>
        <v>0</v>
      </c>
      <c r="I64" s="172">
        <f>+GPPcntMjrNew*(VLOOKUP($A64,FY18ProjRev!$B$4:$L$23,11,FALSE))*VLOOKUP($A64,'FY17ProjMjrs(revised)'!$A$3:$S$22,MATCH(I$27,'FY17ProjMjrs(revised)'!$A$2:$S$2,0),FALSE)</f>
        <v>0</v>
      </c>
      <c r="J64" s="172">
        <f>+GPPcntMjrNew*(VLOOKUP($A64,FY18ProjRev!$B$4:$L$23,11,FALSE))*VLOOKUP($A64,'FY17ProjMjrs(revised)'!$A$3:$S$22,MATCH(J$27,'FY17ProjMjrs(revised)'!$A$2:$S$2,0),FALSE)</f>
        <v>1909867.7450917969</v>
      </c>
      <c r="K64" s="172">
        <f>+GPPcntMjrNew*(VLOOKUP($A64,FY18ProjRev!$B$4:$L$23,11,FALSE))*VLOOKUP($A64,'FY17ProjMjrs(revised)'!$A$3:$S$22,MATCH(K$27,'FY17ProjMjrs(revised)'!$A$2:$S$2,0),FALSE)</f>
        <v>7593.9075351562497</v>
      </c>
      <c r="L64" s="172">
        <f>+GPPcntMjrNew*(VLOOKUP($A64,FY18ProjRev!$B$4:$L$23,11,FALSE))*VLOOKUP($A64,'FY17ProjMjrs(revised)'!$A$3:$S$22,MATCH(L$27,'FY17ProjMjrs(revised)'!$A$2:$S$2,0),FALSE)</f>
        <v>0</v>
      </c>
      <c r="M64" s="172">
        <f>+GPPcntMjrNew*(VLOOKUP($A64,FY18ProjRev!$B$4:$L$23,11,FALSE))*VLOOKUP($A64,'FY17ProjMjrs(revised)'!$A$3:$S$22,MATCH(M$27,'FY17ProjMjrs(revised)'!$A$2:$S$2,0),FALSE)</f>
        <v>0</v>
      </c>
      <c r="N64" s="172">
        <f>+GPPcntMjrNew*(VLOOKUP($A64,FY18ProjRev!$B$4:$L$23,11,FALSE))*VLOOKUP($A64,'FY17ProjMjrs(revised)'!$A$3:$S$22,MATCH(N$27,'FY17ProjMjrs(revised)'!$A$2:$S$2,0),FALSE)</f>
        <v>3796.9537675781248</v>
      </c>
      <c r="O64" s="172">
        <f>+GPPcntMjrNew*(VLOOKUP($A64,FY18ProjRev!$B$4:$L$23,11,FALSE))*VLOOKUP($A64,'FY17ProjMjrs(revised)'!$A$3:$S$22,MATCH(O$27,'FY17ProjMjrs(revised)'!$A$2:$S$2,0),FALSE)</f>
        <v>0</v>
      </c>
      <c r="P64" s="172">
        <f>+GPPcntMjrNew*(VLOOKUP($A64,FY18ProjRev!$B$4:$L$23,11,FALSE))*VLOOKUP($A64,'FY17ProjMjrs(revised)'!$A$3:$S$22,MATCH(P$27,'FY17ProjMjrs(revised)'!$A$2:$S$2,0),FALSE)</f>
        <v>3796.9537675781248</v>
      </c>
      <c r="Q64" s="172">
        <f>+GPPcntMjrNew*(VLOOKUP($A64,FY18ProjRev!$B$4:$L$23,11,FALSE))*VLOOKUP($A64,'FY17ProjMjrs(revised)'!$A$3:$S$22,MATCH(Q$27,'FY17ProjMjrs(revised)'!$A$2:$S$2,0),FALSE)</f>
        <v>0</v>
      </c>
      <c r="R64" s="172">
        <f>+GPPcntMjrNew*(VLOOKUP($A64,FY18ProjRev!$B$4:$L$23,11,FALSE))*VLOOKUP($A64,'FY17ProjMjrs(revised)'!$A$3:$S$22,MATCH(R$27,'FY17ProjMjrs(revised)'!$A$2:$S$2,0),FALSE)</f>
        <v>0</v>
      </c>
      <c r="S64" s="172">
        <f>+GPPcntMjrNew*(VLOOKUP($A64,FY18ProjRev!$B$4:$L$23,11,FALSE))*VLOOKUP($A64,'FY17ProjMjrs(revised)'!$A$3:$S$22,MATCH(S$27,'FY17ProjMjrs(revised)'!$A$2:$S$2,0),FALSE)</f>
        <v>0</v>
      </c>
      <c r="T64" s="172">
        <f t="shared" si="6"/>
        <v>1944040.3289999999</v>
      </c>
    </row>
    <row r="65" spans="1:20" s="40" customFormat="1" ht="20.100000000000001" customHeight="1" x14ac:dyDescent="0.25">
      <c r="A65" s="422">
        <v>41</v>
      </c>
      <c r="B65" s="155" t="s">
        <v>53</v>
      </c>
      <c r="C65" s="133">
        <f>+GPPcntMjrNew*(VLOOKUP($A65,FY18ProjRev!$B$4:$L$23,11,FALSE))*VLOOKUP($A65,'FY17ProjMjrs(revised)'!$A$3:$S$22,MATCH(C$27,'FY17ProjMjrs(revised)'!$A$2:$S$2,0),FALSE)</f>
        <v>0</v>
      </c>
      <c r="D65" s="133">
        <f>+GPPcntMjrNew*(VLOOKUP($A65,FY18ProjRev!$B$4:$L$23,11,FALSE))*VLOOKUP($A65,'FY17ProjMjrs(revised)'!$A$3:$S$22,MATCH(D$27,'FY17ProjMjrs(revised)'!$A$2:$S$2,0),FALSE)</f>
        <v>0</v>
      </c>
      <c r="E65" s="133">
        <f>+GPPcntMjrNew*(VLOOKUP($A65,FY18ProjRev!$B$4:$L$23,11,FALSE))*VLOOKUP($A65,'FY17ProjMjrs(revised)'!$A$3:$S$22,MATCH(E$27,'FY17ProjMjrs(revised)'!$A$2:$S$2,0),FALSE)</f>
        <v>0</v>
      </c>
      <c r="F65" s="133">
        <f>+GPPcntMjrNew*(VLOOKUP($A65,FY18ProjRev!$B$4:$L$23,11,FALSE))*VLOOKUP($A65,'FY17ProjMjrs(revised)'!$A$3:$S$22,MATCH(F$27,'FY17ProjMjrs(revised)'!$A$2:$S$2,0),FALSE)</f>
        <v>0</v>
      </c>
      <c r="G65" s="133">
        <f>+GPPcntMjrNew*(VLOOKUP($A65,FY18ProjRev!$B$4:$L$23,11,FALSE))*VLOOKUP($A65,'FY17ProjMjrs(revised)'!$A$3:$S$22,MATCH(G$27,'FY17ProjMjrs(revised)'!$A$2:$S$2,0),FALSE)</f>
        <v>0</v>
      </c>
      <c r="H65" s="133">
        <f>+GPPcntMjrNew*(VLOOKUP($A65,FY18ProjRev!$B$4:$L$23,11,FALSE))*VLOOKUP($A65,'FY17ProjMjrs(revised)'!$A$3:$S$22,MATCH(H$27,'FY17ProjMjrs(revised)'!$A$2:$S$2,0),FALSE)</f>
        <v>0</v>
      </c>
      <c r="I65" s="133">
        <f>+GPPcntMjrNew*(VLOOKUP($A65,FY18ProjRev!$B$4:$L$23,11,FALSE))*VLOOKUP($A65,'FY17ProjMjrs(revised)'!$A$3:$S$22,MATCH(I$27,'FY17ProjMjrs(revised)'!$A$2:$S$2,0),FALSE)</f>
        <v>0</v>
      </c>
      <c r="J65" s="133">
        <f>+GPPcntMjrNew*(VLOOKUP($A65,FY18ProjRev!$B$4:$L$23,11,FALSE))*VLOOKUP($A65,'FY17ProjMjrs(revised)'!$A$3:$S$22,MATCH(J$27,'FY17ProjMjrs(revised)'!$A$2:$S$2,0),FALSE)</f>
        <v>333147.83039999998</v>
      </c>
      <c r="K65" s="133">
        <f>+GPPcntMjrNew*(VLOOKUP($A65,FY18ProjRev!$B$4:$L$23,11,FALSE))*VLOOKUP($A65,'FY17ProjMjrs(revised)'!$A$3:$S$22,MATCH(K$27,'FY17ProjMjrs(revised)'!$A$2:$S$2,0),FALSE)</f>
        <v>0</v>
      </c>
      <c r="L65" s="133">
        <f>+GPPcntMjrNew*(VLOOKUP($A65,FY18ProjRev!$B$4:$L$23,11,FALSE))*VLOOKUP($A65,'FY17ProjMjrs(revised)'!$A$3:$S$22,MATCH(L$27,'FY17ProjMjrs(revised)'!$A$2:$S$2,0),FALSE)</f>
        <v>0</v>
      </c>
      <c r="M65" s="133">
        <f>+GPPcntMjrNew*(VLOOKUP($A65,FY18ProjRev!$B$4:$L$23,11,FALSE))*VLOOKUP($A65,'FY17ProjMjrs(revised)'!$A$3:$S$22,MATCH(M$27,'FY17ProjMjrs(revised)'!$A$2:$S$2,0),FALSE)</f>
        <v>0</v>
      </c>
      <c r="N65" s="133">
        <f>+GPPcntMjrNew*(VLOOKUP($A65,FY18ProjRev!$B$4:$L$23,11,FALSE))*VLOOKUP($A65,'FY17ProjMjrs(revised)'!$A$3:$S$22,MATCH(N$27,'FY17ProjMjrs(revised)'!$A$2:$S$2,0),FALSE)</f>
        <v>0</v>
      </c>
      <c r="O65" s="133">
        <f>+GPPcntMjrNew*(VLOOKUP($A65,FY18ProjRev!$B$4:$L$23,11,FALSE))*VLOOKUP($A65,'FY17ProjMjrs(revised)'!$A$3:$S$22,MATCH(O$27,'FY17ProjMjrs(revised)'!$A$2:$S$2,0),FALSE)</f>
        <v>0</v>
      </c>
      <c r="P65" s="133">
        <f>+GPPcntMjrNew*(VLOOKUP($A65,FY18ProjRev!$B$4:$L$23,11,FALSE))*VLOOKUP($A65,'FY17ProjMjrs(revised)'!$A$3:$S$22,MATCH(P$27,'FY17ProjMjrs(revised)'!$A$2:$S$2,0),FALSE)</f>
        <v>0</v>
      </c>
      <c r="Q65" s="133">
        <f>+GPPcntMjrNew*(VLOOKUP($A65,FY18ProjRev!$B$4:$L$23,11,FALSE))*VLOOKUP($A65,'FY17ProjMjrs(revised)'!$A$3:$S$22,MATCH(Q$27,'FY17ProjMjrs(revised)'!$A$2:$S$2,0),FALSE)</f>
        <v>0</v>
      </c>
      <c r="R65" s="133">
        <f>+GPPcntMjrNew*(VLOOKUP($A65,FY18ProjRev!$B$4:$L$23,11,FALSE))*VLOOKUP($A65,'FY17ProjMjrs(revised)'!$A$3:$S$22,MATCH(R$27,'FY17ProjMjrs(revised)'!$A$2:$S$2,0),FALSE)</f>
        <v>0</v>
      </c>
      <c r="S65" s="133">
        <f>+GPPcntMjrNew*(VLOOKUP($A65,FY18ProjRev!$B$4:$L$23,11,FALSE))*VLOOKUP($A65,'FY17ProjMjrs(revised)'!$A$3:$S$22,MATCH(S$27,'FY17ProjMjrs(revised)'!$A$2:$S$2,0),FALSE)</f>
        <v>0</v>
      </c>
      <c r="T65" s="133">
        <f t="shared" si="6"/>
        <v>333147.83039999998</v>
      </c>
    </row>
    <row r="66" spans="1:20" ht="20.100000000000001" customHeight="1" x14ac:dyDescent="0.25">
      <c r="A66" s="422">
        <v>45</v>
      </c>
      <c r="B66" s="171" t="s">
        <v>162</v>
      </c>
      <c r="C66" s="172">
        <f>+GPPcntMjrNew*(VLOOKUP($A66,FY18ProjRev!$B$4:$L$23,11,FALSE))*VLOOKUP($A66,'FY17ProjMjrs(revised)'!$A$3:$S$22,MATCH(C$27,'FY17ProjMjrs(revised)'!$A$2:$S$2,0),FALSE)</f>
        <v>0</v>
      </c>
      <c r="D66" s="172">
        <f>+GPPcntMjrNew*(VLOOKUP($A66,FY18ProjRev!$B$4:$L$23,11,FALSE))*VLOOKUP($A66,'FY17ProjMjrs(revised)'!$A$3:$S$22,MATCH(D$27,'FY17ProjMjrs(revised)'!$A$2:$S$2,0),FALSE)</f>
        <v>0</v>
      </c>
      <c r="E66" s="172">
        <f>+GPPcntMjrNew*(VLOOKUP($A66,FY18ProjRev!$B$4:$L$23,11,FALSE))*VLOOKUP($A66,'FY17ProjMjrs(revised)'!$A$3:$S$22,MATCH(E$27,'FY17ProjMjrs(revised)'!$A$2:$S$2,0),FALSE)</f>
        <v>0</v>
      </c>
      <c r="F66" s="172">
        <f>+GPPcntMjrNew*(VLOOKUP($A66,FY18ProjRev!$B$4:$L$23,11,FALSE))*VLOOKUP($A66,'FY17ProjMjrs(revised)'!$A$3:$S$22,MATCH(F$27,'FY17ProjMjrs(revised)'!$A$2:$S$2,0),FALSE)</f>
        <v>0</v>
      </c>
      <c r="G66" s="172">
        <f>+GPPcntMjrNew*(VLOOKUP($A66,FY18ProjRev!$B$4:$L$23,11,FALSE))*VLOOKUP($A66,'FY17ProjMjrs(revised)'!$A$3:$S$22,MATCH(G$27,'FY17ProjMjrs(revised)'!$A$2:$S$2,0),FALSE)</f>
        <v>0</v>
      </c>
      <c r="H66" s="172">
        <f>+GPPcntMjrNew*(VLOOKUP($A66,FY18ProjRev!$B$4:$L$23,11,FALSE))*VLOOKUP($A66,'FY17ProjMjrs(revised)'!$A$3:$S$22,MATCH(H$27,'FY17ProjMjrs(revised)'!$A$2:$S$2,0),FALSE)</f>
        <v>0</v>
      </c>
      <c r="I66" s="172">
        <f>+GPPcntMjrNew*(VLOOKUP($A66,FY18ProjRev!$B$4:$L$23,11,FALSE))*VLOOKUP($A66,'FY17ProjMjrs(revised)'!$A$3:$S$22,MATCH(I$27,'FY17ProjMjrs(revised)'!$A$2:$S$2,0),FALSE)</f>
        <v>0</v>
      </c>
      <c r="J66" s="172">
        <f>+GPPcntMjrNew*(VLOOKUP($A66,FY18ProjRev!$B$4:$L$23,11,FALSE))*VLOOKUP($A66,'FY17ProjMjrs(revised)'!$A$3:$S$22,MATCH(J$27,'FY17ProjMjrs(revised)'!$A$2:$S$2,0),FALSE)</f>
        <v>0</v>
      </c>
      <c r="K66" s="172">
        <f>+GPPcntMjrNew*(VLOOKUP($A66,FY18ProjRev!$B$4:$L$23,11,FALSE))*VLOOKUP($A66,'FY17ProjMjrs(revised)'!$A$3:$S$22,MATCH(K$27,'FY17ProjMjrs(revised)'!$A$2:$S$2,0),FALSE)</f>
        <v>0</v>
      </c>
      <c r="L66" s="172">
        <f>+GPPcntMjrNew*(VLOOKUP($A66,FY18ProjRev!$B$4:$L$23,11,FALSE))*VLOOKUP($A66,'FY17ProjMjrs(revised)'!$A$3:$S$22,MATCH(L$27,'FY17ProjMjrs(revised)'!$A$2:$S$2,0),FALSE)</f>
        <v>0</v>
      </c>
      <c r="M66" s="172">
        <f>+GPPcntMjrNew*(VLOOKUP($A66,FY18ProjRev!$B$4:$L$23,11,FALSE))*VLOOKUP($A66,'FY17ProjMjrs(revised)'!$A$3:$S$22,MATCH(M$27,'FY17ProjMjrs(revised)'!$A$2:$S$2,0),FALSE)</f>
        <v>0</v>
      </c>
      <c r="N66" s="172">
        <f>+GPPcntMjrNew*(VLOOKUP($A66,FY18ProjRev!$B$4:$L$23,11,FALSE))*VLOOKUP($A66,'FY17ProjMjrs(revised)'!$A$3:$S$22,MATCH(N$27,'FY17ProjMjrs(revised)'!$A$2:$S$2,0),FALSE)</f>
        <v>0</v>
      </c>
      <c r="O66" s="172">
        <f>+GPPcntMjrNew*(VLOOKUP($A66,FY18ProjRev!$B$4:$L$23,11,FALSE))*VLOOKUP($A66,'FY17ProjMjrs(revised)'!$A$3:$S$22,MATCH(O$27,'FY17ProjMjrs(revised)'!$A$2:$S$2,0),FALSE)</f>
        <v>331613.66699999996</v>
      </c>
      <c r="P66" s="172">
        <f>+GPPcntMjrNew*(VLOOKUP($A66,FY18ProjRev!$B$4:$L$23,11,FALSE))*VLOOKUP($A66,'FY17ProjMjrs(revised)'!$A$3:$S$22,MATCH(P$27,'FY17ProjMjrs(revised)'!$A$2:$S$2,0),FALSE)</f>
        <v>0</v>
      </c>
      <c r="Q66" s="172">
        <f>+GPPcntMjrNew*(VLOOKUP($A66,FY18ProjRev!$B$4:$L$23,11,FALSE))*VLOOKUP($A66,'FY17ProjMjrs(revised)'!$A$3:$S$22,MATCH(Q$27,'FY17ProjMjrs(revised)'!$A$2:$S$2,0),FALSE)</f>
        <v>0</v>
      </c>
      <c r="R66" s="172">
        <f>+GPPcntMjrNew*(VLOOKUP($A66,FY18ProjRev!$B$4:$L$23,11,FALSE))*VLOOKUP($A66,'FY17ProjMjrs(revised)'!$A$3:$S$22,MATCH(R$27,'FY17ProjMjrs(revised)'!$A$2:$S$2,0),FALSE)</f>
        <v>0</v>
      </c>
      <c r="S66" s="172">
        <f>+GPPcntMjrNew*(VLOOKUP($A66,FY18ProjRev!$B$4:$L$23,11,FALSE))*VLOOKUP($A66,'FY17ProjMjrs(revised)'!$A$3:$S$22,MATCH(S$27,'FY17ProjMjrs(revised)'!$A$2:$S$2,0),FALSE)</f>
        <v>0</v>
      </c>
      <c r="T66" s="172">
        <f t="shared" si="6"/>
        <v>331613.66699999996</v>
      </c>
    </row>
    <row r="67" spans="1:20" s="40" customFormat="1" ht="20.100000000000001" customHeight="1" x14ac:dyDescent="0.25">
      <c r="A67" s="422">
        <v>47</v>
      </c>
      <c r="B67" s="155" t="s">
        <v>60</v>
      </c>
      <c r="C67" s="133">
        <f>+GPPcntMjrNew*(VLOOKUP($A67,FY18ProjRev!$B$4:$L$23,11,FALSE))*VLOOKUP($A67,'FY17ProjMjrs(revised)'!$A$3:$S$22,MATCH(C$27,'FY17ProjMjrs(revised)'!$A$2:$S$2,0),FALSE)</f>
        <v>0</v>
      </c>
      <c r="D67" s="133">
        <f>+GPPcntMjrNew*(VLOOKUP($A67,FY18ProjRev!$B$4:$L$23,11,FALSE))*VLOOKUP($A67,'FY17ProjMjrs(revised)'!$A$3:$S$22,MATCH(D$27,'FY17ProjMjrs(revised)'!$A$2:$S$2,0),FALSE)</f>
        <v>0</v>
      </c>
      <c r="E67" s="133">
        <f>+GPPcntMjrNew*(VLOOKUP($A67,FY18ProjRev!$B$4:$L$23,11,FALSE))*VLOOKUP($A67,'FY17ProjMjrs(revised)'!$A$3:$S$22,MATCH(E$27,'FY17ProjMjrs(revised)'!$A$2:$S$2,0),FALSE)</f>
        <v>0</v>
      </c>
      <c r="F67" s="133">
        <f>+GPPcntMjrNew*(VLOOKUP($A67,FY18ProjRev!$B$4:$L$23,11,FALSE))*VLOOKUP($A67,'FY17ProjMjrs(revised)'!$A$3:$S$22,MATCH(F$27,'FY17ProjMjrs(revised)'!$A$2:$S$2,0),FALSE)</f>
        <v>0</v>
      </c>
      <c r="G67" s="133">
        <f>+GPPcntMjrNew*(VLOOKUP($A67,FY18ProjRev!$B$4:$L$23,11,FALSE))*VLOOKUP($A67,'FY17ProjMjrs(revised)'!$A$3:$S$22,MATCH(G$27,'FY17ProjMjrs(revised)'!$A$2:$S$2,0),FALSE)</f>
        <v>0</v>
      </c>
      <c r="H67" s="133">
        <f>+GPPcntMjrNew*(VLOOKUP($A67,FY18ProjRev!$B$4:$L$23,11,FALSE))*VLOOKUP($A67,'FY17ProjMjrs(revised)'!$A$3:$S$22,MATCH(H$27,'FY17ProjMjrs(revised)'!$A$2:$S$2,0),FALSE)</f>
        <v>0</v>
      </c>
      <c r="I67" s="133">
        <f>+GPPcntMjrNew*(VLOOKUP($A67,FY18ProjRev!$B$4:$L$23,11,FALSE))*VLOOKUP($A67,'FY17ProjMjrs(revised)'!$A$3:$S$22,MATCH(I$27,'FY17ProjMjrs(revised)'!$A$2:$S$2,0),FALSE)</f>
        <v>0</v>
      </c>
      <c r="J67" s="133">
        <f>+GPPcntMjrNew*(VLOOKUP($A67,FY18ProjRev!$B$4:$L$23,11,FALSE))*VLOOKUP($A67,'FY17ProjMjrs(revised)'!$A$3:$S$22,MATCH(J$27,'FY17ProjMjrs(revised)'!$A$2:$S$2,0),FALSE)</f>
        <v>0</v>
      </c>
      <c r="K67" s="133">
        <f>+GPPcntMjrNew*(VLOOKUP($A67,FY18ProjRev!$B$4:$L$23,11,FALSE))*VLOOKUP($A67,'FY17ProjMjrs(revised)'!$A$3:$S$22,MATCH(K$27,'FY17ProjMjrs(revised)'!$A$2:$S$2,0),FALSE)</f>
        <v>0</v>
      </c>
      <c r="L67" s="133">
        <f>+GPPcntMjrNew*(VLOOKUP($A67,FY18ProjRev!$B$4:$L$23,11,FALSE))*VLOOKUP($A67,'FY17ProjMjrs(revised)'!$A$3:$S$22,MATCH(L$27,'FY17ProjMjrs(revised)'!$A$2:$S$2,0),FALSE)</f>
        <v>0</v>
      </c>
      <c r="M67" s="133">
        <f>+GPPcntMjrNew*(VLOOKUP($A67,FY18ProjRev!$B$4:$L$23,11,FALSE))*VLOOKUP($A67,'FY17ProjMjrs(revised)'!$A$3:$S$22,MATCH(M$27,'FY17ProjMjrs(revised)'!$A$2:$S$2,0),FALSE)</f>
        <v>0</v>
      </c>
      <c r="N67" s="133">
        <f>+GPPcntMjrNew*(VLOOKUP($A67,FY18ProjRev!$B$4:$L$23,11,FALSE))*VLOOKUP($A67,'FY17ProjMjrs(revised)'!$A$3:$S$22,MATCH(N$27,'FY17ProjMjrs(revised)'!$A$2:$S$2,0),FALSE)</f>
        <v>0</v>
      </c>
      <c r="O67" s="133">
        <f>+GPPcntMjrNew*(VLOOKUP($A67,FY18ProjRev!$B$4:$L$23,11,FALSE))*VLOOKUP($A67,'FY17ProjMjrs(revised)'!$A$3:$S$22,MATCH(O$27,'FY17ProjMjrs(revised)'!$A$2:$S$2,0),FALSE)</f>
        <v>0</v>
      </c>
      <c r="P67" s="133">
        <f>+GPPcntMjrNew*(VLOOKUP($A67,FY18ProjRev!$B$4:$L$23,11,FALSE))*VLOOKUP($A67,'FY17ProjMjrs(revised)'!$A$3:$S$22,MATCH(P$27,'FY17ProjMjrs(revised)'!$A$2:$S$2,0),FALSE)</f>
        <v>1457473.6638</v>
      </c>
      <c r="Q67" s="133">
        <f>+GPPcntMjrNew*(VLOOKUP($A67,FY18ProjRev!$B$4:$L$23,11,FALSE))*VLOOKUP($A67,'FY17ProjMjrs(revised)'!$A$3:$S$22,MATCH(Q$27,'FY17ProjMjrs(revised)'!$A$2:$S$2,0),FALSE)</f>
        <v>0</v>
      </c>
      <c r="R67" s="133">
        <f>+GPPcntMjrNew*(VLOOKUP($A67,FY18ProjRev!$B$4:$L$23,11,FALSE))*VLOOKUP($A67,'FY17ProjMjrs(revised)'!$A$3:$S$22,MATCH(R$27,'FY17ProjMjrs(revised)'!$A$2:$S$2,0),FALSE)</f>
        <v>0</v>
      </c>
      <c r="S67" s="133">
        <f>+GPPcntMjrNew*(VLOOKUP($A67,FY18ProjRev!$B$4:$L$23,11,FALSE))*VLOOKUP($A67,'FY17ProjMjrs(revised)'!$A$3:$S$22,MATCH(S$27,'FY17ProjMjrs(revised)'!$A$2:$S$2,0),FALSE)</f>
        <v>0</v>
      </c>
      <c r="T67" s="133">
        <f t="shared" si="6"/>
        <v>1457473.6638</v>
      </c>
    </row>
    <row r="68" spans="1:20" ht="20.100000000000001" customHeight="1" x14ac:dyDescent="0.25">
      <c r="A68" s="422">
        <v>49</v>
      </c>
      <c r="B68" s="171" t="s">
        <v>63</v>
      </c>
      <c r="C68" s="172">
        <f>+GPPcntMjrNew*(VLOOKUP($A68,FY18ProjRev!$B$4:$L$23,11,FALSE))*VLOOKUP($A68,'FY17ProjMjrs(revised)'!$A$3:$S$22,MATCH(C$27,'FY17ProjMjrs(revised)'!$A$2:$S$2,0),FALSE)</f>
        <v>0</v>
      </c>
      <c r="D68" s="172">
        <f>+GPPcntMjrNew*(VLOOKUP($A68,FY18ProjRev!$B$4:$L$23,11,FALSE))*VLOOKUP($A68,'FY17ProjMjrs(revised)'!$A$3:$S$22,MATCH(D$27,'FY17ProjMjrs(revised)'!$A$2:$S$2,0),FALSE)</f>
        <v>0</v>
      </c>
      <c r="E68" s="172">
        <f>+GPPcntMjrNew*(VLOOKUP($A68,FY18ProjRev!$B$4:$L$23,11,FALSE))*VLOOKUP($A68,'FY17ProjMjrs(revised)'!$A$3:$S$22,MATCH(E$27,'FY17ProjMjrs(revised)'!$A$2:$S$2,0),FALSE)</f>
        <v>0</v>
      </c>
      <c r="F68" s="172">
        <f>+GPPcntMjrNew*(VLOOKUP($A68,FY18ProjRev!$B$4:$L$23,11,FALSE))*VLOOKUP($A68,'FY17ProjMjrs(revised)'!$A$3:$S$22,MATCH(F$27,'FY17ProjMjrs(revised)'!$A$2:$S$2,0),FALSE)</f>
        <v>0</v>
      </c>
      <c r="G68" s="172">
        <f>+GPPcntMjrNew*(VLOOKUP($A68,FY18ProjRev!$B$4:$L$23,11,FALSE))*VLOOKUP($A68,'FY17ProjMjrs(revised)'!$A$3:$S$22,MATCH(G$27,'FY17ProjMjrs(revised)'!$A$2:$S$2,0),FALSE)</f>
        <v>4027.9093953488368</v>
      </c>
      <c r="H68" s="172">
        <f>+GPPcntMjrNew*(VLOOKUP($A68,FY18ProjRev!$B$4:$L$23,11,FALSE))*VLOOKUP($A68,'FY17ProjMjrs(revised)'!$A$3:$S$22,MATCH(H$27,'FY17ProjMjrs(revised)'!$A$2:$S$2,0),FALSE)</f>
        <v>0</v>
      </c>
      <c r="I68" s="172">
        <f>+GPPcntMjrNew*(VLOOKUP($A68,FY18ProjRev!$B$4:$L$23,11,FALSE))*VLOOKUP($A68,'FY17ProjMjrs(revised)'!$A$3:$S$22,MATCH(I$27,'FY17ProjMjrs(revised)'!$A$2:$S$2,0),FALSE)</f>
        <v>0</v>
      </c>
      <c r="J68" s="172">
        <f>+GPPcntMjrNew*(VLOOKUP($A68,FY18ProjRev!$B$4:$L$23,11,FALSE))*VLOOKUP($A68,'FY17ProjMjrs(revised)'!$A$3:$S$22,MATCH(J$27,'FY17ProjMjrs(revised)'!$A$2:$S$2,0),FALSE)</f>
        <v>0</v>
      </c>
      <c r="K68" s="172">
        <f>+GPPcntMjrNew*(VLOOKUP($A68,FY18ProjRev!$B$4:$L$23,11,FALSE))*VLOOKUP($A68,'FY17ProjMjrs(revised)'!$A$3:$S$22,MATCH(K$27,'FY17ProjMjrs(revised)'!$A$2:$S$2,0),FALSE)</f>
        <v>0</v>
      </c>
      <c r="L68" s="172">
        <f>+GPPcntMjrNew*(VLOOKUP($A68,FY18ProjRev!$B$4:$L$23,11,FALSE))*VLOOKUP($A68,'FY17ProjMjrs(revised)'!$A$3:$S$22,MATCH(L$27,'FY17ProjMjrs(revised)'!$A$2:$S$2,0),FALSE)</f>
        <v>0</v>
      </c>
      <c r="M68" s="172">
        <f>+GPPcntMjrNew*(VLOOKUP($A68,FY18ProjRev!$B$4:$L$23,11,FALSE))*VLOOKUP($A68,'FY17ProjMjrs(revised)'!$A$3:$S$22,MATCH(M$27,'FY17ProjMjrs(revised)'!$A$2:$S$2,0),FALSE)</f>
        <v>0</v>
      </c>
      <c r="N68" s="172">
        <f>+GPPcntMjrNew*(VLOOKUP($A68,FY18ProjRev!$B$4:$L$23,11,FALSE))*VLOOKUP($A68,'FY17ProjMjrs(revised)'!$A$3:$S$22,MATCH(N$27,'FY17ProjMjrs(revised)'!$A$2:$S$2,0),FALSE)</f>
        <v>3238439.1538604647</v>
      </c>
      <c r="O68" s="172">
        <f>+GPPcntMjrNew*(VLOOKUP($A68,FY18ProjRev!$B$4:$L$23,11,FALSE))*VLOOKUP($A68,'FY17ProjMjrs(revised)'!$A$3:$S$22,MATCH(O$27,'FY17ProjMjrs(revised)'!$A$2:$S$2,0),FALSE)</f>
        <v>0</v>
      </c>
      <c r="P68" s="172">
        <f>+GPPcntMjrNew*(VLOOKUP($A68,FY18ProjRev!$B$4:$L$23,11,FALSE))*VLOOKUP($A68,'FY17ProjMjrs(revised)'!$A$3:$S$22,MATCH(P$27,'FY17ProjMjrs(revised)'!$A$2:$S$2,0),FALSE)</f>
        <v>0</v>
      </c>
      <c r="Q68" s="172">
        <f>+GPPcntMjrNew*(VLOOKUP($A68,FY18ProjRev!$B$4:$L$23,11,FALSE))*VLOOKUP($A68,'FY17ProjMjrs(revised)'!$A$3:$S$22,MATCH(Q$27,'FY17ProjMjrs(revised)'!$A$2:$S$2,0),FALSE)</f>
        <v>32223.275162790695</v>
      </c>
      <c r="R68" s="172">
        <f>+GPPcntMjrNew*(VLOOKUP($A68,FY18ProjRev!$B$4:$L$23,11,FALSE))*VLOOKUP($A68,'FY17ProjMjrs(revised)'!$A$3:$S$22,MATCH(R$27,'FY17ProjMjrs(revised)'!$A$2:$S$2,0),FALSE)</f>
        <v>0</v>
      </c>
      <c r="S68" s="172">
        <f>+GPPcntMjrNew*(VLOOKUP($A68,FY18ProjRev!$B$4:$L$23,11,FALSE))*VLOOKUP($A68,'FY17ProjMjrs(revised)'!$A$3:$S$22,MATCH(S$27,'FY17ProjMjrs(revised)'!$A$2:$S$2,0),FALSE)</f>
        <v>16111.637581395347</v>
      </c>
      <c r="T68" s="172">
        <f t="shared" si="6"/>
        <v>3290801.9759999998</v>
      </c>
    </row>
    <row r="69" spans="1:20" s="40" customFormat="1" ht="20.100000000000001" customHeight="1" x14ac:dyDescent="0.25">
      <c r="A69" s="422">
        <v>51</v>
      </c>
      <c r="B69" s="155" t="s">
        <v>66</v>
      </c>
      <c r="C69" s="133">
        <f>+GPPcntMjrNew*(VLOOKUP($A69,FY18ProjRev!$B$4:$L$23,11,FALSE))*VLOOKUP($A69,'FY17ProjMjrs(revised)'!$A$3:$S$22,MATCH(C$27,'FY17ProjMjrs(revised)'!$A$2:$S$2,0),FALSE)</f>
        <v>0</v>
      </c>
      <c r="D69" s="133">
        <f>+GPPcntMjrNew*(VLOOKUP($A69,FY18ProjRev!$B$4:$L$23,11,FALSE))*VLOOKUP($A69,'FY17ProjMjrs(revised)'!$A$3:$S$22,MATCH(D$27,'FY17ProjMjrs(revised)'!$A$2:$S$2,0),FALSE)</f>
        <v>0</v>
      </c>
      <c r="E69" s="133">
        <f>+GPPcntMjrNew*(VLOOKUP($A69,FY18ProjRev!$B$4:$L$23,11,FALSE))*VLOOKUP($A69,'FY17ProjMjrs(revised)'!$A$3:$S$22,MATCH(E$27,'FY17ProjMjrs(revised)'!$A$2:$S$2,0),FALSE)</f>
        <v>0</v>
      </c>
      <c r="F69" s="133">
        <f>+GPPcntMjrNew*(VLOOKUP($A69,FY18ProjRev!$B$4:$L$23,11,FALSE))*VLOOKUP($A69,'FY17ProjMjrs(revised)'!$A$3:$S$22,MATCH(F$27,'FY17ProjMjrs(revised)'!$A$2:$S$2,0),FALSE)</f>
        <v>0</v>
      </c>
      <c r="G69" s="133">
        <f>+GPPcntMjrNew*(VLOOKUP($A69,FY18ProjRev!$B$4:$L$23,11,FALSE))*VLOOKUP($A69,'FY17ProjMjrs(revised)'!$A$3:$S$22,MATCH(G$27,'FY17ProjMjrs(revised)'!$A$2:$S$2,0),FALSE)</f>
        <v>0</v>
      </c>
      <c r="H69" s="133">
        <f>+GPPcntMjrNew*(VLOOKUP($A69,FY18ProjRev!$B$4:$L$23,11,FALSE))*VLOOKUP($A69,'FY17ProjMjrs(revised)'!$A$3:$S$22,MATCH(H$27,'FY17ProjMjrs(revised)'!$A$2:$S$2,0),FALSE)</f>
        <v>0</v>
      </c>
      <c r="I69" s="133">
        <f>+GPPcntMjrNew*(VLOOKUP($A69,FY18ProjRev!$B$4:$L$23,11,FALSE))*VLOOKUP($A69,'FY17ProjMjrs(revised)'!$A$3:$S$22,MATCH(I$27,'FY17ProjMjrs(revised)'!$A$2:$S$2,0),FALSE)</f>
        <v>0</v>
      </c>
      <c r="J69" s="133">
        <f>+GPPcntMjrNew*(VLOOKUP($A69,FY18ProjRev!$B$4:$L$23,11,FALSE))*VLOOKUP($A69,'FY17ProjMjrs(revised)'!$A$3:$S$22,MATCH(J$27,'FY17ProjMjrs(revised)'!$A$2:$S$2,0),FALSE)</f>
        <v>0</v>
      </c>
      <c r="K69" s="133">
        <f>+GPPcntMjrNew*(VLOOKUP($A69,FY18ProjRev!$B$4:$L$23,11,FALSE))*VLOOKUP($A69,'FY17ProjMjrs(revised)'!$A$3:$S$22,MATCH(K$27,'FY17ProjMjrs(revised)'!$A$2:$S$2,0),FALSE)</f>
        <v>0</v>
      </c>
      <c r="L69" s="133">
        <f>+GPPcntMjrNew*(VLOOKUP($A69,FY18ProjRev!$B$4:$L$23,11,FALSE))*VLOOKUP($A69,'FY17ProjMjrs(revised)'!$A$3:$S$22,MATCH(L$27,'FY17ProjMjrs(revised)'!$A$2:$S$2,0),FALSE)</f>
        <v>0</v>
      </c>
      <c r="M69" s="133">
        <f>+GPPcntMjrNew*(VLOOKUP($A69,FY18ProjRev!$B$4:$L$23,11,FALSE))*VLOOKUP($A69,'FY17ProjMjrs(revised)'!$A$3:$S$22,MATCH(M$27,'FY17ProjMjrs(revised)'!$A$2:$S$2,0),FALSE)</f>
        <v>1351535.0310000002</v>
      </c>
      <c r="N69" s="133">
        <f>+GPPcntMjrNew*(VLOOKUP($A69,FY18ProjRev!$B$4:$L$23,11,FALSE))*VLOOKUP($A69,'FY17ProjMjrs(revised)'!$A$3:$S$22,MATCH(N$27,'FY17ProjMjrs(revised)'!$A$2:$S$2,0),FALSE)</f>
        <v>0</v>
      </c>
      <c r="O69" s="133">
        <f>+GPPcntMjrNew*(VLOOKUP($A69,FY18ProjRev!$B$4:$L$23,11,FALSE))*VLOOKUP($A69,'FY17ProjMjrs(revised)'!$A$3:$S$22,MATCH(O$27,'FY17ProjMjrs(revised)'!$A$2:$S$2,0),FALSE)</f>
        <v>0</v>
      </c>
      <c r="P69" s="133">
        <f>+GPPcntMjrNew*(VLOOKUP($A69,FY18ProjRev!$B$4:$L$23,11,FALSE))*VLOOKUP($A69,'FY17ProjMjrs(revised)'!$A$3:$S$22,MATCH(P$27,'FY17ProjMjrs(revised)'!$A$2:$S$2,0),FALSE)</f>
        <v>0</v>
      </c>
      <c r="Q69" s="133">
        <f>+GPPcntMjrNew*(VLOOKUP($A69,FY18ProjRev!$B$4:$L$23,11,FALSE))*VLOOKUP($A69,'FY17ProjMjrs(revised)'!$A$3:$S$22,MATCH(Q$27,'FY17ProjMjrs(revised)'!$A$2:$S$2,0),FALSE)</f>
        <v>0</v>
      </c>
      <c r="R69" s="133">
        <f>+GPPcntMjrNew*(VLOOKUP($A69,FY18ProjRev!$B$4:$L$23,11,FALSE))*VLOOKUP($A69,'FY17ProjMjrs(revised)'!$A$3:$S$22,MATCH(R$27,'FY17ProjMjrs(revised)'!$A$2:$S$2,0),FALSE)</f>
        <v>0</v>
      </c>
      <c r="S69" s="133">
        <f>+GPPcntMjrNew*(VLOOKUP($A69,FY18ProjRev!$B$4:$L$23,11,FALSE))*VLOOKUP($A69,'FY17ProjMjrs(revised)'!$A$3:$S$22,MATCH(S$27,'FY17ProjMjrs(revised)'!$A$2:$S$2,0),FALSE)</f>
        <v>0</v>
      </c>
      <c r="T69" s="133">
        <f t="shared" si="6"/>
        <v>1351535.0310000002</v>
      </c>
    </row>
    <row r="70" spans="1:20" ht="20.100000000000001" customHeight="1" x14ac:dyDescent="0.25">
      <c r="A70" s="422">
        <v>53</v>
      </c>
      <c r="B70" s="173" t="s">
        <v>159</v>
      </c>
      <c r="C70" s="172">
        <f>+GPPcntMjrNew*(VLOOKUP($A70,FY18ProjRev!$B$4:$L$23,11,FALSE))*VLOOKUP($A70,'FY17ProjMjrs(revised)'!$A$3:$S$22,MATCH(C$27,'FY17ProjMjrs(revised)'!$A$2:$S$2,0),FALSE)</f>
        <v>0</v>
      </c>
      <c r="D70" s="172">
        <f>+GPPcntMjrNew*(VLOOKUP($A70,FY18ProjRev!$B$4:$L$23,11,FALSE))*VLOOKUP($A70,'FY17ProjMjrs(revised)'!$A$3:$S$22,MATCH(D$27,'FY17ProjMjrs(revised)'!$A$2:$S$2,0),FALSE)</f>
        <v>0</v>
      </c>
      <c r="E70" s="172">
        <f>+GPPcntMjrNew*(VLOOKUP($A70,FY18ProjRev!$B$4:$L$23,11,FALSE))*VLOOKUP($A70,'FY17ProjMjrs(revised)'!$A$3:$S$22,MATCH(E$27,'FY17ProjMjrs(revised)'!$A$2:$S$2,0),FALSE)</f>
        <v>0</v>
      </c>
      <c r="F70" s="172">
        <f>+GPPcntMjrNew*(VLOOKUP($A70,FY18ProjRev!$B$4:$L$23,11,FALSE))*VLOOKUP($A70,'FY17ProjMjrs(revised)'!$A$3:$S$22,MATCH(F$27,'FY17ProjMjrs(revised)'!$A$2:$S$2,0),FALSE)</f>
        <v>0</v>
      </c>
      <c r="G70" s="172">
        <f>+GPPcntMjrNew*(VLOOKUP($A70,FY18ProjRev!$B$4:$L$23,11,FALSE))*VLOOKUP($A70,'FY17ProjMjrs(revised)'!$A$3:$S$22,MATCH(G$27,'FY17ProjMjrs(revised)'!$A$2:$S$2,0),FALSE)</f>
        <v>0</v>
      </c>
      <c r="H70" s="172">
        <f>+GPPcntMjrNew*(VLOOKUP($A70,FY18ProjRev!$B$4:$L$23,11,FALSE))*VLOOKUP($A70,'FY17ProjMjrs(revised)'!$A$3:$S$22,MATCH(H$27,'FY17ProjMjrs(revised)'!$A$2:$S$2,0),FALSE)</f>
        <v>0</v>
      </c>
      <c r="I70" s="172">
        <f>+GPPcntMjrNew*(VLOOKUP($A70,FY18ProjRev!$B$4:$L$23,11,FALSE))*VLOOKUP($A70,'FY17ProjMjrs(revised)'!$A$3:$S$22,MATCH(I$27,'FY17ProjMjrs(revised)'!$A$2:$S$2,0),FALSE)</f>
        <v>0</v>
      </c>
      <c r="J70" s="172">
        <f>+GPPcntMjrNew*(VLOOKUP($A70,FY18ProjRev!$B$4:$L$23,11,FALSE))*VLOOKUP($A70,'FY17ProjMjrs(revised)'!$A$3:$S$22,MATCH(J$27,'FY17ProjMjrs(revised)'!$A$2:$S$2,0),FALSE)</f>
        <v>0</v>
      </c>
      <c r="K70" s="172">
        <f>+GPPcntMjrNew*(VLOOKUP($A70,FY18ProjRev!$B$4:$L$23,11,FALSE))*VLOOKUP($A70,'FY17ProjMjrs(revised)'!$A$3:$S$22,MATCH(K$27,'FY17ProjMjrs(revised)'!$A$2:$S$2,0),FALSE)</f>
        <v>0</v>
      </c>
      <c r="L70" s="172">
        <f>+GPPcntMjrNew*(VLOOKUP($A70,FY18ProjRev!$B$4:$L$23,11,FALSE))*VLOOKUP($A70,'FY17ProjMjrs(revised)'!$A$3:$S$22,MATCH(L$27,'FY17ProjMjrs(revised)'!$A$2:$S$2,0),FALSE)</f>
        <v>0</v>
      </c>
      <c r="M70" s="172">
        <f>+GPPcntMjrNew*(VLOOKUP($A70,FY18ProjRev!$B$4:$L$23,11,FALSE))*VLOOKUP($A70,'FY17ProjMjrs(revised)'!$A$3:$S$22,MATCH(M$27,'FY17ProjMjrs(revised)'!$A$2:$S$2,0),FALSE)</f>
        <v>235527.13800000001</v>
      </c>
      <c r="N70" s="172">
        <f>+GPPcntMjrNew*(VLOOKUP($A70,FY18ProjRev!$B$4:$L$23,11,FALSE))*VLOOKUP($A70,'FY17ProjMjrs(revised)'!$A$3:$S$22,MATCH(N$27,'FY17ProjMjrs(revised)'!$A$2:$S$2,0),FALSE)</f>
        <v>0</v>
      </c>
      <c r="O70" s="172">
        <f>+GPPcntMjrNew*(VLOOKUP($A70,FY18ProjRev!$B$4:$L$23,11,FALSE))*VLOOKUP($A70,'FY17ProjMjrs(revised)'!$A$3:$S$22,MATCH(O$27,'FY17ProjMjrs(revised)'!$A$2:$S$2,0),FALSE)</f>
        <v>0</v>
      </c>
      <c r="P70" s="172">
        <f>+GPPcntMjrNew*(VLOOKUP($A70,FY18ProjRev!$B$4:$L$23,11,FALSE))*VLOOKUP($A70,'FY17ProjMjrs(revised)'!$A$3:$S$22,MATCH(P$27,'FY17ProjMjrs(revised)'!$A$2:$S$2,0),FALSE)</f>
        <v>0</v>
      </c>
      <c r="Q70" s="172">
        <f>+GPPcntMjrNew*(VLOOKUP($A70,FY18ProjRev!$B$4:$L$23,11,FALSE))*VLOOKUP($A70,'FY17ProjMjrs(revised)'!$A$3:$S$22,MATCH(Q$27,'FY17ProjMjrs(revised)'!$A$2:$S$2,0),FALSE)</f>
        <v>0</v>
      </c>
      <c r="R70" s="172">
        <f>+GPPcntMjrNew*(VLOOKUP($A70,FY18ProjRev!$B$4:$L$23,11,FALSE))*VLOOKUP($A70,'FY17ProjMjrs(revised)'!$A$3:$S$22,MATCH(R$27,'FY17ProjMjrs(revised)'!$A$2:$S$2,0),FALSE)</f>
        <v>0</v>
      </c>
      <c r="S70" s="172">
        <f>+GPPcntMjrNew*(VLOOKUP($A70,FY18ProjRev!$B$4:$L$23,11,FALSE))*VLOOKUP($A70,'FY17ProjMjrs(revised)'!$A$3:$S$22,MATCH(S$27,'FY17ProjMjrs(revised)'!$A$2:$S$2,0),FALSE)</f>
        <v>0</v>
      </c>
      <c r="T70" s="172">
        <f t="shared" si="6"/>
        <v>235527.13800000001</v>
      </c>
    </row>
    <row r="71" spans="1:20" ht="20.100000000000001" customHeight="1" x14ac:dyDescent="0.25">
      <c r="B71" s="174" t="s">
        <v>99</v>
      </c>
      <c r="C71" s="175">
        <f t="shared" ref="C71:S71" si="7">SUM(C51:C70)</f>
        <v>1808342.8088430972</v>
      </c>
      <c r="D71" s="175">
        <f t="shared" si="7"/>
        <v>35152138.148043372</v>
      </c>
      <c r="E71" s="175">
        <f t="shared" si="7"/>
        <v>6822854.3112138063</v>
      </c>
      <c r="F71" s="175">
        <f t="shared" si="7"/>
        <v>1913688.8758585998</v>
      </c>
      <c r="G71" s="175">
        <f t="shared" si="7"/>
        <v>8046517.4755699243</v>
      </c>
      <c r="H71" s="175">
        <f t="shared" si="7"/>
        <v>2499256.475941495</v>
      </c>
      <c r="I71" s="175">
        <f t="shared" si="7"/>
        <v>883846.04210069706</v>
      </c>
      <c r="J71" s="175">
        <f t="shared" si="7"/>
        <v>2270960.6012244713</v>
      </c>
      <c r="K71" s="175">
        <f t="shared" si="7"/>
        <v>946063.6914980216</v>
      </c>
      <c r="L71" s="175">
        <f t="shared" si="7"/>
        <v>1003465.6356475928</v>
      </c>
      <c r="M71" s="175">
        <f t="shared" si="7"/>
        <v>1590115.5927911394</v>
      </c>
      <c r="N71" s="175">
        <f t="shared" si="7"/>
        <v>5659334.210987363</v>
      </c>
      <c r="O71" s="175">
        <f t="shared" si="7"/>
        <v>1247795.2791145626</v>
      </c>
      <c r="P71" s="175">
        <f t="shared" si="7"/>
        <v>1533032.1274713492</v>
      </c>
      <c r="Q71" s="175">
        <f t="shared" si="7"/>
        <v>2491340.4882264487</v>
      </c>
      <c r="R71" s="175">
        <f t="shared" si="7"/>
        <v>62587.292131584793</v>
      </c>
      <c r="S71" s="175">
        <f t="shared" si="7"/>
        <v>297968.74284994922</v>
      </c>
      <c r="T71" s="175">
        <f t="shared" si="6"/>
        <v>74229307.799513459</v>
      </c>
    </row>
    <row r="72" spans="1:20" ht="15.95" customHeight="1" x14ac:dyDescent="0.25"/>
    <row r="73" spans="1:20" ht="15.95" customHeight="1" x14ac:dyDescent="0.25"/>
    <row r="74" spans="1:20" ht="15.95" customHeight="1" x14ac:dyDescent="0.25"/>
    <row r="75" spans="1:20" ht="15.95" customHeight="1" x14ac:dyDescent="0.25"/>
    <row r="76" spans="1:20" ht="15.95" customHeight="1" x14ac:dyDescent="0.25"/>
    <row r="77" spans="1:20" ht="15.95" customHeight="1" x14ac:dyDescent="0.25"/>
    <row r="78" spans="1:20" ht="15.95" customHeight="1" x14ac:dyDescent="0.25"/>
    <row r="79" spans="1:20" ht="15.95" customHeight="1" x14ac:dyDescent="0.25"/>
    <row r="80" spans="1:20" ht="15.95" customHeight="1" x14ac:dyDescent="0.25"/>
    <row r="81" ht="15.95" customHeight="1" x14ac:dyDescent="0.25"/>
    <row r="82" ht="15.95" customHeight="1" x14ac:dyDescent="0.25"/>
    <row r="83" ht="15.95" customHeight="1" x14ac:dyDescent="0.25"/>
    <row r="84" ht="15.95" customHeight="1" x14ac:dyDescent="0.25"/>
    <row r="85" ht="15.95" customHeight="1" x14ac:dyDescent="0.25"/>
    <row r="86" ht="15.95" customHeight="1" x14ac:dyDescent="0.25"/>
    <row r="87" ht="15.95" customHeight="1" x14ac:dyDescent="0.25"/>
    <row r="88" ht="15.95" customHeight="1" x14ac:dyDescent="0.25"/>
    <row r="89" ht="15.95" customHeight="1" x14ac:dyDescent="0.25"/>
    <row r="90" ht="15.95" customHeight="1" x14ac:dyDescent="0.25"/>
    <row r="91" ht="15.95" customHeight="1" x14ac:dyDescent="0.25"/>
    <row r="92" ht="15.95" customHeight="1" x14ac:dyDescent="0.25"/>
    <row r="93" ht="15.95" customHeight="1" x14ac:dyDescent="0.25"/>
    <row r="94" ht="15.95" customHeight="1" x14ac:dyDescent="0.25"/>
    <row r="95" ht="15.95" customHeight="1" x14ac:dyDescent="0.25"/>
    <row r="96" ht="15.95" customHeight="1" x14ac:dyDescent="0.25"/>
    <row r="97" ht="15.95" customHeight="1" x14ac:dyDescent="0.25"/>
    <row r="98" ht="15.95" customHeight="1" x14ac:dyDescent="0.25"/>
    <row r="99" ht="15.95" customHeight="1" x14ac:dyDescent="0.25"/>
    <row r="100" ht="15.95" customHeight="1" x14ac:dyDescent="0.25"/>
    <row r="101" ht="15.95" customHeight="1" x14ac:dyDescent="0.25"/>
    <row r="102" ht="15.95" customHeight="1" x14ac:dyDescent="0.25"/>
    <row r="103" ht="15.95" customHeight="1" x14ac:dyDescent="0.25"/>
  </sheetData>
  <mergeCells count="5">
    <mergeCell ref="B1:K1"/>
    <mergeCell ref="A2:A3"/>
    <mergeCell ref="B4:T4"/>
    <mergeCell ref="B26:T26"/>
    <mergeCell ref="B49:T49"/>
  </mergeCells>
  <printOptions horizontalCentered="1"/>
  <pageMargins left="0.25" right="0.25" top="0.25" bottom="0.25" header="0" footer="0"/>
  <pageSetup paperSize="5" scale="58" orientation="landscape" r:id="rId1"/>
  <rowBreaks count="2" manualBreakCount="2">
    <brk id="25" max="16383" man="1"/>
    <brk id="48" max="16383" man="1"/>
  </rowBreaks>
  <colBreaks count="1" manualBreakCount="1">
    <brk id="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03"/>
  <sheetViews>
    <sheetView topLeftCell="B1" workbookViewId="0">
      <selection activeCell="B27" sqref="A27:XFD27"/>
    </sheetView>
  </sheetViews>
  <sheetFormatPr defaultColWidth="8.85546875" defaultRowHeight="15" x14ac:dyDescent="0.25"/>
  <cols>
    <col min="1" max="1" width="7.7109375" style="32" hidden="1" customWidth="1"/>
    <col min="2" max="2" width="41.85546875" style="32" customWidth="1"/>
    <col min="3" max="3" width="13.42578125" style="32" customWidth="1"/>
    <col min="4" max="19" width="13.7109375" style="32" customWidth="1"/>
    <col min="20" max="20" width="14.85546875" style="32" customWidth="1"/>
    <col min="21" max="24" width="12.7109375" style="32" customWidth="1"/>
    <col min="25" max="25" width="15.85546875" style="32" customWidth="1"/>
    <col min="26" max="30" width="13.7109375" style="32" customWidth="1"/>
    <col min="31" max="31" width="24.42578125" style="32" customWidth="1"/>
    <col min="32" max="33" width="15.7109375" style="32" customWidth="1"/>
    <col min="34" max="34" width="13.28515625" style="32" bestFit="1" customWidth="1"/>
    <col min="35" max="35" width="14.28515625" style="32" bestFit="1" customWidth="1"/>
    <col min="36" max="39" width="13.28515625" style="32" bestFit="1" customWidth="1"/>
    <col min="40" max="40" width="14.7109375" style="32" customWidth="1"/>
    <col min="41" max="41" width="16" style="32" customWidth="1"/>
    <col min="42" max="16384" width="8.85546875" style="32"/>
  </cols>
  <sheetData>
    <row r="1" spans="1:24" ht="15.95" customHeight="1" x14ac:dyDescent="0.25">
      <c r="B1" s="455" t="s">
        <v>281</v>
      </c>
      <c r="C1" s="455"/>
      <c r="D1" s="455"/>
      <c r="E1" s="455"/>
      <c r="F1" s="455"/>
      <c r="G1" s="455"/>
      <c r="H1" s="455"/>
      <c r="I1" s="455"/>
      <c r="J1" s="455"/>
      <c r="K1" s="455"/>
      <c r="L1" s="455"/>
      <c r="M1" s="455"/>
      <c r="N1" s="455"/>
      <c r="O1" s="455"/>
      <c r="P1" s="455"/>
      <c r="Q1" s="455"/>
      <c r="R1" s="455"/>
    </row>
    <row r="2" spans="1:24" ht="48.75" customHeight="1" x14ac:dyDescent="0.25">
      <c r="A2" s="448"/>
      <c r="B2" s="259" t="s">
        <v>139</v>
      </c>
      <c r="C2" s="260" t="s">
        <v>140</v>
      </c>
      <c r="D2" s="260" t="s">
        <v>141</v>
      </c>
      <c r="E2" s="260" t="s">
        <v>142</v>
      </c>
      <c r="F2" s="261" t="s">
        <v>143</v>
      </c>
      <c r="G2" s="260" t="s">
        <v>144</v>
      </c>
      <c r="H2" s="260" t="s">
        <v>145</v>
      </c>
      <c r="I2" s="260" t="s">
        <v>146</v>
      </c>
      <c r="J2" s="260" t="s">
        <v>147</v>
      </c>
      <c r="K2" s="260" t="s">
        <v>148</v>
      </c>
      <c r="L2" s="260" t="s">
        <v>149</v>
      </c>
      <c r="M2" s="260" t="s">
        <v>150</v>
      </c>
      <c r="N2" s="260" t="s">
        <v>151</v>
      </c>
      <c r="O2" s="260" t="s">
        <v>152</v>
      </c>
      <c r="P2" s="260" t="s">
        <v>153</v>
      </c>
      <c r="Q2" s="260" t="s">
        <v>154</v>
      </c>
      <c r="R2" s="260" t="s">
        <v>155</v>
      </c>
      <c r="S2" s="260" t="s">
        <v>156</v>
      </c>
      <c r="T2" s="262" t="s">
        <v>157</v>
      </c>
    </row>
    <row r="3" spans="1:24" ht="33.75" hidden="1" customHeight="1" x14ac:dyDescent="0.25">
      <c r="A3" s="449"/>
      <c r="B3" s="263"/>
      <c r="C3" s="264">
        <v>252</v>
      </c>
      <c r="D3" s="264">
        <v>254</v>
      </c>
      <c r="E3" s="264">
        <v>256</v>
      </c>
      <c r="F3" s="265">
        <v>258</v>
      </c>
      <c r="G3" s="264">
        <v>260</v>
      </c>
      <c r="H3" s="264">
        <v>263</v>
      </c>
      <c r="I3" s="264">
        <v>267</v>
      </c>
      <c r="J3" s="264">
        <v>268</v>
      </c>
      <c r="K3" s="264">
        <v>270</v>
      </c>
      <c r="L3" s="264">
        <v>272</v>
      </c>
      <c r="M3" s="264">
        <v>302</v>
      </c>
      <c r="N3" s="264">
        <v>304</v>
      </c>
      <c r="O3" s="264">
        <v>306</v>
      </c>
      <c r="P3" s="264">
        <v>308</v>
      </c>
      <c r="Q3" s="264">
        <v>310</v>
      </c>
      <c r="R3" s="264">
        <v>350</v>
      </c>
      <c r="S3" s="264">
        <v>351</v>
      </c>
      <c r="T3" s="266"/>
    </row>
    <row r="4" spans="1:24" ht="33.75" customHeight="1" x14ac:dyDescent="0.25">
      <c r="A4" s="126"/>
      <c r="B4" s="450" t="s">
        <v>158</v>
      </c>
      <c r="C4" s="450"/>
      <c r="D4" s="450"/>
      <c r="E4" s="450"/>
      <c r="F4" s="450"/>
      <c r="G4" s="450"/>
      <c r="H4" s="450"/>
      <c r="I4" s="450"/>
      <c r="J4" s="450"/>
      <c r="K4" s="450"/>
      <c r="L4" s="450"/>
      <c r="M4" s="450"/>
      <c r="N4" s="450"/>
      <c r="O4" s="450"/>
      <c r="P4" s="450"/>
      <c r="Q4" s="450"/>
      <c r="R4" s="450"/>
      <c r="S4" s="450"/>
      <c r="T4" s="450"/>
    </row>
    <row r="5" spans="1:24" ht="20.100000000000001" customHeight="1" x14ac:dyDescent="0.25">
      <c r="A5" s="422">
        <v>1</v>
      </c>
      <c r="B5" s="270" t="s">
        <v>5</v>
      </c>
      <c r="C5" s="271">
        <f t="shared" ref="C5:S19" si="0">+C28+C51</f>
        <v>4995843.9978852076</v>
      </c>
      <c r="D5" s="271">
        <f t="shared" si="0"/>
        <v>168693652.80124539</v>
      </c>
      <c r="E5" s="271">
        <f t="shared" si="0"/>
        <v>21609730.4725269</v>
      </c>
      <c r="F5" s="271">
        <f t="shared" si="0"/>
        <v>4407102.531510219</v>
      </c>
      <c r="G5" s="271">
        <f t="shared" si="0"/>
        <v>28498475.844093084</v>
      </c>
      <c r="H5" s="271">
        <f t="shared" si="0"/>
        <v>12774321.983673669</v>
      </c>
      <c r="I5" s="271">
        <f t="shared" si="0"/>
        <v>4893924.8781261835</v>
      </c>
      <c r="J5" s="271">
        <f t="shared" si="0"/>
        <v>77775.847217738105</v>
      </c>
      <c r="K5" s="271">
        <f t="shared" si="0"/>
        <v>14721.391516925305</v>
      </c>
      <c r="L5" s="271">
        <f t="shared" si="0"/>
        <v>1075082.8497409539</v>
      </c>
      <c r="M5" s="271">
        <f t="shared" si="0"/>
        <v>13027.78010347372</v>
      </c>
      <c r="N5" s="271">
        <f t="shared" si="0"/>
        <v>7846340.8435310721</v>
      </c>
      <c r="O5" s="271">
        <f t="shared" si="0"/>
        <v>3116039.3780552056</v>
      </c>
      <c r="P5" s="271">
        <f t="shared" si="0"/>
        <v>57322.232455284371</v>
      </c>
      <c r="Q5" s="271">
        <f t="shared" si="0"/>
        <v>6723586.0309632421</v>
      </c>
      <c r="R5" s="271">
        <f t="shared" si="0"/>
        <v>2355964.4771626526</v>
      </c>
      <c r="S5" s="271">
        <f t="shared" si="0"/>
        <v>45336.67476008855</v>
      </c>
      <c r="T5" s="271">
        <f t="shared" ref="T5:T25" si="1">SUM(C5:S5)</f>
        <v>267198250.01456729</v>
      </c>
      <c r="X5" s="182"/>
    </row>
    <row r="6" spans="1:24" ht="20.100000000000001" customHeight="1" x14ac:dyDescent="0.25">
      <c r="A6" s="422">
        <v>3</v>
      </c>
      <c r="B6" s="131" t="s">
        <v>13</v>
      </c>
      <c r="C6" s="133">
        <f t="shared" si="0"/>
        <v>105223.58088370874</v>
      </c>
      <c r="D6" s="133">
        <f t="shared" si="0"/>
        <v>9241394.5250604935</v>
      </c>
      <c r="E6" s="133">
        <f t="shared" si="0"/>
        <v>368098.62048673938</v>
      </c>
      <c r="F6" s="133">
        <f t="shared" si="0"/>
        <v>11578.776562054889</v>
      </c>
      <c r="G6" s="133">
        <f t="shared" si="0"/>
        <v>627591.88149329671</v>
      </c>
      <c r="H6" s="133">
        <f t="shared" si="0"/>
        <v>12448.684645732588</v>
      </c>
      <c r="I6" s="133">
        <f t="shared" si="0"/>
        <v>251365.40136674242</v>
      </c>
      <c r="J6" s="133">
        <f t="shared" si="0"/>
        <v>8769.5005805444034</v>
      </c>
      <c r="K6" s="133">
        <f t="shared" si="0"/>
        <v>98924.246484663337</v>
      </c>
      <c r="L6" s="133">
        <f t="shared" si="0"/>
        <v>5239.659958714079</v>
      </c>
      <c r="M6" s="133">
        <f t="shared" si="0"/>
        <v>299.9683047164479</v>
      </c>
      <c r="N6" s="133">
        <f t="shared" si="0"/>
        <v>2138515.9233936719</v>
      </c>
      <c r="O6" s="133">
        <f t="shared" si="0"/>
        <v>509.94611801796145</v>
      </c>
      <c r="P6" s="133">
        <f t="shared" si="0"/>
        <v>317151.65413606132</v>
      </c>
      <c r="Q6" s="133">
        <f t="shared" si="0"/>
        <v>22497.622853733592</v>
      </c>
      <c r="R6" s="133">
        <f t="shared" si="0"/>
        <v>0</v>
      </c>
      <c r="S6" s="133">
        <f t="shared" si="0"/>
        <v>1119575.95567111</v>
      </c>
      <c r="T6" s="133">
        <f t="shared" si="1"/>
        <v>14329185.948000001</v>
      </c>
      <c r="W6" s="184"/>
      <c r="X6" s="182"/>
    </row>
    <row r="7" spans="1:24" ht="20.100000000000001" customHeight="1" x14ac:dyDescent="0.25">
      <c r="A7" s="422">
        <v>5</v>
      </c>
      <c r="B7" s="272" t="s">
        <v>16</v>
      </c>
      <c r="C7" s="273">
        <f t="shared" si="0"/>
        <v>709.82995537190084</v>
      </c>
      <c r="D7" s="273">
        <f t="shared" si="0"/>
        <v>12776.939196694217</v>
      </c>
      <c r="E7" s="273">
        <f t="shared" si="0"/>
        <v>118.30499256198348</v>
      </c>
      <c r="F7" s="273">
        <f t="shared" si="0"/>
        <v>1478.8124070247934</v>
      </c>
      <c r="G7" s="273">
        <f t="shared" si="0"/>
        <v>1183.0499256198348</v>
      </c>
      <c r="H7" s="273">
        <f t="shared" si="0"/>
        <v>0</v>
      </c>
      <c r="I7" s="273">
        <f t="shared" si="0"/>
        <v>532.37246652892566</v>
      </c>
      <c r="J7" s="273">
        <f t="shared" si="0"/>
        <v>0</v>
      </c>
      <c r="K7" s="273">
        <f t="shared" si="0"/>
        <v>709.82995537190084</v>
      </c>
      <c r="L7" s="273">
        <f t="shared" si="0"/>
        <v>297181.39725914551</v>
      </c>
      <c r="M7" s="273">
        <f t="shared" si="0"/>
        <v>0</v>
      </c>
      <c r="N7" s="273">
        <f t="shared" si="0"/>
        <v>1251549.2603697802</v>
      </c>
      <c r="O7" s="273">
        <f t="shared" si="0"/>
        <v>177.45748884297521</v>
      </c>
      <c r="P7" s="273">
        <f t="shared" si="0"/>
        <v>354.91497768595042</v>
      </c>
      <c r="Q7" s="273">
        <f t="shared" si="0"/>
        <v>7630.6720202479346</v>
      </c>
      <c r="R7" s="273">
        <f t="shared" si="0"/>
        <v>0</v>
      </c>
      <c r="S7" s="273">
        <f t="shared" si="0"/>
        <v>236.60998512396696</v>
      </c>
      <c r="T7" s="273">
        <f t="shared" si="1"/>
        <v>1574639.4510000001</v>
      </c>
    </row>
    <row r="8" spans="1:24" ht="20.100000000000001" customHeight="1" x14ac:dyDescent="0.25">
      <c r="A8" s="422">
        <v>7</v>
      </c>
      <c r="B8" s="131" t="s">
        <v>18</v>
      </c>
      <c r="C8" s="133">
        <f t="shared" si="0"/>
        <v>16241.972589827285</v>
      </c>
      <c r="D8" s="133">
        <f t="shared" si="0"/>
        <v>170140.46108428953</v>
      </c>
      <c r="E8" s="133">
        <f t="shared" si="0"/>
        <v>5424.3221890825807</v>
      </c>
      <c r="F8" s="133">
        <f t="shared" si="0"/>
        <v>18427.875507075361</v>
      </c>
      <c r="G8" s="133">
        <f t="shared" si="0"/>
        <v>8007326.11374579</v>
      </c>
      <c r="H8" s="133">
        <f t="shared" si="0"/>
        <v>20691.940420779392</v>
      </c>
      <c r="I8" s="133">
        <f t="shared" si="0"/>
        <v>2830.0811421300418</v>
      </c>
      <c r="J8" s="133">
        <f t="shared" si="0"/>
        <v>10911.986438815706</v>
      </c>
      <c r="K8" s="133">
        <f t="shared" si="0"/>
        <v>7987.5692586146624</v>
      </c>
      <c r="L8" s="133">
        <f t="shared" si="0"/>
        <v>660.35226649700974</v>
      </c>
      <c r="M8" s="133">
        <f t="shared" si="0"/>
        <v>0</v>
      </c>
      <c r="N8" s="133">
        <f t="shared" si="0"/>
        <v>131465.39368679823</v>
      </c>
      <c r="O8" s="133">
        <f t="shared" si="0"/>
        <v>404287.99922785407</v>
      </c>
      <c r="P8" s="133">
        <f t="shared" si="0"/>
        <v>24073.217855530034</v>
      </c>
      <c r="Q8" s="133">
        <f t="shared" si="0"/>
        <v>161512.7759182218</v>
      </c>
      <c r="R8" s="133">
        <f t="shared" si="0"/>
        <v>82959.141970878845</v>
      </c>
      <c r="S8" s="133">
        <f t="shared" si="0"/>
        <v>202395.33669781478</v>
      </c>
      <c r="T8" s="133">
        <f t="shared" si="1"/>
        <v>9267336.5399999972</v>
      </c>
    </row>
    <row r="9" spans="1:24" ht="20.100000000000001" customHeight="1" x14ac:dyDescent="0.25">
      <c r="A9" s="422">
        <v>9</v>
      </c>
      <c r="B9" s="272" t="s">
        <v>22</v>
      </c>
      <c r="C9" s="273">
        <f t="shared" si="0"/>
        <v>709.78875223935847</v>
      </c>
      <c r="D9" s="273">
        <f t="shared" si="0"/>
        <v>72971.942716854915</v>
      </c>
      <c r="E9" s="273">
        <f t="shared" si="0"/>
        <v>417.52279543491676</v>
      </c>
      <c r="F9" s="273">
        <f t="shared" si="0"/>
        <v>1628.338902196175</v>
      </c>
      <c r="G9" s="273">
        <f t="shared" si="0"/>
        <v>12023.276267879535</v>
      </c>
      <c r="H9" s="273">
        <f t="shared" si="0"/>
        <v>3281616.3374456293</v>
      </c>
      <c r="I9" s="273">
        <f t="shared" si="0"/>
        <v>334.0182363479334</v>
      </c>
      <c r="J9" s="273">
        <f t="shared" si="0"/>
        <v>2463.3844930660089</v>
      </c>
      <c r="K9" s="273">
        <f t="shared" si="0"/>
        <v>5636.5577383713762</v>
      </c>
      <c r="L9" s="273">
        <f t="shared" si="0"/>
        <v>250.51367726095003</v>
      </c>
      <c r="M9" s="273">
        <f t="shared" si="0"/>
        <v>0</v>
      </c>
      <c r="N9" s="273">
        <f t="shared" si="0"/>
        <v>1377.8252249352252</v>
      </c>
      <c r="O9" s="273">
        <f t="shared" si="0"/>
        <v>0</v>
      </c>
      <c r="P9" s="273">
        <f t="shared" si="0"/>
        <v>0</v>
      </c>
      <c r="Q9" s="273">
        <f t="shared" si="0"/>
        <v>1503.0820635657001</v>
      </c>
      <c r="R9" s="273">
        <f t="shared" si="0"/>
        <v>0</v>
      </c>
      <c r="S9" s="273">
        <f t="shared" si="0"/>
        <v>3089.6686862183838</v>
      </c>
      <c r="T9" s="273">
        <f t="shared" si="1"/>
        <v>3384022.2569999993</v>
      </c>
    </row>
    <row r="10" spans="1:24" ht="20.100000000000001" customHeight="1" x14ac:dyDescent="0.25">
      <c r="A10" s="422">
        <v>11</v>
      </c>
      <c r="B10" s="131" t="s">
        <v>25</v>
      </c>
      <c r="C10" s="133">
        <f t="shared" si="0"/>
        <v>152.86685120229203</v>
      </c>
      <c r="D10" s="133">
        <f t="shared" si="0"/>
        <v>52530.987510226703</v>
      </c>
      <c r="E10" s="133">
        <f t="shared" si="0"/>
        <v>203.82246826972269</v>
      </c>
      <c r="F10" s="133">
        <f t="shared" si="0"/>
        <v>4894853.2026961837</v>
      </c>
      <c r="G10" s="133">
        <f t="shared" si="0"/>
        <v>1987.2690656297964</v>
      </c>
      <c r="H10" s="133">
        <f t="shared" si="0"/>
        <v>4178.3605995293156</v>
      </c>
      <c r="I10" s="133">
        <f t="shared" si="0"/>
        <v>1936.3134485623657</v>
      </c>
      <c r="J10" s="133">
        <f t="shared" si="0"/>
        <v>6928.5460257391305</v>
      </c>
      <c r="K10" s="133">
        <f t="shared" si="0"/>
        <v>8152.8987307889083</v>
      </c>
      <c r="L10" s="133">
        <f t="shared" si="0"/>
        <v>3159.2482581807017</v>
      </c>
      <c r="M10" s="133">
        <f t="shared" si="0"/>
        <v>0</v>
      </c>
      <c r="N10" s="133">
        <f t="shared" si="0"/>
        <v>1834.4022144275043</v>
      </c>
      <c r="O10" s="133">
        <f t="shared" si="0"/>
        <v>1222.9348096183362</v>
      </c>
      <c r="P10" s="133">
        <f t="shared" si="0"/>
        <v>0</v>
      </c>
      <c r="Q10" s="133">
        <f t="shared" si="0"/>
        <v>1375.8016608206283</v>
      </c>
      <c r="R10" s="133">
        <f t="shared" si="0"/>
        <v>0</v>
      </c>
      <c r="S10" s="133">
        <f t="shared" si="0"/>
        <v>1375.8016608206283</v>
      </c>
      <c r="T10" s="133">
        <f t="shared" si="1"/>
        <v>4979892.4560000002</v>
      </c>
    </row>
    <row r="11" spans="1:24" ht="20.100000000000001" customHeight="1" x14ac:dyDescent="0.25">
      <c r="A11" s="422">
        <v>17</v>
      </c>
      <c r="B11" s="272" t="s">
        <v>30</v>
      </c>
      <c r="C11" s="273">
        <f t="shared" si="0"/>
        <v>1642.7793603248001</v>
      </c>
      <c r="D11" s="273">
        <f t="shared" si="0"/>
        <v>4785.4877018157222</v>
      </c>
      <c r="E11" s="273">
        <f t="shared" si="0"/>
        <v>0</v>
      </c>
      <c r="F11" s="273">
        <f t="shared" si="0"/>
        <v>3071.283151911583</v>
      </c>
      <c r="G11" s="273">
        <f t="shared" si="0"/>
        <v>0</v>
      </c>
      <c r="H11" s="273">
        <f t="shared" si="0"/>
        <v>0</v>
      </c>
      <c r="I11" s="273">
        <f t="shared" si="0"/>
        <v>0</v>
      </c>
      <c r="J11" s="273">
        <f t="shared" si="0"/>
        <v>285.70075831735653</v>
      </c>
      <c r="K11" s="273">
        <f t="shared" si="0"/>
        <v>4499.7869434983659</v>
      </c>
      <c r="L11" s="273">
        <f t="shared" si="0"/>
        <v>3137636.5971927377</v>
      </c>
      <c r="M11" s="273">
        <f t="shared" si="0"/>
        <v>0</v>
      </c>
      <c r="N11" s="273">
        <f t="shared" si="0"/>
        <v>1428.5037915867827</v>
      </c>
      <c r="O11" s="273">
        <f t="shared" si="0"/>
        <v>1142.8030332694261</v>
      </c>
      <c r="P11" s="273">
        <f t="shared" si="0"/>
        <v>0</v>
      </c>
      <c r="Q11" s="273">
        <f t="shared" si="0"/>
        <v>11642.86173948348</v>
      </c>
      <c r="R11" s="273">
        <f t="shared" si="0"/>
        <v>0</v>
      </c>
      <c r="S11" s="273">
        <f t="shared" si="0"/>
        <v>499.97632705537387</v>
      </c>
      <c r="T11" s="273">
        <f t="shared" si="1"/>
        <v>3166635.7800000012</v>
      </c>
    </row>
    <row r="12" spans="1:24" ht="20.100000000000001" customHeight="1" x14ac:dyDescent="0.25">
      <c r="A12" s="422">
        <v>19</v>
      </c>
      <c r="B12" s="131" t="s">
        <v>33</v>
      </c>
      <c r="C12" s="133">
        <f t="shared" si="0"/>
        <v>7842.3289039019583</v>
      </c>
      <c r="D12" s="133">
        <f t="shared" si="0"/>
        <v>28587.048705438228</v>
      </c>
      <c r="E12" s="133">
        <f t="shared" si="0"/>
        <v>117.88473692964219</v>
      </c>
      <c r="F12" s="133">
        <f t="shared" si="0"/>
        <v>471.53894771856875</v>
      </c>
      <c r="G12" s="133">
        <f t="shared" si="0"/>
        <v>5069.0436879746139</v>
      </c>
      <c r="H12" s="133">
        <f t="shared" si="0"/>
        <v>825.19315850749535</v>
      </c>
      <c r="I12" s="133">
        <f t="shared" si="0"/>
        <v>353.65421078892655</v>
      </c>
      <c r="J12" s="133">
        <f t="shared" si="0"/>
        <v>0</v>
      </c>
      <c r="K12" s="133">
        <f t="shared" si="0"/>
        <v>1178.8473692964217</v>
      </c>
      <c r="L12" s="133">
        <f t="shared" si="0"/>
        <v>353.65421078892655</v>
      </c>
      <c r="M12" s="133">
        <f t="shared" si="0"/>
        <v>0</v>
      </c>
      <c r="N12" s="133">
        <f t="shared" si="0"/>
        <v>20102.341544584746</v>
      </c>
      <c r="O12" s="133">
        <f t="shared" si="0"/>
        <v>0</v>
      </c>
      <c r="P12" s="133">
        <f t="shared" si="0"/>
        <v>1355.6744746908851</v>
      </c>
      <c r="Q12" s="133">
        <f t="shared" si="0"/>
        <v>2610840.2355569275</v>
      </c>
      <c r="R12" s="133">
        <f t="shared" si="0"/>
        <v>0</v>
      </c>
      <c r="S12" s="133">
        <f t="shared" si="0"/>
        <v>16274.081492452126</v>
      </c>
      <c r="T12" s="133">
        <f t="shared" si="1"/>
        <v>2693371.5269999998</v>
      </c>
    </row>
    <row r="13" spans="1:24" ht="20.100000000000001" customHeight="1" x14ac:dyDescent="0.25">
      <c r="A13" s="422">
        <v>21</v>
      </c>
      <c r="B13" s="272" t="s">
        <v>35</v>
      </c>
      <c r="C13" s="273">
        <f t="shared" si="0"/>
        <v>789.33402977748699</v>
      </c>
      <c r="D13" s="273">
        <f t="shared" si="0"/>
        <v>33317.889312607702</v>
      </c>
      <c r="E13" s="273">
        <f t="shared" si="0"/>
        <v>0</v>
      </c>
      <c r="F13" s="273">
        <f t="shared" si="0"/>
        <v>0</v>
      </c>
      <c r="G13" s="273">
        <f t="shared" si="0"/>
        <v>7843.382447788952</v>
      </c>
      <c r="H13" s="273">
        <f t="shared" si="0"/>
        <v>684.08949247382202</v>
      </c>
      <c r="I13" s="273">
        <f t="shared" si="0"/>
        <v>52.622268651832464</v>
      </c>
      <c r="J13" s="273">
        <f t="shared" si="0"/>
        <v>6475.2034628413085</v>
      </c>
      <c r="K13" s="273">
        <f t="shared" si="0"/>
        <v>2683.7357012434554</v>
      </c>
      <c r="L13" s="273">
        <f t="shared" si="0"/>
        <v>47957.537672480779</v>
      </c>
      <c r="M13" s="273">
        <f t="shared" si="0"/>
        <v>12950.406925682617</v>
      </c>
      <c r="N13" s="273">
        <f t="shared" si="0"/>
        <v>477354.58376676717</v>
      </c>
      <c r="O13" s="273">
        <f t="shared" si="0"/>
        <v>14213.341373326597</v>
      </c>
      <c r="P13" s="273">
        <f t="shared" si="0"/>
        <v>157.8668059554974</v>
      </c>
      <c r="Q13" s="273">
        <f t="shared" si="0"/>
        <v>1807356.4458598399</v>
      </c>
      <c r="R13" s="273">
        <f t="shared" si="0"/>
        <v>0</v>
      </c>
      <c r="S13" s="273">
        <f t="shared" si="0"/>
        <v>368.35588056282722</v>
      </c>
      <c r="T13" s="273">
        <f t="shared" si="1"/>
        <v>2412204.7949999999</v>
      </c>
    </row>
    <row r="14" spans="1:24" ht="20.100000000000001" customHeight="1" x14ac:dyDescent="0.25">
      <c r="A14" s="422">
        <v>25</v>
      </c>
      <c r="B14" s="131" t="s">
        <v>37</v>
      </c>
      <c r="C14" s="133">
        <f t="shared" si="0"/>
        <v>4931425.4669589167</v>
      </c>
      <c r="D14" s="133">
        <f t="shared" si="0"/>
        <v>10072.077927288758</v>
      </c>
      <c r="E14" s="133">
        <f t="shared" si="0"/>
        <v>9042.8144894636298</v>
      </c>
      <c r="F14" s="133">
        <f t="shared" si="0"/>
        <v>0</v>
      </c>
      <c r="G14" s="133">
        <f t="shared" si="0"/>
        <v>6543.1747118883177</v>
      </c>
      <c r="H14" s="133">
        <f t="shared" si="0"/>
        <v>18159.147795914771</v>
      </c>
      <c r="I14" s="133">
        <f t="shared" si="0"/>
        <v>0</v>
      </c>
      <c r="J14" s="133">
        <f t="shared" si="0"/>
        <v>2867.2338625128582</v>
      </c>
      <c r="K14" s="133">
        <f t="shared" si="0"/>
        <v>6396.1370779132994</v>
      </c>
      <c r="L14" s="133">
        <f t="shared" si="0"/>
        <v>1102.7822548126378</v>
      </c>
      <c r="M14" s="133">
        <f t="shared" si="0"/>
        <v>0</v>
      </c>
      <c r="N14" s="133">
        <f t="shared" si="0"/>
        <v>1176.3010718001469</v>
      </c>
      <c r="O14" s="133">
        <f t="shared" si="0"/>
        <v>0</v>
      </c>
      <c r="P14" s="133">
        <f t="shared" si="0"/>
        <v>0</v>
      </c>
      <c r="Q14" s="133">
        <f t="shared" si="0"/>
        <v>16170.359849489167</v>
      </c>
      <c r="R14" s="133">
        <f t="shared" si="0"/>
        <v>0</v>
      </c>
      <c r="S14" s="133">
        <f t="shared" si="0"/>
        <v>0</v>
      </c>
      <c r="T14" s="133">
        <f t="shared" si="1"/>
        <v>5002955.4960000003</v>
      </c>
    </row>
    <row r="15" spans="1:24" ht="20.100000000000001" customHeight="1" x14ac:dyDescent="0.25">
      <c r="A15" s="422">
        <v>27</v>
      </c>
      <c r="B15" s="272" t="s">
        <v>41</v>
      </c>
      <c r="C15" s="273">
        <f t="shared" si="0"/>
        <v>479.91269886792452</v>
      </c>
      <c r="D15" s="273">
        <f t="shared" si="0"/>
        <v>4031.2666704905664</v>
      </c>
      <c r="E15" s="273">
        <f t="shared" si="0"/>
        <v>0</v>
      </c>
      <c r="F15" s="273">
        <f t="shared" si="0"/>
        <v>0</v>
      </c>
      <c r="G15" s="273">
        <f t="shared" si="0"/>
        <v>1746947.7729307981</v>
      </c>
      <c r="H15" s="273">
        <f t="shared" si="0"/>
        <v>12473.048095455131</v>
      </c>
      <c r="I15" s="273">
        <f t="shared" si="0"/>
        <v>0</v>
      </c>
      <c r="J15" s="273">
        <f t="shared" si="0"/>
        <v>0</v>
      </c>
      <c r="K15" s="273">
        <f t="shared" si="0"/>
        <v>0</v>
      </c>
      <c r="L15" s="273">
        <f t="shared" si="0"/>
        <v>0</v>
      </c>
      <c r="M15" s="273">
        <f t="shared" si="0"/>
        <v>0</v>
      </c>
      <c r="N15" s="273">
        <f t="shared" si="0"/>
        <v>143433.02998506764</v>
      </c>
      <c r="O15" s="273">
        <f t="shared" si="0"/>
        <v>0</v>
      </c>
      <c r="P15" s="273">
        <f t="shared" si="0"/>
        <v>0</v>
      </c>
      <c r="Q15" s="273">
        <f t="shared" si="0"/>
        <v>0</v>
      </c>
      <c r="R15" s="273">
        <f t="shared" si="0"/>
        <v>0</v>
      </c>
      <c r="S15" s="273">
        <f t="shared" si="0"/>
        <v>287.94761932075471</v>
      </c>
      <c r="T15" s="273">
        <f t="shared" si="1"/>
        <v>1907652.9780000004</v>
      </c>
    </row>
    <row r="16" spans="1:24" ht="20.100000000000001" customHeight="1" x14ac:dyDescent="0.25">
      <c r="A16" s="422">
        <v>33</v>
      </c>
      <c r="B16" s="131" t="s">
        <v>46</v>
      </c>
      <c r="C16" s="133">
        <f t="shared" si="0"/>
        <v>93452.167920079577</v>
      </c>
      <c r="D16" s="133">
        <f t="shared" si="0"/>
        <v>127151.90390754311</v>
      </c>
      <c r="E16" s="133">
        <f t="shared" si="0"/>
        <v>17659.660492838197</v>
      </c>
      <c r="F16" s="133">
        <f t="shared" si="0"/>
        <v>3682.227081485411</v>
      </c>
      <c r="G16" s="133">
        <f t="shared" si="0"/>
        <v>1653.2448120954907</v>
      </c>
      <c r="H16" s="133">
        <f t="shared" si="0"/>
        <v>54842.01303759947</v>
      </c>
      <c r="I16" s="133">
        <f t="shared" si="0"/>
        <v>1202.3598633421752</v>
      </c>
      <c r="J16" s="133">
        <f t="shared" si="0"/>
        <v>1052.0648804244031</v>
      </c>
      <c r="K16" s="133">
        <f t="shared" si="0"/>
        <v>4497259.5525483619</v>
      </c>
      <c r="L16" s="133">
        <f t="shared" si="0"/>
        <v>45072.839147944294</v>
      </c>
      <c r="M16" s="133">
        <f t="shared" si="0"/>
        <v>0</v>
      </c>
      <c r="N16" s="133">
        <f t="shared" si="0"/>
        <v>36622.660290666448</v>
      </c>
      <c r="O16" s="133">
        <f t="shared" si="0"/>
        <v>0</v>
      </c>
      <c r="P16" s="133">
        <f t="shared" si="0"/>
        <v>0</v>
      </c>
      <c r="Q16" s="133">
        <f t="shared" si="0"/>
        <v>77228.137628653843</v>
      </c>
      <c r="R16" s="133">
        <f t="shared" si="0"/>
        <v>0</v>
      </c>
      <c r="S16" s="133">
        <f t="shared" si="0"/>
        <v>976.91738896551715</v>
      </c>
      <c r="T16" s="133">
        <f t="shared" si="1"/>
        <v>4957855.7489999998</v>
      </c>
    </row>
    <row r="17" spans="1:91" ht="20.100000000000001" customHeight="1" x14ac:dyDescent="0.25">
      <c r="A17" s="422">
        <v>37</v>
      </c>
      <c r="B17" s="272" t="s">
        <v>48</v>
      </c>
      <c r="C17" s="273">
        <f t="shared" si="0"/>
        <v>954.58009456671255</v>
      </c>
      <c r="D17" s="273">
        <f t="shared" si="0"/>
        <v>1527.3281513067402</v>
      </c>
      <c r="E17" s="273">
        <f t="shared" si="0"/>
        <v>5362684.112799705</v>
      </c>
      <c r="F17" s="273">
        <f t="shared" si="0"/>
        <v>0</v>
      </c>
      <c r="G17" s="273">
        <f t="shared" si="0"/>
        <v>18705.364099224953</v>
      </c>
      <c r="H17" s="273">
        <f t="shared" si="0"/>
        <v>0</v>
      </c>
      <c r="I17" s="273">
        <f t="shared" si="0"/>
        <v>859.12208511004133</v>
      </c>
      <c r="J17" s="273">
        <f t="shared" si="0"/>
        <v>90663.080212424626</v>
      </c>
      <c r="K17" s="273">
        <f t="shared" si="0"/>
        <v>57261.588411154909</v>
      </c>
      <c r="L17" s="273">
        <f t="shared" si="0"/>
        <v>0</v>
      </c>
      <c r="M17" s="273">
        <f t="shared" si="0"/>
        <v>0</v>
      </c>
      <c r="N17" s="273">
        <f t="shared" si="0"/>
        <v>668.20606619669888</v>
      </c>
      <c r="O17" s="273">
        <f t="shared" si="0"/>
        <v>0</v>
      </c>
      <c r="P17" s="273">
        <f t="shared" si="0"/>
        <v>381.83203782668505</v>
      </c>
      <c r="Q17" s="273">
        <f t="shared" si="0"/>
        <v>18132.616042484926</v>
      </c>
      <c r="R17" s="273">
        <f t="shared" si="0"/>
        <v>0</v>
      </c>
      <c r="S17" s="273">
        <f t="shared" si="0"/>
        <v>0</v>
      </c>
      <c r="T17" s="273">
        <f t="shared" si="1"/>
        <v>5551837.8300000019</v>
      </c>
    </row>
    <row r="18" spans="1:91" ht="20.100000000000001" customHeight="1" x14ac:dyDescent="0.25">
      <c r="A18" s="422">
        <v>39</v>
      </c>
      <c r="B18" s="131" t="s">
        <v>51</v>
      </c>
      <c r="C18" s="133">
        <f t="shared" si="0"/>
        <v>0</v>
      </c>
      <c r="D18" s="133">
        <f t="shared" si="0"/>
        <v>23531.33579563439</v>
      </c>
      <c r="E18" s="133">
        <f t="shared" si="0"/>
        <v>52150.435257244251</v>
      </c>
      <c r="F18" s="133">
        <f t="shared" si="0"/>
        <v>0</v>
      </c>
      <c r="G18" s="133">
        <f t="shared" si="0"/>
        <v>15539.121206115526</v>
      </c>
      <c r="H18" s="133">
        <f t="shared" si="0"/>
        <v>0</v>
      </c>
      <c r="I18" s="133">
        <f t="shared" si="0"/>
        <v>0</v>
      </c>
      <c r="J18" s="133">
        <f t="shared" si="0"/>
        <v>9563838.1657622177</v>
      </c>
      <c r="K18" s="133">
        <f t="shared" si="0"/>
        <v>33625.211896802997</v>
      </c>
      <c r="L18" s="133">
        <f t="shared" si="0"/>
        <v>0</v>
      </c>
      <c r="M18" s="133">
        <f t="shared" si="0"/>
        <v>0</v>
      </c>
      <c r="N18" s="133">
        <f t="shared" si="0"/>
        <v>15714.77427401704</v>
      </c>
      <c r="O18" s="133">
        <f t="shared" si="0"/>
        <v>0</v>
      </c>
      <c r="P18" s="133">
        <f t="shared" si="0"/>
        <v>15187.815070312499</v>
      </c>
      <c r="Q18" s="133">
        <f t="shared" si="0"/>
        <v>614.785737655297</v>
      </c>
      <c r="R18" s="133">
        <f t="shared" si="0"/>
        <v>0</v>
      </c>
      <c r="S18" s="133">
        <f t="shared" si="0"/>
        <v>0</v>
      </c>
      <c r="T18" s="133">
        <f t="shared" si="1"/>
        <v>9720201.6450000014</v>
      </c>
    </row>
    <row r="19" spans="1:91" ht="20.100000000000001" customHeight="1" x14ac:dyDescent="0.25">
      <c r="A19" s="422">
        <v>41</v>
      </c>
      <c r="B19" s="272" t="s">
        <v>53</v>
      </c>
      <c r="C19" s="273">
        <f t="shared" si="0"/>
        <v>0</v>
      </c>
      <c r="D19" s="273">
        <f t="shared" si="0"/>
        <v>11078.313113960456</v>
      </c>
      <c r="E19" s="273">
        <f t="shared" si="0"/>
        <v>898.24160383463141</v>
      </c>
      <c r="F19" s="273">
        <f t="shared" si="0"/>
        <v>0</v>
      </c>
      <c r="G19" s="273">
        <f t="shared" si="0"/>
        <v>0</v>
      </c>
      <c r="H19" s="273">
        <f t="shared" si="0"/>
        <v>1397.2647170760933</v>
      </c>
      <c r="I19" s="273">
        <f t="shared" si="0"/>
        <v>0</v>
      </c>
      <c r="J19" s="273">
        <f t="shared" si="0"/>
        <v>1648672.5615271418</v>
      </c>
      <c r="K19" s="273">
        <f t="shared" si="0"/>
        <v>3093.9433020970641</v>
      </c>
      <c r="L19" s="273">
        <f t="shared" si="0"/>
        <v>0</v>
      </c>
      <c r="M19" s="273">
        <f t="shared" si="0"/>
        <v>0</v>
      </c>
      <c r="N19" s="273">
        <f t="shared" si="0"/>
        <v>0</v>
      </c>
      <c r="O19" s="273">
        <f t="shared" si="0"/>
        <v>0</v>
      </c>
      <c r="P19" s="273">
        <f t="shared" si="0"/>
        <v>0</v>
      </c>
      <c r="Q19" s="273">
        <f t="shared" si="0"/>
        <v>598.82773588975431</v>
      </c>
      <c r="R19" s="273">
        <f t="shared" si="0"/>
        <v>0</v>
      </c>
      <c r="S19" s="273">
        <f t="shared" si="0"/>
        <v>0</v>
      </c>
      <c r="T19" s="273">
        <f t="shared" si="1"/>
        <v>1665739.1519999998</v>
      </c>
    </row>
    <row r="20" spans="1:91" ht="20.100000000000001" customHeight="1" x14ac:dyDescent="0.25">
      <c r="A20" s="422">
        <v>45</v>
      </c>
      <c r="B20" s="131" t="s">
        <v>57</v>
      </c>
      <c r="C20" s="133">
        <f t="shared" ref="C20:S24" si="2">+C43+C66</f>
        <v>0</v>
      </c>
      <c r="D20" s="133">
        <f t="shared" si="2"/>
        <v>1130.8223938618924</v>
      </c>
      <c r="E20" s="133">
        <f t="shared" si="2"/>
        <v>0</v>
      </c>
      <c r="F20" s="133">
        <f t="shared" si="2"/>
        <v>94.235199488491034</v>
      </c>
      <c r="G20" s="133">
        <f t="shared" si="2"/>
        <v>0</v>
      </c>
      <c r="H20" s="133">
        <f t="shared" si="2"/>
        <v>0</v>
      </c>
      <c r="I20" s="133">
        <f t="shared" si="2"/>
        <v>0</v>
      </c>
      <c r="J20" s="133">
        <f t="shared" si="2"/>
        <v>0</v>
      </c>
      <c r="K20" s="133">
        <f t="shared" si="2"/>
        <v>4334.819176470588</v>
      </c>
      <c r="L20" s="133">
        <f t="shared" si="2"/>
        <v>3203.996782608695</v>
      </c>
      <c r="M20" s="133">
        <f t="shared" si="2"/>
        <v>94.235199488491034</v>
      </c>
      <c r="N20" s="133">
        <f t="shared" si="2"/>
        <v>7444.5807595907918</v>
      </c>
      <c r="O20" s="133">
        <f t="shared" si="2"/>
        <v>1623672.4871867006</v>
      </c>
      <c r="P20" s="133">
        <f t="shared" si="2"/>
        <v>9706.2255473145779</v>
      </c>
      <c r="Q20" s="133">
        <f t="shared" si="2"/>
        <v>8386.9327544757016</v>
      </c>
      <c r="R20" s="133">
        <f t="shared" si="2"/>
        <v>0</v>
      </c>
      <c r="S20" s="133">
        <f t="shared" si="2"/>
        <v>0</v>
      </c>
      <c r="T20" s="133">
        <f t="shared" si="1"/>
        <v>1658068.3349999997</v>
      </c>
    </row>
    <row r="21" spans="1:91" ht="20.100000000000001" customHeight="1" x14ac:dyDescent="0.25">
      <c r="A21" s="422">
        <v>47</v>
      </c>
      <c r="B21" s="272" t="s">
        <v>60</v>
      </c>
      <c r="C21" s="273">
        <f t="shared" si="2"/>
        <v>0</v>
      </c>
      <c r="D21" s="273">
        <f t="shared" si="2"/>
        <v>439.81501698938791</v>
      </c>
      <c r="E21" s="273">
        <f t="shared" si="2"/>
        <v>1319.4450509681637</v>
      </c>
      <c r="F21" s="273">
        <f t="shared" si="2"/>
        <v>0</v>
      </c>
      <c r="G21" s="273">
        <f t="shared" si="2"/>
        <v>0</v>
      </c>
      <c r="H21" s="273">
        <f t="shared" si="2"/>
        <v>439.81501698938791</v>
      </c>
      <c r="I21" s="273">
        <f t="shared" si="2"/>
        <v>0</v>
      </c>
      <c r="J21" s="273">
        <f t="shared" si="2"/>
        <v>0</v>
      </c>
      <c r="K21" s="273">
        <f t="shared" si="2"/>
        <v>0</v>
      </c>
      <c r="L21" s="273">
        <f t="shared" si="2"/>
        <v>1319.4450509681637</v>
      </c>
      <c r="M21" s="273">
        <f t="shared" si="2"/>
        <v>0</v>
      </c>
      <c r="N21" s="273">
        <f t="shared" si="2"/>
        <v>148657.47574241311</v>
      </c>
      <c r="O21" s="273">
        <f t="shared" si="2"/>
        <v>13047.845504018507</v>
      </c>
      <c r="P21" s="273">
        <f t="shared" si="2"/>
        <v>7109096.6321136346</v>
      </c>
      <c r="Q21" s="273">
        <f t="shared" si="2"/>
        <v>13047.845504018507</v>
      </c>
      <c r="R21" s="273">
        <f t="shared" si="2"/>
        <v>0</v>
      </c>
      <c r="S21" s="273">
        <f t="shared" si="2"/>
        <v>0</v>
      </c>
      <c r="T21" s="273">
        <f t="shared" si="1"/>
        <v>7287368.3190000001</v>
      </c>
    </row>
    <row r="22" spans="1:91" ht="20.100000000000001" customHeight="1" x14ac:dyDescent="0.25">
      <c r="A22" s="422">
        <v>49</v>
      </c>
      <c r="B22" s="131" t="s">
        <v>63</v>
      </c>
      <c r="C22" s="133">
        <f t="shared" si="2"/>
        <v>0</v>
      </c>
      <c r="D22" s="133">
        <f t="shared" si="2"/>
        <v>1242.5622927050292</v>
      </c>
      <c r="E22" s="133">
        <f t="shared" si="2"/>
        <v>165.67497236067058</v>
      </c>
      <c r="F22" s="133">
        <f t="shared" si="2"/>
        <v>0</v>
      </c>
      <c r="G22" s="133">
        <f t="shared" si="2"/>
        <v>16111.637581395347</v>
      </c>
      <c r="H22" s="133">
        <f t="shared" si="2"/>
        <v>0</v>
      </c>
      <c r="I22" s="133">
        <f t="shared" si="2"/>
        <v>0</v>
      </c>
      <c r="J22" s="133">
        <f t="shared" si="2"/>
        <v>0</v>
      </c>
      <c r="K22" s="133">
        <f t="shared" si="2"/>
        <v>0</v>
      </c>
      <c r="L22" s="133">
        <f t="shared" si="2"/>
        <v>0</v>
      </c>
      <c r="M22" s="133">
        <f t="shared" si="2"/>
        <v>0</v>
      </c>
      <c r="N22" s="133">
        <f t="shared" si="2"/>
        <v>16237186.055171808</v>
      </c>
      <c r="O22" s="133">
        <f t="shared" si="2"/>
        <v>0</v>
      </c>
      <c r="P22" s="133">
        <f t="shared" si="2"/>
        <v>0</v>
      </c>
      <c r="Q22" s="133">
        <f t="shared" si="2"/>
        <v>134857.39965614691</v>
      </c>
      <c r="R22" s="133">
        <f t="shared" si="2"/>
        <v>0</v>
      </c>
      <c r="S22" s="133">
        <f t="shared" si="2"/>
        <v>64446.550325581389</v>
      </c>
      <c r="T22" s="133">
        <f t="shared" si="1"/>
        <v>16454009.879999997</v>
      </c>
    </row>
    <row r="23" spans="1:91" ht="20.100000000000001" customHeight="1" x14ac:dyDescent="0.25">
      <c r="A23" s="422">
        <v>51</v>
      </c>
      <c r="B23" s="272" t="s">
        <v>66</v>
      </c>
      <c r="C23" s="273">
        <f t="shared" si="2"/>
        <v>0</v>
      </c>
      <c r="D23" s="273">
        <f t="shared" si="2"/>
        <v>428.78649460659904</v>
      </c>
      <c r="E23" s="273">
        <f t="shared" si="2"/>
        <v>0</v>
      </c>
      <c r="F23" s="273">
        <f t="shared" si="2"/>
        <v>0</v>
      </c>
      <c r="G23" s="273">
        <f t="shared" si="2"/>
        <v>171.51459784263963</v>
      </c>
      <c r="H23" s="273">
        <f t="shared" si="2"/>
        <v>0</v>
      </c>
      <c r="I23" s="273">
        <f t="shared" si="2"/>
        <v>0</v>
      </c>
      <c r="J23" s="273">
        <f t="shared" si="2"/>
        <v>0</v>
      </c>
      <c r="K23" s="273">
        <f t="shared" si="2"/>
        <v>0</v>
      </c>
      <c r="L23" s="273">
        <f t="shared" si="2"/>
        <v>428.78649460659904</v>
      </c>
      <c r="M23" s="273">
        <f t="shared" si="2"/>
        <v>6746183.6769445445</v>
      </c>
      <c r="N23" s="273">
        <f t="shared" si="2"/>
        <v>10376.633169479697</v>
      </c>
      <c r="O23" s="273">
        <f t="shared" si="2"/>
        <v>0</v>
      </c>
      <c r="P23" s="273">
        <f t="shared" si="2"/>
        <v>0</v>
      </c>
      <c r="Q23" s="273">
        <f t="shared" si="2"/>
        <v>85.757298921319816</v>
      </c>
      <c r="R23" s="273">
        <f t="shared" si="2"/>
        <v>0</v>
      </c>
      <c r="S23" s="273">
        <f t="shared" si="2"/>
        <v>0</v>
      </c>
      <c r="T23" s="273">
        <f t="shared" si="1"/>
        <v>6757675.1550000012</v>
      </c>
    </row>
    <row r="24" spans="1:91" ht="20.100000000000001" customHeight="1" x14ac:dyDescent="0.25">
      <c r="A24" s="422">
        <v>53</v>
      </c>
      <c r="B24" s="267" t="s">
        <v>159</v>
      </c>
      <c r="C24" s="268">
        <f t="shared" si="2"/>
        <v>0</v>
      </c>
      <c r="D24" s="268">
        <f t="shared" si="2"/>
        <v>0</v>
      </c>
      <c r="E24" s="268">
        <f t="shared" si="2"/>
        <v>1135.4614090909092</v>
      </c>
      <c r="F24" s="268">
        <f t="shared" si="2"/>
        <v>0</v>
      </c>
      <c r="G24" s="268">
        <f t="shared" si="2"/>
        <v>324.41754545454546</v>
      </c>
      <c r="H24" s="268">
        <f t="shared" si="2"/>
        <v>0</v>
      </c>
      <c r="I24" s="268">
        <f t="shared" si="2"/>
        <v>0</v>
      </c>
      <c r="J24" s="268">
        <f t="shared" si="2"/>
        <v>0</v>
      </c>
      <c r="K24" s="268">
        <f t="shared" si="2"/>
        <v>0</v>
      </c>
      <c r="L24" s="268">
        <f t="shared" si="2"/>
        <v>0</v>
      </c>
      <c r="M24" s="268">
        <f t="shared" si="2"/>
        <v>1173742.6794545455</v>
      </c>
      <c r="N24" s="268">
        <f t="shared" si="2"/>
        <v>1622.0877272727273</v>
      </c>
      <c r="O24" s="268">
        <f t="shared" si="2"/>
        <v>0</v>
      </c>
      <c r="P24" s="268">
        <f t="shared" si="2"/>
        <v>0</v>
      </c>
      <c r="Q24" s="268">
        <f t="shared" si="2"/>
        <v>405.52193181818183</v>
      </c>
      <c r="R24" s="268">
        <f t="shared" si="2"/>
        <v>0</v>
      </c>
      <c r="S24" s="268">
        <f t="shared" si="2"/>
        <v>405.52193181818183</v>
      </c>
      <c r="T24" s="269">
        <f t="shared" si="1"/>
        <v>1177635.69</v>
      </c>
    </row>
    <row r="25" spans="1:91" ht="20.100000000000001" customHeight="1" x14ac:dyDescent="0.25">
      <c r="A25" s="127"/>
      <c r="B25" s="274" t="s">
        <v>99</v>
      </c>
      <c r="C25" s="275">
        <f t="shared" ref="C25:S25" si="3">SUM(C5:C24)</f>
        <v>10155468.606883993</v>
      </c>
      <c r="D25" s="275">
        <f t="shared" si="3"/>
        <v>178490792.2942982</v>
      </c>
      <c r="E25" s="275">
        <f t="shared" si="3"/>
        <v>27429166.796271425</v>
      </c>
      <c r="F25" s="275">
        <f t="shared" si="3"/>
        <v>9342388.8219653573</v>
      </c>
      <c r="G25" s="275">
        <f t="shared" si="3"/>
        <v>38967496.108211875</v>
      </c>
      <c r="H25" s="275">
        <f t="shared" si="3"/>
        <v>16182077.878099356</v>
      </c>
      <c r="I25" s="275">
        <f t="shared" si="3"/>
        <v>5153390.8232143875</v>
      </c>
      <c r="J25" s="275">
        <f t="shared" si="3"/>
        <v>11420703.275221784</v>
      </c>
      <c r="K25" s="275">
        <f t="shared" si="3"/>
        <v>4746466.1161115747</v>
      </c>
      <c r="L25" s="275">
        <f t="shared" si="3"/>
        <v>4618649.6599676982</v>
      </c>
      <c r="M25" s="275">
        <f t="shared" si="3"/>
        <v>7946298.7469324516</v>
      </c>
      <c r="N25" s="275">
        <f t="shared" si="3"/>
        <v>28472870.881781936</v>
      </c>
      <c r="O25" s="275">
        <f t="shared" si="3"/>
        <v>5174314.1927968534</v>
      </c>
      <c r="P25" s="275">
        <f t="shared" si="3"/>
        <v>7534788.065474296</v>
      </c>
      <c r="Q25" s="275">
        <f t="shared" si="3"/>
        <v>11617473.71277564</v>
      </c>
      <c r="R25" s="276">
        <f t="shared" si="3"/>
        <v>2438923.6191335316</v>
      </c>
      <c r="S25" s="276">
        <f t="shared" si="3"/>
        <v>1455269.3984269325</v>
      </c>
      <c r="T25" s="275">
        <f t="shared" si="1"/>
        <v>371146538.9975673</v>
      </c>
    </row>
    <row r="26" spans="1:91" s="40" customFormat="1" ht="22.5" customHeight="1" x14ac:dyDescent="0.25">
      <c r="A26" s="97"/>
      <c r="B26" s="451" t="s">
        <v>160</v>
      </c>
      <c r="C26" s="452"/>
      <c r="D26" s="452"/>
      <c r="E26" s="452"/>
      <c r="F26" s="452"/>
      <c r="G26" s="452"/>
      <c r="H26" s="452"/>
      <c r="I26" s="452"/>
      <c r="J26" s="452"/>
      <c r="K26" s="452"/>
      <c r="L26" s="452"/>
      <c r="M26" s="452"/>
      <c r="N26" s="452"/>
      <c r="O26" s="452"/>
      <c r="P26" s="452"/>
      <c r="Q26" s="452"/>
      <c r="R26" s="452"/>
      <c r="S26" s="452"/>
      <c r="T26" s="452"/>
      <c r="U26" s="34"/>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row>
    <row r="27" spans="1:91" ht="15" hidden="1" customHeight="1" x14ac:dyDescent="0.25">
      <c r="A27" s="65" t="s">
        <v>161</v>
      </c>
      <c r="B27" s="132"/>
      <c r="C27" s="96">
        <v>252</v>
      </c>
      <c r="D27" s="96">
        <v>254</v>
      </c>
      <c r="E27" s="96">
        <v>256</v>
      </c>
      <c r="F27" s="125">
        <v>258</v>
      </c>
      <c r="G27" s="96">
        <v>260</v>
      </c>
      <c r="H27" s="96">
        <v>263</v>
      </c>
      <c r="I27" s="96">
        <v>267</v>
      </c>
      <c r="J27" s="96">
        <v>268</v>
      </c>
      <c r="K27" s="96">
        <v>270</v>
      </c>
      <c r="L27" s="96">
        <v>272</v>
      </c>
      <c r="M27" s="96">
        <v>302</v>
      </c>
      <c r="N27" s="96">
        <v>304</v>
      </c>
      <c r="O27" s="96">
        <v>306</v>
      </c>
      <c r="P27" s="96">
        <v>308</v>
      </c>
      <c r="Q27" s="96">
        <v>310</v>
      </c>
      <c r="R27" s="96">
        <f>+R3</f>
        <v>350</v>
      </c>
      <c r="S27" s="96">
        <f>+S3</f>
        <v>351</v>
      </c>
      <c r="T27" s="51"/>
    </row>
    <row r="28" spans="1:91" ht="20.100000000000001" customHeight="1" x14ac:dyDescent="0.25">
      <c r="A28" s="422">
        <v>1</v>
      </c>
      <c r="B28" s="152" t="s">
        <v>5</v>
      </c>
      <c r="C28" s="153">
        <f>+UGpcntSCH*(VLOOKUP($A28,FY18ProjRev!$B$4:$L$23,11,FALSE))*VLOOKUP($A28,'FY17ProjSCH(revised)'!$A$3:$S$22,MATCH(C$27,'FY17ProjSCH(revised)'!$A$2:$S$2,0),FALSE)</f>
        <v>3463695.8961105584</v>
      </c>
      <c r="D28" s="153">
        <f>+UGpcntSCH*(VLOOKUP($A28,FY18ProjRev!$B$4:$L$23,11,FALSE))*VLOOKUP($A28,'FY17ProjSCH(revised)'!$A$3:$S$22,MATCH(D$27,'FY17ProjSCH(revised)'!$A$2:$S$2,0),FALSE)</f>
        <v>102176879.3515444</v>
      </c>
      <c r="E28" s="153">
        <f>+UGpcntSCH*(VLOOKUP($A28,FY18ProjRev!$B$4:$L$23,11,FALSE))*VLOOKUP($A28,'FY17ProjSCH(revised)'!$A$3:$S$22,MATCH(E$27,'FY17ProjSCH(revised)'!$A$2:$S$2,0),FALSE)</f>
        <v>10274228.500803515</v>
      </c>
      <c r="F28" s="153">
        <f>+UGpcntSCH*(VLOOKUP($A28,FY18ProjRev!$B$4:$L$23,11,FALSE))*VLOOKUP($A28,'FY17ProjSCH(revised)'!$A$3:$S$22,MATCH(F$27,'FY17ProjSCH(revised)'!$A$2:$S$2,0),FALSE)</f>
        <v>2563736.8465625937</v>
      </c>
      <c r="G28" s="153">
        <f>+UGpcntSCH*(VLOOKUP($A28,FY18ProjRev!$B$4:$L$23,11,FALSE))*VLOOKUP($A28,'FY17ProjSCH(revised)'!$A$3:$S$22,MATCH(G$27,'FY17ProjSCH(revised)'!$A$2:$S$2,0),FALSE)</f>
        <v>16600388.241249319</v>
      </c>
      <c r="H28" s="153">
        <f>+UGpcntSCH*(VLOOKUP($A28,FY18ProjRev!$B$4:$L$23,11,FALSE))*VLOOKUP($A28,'FY17ProjSCH(revised)'!$A$3:$S$22,MATCH(H$27,'FY17ProjSCH(revised)'!$A$2:$S$2,0),FALSE)</f>
        <v>9135470.2419588771</v>
      </c>
      <c r="I28" s="153">
        <f>+UGpcntSCH*(VLOOKUP($A28,FY18ProjRev!$B$4:$L$23,11,FALSE))*VLOOKUP($A28,'FY17ProjSCH(revised)'!$A$3:$S$22,MATCH(I$27,'FY17ProjSCH(revised)'!$A$2:$S$2,0),FALSE)</f>
        <v>3230107.7988552745</v>
      </c>
      <c r="J28" s="153">
        <f>+UGpcntSCH*(VLOOKUP($A28,FY18ProjRev!$B$4:$L$23,11,FALSE))*VLOOKUP($A28,'FY17ProjSCH(revised)'!$A$3:$S$22,MATCH(J$27,'FY17ProjSCH(revised)'!$A$2:$S$2,0),FALSE)</f>
        <v>77775.847217738105</v>
      </c>
      <c r="K28" s="153">
        <f>+UGpcntSCH*(VLOOKUP($A28,FY18ProjRev!$B$4:$L$23,11,FALSE))*VLOOKUP($A28,'FY17ProjSCH(revised)'!$A$3:$S$22,MATCH(K$27,'FY17ProjSCH(revised)'!$A$2:$S$2,0),FALSE)</f>
        <v>14721.391516925305</v>
      </c>
      <c r="L28" s="153">
        <f>+UGpcntSCH*(VLOOKUP($A28,FY18ProjRev!$B$4:$L$23,11,FALSE))*VLOOKUP($A28,'FY17ProjSCH(revised)'!$A$3:$S$22,MATCH(L$27,'FY17ProjSCH(revised)'!$A$2:$S$2,0),FALSE)</f>
        <v>500527.31157546036</v>
      </c>
      <c r="M28" s="153">
        <f>+UGpcntSCH*(VLOOKUP($A28,FY18ProjRev!$B$4:$L$23,11,FALSE))*VLOOKUP($A28,'FY17ProjSCH(revised)'!$A$3:$S$22,MATCH(M$27,'FY17ProjSCH(revised)'!$A$2:$S$2,0),FALSE)</f>
        <v>13027.78010347372</v>
      </c>
      <c r="N28" s="153">
        <f>+UGpcntSCH*(VLOOKUP($A28,FY18ProjRev!$B$4:$L$23,11,FALSE))*VLOOKUP($A28,'FY17ProjSCH(revised)'!$A$3:$S$22,MATCH(N$27,'FY17ProjSCH(revised)'!$A$2:$S$2,0),FALSE)</f>
        <v>4734165.0118013155</v>
      </c>
      <c r="O28" s="153">
        <f>+UGpcntSCH*(VLOOKUP($A28,FY18ProjRev!$B$4:$L$23,11,FALSE))*VLOOKUP($A28,'FY17ProjSCH(revised)'!$A$3:$S$22,MATCH(O$27,'FY17ProjSCH(revised)'!$A$2:$S$2,0),FALSE)</f>
        <v>1464192.2058294115</v>
      </c>
      <c r="P28" s="153">
        <f>+UGpcntSCH*(VLOOKUP($A28,FY18ProjRev!$B$4:$L$23,11,FALSE))*VLOOKUP($A28,'FY17ProjSCH(revised)'!$A$3:$S$22,MATCH(P$27,'FY17ProjSCH(revised)'!$A$2:$S$2,0),FALSE)</f>
        <v>57322.232455284371</v>
      </c>
      <c r="Q28" s="153">
        <f>+UGpcntSCH*(VLOOKUP($A28,FY18ProjRev!$B$4:$L$23,11,FALSE))*VLOOKUP($A28,'FY17ProjSCH(revised)'!$A$3:$S$22,MATCH(Q$27,'FY17ProjSCH(revised)'!$A$2:$S$2,0),FALSE)</f>
        <v>3695199.5485492861</v>
      </c>
      <c r="R28" s="153">
        <f>+UGpcntSCH*(VLOOKUP($A28,FY18ProjRev!$B$4:$L$23,11,FALSE))*VLOOKUP($A28,'FY17ProjSCH(revised)'!$A$3:$S$22,MATCH(R$27,'FY17ProjSCH(revised)'!$A$2:$S$2,0),FALSE)</f>
        <v>2272175.1278468515</v>
      </c>
      <c r="S28" s="153">
        <f>+UGpcntSCH*(VLOOKUP($A28,FY18ProjRev!$B$4:$L$23,11,FALSE))*VLOOKUP($A28,'FY17ProjSCH(revised)'!$A$3:$S$22,MATCH(S$27,'FY17ProjSCH(revised)'!$A$2:$S$2,0),FALSE)</f>
        <v>45336.67476008855</v>
      </c>
      <c r="T28" s="154">
        <f t="shared" ref="T28:T47" si="4">SUM(C28:Q28)+R28+S28</f>
        <v>160318950.0087404</v>
      </c>
    </row>
    <row r="29" spans="1:91" s="40" customFormat="1" ht="20.100000000000001" customHeight="1" x14ac:dyDescent="0.25">
      <c r="A29" s="422">
        <v>3</v>
      </c>
      <c r="B29" s="155" t="s">
        <v>13</v>
      </c>
      <c r="C29" s="133">
        <f>+GPpcntSCH*(VLOOKUP($A29,FY18ProjRev!$B$4:$L$23,11,FALSE))*VLOOKUP($A29,'FY17ProjSCH(revised)'!$A$3:$S$22,MATCH(C$27,'FY17ProjSCH(revised)'!$A$2:$S$2,0),FALSE)</f>
        <v>23607.50558118445</v>
      </c>
      <c r="D29" s="133">
        <f>+GPpcntSCH*(VLOOKUP($A29,FY18ProjRev!$B$4:$L$23,11,FALSE))*VLOOKUP($A29,'FY17ProjSCH(revised)'!$A$3:$S$22,MATCH(D$27,'FY17ProjSCH(revised)'!$A$2:$S$2,0),FALSE)</f>
        <v>1929336.1422752498</v>
      </c>
      <c r="E29" s="133">
        <f>+GPpcntSCH*(VLOOKUP($A29,FY18ProjRev!$B$4:$L$23,11,FALSE))*VLOOKUP($A29,'FY17ProjSCH(revised)'!$A$3:$S$22,MATCH(E$27,'FY17ProjSCH(revised)'!$A$2:$S$2,0),FALSE)</f>
        <v>63893.24890460341</v>
      </c>
      <c r="F29" s="133">
        <f>+GPpcntSCH*(VLOOKUP($A29,FY18ProjRev!$B$4:$L$23,11,FALSE))*VLOOKUP($A29,'FY17ProjSCH(revised)'!$A$3:$S$22,MATCH(F$27,'FY17ProjSCH(revised)'!$A$2:$S$2,0),FALSE)</f>
        <v>11578.776562054889</v>
      </c>
      <c r="G29" s="133">
        <f>+GPpcntSCH*(VLOOKUP($A29,FY18ProjRev!$B$4:$L$23,11,FALSE))*VLOOKUP($A29,'FY17ProjSCH(revised)'!$A$3:$S$22,MATCH(G$27,'FY17ProjSCH(revised)'!$A$2:$S$2,0),FALSE)</f>
        <v>137895.42967815109</v>
      </c>
      <c r="H29" s="133">
        <f>+GPpcntSCH*(VLOOKUP($A29,FY18ProjRev!$B$4:$L$23,11,FALSE))*VLOOKUP($A29,'FY17ProjSCH(revised)'!$A$3:$S$22,MATCH(H$27,'FY17ProjSCH(revised)'!$A$2:$S$2,0),FALSE)</f>
        <v>12448.684645732588</v>
      </c>
      <c r="I29" s="133">
        <f>+GPpcntSCH*(VLOOKUP($A29,FY18ProjRev!$B$4:$L$23,11,FALSE))*VLOOKUP($A29,'FY17ProjSCH(revised)'!$A$3:$S$22,MATCH(I$27,'FY17ProjSCH(revised)'!$A$2:$S$2,0),FALSE)</f>
        <v>43615.391505771528</v>
      </c>
      <c r="J29" s="133">
        <f>+GPpcntSCH*(VLOOKUP($A29,FY18ProjRev!$B$4:$L$23,11,FALSE))*VLOOKUP($A29,'FY17ProjSCH(revised)'!$A$3:$S$22,MATCH(J$27,'FY17ProjSCH(revised)'!$A$2:$S$2,0),FALSE)</f>
        <v>1349.8573712240157</v>
      </c>
      <c r="K29" s="133">
        <f>+GPpcntSCH*(VLOOKUP($A29,FY18ProjRev!$B$4:$L$23,11,FALSE))*VLOOKUP($A29,'FY17ProjSCH(revised)'!$A$3:$S$22,MATCH(K$27,'FY17ProjSCH(revised)'!$A$2:$S$2,0),FALSE)</f>
        <v>17308.171182139045</v>
      </c>
      <c r="L29" s="133">
        <f>+GPpcntSCH*(VLOOKUP($A29,FY18ProjRev!$B$4:$L$23,11,FALSE))*VLOOKUP($A29,'FY17ProjSCH(revised)'!$A$3:$S$22,MATCH(L$27,'FY17ProjSCH(revised)'!$A$2:$S$2,0),FALSE)</f>
        <v>1529.8383540538844</v>
      </c>
      <c r="M29" s="133">
        <f>+GPpcntSCH*(VLOOKUP($A29,FY18ProjRev!$B$4:$L$23,11,FALSE))*VLOOKUP($A29,'FY17ProjSCH(revised)'!$A$3:$S$22,MATCH(M$27,'FY17ProjSCH(revised)'!$A$2:$S$2,0),FALSE)</f>
        <v>299.9683047164479</v>
      </c>
      <c r="N29" s="133">
        <f>+GPpcntSCH*(VLOOKUP($A29,FY18ProjRev!$B$4:$L$23,11,FALSE))*VLOOKUP($A29,'FY17ProjSCH(revised)'!$A$3:$S$22,MATCH(N$27,'FY17ProjSCH(revised)'!$A$2:$S$2,0),FALSE)</f>
        <v>368931.01797075925</v>
      </c>
      <c r="O29" s="133">
        <f>+GPpcntSCH*(VLOOKUP($A29,FY18ProjRev!$B$4:$L$23,11,FALSE))*VLOOKUP($A29,'FY17ProjSCH(revised)'!$A$3:$S$22,MATCH(O$27,'FY17ProjSCH(revised)'!$A$2:$S$2,0),FALSE)</f>
        <v>509.94611801796145</v>
      </c>
      <c r="P29" s="133">
        <f>+GPpcntSCH*(VLOOKUP($A29,FY18ProjRev!$B$4:$L$23,11,FALSE))*VLOOKUP($A29,'FY17ProjSCH(revised)'!$A$3:$S$22,MATCH(P$27,'FY17ProjSCH(revised)'!$A$2:$S$2,0),FALSE)</f>
        <v>53754.320205187469</v>
      </c>
      <c r="Q29" s="133">
        <f>+GPpcntSCH*(VLOOKUP($A29,FY18ProjRev!$B$4:$L$23,11,FALSE))*VLOOKUP($A29,'FY17ProjSCH(revised)'!$A$3:$S$22,MATCH(Q$27,'FY17ProjSCH(revised)'!$A$2:$S$2,0),FALSE)</f>
        <v>22497.622853733592</v>
      </c>
      <c r="R29" s="133">
        <f>+GPpcntSCH*(VLOOKUP($A29,FY18ProjRev!$B$4:$L$23,11,FALSE))*VLOOKUP($A29,'FY17ProjSCH(revised)'!$A$3:$S$22,MATCH(R$27,'FY17ProjSCH(revised)'!$A$2:$S$2,0),FALSE)</f>
        <v>0</v>
      </c>
      <c r="S29" s="133">
        <f>+GPpcntSCH*(VLOOKUP($A29,FY18ProjRev!$B$4:$L$23,11,FALSE))*VLOOKUP($A29,'FY17ProjSCH(revised)'!$A$3:$S$22,MATCH(S$27,'FY17ProjSCH(revised)'!$A$2:$S$2,0),FALSE)</f>
        <v>177281.2680874207</v>
      </c>
      <c r="T29" s="156">
        <f t="shared" si="4"/>
        <v>2865837.1895999997</v>
      </c>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row>
    <row r="30" spans="1:91" ht="20.100000000000001" customHeight="1" x14ac:dyDescent="0.25">
      <c r="A30" s="422">
        <v>5</v>
      </c>
      <c r="B30" s="157" t="s">
        <v>16</v>
      </c>
      <c r="C30" s="158">
        <f>+GPpcntSCH*(VLOOKUP($A30,FY18ProjRev!$B$4:$L$23,11,FALSE))*VLOOKUP($A30,'FY17ProjSCH(revised)'!$A$3:$S$22,MATCH(C$27,'FY17ProjSCH(revised)'!$A$2:$S$2,0),FALSE)</f>
        <v>709.82995537190084</v>
      </c>
      <c r="D30" s="158">
        <f>+GPpcntSCH*(VLOOKUP($A30,FY18ProjRev!$B$4:$L$23,11,FALSE))*VLOOKUP($A30,'FY17ProjSCH(revised)'!$A$3:$S$22,MATCH(D$27,'FY17ProjSCH(revised)'!$A$2:$S$2,0),FALSE)</f>
        <v>12776.939196694217</v>
      </c>
      <c r="E30" s="158">
        <f>+GPpcntSCH*(VLOOKUP($A30,FY18ProjRev!$B$4:$L$23,11,FALSE))*VLOOKUP($A30,'FY17ProjSCH(revised)'!$A$3:$S$22,MATCH(E$27,'FY17ProjSCH(revised)'!$A$2:$S$2,0),FALSE)</f>
        <v>118.30499256198348</v>
      </c>
      <c r="F30" s="158">
        <f>+GPpcntSCH*(VLOOKUP($A30,FY18ProjRev!$B$4:$L$23,11,FALSE))*VLOOKUP($A30,'FY17ProjSCH(revised)'!$A$3:$S$22,MATCH(F$27,'FY17ProjSCH(revised)'!$A$2:$S$2,0),FALSE)</f>
        <v>1478.8124070247934</v>
      </c>
      <c r="G30" s="158">
        <f>+GPpcntSCH*(VLOOKUP($A30,FY18ProjRev!$B$4:$L$23,11,FALSE))*VLOOKUP($A30,'FY17ProjSCH(revised)'!$A$3:$S$22,MATCH(G$27,'FY17ProjSCH(revised)'!$A$2:$S$2,0),FALSE)</f>
        <v>1183.0499256198348</v>
      </c>
      <c r="H30" s="158">
        <f>+GPpcntSCH*(VLOOKUP($A30,FY18ProjRev!$B$4:$L$23,11,FALSE))*VLOOKUP($A30,'FY17ProjSCH(revised)'!$A$3:$S$22,MATCH(H$27,'FY17ProjSCH(revised)'!$A$2:$S$2,0),FALSE)</f>
        <v>0</v>
      </c>
      <c r="I30" s="158">
        <f>+GPpcntSCH*(VLOOKUP($A30,FY18ProjRev!$B$4:$L$23,11,FALSE))*VLOOKUP($A30,'FY17ProjSCH(revised)'!$A$3:$S$22,MATCH(I$27,'FY17ProjSCH(revised)'!$A$2:$S$2,0),FALSE)</f>
        <v>532.37246652892566</v>
      </c>
      <c r="J30" s="158">
        <f>+GPpcntSCH*(VLOOKUP($A30,FY18ProjRev!$B$4:$L$23,11,FALSE))*VLOOKUP($A30,'FY17ProjSCH(revised)'!$A$3:$S$22,MATCH(J$27,'FY17ProjSCH(revised)'!$A$2:$S$2,0),FALSE)</f>
        <v>0</v>
      </c>
      <c r="K30" s="158">
        <f>+GPpcntSCH*(VLOOKUP($A30,FY18ProjRev!$B$4:$L$23,11,FALSE))*VLOOKUP($A30,'FY17ProjSCH(revised)'!$A$3:$S$22,MATCH(K$27,'FY17ProjSCH(revised)'!$A$2:$S$2,0),FALSE)</f>
        <v>709.82995537190084</v>
      </c>
      <c r="L30" s="158">
        <f>+GPpcntSCH*(VLOOKUP($A30,FY18ProjRev!$B$4:$L$23,11,FALSE))*VLOOKUP($A30,'FY17ProjSCH(revised)'!$A$3:$S$22,MATCH(L$27,'FY17ProjSCH(revised)'!$A$2:$S$2,0),FALSE)</f>
        <v>43654.542255371904</v>
      </c>
      <c r="M30" s="158">
        <f>+GPpcntSCH*(VLOOKUP($A30,FY18ProjRev!$B$4:$L$23,11,FALSE))*VLOOKUP($A30,'FY17ProjSCH(revised)'!$A$3:$S$22,MATCH(M$27,'FY17ProjSCH(revised)'!$A$2:$S$2,0),FALSE)</f>
        <v>0</v>
      </c>
      <c r="N30" s="158">
        <f>+GPpcntSCH*(VLOOKUP($A30,FY18ProjRev!$B$4:$L$23,11,FALSE))*VLOOKUP($A30,'FY17ProjSCH(revised)'!$A$3:$S$22,MATCH(N$27,'FY17ProjSCH(revised)'!$A$2:$S$2,0),FALSE)</f>
        <v>245364.55457355373</v>
      </c>
      <c r="O30" s="158">
        <f>+GPpcntSCH*(VLOOKUP($A30,FY18ProjRev!$B$4:$L$23,11,FALSE))*VLOOKUP($A30,'FY17ProjSCH(revised)'!$A$3:$S$22,MATCH(O$27,'FY17ProjSCH(revised)'!$A$2:$S$2,0),FALSE)</f>
        <v>177.45748884297521</v>
      </c>
      <c r="P30" s="158">
        <f>+GPpcntSCH*(VLOOKUP($A30,FY18ProjRev!$B$4:$L$23,11,FALSE))*VLOOKUP($A30,'FY17ProjSCH(revised)'!$A$3:$S$22,MATCH(P$27,'FY17ProjSCH(revised)'!$A$2:$S$2,0),FALSE)</f>
        <v>354.91497768595042</v>
      </c>
      <c r="Q30" s="158">
        <f>+GPpcntSCH*(VLOOKUP($A30,FY18ProjRev!$B$4:$L$23,11,FALSE))*VLOOKUP($A30,'FY17ProjSCH(revised)'!$A$3:$S$22,MATCH(Q$27,'FY17ProjSCH(revised)'!$A$2:$S$2,0),FALSE)</f>
        <v>7630.6720202479346</v>
      </c>
      <c r="R30" s="158">
        <f>+GPpcntSCH*(VLOOKUP($A30,FY18ProjRev!$B$4:$L$23,11,FALSE))*VLOOKUP($A30,'FY17ProjSCH(revised)'!$A$3:$S$22,MATCH(R$27,'FY17ProjSCH(revised)'!$A$2:$S$2,0),FALSE)</f>
        <v>0</v>
      </c>
      <c r="S30" s="158">
        <f>+GPpcntSCH*(VLOOKUP($A30,FY18ProjRev!$B$4:$L$23,11,FALSE))*VLOOKUP($A30,'FY17ProjSCH(revised)'!$A$3:$S$22,MATCH(S$27,'FY17ProjSCH(revised)'!$A$2:$S$2,0),FALSE)</f>
        <v>236.60998512396696</v>
      </c>
      <c r="T30" s="159">
        <f t="shared" si="4"/>
        <v>314927.89020000002</v>
      </c>
    </row>
    <row r="31" spans="1:91" s="40" customFormat="1" ht="20.100000000000001" customHeight="1" x14ac:dyDescent="0.25">
      <c r="A31" s="422">
        <v>7</v>
      </c>
      <c r="B31" s="155" t="s">
        <v>18</v>
      </c>
      <c r="C31" s="133">
        <f>+GPpcntSCH*(VLOOKUP($A31,FY18ProjRev!$B$4:$L$23,11,FALSE))*VLOOKUP($A31,'FY17ProjSCH(revised)'!$A$3:$S$22,MATCH(C$27,'FY17ProjSCH(revised)'!$A$2:$S$2,0),FALSE)</f>
        <v>10329.796168774654</v>
      </c>
      <c r="D31" s="133">
        <f>+GPpcntSCH*(VLOOKUP($A31,FY18ProjRev!$B$4:$L$23,11,FALSE))*VLOOKUP($A31,'FY17ProjSCH(revised)'!$A$3:$S$22,MATCH(D$27,'FY17ProjSCH(revised)'!$A$2:$S$2,0),FALSE)</f>
        <v>99194.344031657965</v>
      </c>
      <c r="E31" s="133">
        <f>+GPpcntSCH*(VLOOKUP($A31,FY18ProjRev!$B$4:$L$23,11,FALSE))*VLOOKUP($A31,'FY17ProjSCH(revised)'!$A$3:$S$22,MATCH(E$27,'FY17ProjSCH(revised)'!$A$2:$S$2,0),FALSE)</f>
        <v>5424.3221890825807</v>
      </c>
      <c r="F31" s="133">
        <f>+GPpcntSCH*(VLOOKUP($A31,FY18ProjRev!$B$4:$L$23,11,FALSE))*VLOOKUP($A31,'FY17ProjSCH(revised)'!$A$3:$S$22,MATCH(F$27,'FY17ProjSCH(revised)'!$A$2:$S$2,0),FALSE)</f>
        <v>6603.522664970098</v>
      </c>
      <c r="G31" s="133">
        <f>+GPpcntSCH*(VLOOKUP($A31,FY18ProjRev!$B$4:$L$23,11,FALSE))*VLOOKUP($A31,'FY17ProjSCH(revised)'!$A$3:$S$22,MATCH(G$27,'FY17ProjSCH(revised)'!$A$2:$S$2,0),FALSE)</f>
        <v>1563053.8147984222</v>
      </c>
      <c r="H31" s="133">
        <f>+GPpcntSCH*(VLOOKUP($A31,FY18ProjRev!$B$4:$L$23,11,FALSE))*VLOOKUP($A31,'FY17ProjSCH(revised)'!$A$3:$S$22,MATCH(H$27,'FY17ProjSCH(revised)'!$A$2:$S$2,0),FALSE)</f>
        <v>8867.5875786741308</v>
      </c>
      <c r="I31" s="133">
        <f>+GPpcntSCH*(VLOOKUP($A31,FY18ProjRev!$B$4:$L$23,11,FALSE))*VLOOKUP($A31,'FY17ProjSCH(revised)'!$A$3:$S$22,MATCH(I$27,'FY17ProjSCH(revised)'!$A$2:$S$2,0),FALSE)</f>
        <v>2830.0811421300418</v>
      </c>
      <c r="J31" s="133">
        <f>+GPpcntSCH*(VLOOKUP($A31,FY18ProjRev!$B$4:$L$23,11,FALSE))*VLOOKUP($A31,'FY17ProjSCH(revised)'!$A$3:$S$22,MATCH(J$27,'FY17ProjSCH(revised)'!$A$2:$S$2,0),FALSE)</f>
        <v>4999.810017763074</v>
      </c>
      <c r="K31" s="133">
        <f>+GPpcntSCH*(VLOOKUP($A31,FY18ProjRev!$B$4:$L$23,11,FALSE))*VLOOKUP($A31,'FY17ProjSCH(revised)'!$A$3:$S$22,MATCH(K$27,'FY17ProjSCH(revised)'!$A$2:$S$2,0),FALSE)</f>
        <v>2075.3928375620308</v>
      </c>
      <c r="L31" s="133">
        <f>+GPpcntSCH*(VLOOKUP($A31,FY18ProjRev!$B$4:$L$23,11,FALSE))*VLOOKUP($A31,'FY17ProjSCH(revised)'!$A$3:$S$22,MATCH(L$27,'FY17ProjSCH(revised)'!$A$2:$S$2,0),FALSE)</f>
        <v>660.35226649700974</v>
      </c>
      <c r="M31" s="133">
        <f>+GPpcntSCH*(VLOOKUP($A31,FY18ProjRev!$B$4:$L$23,11,FALSE))*VLOOKUP($A31,'FY17ProjSCH(revised)'!$A$3:$S$22,MATCH(M$27,'FY17ProjSCH(revised)'!$A$2:$S$2,0),FALSE)</f>
        <v>0</v>
      </c>
      <c r="N31" s="133">
        <f>+GPpcntSCH*(VLOOKUP($A31,FY18ProjRev!$B$4:$L$23,11,FALSE))*VLOOKUP($A31,'FY17ProjSCH(revised)'!$A$3:$S$22,MATCH(N$27,'FY17ProjSCH(revised)'!$A$2:$S$2,0),FALSE)</f>
        <v>25046.218107850869</v>
      </c>
      <c r="O31" s="133">
        <f>+GPpcntSCH*(VLOOKUP($A31,FY18ProjRev!$B$4:$L$23,11,FALSE))*VLOOKUP($A31,'FY17ProjSCH(revised)'!$A$3:$S$22,MATCH(O$27,'FY17ProjSCH(revised)'!$A$2:$S$2,0),FALSE)</f>
        <v>55469.590385748823</v>
      </c>
      <c r="P31" s="133">
        <f>+GPpcntSCH*(VLOOKUP($A31,FY18ProjRev!$B$4:$L$23,11,FALSE))*VLOOKUP($A31,'FY17ProjSCH(revised)'!$A$3:$S$22,MATCH(P$27,'FY17ProjSCH(revised)'!$A$2:$S$2,0),FALSE)</f>
        <v>424.51217131950631</v>
      </c>
      <c r="Q31" s="133">
        <f>+GPpcntSCH*(VLOOKUP($A31,FY18ProjRev!$B$4:$L$23,11,FALSE))*VLOOKUP($A31,'FY17ProjSCH(revised)'!$A$3:$S$22,MATCH(Q$27,'FY17ProjSCH(revised)'!$A$2:$S$2,0),FALSE)</f>
        <v>37357.071076116554</v>
      </c>
      <c r="R31" s="133">
        <f>+GPpcntSCH*(VLOOKUP($A31,FY18ProjRev!$B$4:$L$23,11,FALSE))*VLOOKUP($A31,'FY17ProjSCH(revised)'!$A$3:$S$22,MATCH(R$27,'FY17ProjSCH(revised)'!$A$2:$S$2,0),FALSE)</f>
        <v>188.67207614200279</v>
      </c>
      <c r="S31" s="133">
        <f>+GPpcntSCH*(VLOOKUP($A31,FY18ProjRev!$B$4:$L$23,11,FALSE))*VLOOKUP($A31,'FY17ProjSCH(revised)'!$A$3:$S$22,MATCH(S$27,'FY17ProjSCH(revised)'!$A$2:$S$2,0),FALSE)</f>
        <v>30942.220487288461</v>
      </c>
      <c r="T31" s="156">
        <f t="shared" si="4"/>
        <v>1853467.3079999997</v>
      </c>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row>
    <row r="32" spans="1:91" ht="20.100000000000001" customHeight="1" x14ac:dyDescent="0.25">
      <c r="A32" s="422">
        <v>9</v>
      </c>
      <c r="B32" s="157" t="s">
        <v>22</v>
      </c>
      <c r="C32" s="158">
        <f>+GPpcntSCH*(VLOOKUP($A32,FY18ProjRev!$B$4:$L$23,11,FALSE))*VLOOKUP($A32,'FY17ProjSCH(revised)'!$A$3:$S$22,MATCH(C$27,'FY17ProjSCH(revised)'!$A$2:$S$2,0),FALSE)</f>
        <v>709.78875223935847</v>
      </c>
      <c r="D32" s="158">
        <f>+GPpcntSCH*(VLOOKUP($A32,FY18ProjRev!$B$4:$L$23,11,FALSE))*VLOOKUP($A32,'FY17ProjSCH(revised)'!$A$3:$S$22,MATCH(D$27,'FY17ProjSCH(revised)'!$A$2:$S$2,0),FALSE)</f>
        <v>28224.540971400369</v>
      </c>
      <c r="E32" s="158">
        <f>+GPpcntSCH*(VLOOKUP($A32,FY18ProjRev!$B$4:$L$23,11,FALSE))*VLOOKUP($A32,'FY17ProjSCH(revised)'!$A$3:$S$22,MATCH(E$27,'FY17ProjSCH(revised)'!$A$2:$S$2,0),FALSE)</f>
        <v>417.52279543491676</v>
      </c>
      <c r="F32" s="158">
        <f>+GPpcntSCH*(VLOOKUP($A32,FY18ProjRev!$B$4:$L$23,11,FALSE))*VLOOKUP($A32,'FY17ProjSCH(revised)'!$A$3:$S$22,MATCH(F$27,'FY17ProjSCH(revised)'!$A$2:$S$2,0),FALSE)</f>
        <v>1628.338902196175</v>
      </c>
      <c r="G32" s="158">
        <f>+GPpcntSCH*(VLOOKUP($A32,FY18ProjRev!$B$4:$L$23,11,FALSE))*VLOOKUP($A32,'FY17ProjSCH(revised)'!$A$3:$S$22,MATCH(G$27,'FY17ProjSCH(revised)'!$A$2:$S$2,0),FALSE)</f>
        <v>6429.8510496977169</v>
      </c>
      <c r="H32" s="158">
        <f>+GPpcntSCH*(VLOOKUP($A32,FY18ProjRev!$B$4:$L$23,11,FALSE))*VLOOKUP($A32,'FY17ProjSCH(revised)'!$A$3:$S$22,MATCH(H$27,'FY17ProjSCH(revised)'!$A$2:$S$2,0),FALSE)</f>
        <v>624739.35880926589</v>
      </c>
      <c r="I32" s="158">
        <f>+GPpcntSCH*(VLOOKUP($A32,FY18ProjRev!$B$4:$L$23,11,FALSE))*VLOOKUP($A32,'FY17ProjSCH(revised)'!$A$3:$S$22,MATCH(I$27,'FY17ProjSCH(revised)'!$A$2:$S$2,0),FALSE)</f>
        <v>334.0182363479334</v>
      </c>
      <c r="J32" s="158">
        <f>+GPpcntSCH*(VLOOKUP($A32,FY18ProjRev!$B$4:$L$23,11,FALSE))*VLOOKUP($A32,'FY17ProjSCH(revised)'!$A$3:$S$22,MATCH(J$27,'FY17ProjSCH(revised)'!$A$2:$S$2,0),FALSE)</f>
        <v>2463.3844930660089</v>
      </c>
      <c r="K32" s="158">
        <f>+GPpcntSCH*(VLOOKUP($A32,FY18ProjRev!$B$4:$L$23,11,FALSE))*VLOOKUP($A32,'FY17ProjSCH(revised)'!$A$3:$S$22,MATCH(K$27,'FY17ProjSCH(revised)'!$A$2:$S$2,0),FALSE)</f>
        <v>5636.5577383713762</v>
      </c>
      <c r="L32" s="158">
        <f>+GPpcntSCH*(VLOOKUP($A32,FY18ProjRev!$B$4:$L$23,11,FALSE))*VLOOKUP($A32,'FY17ProjSCH(revised)'!$A$3:$S$22,MATCH(L$27,'FY17ProjSCH(revised)'!$A$2:$S$2,0),FALSE)</f>
        <v>250.51367726095003</v>
      </c>
      <c r="M32" s="158">
        <f>+GPpcntSCH*(VLOOKUP($A32,FY18ProjRev!$B$4:$L$23,11,FALSE))*VLOOKUP($A32,'FY17ProjSCH(revised)'!$A$3:$S$22,MATCH(M$27,'FY17ProjSCH(revised)'!$A$2:$S$2,0),FALSE)</f>
        <v>0</v>
      </c>
      <c r="N32" s="158">
        <f>+GPpcntSCH*(VLOOKUP($A32,FY18ProjRev!$B$4:$L$23,11,FALSE))*VLOOKUP($A32,'FY17ProjSCH(revised)'!$A$3:$S$22,MATCH(N$27,'FY17ProjSCH(revised)'!$A$2:$S$2,0),FALSE)</f>
        <v>1377.8252249352252</v>
      </c>
      <c r="O32" s="158">
        <f>+GPpcntSCH*(VLOOKUP($A32,FY18ProjRev!$B$4:$L$23,11,FALSE))*VLOOKUP($A32,'FY17ProjSCH(revised)'!$A$3:$S$22,MATCH(O$27,'FY17ProjSCH(revised)'!$A$2:$S$2,0),FALSE)</f>
        <v>0</v>
      </c>
      <c r="P32" s="158">
        <f>+GPpcntSCH*(VLOOKUP($A32,FY18ProjRev!$B$4:$L$23,11,FALSE))*VLOOKUP($A32,'FY17ProjSCH(revised)'!$A$3:$S$22,MATCH(P$27,'FY17ProjSCH(revised)'!$A$2:$S$2,0),FALSE)</f>
        <v>0</v>
      </c>
      <c r="Q32" s="158">
        <f>+GPpcntSCH*(VLOOKUP($A32,FY18ProjRev!$B$4:$L$23,11,FALSE))*VLOOKUP($A32,'FY17ProjSCH(revised)'!$A$3:$S$22,MATCH(Q$27,'FY17ProjSCH(revised)'!$A$2:$S$2,0),FALSE)</f>
        <v>1503.0820635657001</v>
      </c>
      <c r="R32" s="158">
        <f>+GPpcntSCH*(VLOOKUP($A32,FY18ProjRev!$B$4:$L$23,11,FALSE))*VLOOKUP($A32,'FY17ProjSCH(revised)'!$A$3:$S$22,MATCH(R$27,'FY17ProjSCH(revised)'!$A$2:$S$2,0),FALSE)</f>
        <v>0</v>
      </c>
      <c r="S32" s="158">
        <f>+GPpcntSCH*(VLOOKUP($A32,FY18ProjRev!$B$4:$L$23,11,FALSE))*VLOOKUP($A32,'FY17ProjSCH(revised)'!$A$3:$S$22,MATCH(S$27,'FY17ProjSCH(revised)'!$A$2:$S$2,0),FALSE)</f>
        <v>3089.6686862183838</v>
      </c>
      <c r="T32" s="159">
        <f t="shared" si="4"/>
        <v>676804.45140000002</v>
      </c>
    </row>
    <row r="33" spans="1:91" s="40" customFormat="1" ht="20.100000000000001" customHeight="1" x14ac:dyDescent="0.25">
      <c r="A33" s="422">
        <v>11</v>
      </c>
      <c r="B33" s="155" t="s">
        <v>25</v>
      </c>
      <c r="C33" s="133">
        <f>+GPpcntSCH*(VLOOKUP($A33,FY18ProjRev!$B$4:$L$23,11,FALSE))*VLOOKUP($A33,'FY17ProjSCH(revised)'!$A$3:$S$22,MATCH(C$27,'FY17ProjSCH(revised)'!$A$2:$S$2,0),FALSE)</f>
        <v>152.86685120229203</v>
      </c>
      <c r="D33" s="133">
        <f>+GPpcntSCH*(VLOOKUP($A33,FY18ProjRev!$B$4:$L$23,11,FALSE))*VLOOKUP($A33,'FY17ProjSCH(revised)'!$A$3:$S$22,MATCH(D$27,'FY17ProjSCH(revised)'!$A$2:$S$2,0),FALSE)</f>
        <v>31745.349433009313</v>
      </c>
      <c r="E33" s="133">
        <f>+GPpcntSCH*(VLOOKUP($A33,FY18ProjRev!$B$4:$L$23,11,FALSE))*VLOOKUP($A33,'FY17ProjSCH(revised)'!$A$3:$S$22,MATCH(E$27,'FY17ProjSCH(revised)'!$A$2:$S$2,0),FALSE)</f>
        <v>203.82246826972269</v>
      </c>
      <c r="F33" s="133">
        <f>+GPpcntSCH*(VLOOKUP($A33,FY18ProjRev!$B$4:$L$23,11,FALSE))*VLOOKUP($A33,'FY17ProjSCH(revised)'!$A$3:$S$22,MATCH(F$27,'FY17ProjSCH(revised)'!$A$2:$S$2,0),FALSE)</f>
        <v>938653.42199914041</v>
      </c>
      <c r="G33" s="133">
        <f>+GPpcntSCH*(VLOOKUP($A33,FY18ProjRev!$B$4:$L$23,11,FALSE))*VLOOKUP($A33,'FY17ProjSCH(revised)'!$A$3:$S$22,MATCH(G$27,'FY17ProjSCH(revised)'!$A$2:$S$2,0),FALSE)</f>
        <v>1987.2690656297964</v>
      </c>
      <c r="H33" s="133">
        <f>+GPpcntSCH*(VLOOKUP($A33,FY18ProjRev!$B$4:$L$23,11,FALSE))*VLOOKUP($A33,'FY17ProjSCH(revised)'!$A$3:$S$22,MATCH(H$27,'FY17ProjSCH(revised)'!$A$2:$S$2,0),FALSE)</f>
        <v>4178.3605995293156</v>
      </c>
      <c r="I33" s="133">
        <f>+GPpcntSCH*(VLOOKUP($A33,FY18ProjRev!$B$4:$L$23,11,FALSE))*VLOOKUP($A33,'FY17ProjSCH(revised)'!$A$3:$S$22,MATCH(I$27,'FY17ProjSCH(revised)'!$A$2:$S$2,0),FALSE)</f>
        <v>1936.3134485623657</v>
      </c>
      <c r="J33" s="133">
        <f>+GPpcntSCH*(VLOOKUP($A33,FY18ProjRev!$B$4:$L$23,11,FALSE))*VLOOKUP($A33,'FY17ProjSCH(revised)'!$A$3:$S$22,MATCH(J$27,'FY17ProjSCH(revised)'!$A$2:$S$2,0),FALSE)</f>
        <v>0</v>
      </c>
      <c r="K33" s="133">
        <f>+GPpcntSCH*(VLOOKUP($A33,FY18ProjRev!$B$4:$L$23,11,FALSE))*VLOOKUP($A33,'FY17ProjSCH(revised)'!$A$3:$S$22,MATCH(K$27,'FY17ProjSCH(revised)'!$A$2:$S$2,0),FALSE)</f>
        <v>8152.8987307889083</v>
      </c>
      <c r="L33" s="133">
        <f>+GPpcntSCH*(VLOOKUP($A33,FY18ProjRev!$B$4:$L$23,11,FALSE))*VLOOKUP($A33,'FY17ProjSCH(revised)'!$A$3:$S$22,MATCH(L$27,'FY17ProjSCH(revised)'!$A$2:$S$2,0),FALSE)</f>
        <v>3159.2482581807017</v>
      </c>
      <c r="M33" s="133">
        <f>+GPpcntSCH*(VLOOKUP($A33,FY18ProjRev!$B$4:$L$23,11,FALSE))*VLOOKUP($A33,'FY17ProjSCH(revised)'!$A$3:$S$22,MATCH(M$27,'FY17ProjSCH(revised)'!$A$2:$S$2,0),FALSE)</f>
        <v>0</v>
      </c>
      <c r="N33" s="133">
        <f>+GPpcntSCH*(VLOOKUP($A33,FY18ProjRev!$B$4:$L$23,11,FALSE))*VLOOKUP($A33,'FY17ProjSCH(revised)'!$A$3:$S$22,MATCH(N$27,'FY17ProjSCH(revised)'!$A$2:$S$2,0),FALSE)</f>
        <v>1834.4022144275043</v>
      </c>
      <c r="O33" s="133">
        <f>+GPpcntSCH*(VLOOKUP($A33,FY18ProjRev!$B$4:$L$23,11,FALSE))*VLOOKUP($A33,'FY17ProjSCH(revised)'!$A$3:$S$22,MATCH(O$27,'FY17ProjSCH(revised)'!$A$2:$S$2,0),FALSE)</f>
        <v>1222.9348096183362</v>
      </c>
      <c r="P33" s="133">
        <f>+GPpcntSCH*(VLOOKUP($A33,FY18ProjRev!$B$4:$L$23,11,FALSE))*VLOOKUP($A33,'FY17ProjSCH(revised)'!$A$3:$S$22,MATCH(P$27,'FY17ProjSCH(revised)'!$A$2:$S$2,0),FALSE)</f>
        <v>0</v>
      </c>
      <c r="Q33" s="133">
        <f>+GPpcntSCH*(VLOOKUP($A33,FY18ProjRev!$B$4:$L$23,11,FALSE))*VLOOKUP($A33,'FY17ProjSCH(revised)'!$A$3:$S$22,MATCH(Q$27,'FY17ProjSCH(revised)'!$A$2:$S$2,0),FALSE)</f>
        <v>1375.8016608206283</v>
      </c>
      <c r="R33" s="133">
        <f>+GPpcntSCH*(VLOOKUP($A33,FY18ProjRev!$B$4:$L$23,11,FALSE))*VLOOKUP($A33,'FY17ProjSCH(revised)'!$A$3:$S$22,MATCH(R$27,'FY17ProjSCH(revised)'!$A$2:$S$2,0),FALSE)</f>
        <v>0</v>
      </c>
      <c r="S33" s="133">
        <f>+GPpcntSCH*(VLOOKUP($A33,FY18ProjRev!$B$4:$L$23,11,FALSE))*VLOOKUP($A33,'FY17ProjSCH(revised)'!$A$3:$S$22,MATCH(S$27,'FY17ProjSCH(revised)'!$A$2:$S$2,0),FALSE)</f>
        <v>1375.8016608206283</v>
      </c>
      <c r="T33" s="156">
        <f t="shared" si="4"/>
        <v>995978.49119999993</v>
      </c>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row>
    <row r="34" spans="1:91" s="40" customFormat="1" ht="20.100000000000001" customHeight="1" x14ac:dyDescent="0.25">
      <c r="A34" s="422">
        <v>17</v>
      </c>
      <c r="B34" s="155" t="s">
        <v>30</v>
      </c>
      <c r="C34" s="133">
        <f>+GPpcntSCH*(VLOOKUP($A34,FY18ProjRev!$B$4:$L$23,11,FALSE))*VLOOKUP($A34,'FY17ProjSCH(revised)'!$A$3:$S$22,MATCH(C$27,'FY17ProjSCH(revised)'!$A$2:$S$2,0),FALSE)</f>
        <v>1642.7793603248001</v>
      </c>
      <c r="D34" s="133">
        <f>+GPpcntSCH*(VLOOKUP($A34,FY18ProjRev!$B$4:$L$23,11,FALSE))*VLOOKUP($A34,'FY17ProjSCH(revised)'!$A$3:$S$22,MATCH(D$27,'FY17ProjSCH(revised)'!$A$2:$S$2,0),FALSE)</f>
        <v>4785.4877018157222</v>
      </c>
      <c r="E34" s="133">
        <f>+GPpcntSCH*(VLOOKUP($A34,FY18ProjRev!$B$4:$L$23,11,FALSE))*VLOOKUP($A34,'FY17ProjSCH(revised)'!$A$3:$S$22,MATCH(E$27,'FY17ProjSCH(revised)'!$A$2:$S$2,0),FALSE)</f>
        <v>0</v>
      </c>
      <c r="F34" s="133">
        <f>+GPpcntSCH*(VLOOKUP($A34,FY18ProjRev!$B$4:$L$23,11,FALSE))*VLOOKUP($A34,'FY17ProjSCH(revised)'!$A$3:$S$22,MATCH(F$27,'FY17ProjSCH(revised)'!$A$2:$S$2,0),FALSE)</f>
        <v>3071.283151911583</v>
      </c>
      <c r="G34" s="133">
        <f>+GPpcntSCH*(VLOOKUP($A34,FY18ProjRev!$B$4:$L$23,11,FALSE))*VLOOKUP($A34,'FY17ProjSCH(revised)'!$A$3:$S$22,MATCH(G$27,'FY17ProjSCH(revised)'!$A$2:$S$2,0),FALSE)</f>
        <v>0</v>
      </c>
      <c r="H34" s="133">
        <f>+GPpcntSCH*(VLOOKUP($A34,FY18ProjRev!$B$4:$L$23,11,FALSE))*VLOOKUP($A34,'FY17ProjSCH(revised)'!$A$3:$S$22,MATCH(H$27,'FY17ProjSCH(revised)'!$A$2:$S$2,0),FALSE)</f>
        <v>0</v>
      </c>
      <c r="I34" s="133">
        <f>+GPpcntSCH*(VLOOKUP($A34,FY18ProjRev!$B$4:$L$23,11,FALSE))*VLOOKUP($A34,'FY17ProjSCH(revised)'!$A$3:$S$22,MATCH(I$27,'FY17ProjSCH(revised)'!$A$2:$S$2,0),FALSE)</f>
        <v>0</v>
      </c>
      <c r="J34" s="133">
        <f>+GPpcntSCH*(VLOOKUP($A34,FY18ProjRev!$B$4:$L$23,11,FALSE))*VLOOKUP($A34,'FY17ProjSCH(revised)'!$A$3:$S$22,MATCH(J$27,'FY17ProjSCH(revised)'!$A$2:$S$2,0),FALSE)</f>
        <v>285.70075831735653</v>
      </c>
      <c r="K34" s="133">
        <f>+GPpcntSCH*(VLOOKUP($A34,FY18ProjRev!$B$4:$L$23,11,FALSE))*VLOOKUP($A34,'FY17ProjSCH(revised)'!$A$3:$S$22,MATCH(K$27,'FY17ProjSCH(revised)'!$A$2:$S$2,0),FALSE)</f>
        <v>4499.7869434983659</v>
      </c>
      <c r="L34" s="133">
        <f>+GPpcntSCH*(VLOOKUP($A34,FY18ProjRev!$B$4:$L$23,11,FALSE))*VLOOKUP($A34,'FY17ProjSCH(revised)'!$A$3:$S$22,MATCH(L$27,'FY17ProjSCH(revised)'!$A$2:$S$2,0),FALSE)</f>
        <v>614185.20519273716</v>
      </c>
      <c r="M34" s="133">
        <f>+GPpcntSCH*(VLOOKUP($A34,FY18ProjRev!$B$4:$L$23,11,FALSE))*VLOOKUP($A34,'FY17ProjSCH(revised)'!$A$3:$S$22,MATCH(M$27,'FY17ProjSCH(revised)'!$A$2:$S$2,0),FALSE)</f>
        <v>0</v>
      </c>
      <c r="N34" s="133">
        <f>+GPpcntSCH*(VLOOKUP($A34,FY18ProjRev!$B$4:$L$23,11,FALSE))*VLOOKUP($A34,'FY17ProjSCH(revised)'!$A$3:$S$22,MATCH(N$27,'FY17ProjSCH(revised)'!$A$2:$S$2,0),FALSE)</f>
        <v>1428.5037915867827</v>
      </c>
      <c r="O34" s="133">
        <f>+GPpcntSCH*(VLOOKUP($A34,FY18ProjRev!$B$4:$L$23,11,FALSE))*VLOOKUP($A34,'FY17ProjSCH(revised)'!$A$3:$S$22,MATCH(O$27,'FY17ProjSCH(revised)'!$A$2:$S$2,0),FALSE)</f>
        <v>1142.8030332694261</v>
      </c>
      <c r="P34" s="133">
        <f>+GPpcntSCH*(VLOOKUP($A34,FY18ProjRev!$B$4:$L$23,11,FALSE))*VLOOKUP($A34,'FY17ProjSCH(revised)'!$A$3:$S$22,MATCH(P$27,'FY17ProjSCH(revised)'!$A$2:$S$2,0),FALSE)</f>
        <v>0</v>
      </c>
      <c r="Q34" s="133">
        <f>+GPpcntSCH*(VLOOKUP($A34,FY18ProjRev!$B$4:$L$23,11,FALSE))*VLOOKUP($A34,'FY17ProjSCH(revised)'!$A$3:$S$22,MATCH(Q$27,'FY17ProjSCH(revised)'!$A$2:$S$2,0),FALSE)</f>
        <v>1785.6297394834783</v>
      </c>
      <c r="R34" s="133">
        <f>+GPpcntSCH*(VLOOKUP($A34,FY18ProjRev!$B$4:$L$23,11,FALSE))*VLOOKUP($A34,'FY17ProjSCH(revised)'!$A$3:$S$22,MATCH(R$27,'FY17ProjSCH(revised)'!$A$2:$S$2,0),FALSE)</f>
        <v>0</v>
      </c>
      <c r="S34" s="133">
        <f>+GPpcntSCH*(VLOOKUP($A34,FY18ProjRev!$B$4:$L$23,11,FALSE))*VLOOKUP($A34,'FY17ProjSCH(revised)'!$A$3:$S$22,MATCH(S$27,'FY17ProjSCH(revised)'!$A$2:$S$2,0),FALSE)</f>
        <v>499.97632705537387</v>
      </c>
      <c r="T34" s="156">
        <f t="shared" si="4"/>
        <v>633327.15600000008</v>
      </c>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row>
    <row r="35" spans="1:91" ht="20.100000000000001" customHeight="1" x14ac:dyDescent="0.25">
      <c r="A35" s="422">
        <v>19</v>
      </c>
      <c r="B35" s="157" t="s">
        <v>33</v>
      </c>
      <c r="C35" s="158">
        <f>+GPpcntSCH*(VLOOKUP($A35,FY18ProjRev!$B$4:$L$23,11,FALSE))*VLOOKUP($A35,'FY17ProjSCH(revised)'!$A$3:$S$22,MATCH(C$27,'FY17ProjSCH(revised)'!$A$2:$S$2,0),FALSE)</f>
        <v>1002.0202639019585</v>
      </c>
      <c r="D35" s="158">
        <f>+GPpcntSCH*(VLOOKUP($A35,FY18ProjRev!$B$4:$L$23,11,FALSE))*VLOOKUP($A35,'FY17ProjSCH(revised)'!$A$3:$S$22,MATCH(D$27,'FY17ProjSCH(revised)'!$A$2:$S$2,0),FALSE)</f>
        <v>28587.048705438228</v>
      </c>
      <c r="E35" s="158">
        <f>+GPpcntSCH*(VLOOKUP($A35,FY18ProjRev!$B$4:$L$23,11,FALSE))*VLOOKUP($A35,'FY17ProjSCH(revised)'!$A$3:$S$22,MATCH(E$27,'FY17ProjSCH(revised)'!$A$2:$S$2,0),FALSE)</f>
        <v>117.88473692964219</v>
      </c>
      <c r="F35" s="158">
        <f>+GPpcntSCH*(VLOOKUP($A35,FY18ProjRev!$B$4:$L$23,11,FALSE))*VLOOKUP($A35,'FY17ProjSCH(revised)'!$A$3:$S$22,MATCH(F$27,'FY17ProjSCH(revised)'!$A$2:$S$2,0),FALSE)</f>
        <v>471.53894771856875</v>
      </c>
      <c r="G35" s="158">
        <f>+GPpcntSCH*(VLOOKUP($A35,FY18ProjRev!$B$4:$L$23,11,FALSE))*VLOOKUP($A35,'FY17ProjSCH(revised)'!$A$3:$S$22,MATCH(G$27,'FY17ProjSCH(revised)'!$A$2:$S$2,0),FALSE)</f>
        <v>5069.0436879746139</v>
      </c>
      <c r="H35" s="158">
        <f>+GPpcntSCH*(VLOOKUP($A35,FY18ProjRev!$B$4:$L$23,11,FALSE))*VLOOKUP($A35,'FY17ProjSCH(revised)'!$A$3:$S$22,MATCH(H$27,'FY17ProjSCH(revised)'!$A$2:$S$2,0),FALSE)</f>
        <v>825.19315850749535</v>
      </c>
      <c r="I35" s="158">
        <f>+GPpcntSCH*(VLOOKUP($A35,FY18ProjRev!$B$4:$L$23,11,FALSE))*VLOOKUP($A35,'FY17ProjSCH(revised)'!$A$3:$S$22,MATCH(I$27,'FY17ProjSCH(revised)'!$A$2:$S$2,0),FALSE)</f>
        <v>353.65421078892655</v>
      </c>
      <c r="J35" s="158">
        <f>+GPpcntSCH*(VLOOKUP($A35,FY18ProjRev!$B$4:$L$23,11,FALSE))*VLOOKUP($A35,'FY17ProjSCH(revised)'!$A$3:$S$22,MATCH(J$27,'FY17ProjSCH(revised)'!$A$2:$S$2,0),FALSE)</f>
        <v>0</v>
      </c>
      <c r="K35" s="158">
        <f>+GPpcntSCH*(VLOOKUP($A35,FY18ProjRev!$B$4:$L$23,11,FALSE))*VLOOKUP($A35,'FY17ProjSCH(revised)'!$A$3:$S$22,MATCH(K$27,'FY17ProjSCH(revised)'!$A$2:$S$2,0),FALSE)</f>
        <v>1178.8473692964217</v>
      </c>
      <c r="L35" s="158">
        <f>+GPpcntSCH*(VLOOKUP($A35,FY18ProjRev!$B$4:$L$23,11,FALSE))*VLOOKUP($A35,'FY17ProjSCH(revised)'!$A$3:$S$22,MATCH(L$27,'FY17ProjSCH(revised)'!$A$2:$S$2,0),FALSE)</f>
        <v>353.65421078892655</v>
      </c>
      <c r="M35" s="158">
        <f>+GPpcntSCH*(VLOOKUP($A35,FY18ProjRev!$B$4:$L$23,11,FALSE))*VLOOKUP($A35,'FY17ProjSCH(revised)'!$A$3:$S$22,MATCH(M$27,'FY17ProjSCH(revised)'!$A$2:$S$2,0),FALSE)</f>
        <v>0</v>
      </c>
      <c r="N35" s="158">
        <f>+GPpcntSCH*(VLOOKUP($A35,FY18ProjRev!$B$4:$L$23,11,FALSE))*VLOOKUP($A35,'FY17ProjSCH(revised)'!$A$3:$S$22,MATCH(N$27,'FY17ProjSCH(revised)'!$A$2:$S$2,0),FALSE)</f>
        <v>13262.032904584747</v>
      </c>
      <c r="O35" s="158">
        <f>+GPpcntSCH*(VLOOKUP($A35,FY18ProjRev!$B$4:$L$23,11,FALSE))*VLOOKUP($A35,'FY17ProjSCH(revised)'!$A$3:$S$22,MATCH(O$27,'FY17ProjSCH(revised)'!$A$2:$S$2,0),FALSE)</f>
        <v>0</v>
      </c>
      <c r="P35" s="158">
        <f>+GPpcntSCH*(VLOOKUP($A35,FY18ProjRev!$B$4:$L$23,11,FALSE))*VLOOKUP($A35,'FY17ProjSCH(revised)'!$A$3:$S$22,MATCH(P$27,'FY17ProjSCH(revised)'!$A$2:$S$2,0),FALSE)</f>
        <v>1355.6744746908851</v>
      </c>
      <c r="Q35" s="158">
        <f>+GPpcntSCH*(VLOOKUP($A35,FY18ProjRev!$B$4:$L$23,11,FALSE))*VLOOKUP($A35,'FY17ProjSCH(revised)'!$A$3:$S$22,MATCH(Q$27,'FY17ProjSCH(revised)'!$A$2:$S$2,0),FALSE)</f>
        <v>483504.24851692742</v>
      </c>
      <c r="R35" s="158">
        <f>+GPpcntSCH*(VLOOKUP($A35,FY18ProjRev!$B$4:$L$23,11,FALSE))*VLOOKUP($A35,'FY17ProjSCH(revised)'!$A$3:$S$22,MATCH(R$27,'FY17ProjSCH(revised)'!$A$2:$S$2,0),FALSE)</f>
        <v>0</v>
      </c>
      <c r="S35" s="158">
        <f>+GPpcntSCH*(VLOOKUP($A35,FY18ProjRev!$B$4:$L$23,11,FALSE))*VLOOKUP($A35,'FY17ProjSCH(revised)'!$A$3:$S$22,MATCH(S$27,'FY17ProjSCH(revised)'!$A$2:$S$2,0),FALSE)</f>
        <v>2593.4642124521279</v>
      </c>
      <c r="T35" s="159">
        <f t="shared" si="4"/>
        <v>538674.30539999995</v>
      </c>
    </row>
    <row r="36" spans="1:91" s="40" customFormat="1" ht="20.100000000000001" customHeight="1" x14ac:dyDescent="0.25">
      <c r="A36" s="422">
        <v>21</v>
      </c>
      <c r="B36" s="155" t="s">
        <v>35</v>
      </c>
      <c r="C36" s="133">
        <f>+GPpcntSCH*(VLOOKUP($A36,FY18ProjRev!$B$4:$L$23,11,FALSE))*VLOOKUP($A36,'FY17ProjSCH(revised)'!$A$3:$S$22,MATCH(C$27,'FY17ProjSCH(revised)'!$A$2:$S$2,0),FALSE)</f>
        <v>789.33402977748699</v>
      </c>
      <c r="D36" s="133">
        <f>+GPpcntSCH*(VLOOKUP($A36,FY18ProjRev!$B$4:$L$23,11,FALSE))*VLOOKUP($A36,'FY17ProjSCH(revised)'!$A$3:$S$22,MATCH(D$27,'FY17ProjSCH(revised)'!$A$2:$S$2,0),FALSE)</f>
        <v>14997.346565772254</v>
      </c>
      <c r="E36" s="133">
        <f>+GPpcntSCH*(VLOOKUP($A36,FY18ProjRev!$B$4:$L$23,11,FALSE))*VLOOKUP($A36,'FY17ProjSCH(revised)'!$A$3:$S$22,MATCH(E$27,'FY17ProjSCH(revised)'!$A$2:$S$2,0),FALSE)</f>
        <v>0</v>
      </c>
      <c r="F36" s="133">
        <f>+GPpcntSCH*(VLOOKUP($A36,FY18ProjRev!$B$4:$L$23,11,FALSE))*VLOOKUP($A36,'FY17ProjSCH(revised)'!$A$3:$S$22,MATCH(F$27,'FY17ProjSCH(revised)'!$A$2:$S$2,0),FALSE)</f>
        <v>0</v>
      </c>
      <c r="G36" s="133">
        <f>+GPpcntSCH*(VLOOKUP($A36,FY18ProjRev!$B$4:$L$23,11,FALSE))*VLOOKUP($A36,'FY17ProjSCH(revised)'!$A$3:$S$22,MATCH(G$27,'FY17ProjSCH(revised)'!$A$2:$S$2,0),FALSE)</f>
        <v>1736.5348655104713</v>
      </c>
      <c r="H36" s="133">
        <f>+GPpcntSCH*(VLOOKUP($A36,FY18ProjRev!$B$4:$L$23,11,FALSE))*VLOOKUP($A36,'FY17ProjSCH(revised)'!$A$3:$S$22,MATCH(H$27,'FY17ProjSCH(revised)'!$A$2:$S$2,0),FALSE)</f>
        <v>684.08949247382202</v>
      </c>
      <c r="I36" s="133">
        <f>+GPpcntSCH*(VLOOKUP($A36,FY18ProjRev!$B$4:$L$23,11,FALSE))*VLOOKUP($A36,'FY17ProjSCH(revised)'!$A$3:$S$22,MATCH(I$27,'FY17ProjSCH(revised)'!$A$2:$S$2,0),FALSE)</f>
        <v>52.622268651832464</v>
      </c>
      <c r="J36" s="133">
        <f>+GPpcntSCH*(VLOOKUP($A36,FY18ProjRev!$B$4:$L$23,11,FALSE))*VLOOKUP($A36,'FY17ProjSCH(revised)'!$A$3:$S$22,MATCH(J$27,'FY17ProjSCH(revised)'!$A$2:$S$2,0),FALSE)</f>
        <v>368.35588056282722</v>
      </c>
      <c r="K36" s="133">
        <f>+GPpcntSCH*(VLOOKUP($A36,FY18ProjRev!$B$4:$L$23,11,FALSE))*VLOOKUP($A36,'FY17ProjSCH(revised)'!$A$3:$S$22,MATCH(K$27,'FY17ProjSCH(revised)'!$A$2:$S$2,0),FALSE)</f>
        <v>2683.7357012434554</v>
      </c>
      <c r="L36" s="133">
        <f>+GPpcntSCH*(VLOOKUP($A36,FY18ProjRev!$B$4:$L$23,11,FALSE))*VLOOKUP($A36,'FY17ProjSCH(revised)'!$A$3:$S$22,MATCH(L$27,'FY17ProjSCH(revised)'!$A$2:$S$2,0),FALSE)</f>
        <v>5209.6045965314133</v>
      </c>
      <c r="M36" s="133">
        <f>+GPpcntSCH*(VLOOKUP($A36,FY18ProjRev!$B$4:$L$23,11,FALSE))*VLOOKUP($A36,'FY17ProjSCH(revised)'!$A$3:$S$22,MATCH(M$27,'FY17ProjSCH(revised)'!$A$2:$S$2,0),FALSE)</f>
        <v>736.71176112565445</v>
      </c>
      <c r="N36" s="133">
        <f>+GPpcntSCH*(VLOOKUP($A36,FY18ProjRev!$B$4:$L$23,11,FALSE))*VLOOKUP($A36,'FY17ProjSCH(revised)'!$A$3:$S$22,MATCH(N$27,'FY17ProjSCH(revised)'!$A$2:$S$2,0),FALSE)</f>
        <v>74302.643336387438</v>
      </c>
      <c r="O36" s="133">
        <f>+GPpcntSCH*(VLOOKUP($A36,FY18ProjRev!$B$4:$L$23,11,FALSE))*VLOOKUP($A36,'FY17ProjSCH(revised)'!$A$3:$S$22,MATCH(O$27,'FY17ProjSCH(revised)'!$A$2:$S$2,0),FALSE)</f>
        <v>1999.6462087696339</v>
      </c>
      <c r="P36" s="133">
        <f>+GPpcntSCH*(VLOOKUP($A36,FY18ProjRev!$B$4:$L$23,11,FALSE))*VLOOKUP($A36,'FY17ProjSCH(revised)'!$A$3:$S$22,MATCH(P$27,'FY17ProjSCH(revised)'!$A$2:$S$2,0),FALSE)</f>
        <v>157.8668059554974</v>
      </c>
      <c r="Q36" s="133">
        <f>+GPpcntSCH*(VLOOKUP($A36,FY18ProjRev!$B$4:$L$23,11,FALSE))*VLOOKUP($A36,'FY17ProjSCH(revised)'!$A$3:$S$22,MATCH(Q$27,'FY17ProjSCH(revised)'!$A$2:$S$2,0),FALSE)</f>
        <v>378354.11160667543</v>
      </c>
      <c r="R36" s="133">
        <f>+GPpcntSCH*(VLOOKUP($A36,FY18ProjRev!$B$4:$L$23,11,FALSE))*VLOOKUP($A36,'FY17ProjSCH(revised)'!$A$3:$S$22,MATCH(R$27,'FY17ProjSCH(revised)'!$A$2:$S$2,0),FALSE)</f>
        <v>0</v>
      </c>
      <c r="S36" s="133">
        <f>+GPpcntSCH*(VLOOKUP($A36,FY18ProjRev!$B$4:$L$23,11,FALSE))*VLOOKUP($A36,'FY17ProjSCH(revised)'!$A$3:$S$22,MATCH(S$27,'FY17ProjSCH(revised)'!$A$2:$S$2,0),FALSE)</f>
        <v>368.35588056282722</v>
      </c>
      <c r="T36" s="156">
        <f t="shared" si="4"/>
        <v>482440.95900000003</v>
      </c>
    </row>
    <row r="37" spans="1:91" ht="20.100000000000001" customHeight="1" x14ac:dyDescent="0.25">
      <c r="A37" s="422">
        <v>25</v>
      </c>
      <c r="B37" s="157" t="s">
        <v>37</v>
      </c>
      <c r="C37" s="158">
        <f>+GPpcntSCH*(VLOOKUP($A37,FY18ProjRev!$B$4:$L$23,11,FALSE))*VLOOKUP($A37,'FY17ProjSCH(revised)'!$A$3:$S$22,MATCH(C$27,'FY17ProjSCH(revised)'!$A$2:$S$2,0),FALSE)</f>
        <v>939349.92464940494</v>
      </c>
      <c r="D37" s="158">
        <f>+GPpcntSCH*(VLOOKUP($A37,FY18ProjRev!$B$4:$L$23,11,FALSE))*VLOOKUP($A37,'FY17ProjSCH(revised)'!$A$3:$S$22,MATCH(D$27,'FY17ProjSCH(revised)'!$A$2:$S$2,0),FALSE)</f>
        <v>10072.077927288758</v>
      </c>
      <c r="E37" s="158">
        <f>+GPpcntSCH*(VLOOKUP($A37,FY18ProjRev!$B$4:$L$23,11,FALSE))*VLOOKUP($A37,'FY17ProjSCH(revised)'!$A$3:$S$22,MATCH(E$27,'FY17ProjSCH(revised)'!$A$2:$S$2,0),FALSE)</f>
        <v>9042.8144894636298</v>
      </c>
      <c r="F37" s="158">
        <f>+GPpcntSCH*(VLOOKUP($A37,FY18ProjRev!$B$4:$L$23,11,FALSE))*VLOOKUP($A37,'FY17ProjSCH(revised)'!$A$3:$S$22,MATCH(F$27,'FY17ProjSCH(revised)'!$A$2:$S$2,0),FALSE)</f>
        <v>0</v>
      </c>
      <c r="G37" s="158">
        <f>+GPpcntSCH*(VLOOKUP($A37,FY18ProjRev!$B$4:$L$23,11,FALSE))*VLOOKUP($A37,'FY17ProjSCH(revised)'!$A$3:$S$22,MATCH(G$27,'FY17ProjSCH(revised)'!$A$2:$S$2,0),FALSE)</f>
        <v>6543.1747118883177</v>
      </c>
      <c r="H37" s="158">
        <f>+GPpcntSCH*(VLOOKUP($A37,FY18ProjRev!$B$4:$L$23,11,FALSE))*VLOOKUP($A37,'FY17ProjSCH(revised)'!$A$3:$S$22,MATCH(H$27,'FY17ProjSCH(revised)'!$A$2:$S$2,0),FALSE)</f>
        <v>18159.147795914771</v>
      </c>
      <c r="I37" s="158">
        <f>+GPpcntSCH*(VLOOKUP($A37,FY18ProjRev!$B$4:$L$23,11,FALSE))*VLOOKUP($A37,'FY17ProjSCH(revised)'!$A$3:$S$22,MATCH(I$27,'FY17ProjSCH(revised)'!$A$2:$S$2,0),FALSE)</f>
        <v>0</v>
      </c>
      <c r="J37" s="158">
        <f>+GPpcntSCH*(VLOOKUP($A37,FY18ProjRev!$B$4:$L$23,11,FALSE))*VLOOKUP($A37,'FY17ProjSCH(revised)'!$A$3:$S$22,MATCH(J$27,'FY17ProjSCH(revised)'!$A$2:$S$2,0),FALSE)</f>
        <v>2867.2338625128582</v>
      </c>
      <c r="K37" s="158">
        <f>+GPpcntSCH*(VLOOKUP($A37,FY18ProjRev!$B$4:$L$23,11,FALSE))*VLOOKUP($A37,'FY17ProjSCH(revised)'!$A$3:$S$22,MATCH(K$27,'FY17ProjSCH(revised)'!$A$2:$S$2,0),FALSE)</f>
        <v>6396.1370779132994</v>
      </c>
      <c r="L37" s="158">
        <f>+GPpcntSCH*(VLOOKUP($A37,FY18ProjRev!$B$4:$L$23,11,FALSE))*VLOOKUP($A37,'FY17ProjSCH(revised)'!$A$3:$S$22,MATCH(L$27,'FY17ProjSCH(revised)'!$A$2:$S$2,0),FALSE)</f>
        <v>1102.7822548126378</v>
      </c>
      <c r="M37" s="158">
        <f>+GPpcntSCH*(VLOOKUP($A37,FY18ProjRev!$B$4:$L$23,11,FALSE))*VLOOKUP($A37,'FY17ProjSCH(revised)'!$A$3:$S$22,MATCH(M$27,'FY17ProjSCH(revised)'!$A$2:$S$2,0),FALSE)</f>
        <v>0</v>
      </c>
      <c r="N37" s="158">
        <f>+GPpcntSCH*(VLOOKUP($A37,FY18ProjRev!$B$4:$L$23,11,FALSE))*VLOOKUP($A37,'FY17ProjSCH(revised)'!$A$3:$S$22,MATCH(N$27,'FY17ProjSCH(revised)'!$A$2:$S$2,0),FALSE)</f>
        <v>1176.3010718001469</v>
      </c>
      <c r="O37" s="158">
        <f>+GPpcntSCH*(VLOOKUP($A37,FY18ProjRev!$B$4:$L$23,11,FALSE))*VLOOKUP($A37,'FY17ProjSCH(revised)'!$A$3:$S$22,MATCH(O$27,'FY17ProjSCH(revised)'!$A$2:$S$2,0),FALSE)</f>
        <v>0</v>
      </c>
      <c r="P37" s="158">
        <f>+GPpcntSCH*(VLOOKUP($A37,FY18ProjRev!$B$4:$L$23,11,FALSE))*VLOOKUP($A37,'FY17ProjSCH(revised)'!$A$3:$S$22,MATCH(P$27,'FY17ProjSCH(revised)'!$A$2:$S$2,0),FALSE)</f>
        <v>0</v>
      </c>
      <c r="Q37" s="158">
        <f>+GPpcntSCH*(VLOOKUP($A37,FY18ProjRev!$B$4:$L$23,11,FALSE))*VLOOKUP($A37,'FY17ProjSCH(revised)'!$A$3:$S$22,MATCH(Q$27,'FY17ProjSCH(revised)'!$A$2:$S$2,0),FALSE)</f>
        <v>5881.5053590007346</v>
      </c>
      <c r="R37" s="158">
        <f>+GPpcntSCH*(VLOOKUP($A37,FY18ProjRev!$B$4:$L$23,11,FALSE))*VLOOKUP($A37,'FY17ProjSCH(revised)'!$A$3:$S$22,MATCH(R$27,'FY17ProjSCH(revised)'!$A$2:$S$2,0),FALSE)</f>
        <v>0</v>
      </c>
      <c r="S37" s="158">
        <f>+GPpcntSCH*(VLOOKUP($A37,FY18ProjRev!$B$4:$L$23,11,FALSE))*VLOOKUP($A37,'FY17ProjSCH(revised)'!$A$3:$S$22,MATCH(S$27,'FY17ProjSCH(revised)'!$A$2:$S$2,0),FALSE)</f>
        <v>0</v>
      </c>
      <c r="T37" s="159">
        <f t="shared" si="4"/>
        <v>1000591.0992000001</v>
      </c>
      <c r="V37" s="32">
        <f>+FY18ProjRev!L13*0.2*'FY17ProjSCH(revised)'!C12</f>
        <v>939349.92464940494</v>
      </c>
    </row>
    <row r="38" spans="1:91" s="40" customFormat="1" ht="20.100000000000001" customHeight="1" x14ac:dyDescent="0.25">
      <c r="A38" s="422">
        <v>27</v>
      </c>
      <c r="B38" s="155" t="s">
        <v>41</v>
      </c>
      <c r="C38" s="133">
        <f>+GPpcntSCH*(VLOOKUP($A38,FY18ProjRev!$B$4:$L$23,11,FALSE))*VLOOKUP($A38,'FY17ProjSCH(revised)'!$A$3:$S$22,MATCH(C$27,'FY17ProjSCH(revised)'!$A$2:$S$2,0),FALSE)</f>
        <v>479.91269886792452</v>
      </c>
      <c r="D38" s="133">
        <f>+GPpcntSCH*(VLOOKUP($A38,FY18ProjRev!$B$4:$L$23,11,FALSE))*VLOOKUP($A38,'FY17ProjSCH(revised)'!$A$3:$S$22,MATCH(D$27,'FY17ProjSCH(revised)'!$A$2:$S$2,0),FALSE)</f>
        <v>4031.2666704905664</v>
      </c>
      <c r="E38" s="133">
        <f>+GPpcntSCH*(VLOOKUP($A38,FY18ProjRev!$B$4:$L$23,11,FALSE))*VLOOKUP($A38,'FY17ProjSCH(revised)'!$A$3:$S$22,MATCH(E$27,'FY17ProjSCH(revised)'!$A$2:$S$2,0),FALSE)</f>
        <v>0</v>
      </c>
      <c r="F38" s="133">
        <f>+GPpcntSCH*(VLOOKUP($A38,FY18ProjRev!$B$4:$L$23,11,FALSE))*VLOOKUP($A38,'FY17ProjSCH(revised)'!$A$3:$S$22,MATCH(F$27,'FY17ProjSCH(revised)'!$A$2:$S$2,0),FALSE)</f>
        <v>0</v>
      </c>
      <c r="G38" s="133">
        <f>+GPpcntSCH*(VLOOKUP($A38,FY18ProjRev!$B$4:$L$23,11,FALSE))*VLOOKUP($A38,'FY17ProjSCH(revised)'!$A$3:$S$22,MATCH(G$27,'FY17ProjSCH(revised)'!$A$2:$S$2,0),FALSE)</f>
        <v>351104.1304917736</v>
      </c>
      <c r="H38" s="133">
        <f>+GPpcntSCH*(VLOOKUP($A38,FY18ProjRev!$B$4:$L$23,11,FALSE))*VLOOKUP($A38,'FY17ProjSCH(revised)'!$A$3:$S$22,MATCH(H$27,'FY17ProjSCH(revised)'!$A$2:$S$2,0),FALSE)</f>
        <v>3167.4238125283018</v>
      </c>
      <c r="I38" s="133">
        <f>+GPpcntSCH*(VLOOKUP($A38,FY18ProjRev!$B$4:$L$23,11,FALSE))*VLOOKUP($A38,'FY17ProjSCH(revised)'!$A$3:$S$22,MATCH(I$27,'FY17ProjSCH(revised)'!$A$2:$S$2,0),FALSE)</f>
        <v>0</v>
      </c>
      <c r="J38" s="133">
        <f>+GPpcntSCH*(VLOOKUP($A38,FY18ProjRev!$B$4:$L$23,11,FALSE))*VLOOKUP($A38,'FY17ProjSCH(revised)'!$A$3:$S$22,MATCH(J$27,'FY17ProjSCH(revised)'!$A$2:$S$2,0),FALSE)</f>
        <v>0</v>
      </c>
      <c r="K38" s="133">
        <f>+GPpcntSCH*(VLOOKUP($A38,FY18ProjRev!$B$4:$L$23,11,FALSE))*VLOOKUP($A38,'FY17ProjSCH(revised)'!$A$3:$S$22,MATCH(K$27,'FY17ProjSCH(revised)'!$A$2:$S$2,0),FALSE)</f>
        <v>0</v>
      </c>
      <c r="L38" s="133">
        <f>+GPpcntSCH*(VLOOKUP($A38,FY18ProjRev!$B$4:$L$23,11,FALSE))*VLOOKUP($A38,'FY17ProjSCH(revised)'!$A$3:$S$22,MATCH(L$27,'FY17ProjSCH(revised)'!$A$2:$S$2,0),FALSE)</f>
        <v>0</v>
      </c>
      <c r="M38" s="133">
        <f>+GPpcntSCH*(VLOOKUP($A38,FY18ProjRev!$B$4:$L$23,11,FALSE))*VLOOKUP($A38,'FY17ProjSCH(revised)'!$A$3:$S$22,MATCH(M$27,'FY17ProjSCH(revised)'!$A$2:$S$2,0),FALSE)</f>
        <v>0</v>
      </c>
      <c r="N38" s="133">
        <f>+GPpcntSCH*(VLOOKUP($A38,FY18ProjRev!$B$4:$L$23,11,FALSE))*VLOOKUP($A38,'FY17ProjSCH(revised)'!$A$3:$S$22,MATCH(N$27,'FY17ProjSCH(revised)'!$A$2:$S$2,0),FALSE)</f>
        <v>22459.914307018866</v>
      </c>
      <c r="O38" s="133">
        <f>+GPpcntSCH*(VLOOKUP($A38,FY18ProjRev!$B$4:$L$23,11,FALSE))*VLOOKUP($A38,'FY17ProjSCH(revised)'!$A$3:$S$22,MATCH(O$27,'FY17ProjSCH(revised)'!$A$2:$S$2,0),FALSE)</f>
        <v>0</v>
      </c>
      <c r="P38" s="133">
        <f>+GPpcntSCH*(VLOOKUP($A38,FY18ProjRev!$B$4:$L$23,11,FALSE))*VLOOKUP($A38,'FY17ProjSCH(revised)'!$A$3:$S$22,MATCH(P$27,'FY17ProjSCH(revised)'!$A$2:$S$2,0),FALSE)</f>
        <v>0</v>
      </c>
      <c r="Q38" s="133">
        <f>+GPpcntSCH*(VLOOKUP($A38,FY18ProjRev!$B$4:$L$23,11,FALSE))*VLOOKUP($A38,'FY17ProjSCH(revised)'!$A$3:$S$22,MATCH(Q$27,'FY17ProjSCH(revised)'!$A$2:$S$2,0),FALSE)</f>
        <v>0</v>
      </c>
      <c r="R38" s="133">
        <f>+GPpcntSCH*(VLOOKUP($A38,FY18ProjRev!$B$4:$L$23,11,FALSE))*VLOOKUP($A38,'FY17ProjSCH(revised)'!$A$3:$S$22,MATCH(R$27,'FY17ProjSCH(revised)'!$A$2:$S$2,0),FALSE)</f>
        <v>0</v>
      </c>
      <c r="S38" s="133">
        <f>+GPpcntSCH*(VLOOKUP($A38,FY18ProjRev!$B$4:$L$23,11,FALSE))*VLOOKUP($A38,'FY17ProjSCH(revised)'!$A$3:$S$22,MATCH(S$27,'FY17ProjSCH(revised)'!$A$2:$S$2,0),FALSE)</f>
        <v>287.94761932075471</v>
      </c>
      <c r="T38" s="156">
        <f t="shared" si="4"/>
        <v>381530.5956</v>
      </c>
    </row>
    <row r="39" spans="1:91" ht="20.100000000000001" customHeight="1" x14ac:dyDescent="0.25">
      <c r="A39" s="422">
        <v>33</v>
      </c>
      <c r="B39" s="157" t="s">
        <v>46</v>
      </c>
      <c r="C39" s="158">
        <f>+GPpcntSCH*(VLOOKUP($A39,FY18ProjRev!$B$4:$L$23,11,FALSE))*VLOOKUP($A39,'FY17ProjSCH(revised)'!$A$3:$S$22,MATCH(C$27,'FY17ProjSCH(revised)'!$A$2:$S$2,0),FALSE)</f>
        <v>10821.238770079575</v>
      </c>
      <c r="D39" s="158">
        <f>+GPpcntSCH*(VLOOKUP($A39,FY18ProjRev!$B$4:$L$23,11,FALSE))*VLOOKUP($A39,'FY17ProjSCH(revised)'!$A$3:$S$22,MATCH(D$27,'FY17ProjSCH(revised)'!$A$2:$S$2,0),FALSE)</f>
        <v>34192.108613793105</v>
      </c>
      <c r="E39" s="158">
        <f>+GPpcntSCH*(VLOOKUP($A39,FY18ProjRev!$B$4:$L$23,11,FALSE))*VLOOKUP($A39,'FY17ProjSCH(revised)'!$A$3:$S$22,MATCH(E$27,'FY17ProjSCH(revised)'!$A$2:$S$2,0),FALSE)</f>
        <v>17659.660492838197</v>
      </c>
      <c r="F39" s="158">
        <f>+GPpcntSCH*(VLOOKUP($A39,FY18ProjRev!$B$4:$L$23,11,FALSE))*VLOOKUP($A39,'FY17ProjSCH(revised)'!$A$3:$S$22,MATCH(F$27,'FY17ProjSCH(revised)'!$A$2:$S$2,0),FALSE)</f>
        <v>3682.227081485411</v>
      </c>
      <c r="G39" s="158">
        <f>+GPpcntSCH*(VLOOKUP($A39,FY18ProjRev!$B$4:$L$23,11,FALSE))*VLOOKUP($A39,'FY17ProjSCH(revised)'!$A$3:$S$22,MATCH(G$27,'FY17ProjSCH(revised)'!$A$2:$S$2,0),FALSE)</f>
        <v>1653.2448120954907</v>
      </c>
      <c r="H39" s="158">
        <f>+GPpcntSCH*(VLOOKUP($A39,FY18ProjRev!$B$4:$L$23,11,FALSE))*VLOOKUP($A39,'FY17ProjSCH(revised)'!$A$3:$S$22,MATCH(H$27,'FY17ProjSCH(revised)'!$A$2:$S$2,0),FALSE)</f>
        <v>13526.54846259947</v>
      </c>
      <c r="I39" s="158">
        <f>+GPpcntSCH*(VLOOKUP($A39,FY18ProjRev!$B$4:$L$23,11,FALSE))*VLOOKUP($A39,'FY17ProjSCH(revised)'!$A$3:$S$22,MATCH(I$27,'FY17ProjSCH(revised)'!$A$2:$S$2,0),FALSE)</f>
        <v>1202.3598633421752</v>
      </c>
      <c r="J39" s="158">
        <f>+GPpcntSCH*(VLOOKUP($A39,FY18ProjRev!$B$4:$L$23,11,FALSE))*VLOOKUP($A39,'FY17ProjSCH(revised)'!$A$3:$S$22,MATCH(J$27,'FY17ProjSCH(revised)'!$A$2:$S$2,0),FALSE)</f>
        <v>1052.0648804244031</v>
      </c>
      <c r="K39" s="158">
        <f>+GPpcntSCH*(VLOOKUP($A39,FY18ProjRev!$B$4:$L$23,11,FALSE))*VLOOKUP($A39,'FY17ProjSCH(revised)'!$A$3:$S$22,MATCH(K$27,'FY17ProjSCH(revised)'!$A$2:$S$2,0),FALSE)</f>
        <v>882156.4022358621</v>
      </c>
      <c r="L39" s="158">
        <f>+GPpcntSCH*(VLOOKUP($A39,FY18ProjRev!$B$4:$L$23,11,FALSE))*VLOOKUP($A39,'FY17ProjSCH(revised)'!$A$3:$S$22,MATCH(L$27,'FY17ProjSCH(revised)'!$A$2:$S$2,0),FALSE)</f>
        <v>3757.3745729442971</v>
      </c>
      <c r="M39" s="158">
        <f>+GPpcntSCH*(VLOOKUP($A39,FY18ProjRev!$B$4:$L$23,11,FALSE))*VLOOKUP($A39,'FY17ProjSCH(revised)'!$A$3:$S$22,MATCH(M$27,'FY17ProjSCH(revised)'!$A$2:$S$2,0),FALSE)</f>
        <v>0</v>
      </c>
      <c r="N39" s="158">
        <f>+GPpcntSCH*(VLOOKUP($A39,FY18ProjRev!$B$4:$L$23,11,FALSE))*VLOOKUP($A39,'FY17ProjSCH(revised)'!$A$3:$S$22,MATCH(N$27,'FY17ProjSCH(revised)'!$A$2:$S$2,0),FALSE)</f>
        <v>5636.0618594164462</v>
      </c>
      <c r="O39" s="158">
        <f>+GPpcntSCH*(VLOOKUP($A39,FY18ProjRev!$B$4:$L$23,11,FALSE))*VLOOKUP($A39,'FY17ProjSCH(revised)'!$A$3:$S$22,MATCH(O$27,'FY17ProjSCH(revised)'!$A$2:$S$2,0),FALSE)</f>
        <v>0</v>
      </c>
      <c r="P39" s="158">
        <f>+GPpcntSCH*(VLOOKUP($A39,FY18ProjRev!$B$4:$L$23,11,FALSE))*VLOOKUP($A39,'FY17ProjSCH(revised)'!$A$3:$S$22,MATCH(P$27,'FY17ProjSCH(revised)'!$A$2:$S$2,0),FALSE)</f>
        <v>0</v>
      </c>
      <c r="Q39" s="158">
        <f>+GPpcntSCH*(VLOOKUP($A39,FY18ProjRev!$B$4:$L$23,11,FALSE))*VLOOKUP($A39,'FY17ProjSCH(revised)'!$A$3:$S$22,MATCH(Q$27,'FY17ProjSCH(revised)'!$A$2:$S$2,0),FALSE)</f>
        <v>15254.940766153848</v>
      </c>
      <c r="R39" s="158">
        <f>+GPpcntSCH*(VLOOKUP($A39,FY18ProjRev!$B$4:$L$23,11,FALSE))*VLOOKUP($A39,'FY17ProjSCH(revised)'!$A$3:$S$22,MATCH(R$27,'FY17ProjSCH(revised)'!$A$2:$S$2,0),FALSE)</f>
        <v>0</v>
      </c>
      <c r="S39" s="158">
        <f>+GPpcntSCH*(VLOOKUP($A39,FY18ProjRev!$B$4:$L$23,11,FALSE))*VLOOKUP($A39,'FY17ProjSCH(revised)'!$A$3:$S$22,MATCH(S$27,'FY17ProjSCH(revised)'!$A$2:$S$2,0),FALSE)</f>
        <v>976.91738896551715</v>
      </c>
      <c r="T39" s="159">
        <f t="shared" si="4"/>
        <v>991571.1497999999</v>
      </c>
    </row>
    <row r="40" spans="1:91" s="40" customFormat="1" ht="20.100000000000001" customHeight="1" x14ac:dyDescent="0.25">
      <c r="A40" s="422">
        <v>37</v>
      </c>
      <c r="B40" s="155" t="s">
        <v>48</v>
      </c>
      <c r="C40" s="133">
        <f>+GPpcntSCH*(VLOOKUP($A40,FY18ProjRev!$B$4:$L$23,11,FALSE))*VLOOKUP($A40,'FY17ProjSCH(revised)'!$A$3:$S$22,MATCH(C$27,'FY17ProjSCH(revised)'!$A$2:$S$2,0),FALSE)</f>
        <v>954.58009456671255</v>
      </c>
      <c r="D40" s="133">
        <f>+GPpcntSCH*(VLOOKUP($A40,FY18ProjRev!$B$4:$L$23,11,FALSE))*VLOOKUP($A40,'FY17ProjSCH(revised)'!$A$3:$S$22,MATCH(D$27,'FY17ProjSCH(revised)'!$A$2:$S$2,0),FALSE)</f>
        <v>1527.3281513067402</v>
      </c>
      <c r="E40" s="133">
        <f>+GPpcntSCH*(VLOOKUP($A40,FY18ProjRev!$B$4:$L$23,11,FALSE))*VLOOKUP($A40,'FY17ProjSCH(revised)'!$A$3:$S$22,MATCH(E$27,'FY17ProjSCH(revised)'!$A$2:$S$2,0),FALSE)</f>
        <v>1092039.6281843192</v>
      </c>
      <c r="F40" s="133">
        <f>+GPpcntSCH*(VLOOKUP($A40,FY18ProjRev!$B$4:$L$23,11,FALSE))*VLOOKUP($A40,'FY17ProjSCH(revised)'!$A$3:$S$22,MATCH(F$27,'FY17ProjSCH(revised)'!$A$2:$S$2,0),FALSE)</f>
        <v>0</v>
      </c>
      <c r="G40" s="133">
        <f>+GPpcntSCH*(VLOOKUP($A40,FY18ProjRev!$B$4:$L$23,11,FALSE))*VLOOKUP($A40,'FY17ProjSCH(revised)'!$A$3:$S$22,MATCH(G$27,'FY17ProjSCH(revised)'!$A$2:$S$2,0),FALSE)</f>
        <v>1622.7861607634115</v>
      </c>
      <c r="H40" s="133">
        <f>+GPpcntSCH*(VLOOKUP($A40,FY18ProjRev!$B$4:$L$23,11,FALSE))*VLOOKUP($A40,'FY17ProjSCH(revised)'!$A$3:$S$22,MATCH(H$27,'FY17ProjSCH(revised)'!$A$2:$S$2,0),FALSE)</f>
        <v>0</v>
      </c>
      <c r="I40" s="133">
        <f>+GPpcntSCH*(VLOOKUP($A40,FY18ProjRev!$B$4:$L$23,11,FALSE))*VLOOKUP($A40,'FY17ProjSCH(revised)'!$A$3:$S$22,MATCH(I$27,'FY17ProjSCH(revised)'!$A$2:$S$2,0),FALSE)</f>
        <v>859.12208511004133</v>
      </c>
      <c r="J40" s="133">
        <f>+GPpcntSCH*(VLOOKUP($A40,FY18ProjRev!$B$4:$L$23,11,FALSE))*VLOOKUP($A40,'FY17ProjSCH(revised)'!$A$3:$S$22,MATCH(J$27,'FY17ProjSCH(revised)'!$A$2:$S$2,0),FALSE)</f>
        <v>5250.1905201169193</v>
      </c>
      <c r="K40" s="133">
        <f>+GPpcntSCH*(VLOOKUP($A40,FY18ProjRev!$B$4:$L$23,11,FALSE))*VLOOKUP($A40,'FY17ProjSCH(revised)'!$A$3:$S$22,MATCH(K$27,'FY17ProjSCH(revised)'!$A$2:$S$2,0),FALSE)</f>
        <v>6013.8545957702891</v>
      </c>
      <c r="L40" s="133">
        <f>+GPpcntSCH*(VLOOKUP($A40,FY18ProjRev!$B$4:$L$23,11,FALSE))*VLOOKUP($A40,'FY17ProjSCH(revised)'!$A$3:$S$22,MATCH(L$27,'FY17ProjSCH(revised)'!$A$2:$S$2,0),FALSE)</f>
        <v>0</v>
      </c>
      <c r="M40" s="133">
        <f>+GPpcntSCH*(VLOOKUP($A40,FY18ProjRev!$B$4:$L$23,11,FALSE))*VLOOKUP($A40,'FY17ProjSCH(revised)'!$A$3:$S$22,MATCH(M$27,'FY17ProjSCH(revised)'!$A$2:$S$2,0),FALSE)</f>
        <v>0</v>
      </c>
      <c r="N40" s="133">
        <f>+GPpcntSCH*(VLOOKUP($A40,FY18ProjRev!$B$4:$L$23,11,FALSE))*VLOOKUP($A40,'FY17ProjSCH(revised)'!$A$3:$S$22,MATCH(N$27,'FY17ProjSCH(revised)'!$A$2:$S$2,0),FALSE)</f>
        <v>668.20606619669888</v>
      </c>
      <c r="O40" s="133">
        <f>+GPpcntSCH*(VLOOKUP($A40,FY18ProjRev!$B$4:$L$23,11,FALSE))*VLOOKUP($A40,'FY17ProjSCH(revised)'!$A$3:$S$22,MATCH(O$27,'FY17ProjSCH(revised)'!$A$2:$S$2,0),FALSE)</f>
        <v>0</v>
      </c>
      <c r="P40" s="133">
        <f>+GPpcntSCH*(VLOOKUP($A40,FY18ProjRev!$B$4:$L$23,11,FALSE))*VLOOKUP($A40,'FY17ProjSCH(revised)'!$A$3:$S$22,MATCH(P$27,'FY17ProjSCH(revised)'!$A$2:$S$2,0),FALSE)</f>
        <v>381.83203782668505</v>
      </c>
      <c r="Q40" s="133">
        <f>+GPpcntSCH*(VLOOKUP($A40,FY18ProjRev!$B$4:$L$23,11,FALSE))*VLOOKUP($A40,'FY17ProjSCH(revised)'!$A$3:$S$22,MATCH(Q$27,'FY17ProjSCH(revised)'!$A$2:$S$2,0),FALSE)</f>
        <v>1050.038104023384</v>
      </c>
      <c r="R40" s="133">
        <f>+GPpcntSCH*(VLOOKUP($A40,FY18ProjRev!$B$4:$L$23,11,FALSE))*VLOOKUP($A40,'FY17ProjSCH(revised)'!$A$3:$S$22,MATCH(R$27,'FY17ProjSCH(revised)'!$A$2:$S$2,0),FALSE)</f>
        <v>0</v>
      </c>
      <c r="S40" s="133">
        <f>+GPpcntSCH*(VLOOKUP($A40,FY18ProjRev!$B$4:$L$23,11,FALSE))*VLOOKUP($A40,'FY17ProjSCH(revised)'!$A$3:$S$22,MATCH(S$27,'FY17ProjSCH(revised)'!$A$2:$S$2,0),FALSE)</f>
        <v>0</v>
      </c>
      <c r="T40" s="156">
        <f t="shared" si="4"/>
        <v>1110367.5660000001</v>
      </c>
    </row>
    <row r="41" spans="1:91" ht="20.100000000000001" customHeight="1" x14ac:dyDescent="0.25">
      <c r="A41" s="422">
        <v>39</v>
      </c>
      <c r="B41" s="157" t="s">
        <v>51</v>
      </c>
      <c r="C41" s="158">
        <f>+GPpcntSCH*(VLOOKUP($A41,FY18ProjRev!$B$4:$L$23,11,FALSE))*VLOOKUP($A41,'FY17ProjSCH(revised)'!$A$3:$S$22,MATCH(C$27,'FY17ProjSCH(revised)'!$A$2:$S$2,0),FALSE)</f>
        <v>0</v>
      </c>
      <c r="D41" s="158">
        <f>+GPpcntSCH*(VLOOKUP($A41,FY18ProjRev!$B$4:$L$23,11,FALSE))*VLOOKUP($A41,'FY17ProjSCH(revised)'!$A$3:$S$22,MATCH(D$27,'FY17ProjSCH(revised)'!$A$2:$S$2,0),FALSE)</f>
        <v>8343.5207253218887</v>
      </c>
      <c r="E41" s="158">
        <f>+GPpcntSCH*(VLOOKUP($A41,FY18ProjRev!$B$4:$L$23,11,FALSE))*VLOOKUP($A41,'FY17ProjSCH(revised)'!$A$3:$S$22,MATCH(E$27,'FY17ProjSCH(revised)'!$A$2:$S$2,0),FALSE)</f>
        <v>6586.9900463067534</v>
      </c>
      <c r="F41" s="158">
        <f>+GPpcntSCH*(VLOOKUP($A41,FY18ProjRev!$B$4:$L$23,11,FALSE))*VLOOKUP($A41,'FY17ProjSCH(revised)'!$A$3:$S$22,MATCH(F$27,'FY17ProjSCH(revised)'!$A$2:$S$2,0),FALSE)</f>
        <v>0</v>
      </c>
      <c r="G41" s="158">
        <f>+GPpcntSCH*(VLOOKUP($A41,FY18ProjRev!$B$4:$L$23,11,FALSE))*VLOOKUP($A41,'FY17ProjSCH(revised)'!$A$3:$S$22,MATCH(G$27,'FY17ProjSCH(revised)'!$A$2:$S$2,0),FALSE)</f>
        <v>351.30613580302685</v>
      </c>
      <c r="H41" s="158">
        <f>+GPpcntSCH*(VLOOKUP($A41,FY18ProjRev!$B$4:$L$23,11,FALSE))*VLOOKUP($A41,'FY17ProjSCH(revised)'!$A$3:$S$22,MATCH(H$27,'FY17ProjSCH(revised)'!$A$2:$S$2,0),FALSE)</f>
        <v>0</v>
      </c>
      <c r="I41" s="158">
        <f>+GPpcntSCH*(VLOOKUP($A41,FY18ProjRev!$B$4:$L$23,11,FALSE))*VLOOKUP($A41,'FY17ProjSCH(revised)'!$A$3:$S$22,MATCH(I$27,'FY17ProjSCH(revised)'!$A$2:$S$2,0),FALSE)</f>
        <v>0</v>
      </c>
      <c r="J41" s="158">
        <f>+GPpcntSCH*(VLOOKUP($A41,FY18ProjRev!$B$4:$L$23,11,FALSE))*VLOOKUP($A41,'FY17ProjSCH(revised)'!$A$3:$S$22,MATCH(J$27,'FY17ProjSCH(revised)'!$A$2:$S$2,0),FALSE)</f>
        <v>1924367.1853950303</v>
      </c>
      <c r="K41" s="158">
        <f>+GPpcntSCH*(VLOOKUP($A41,FY18ProjRev!$B$4:$L$23,11,FALSE))*VLOOKUP($A41,'FY17ProjSCH(revised)'!$A$3:$S$22,MATCH(K$27,'FY17ProjSCH(revised)'!$A$2:$S$2,0),FALSE)</f>
        <v>3249.5817561779986</v>
      </c>
      <c r="L41" s="158">
        <f>+GPpcntSCH*(VLOOKUP($A41,FY18ProjRev!$B$4:$L$23,11,FALSE))*VLOOKUP($A41,'FY17ProjSCH(revised)'!$A$3:$S$22,MATCH(L$27,'FY17ProjSCH(revised)'!$A$2:$S$2,0),FALSE)</f>
        <v>0</v>
      </c>
      <c r="M41" s="158">
        <f>+GPpcntSCH*(VLOOKUP($A41,FY18ProjRev!$B$4:$L$23,11,FALSE))*VLOOKUP($A41,'FY17ProjSCH(revised)'!$A$3:$S$22,MATCH(M$27,'FY17ProjSCH(revised)'!$A$2:$S$2,0),FALSE)</f>
        <v>0</v>
      </c>
      <c r="N41" s="158">
        <f>+GPpcntSCH*(VLOOKUP($A41,FY18ProjRev!$B$4:$L$23,11,FALSE))*VLOOKUP($A41,'FY17ProjSCH(revised)'!$A$3:$S$22,MATCH(N$27,'FY17ProjSCH(revised)'!$A$2:$S$2,0),FALSE)</f>
        <v>526.9592037045403</v>
      </c>
      <c r="O41" s="158">
        <f>+GPpcntSCH*(VLOOKUP($A41,FY18ProjRev!$B$4:$L$23,11,FALSE))*VLOOKUP($A41,'FY17ProjSCH(revised)'!$A$3:$S$22,MATCH(O$27,'FY17ProjSCH(revised)'!$A$2:$S$2,0),FALSE)</f>
        <v>0</v>
      </c>
      <c r="P41" s="158">
        <f>+GPpcntSCH*(VLOOKUP($A41,FY18ProjRev!$B$4:$L$23,11,FALSE))*VLOOKUP($A41,'FY17ProjSCH(revised)'!$A$3:$S$22,MATCH(P$27,'FY17ProjSCH(revised)'!$A$2:$S$2,0),FALSE)</f>
        <v>0</v>
      </c>
      <c r="Q41" s="158">
        <f>+GPpcntSCH*(VLOOKUP($A41,FY18ProjRev!$B$4:$L$23,11,FALSE))*VLOOKUP($A41,'FY17ProjSCH(revised)'!$A$3:$S$22,MATCH(Q$27,'FY17ProjSCH(revised)'!$A$2:$S$2,0),FALSE)</f>
        <v>614.785737655297</v>
      </c>
      <c r="R41" s="158">
        <f>+GPpcntSCH*(VLOOKUP($A41,FY18ProjRev!$B$4:$L$23,11,FALSE))*VLOOKUP($A41,'FY17ProjSCH(revised)'!$A$3:$S$22,MATCH(R$27,'FY17ProjSCH(revised)'!$A$2:$S$2,0),FALSE)</f>
        <v>0</v>
      </c>
      <c r="S41" s="158">
        <f>+GPpcntSCH*(VLOOKUP($A41,FY18ProjRev!$B$4:$L$23,11,FALSE))*VLOOKUP($A41,'FY17ProjSCH(revised)'!$A$3:$S$22,MATCH(S$27,'FY17ProjSCH(revised)'!$A$2:$S$2,0),FALSE)</f>
        <v>0</v>
      </c>
      <c r="T41" s="159">
        <f t="shared" si="4"/>
        <v>1944040.3289999999</v>
      </c>
    </row>
    <row r="42" spans="1:91" s="40" customFormat="1" ht="20.100000000000001" customHeight="1" x14ac:dyDescent="0.25">
      <c r="A42" s="422">
        <v>41</v>
      </c>
      <c r="B42" s="155" t="s">
        <v>53</v>
      </c>
      <c r="C42" s="133">
        <f>+GPpcntSCH*(VLOOKUP($A42,FY18ProjRev!$B$4:$L$23,11,FALSE))*VLOOKUP($A42,'FY17ProjSCH(revised)'!$A$3:$S$22,MATCH(C$27,'FY17ProjSCH(revised)'!$A$2:$S$2,0),FALSE)</f>
        <v>0</v>
      </c>
      <c r="D42" s="133">
        <f>+GPpcntSCH*(VLOOKUP($A42,FY18ProjRev!$B$4:$L$23,11,FALSE))*VLOOKUP($A42,'FY17ProjSCH(revised)'!$A$3:$S$22,MATCH(D$27,'FY17ProjSCH(revised)'!$A$2:$S$2,0),FALSE)</f>
        <v>11078.313113960456</v>
      </c>
      <c r="E42" s="133">
        <f>+GPpcntSCH*(VLOOKUP($A42,FY18ProjRev!$B$4:$L$23,11,FALSE))*VLOOKUP($A42,'FY17ProjSCH(revised)'!$A$3:$S$22,MATCH(E$27,'FY17ProjSCH(revised)'!$A$2:$S$2,0),FALSE)</f>
        <v>898.24160383463141</v>
      </c>
      <c r="F42" s="133">
        <f>+GPpcntSCH*(VLOOKUP($A42,FY18ProjRev!$B$4:$L$23,11,FALSE))*VLOOKUP($A42,'FY17ProjSCH(revised)'!$A$3:$S$22,MATCH(F$27,'FY17ProjSCH(revised)'!$A$2:$S$2,0),FALSE)</f>
        <v>0</v>
      </c>
      <c r="G42" s="133">
        <f>+GPpcntSCH*(VLOOKUP($A42,FY18ProjRev!$B$4:$L$23,11,FALSE))*VLOOKUP($A42,'FY17ProjSCH(revised)'!$A$3:$S$22,MATCH(G$27,'FY17ProjSCH(revised)'!$A$2:$S$2,0),FALSE)</f>
        <v>0</v>
      </c>
      <c r="H42" s="133">
        <f>+GPpcntSCH*(VLOOKUP($A42,FY18ProjRev!$B$4:$L$23,11,FALSE))*VLOOKUP($A42,'FY17ProjSCH(revised)'!$A$3:$S$22,MATCH(H$27,'FY17ProjSCH(revised)'!$A$2:$S$2,0),FALSE)</f>
        <v>1397.2647170760933</v>
      </c>
      <c r="I42" s="133">
        <f>+GPpcntSCH*(VLOOKUP($A42,FY18ProjRev!$B$4:$L$23,11,FALSE))*VLOOKUP($A42,'FY17ProjSCH(revised)'!$A$3:$S$22,MATCH(I$27,'FY17ProjSCH(revised)'!$A$2:$S$2,0),FALSE)</f>
        <v>0</v>
      </c>
      <c r="J42" s="133">
        <f>+GPpcntSCH*(VLOOKUP($A42,FY18ProjRev!$B$4:$L$23,11,FALSE))*VLOOKUP($A42,'FY17ProjSCH(revised)'!$A$3:$S$22,MATCH(J$27,'FY17ProjSCH(revised)'!$A$2:$S$2,0),FALSE)</f>
        <v>316081.23992714199</v>
      </c>
      <c r="K42" s="133">
        <f>+GPpcntSCH*(VLOOKUP($A42,FY18ProjRev!$B$4:$L$23,11,FALSE))*VLOOKUP($A42,'FY17ProjSCH(revised)'!$A$3:$S$22,MATCH(K$27,'FY17ProjSCH(revised)'!$A$2:$S$2,0),FALSE)</f>
        <v>3093.9433020970641</v>
      </c>
      <c r="L42" s="133">
        <f>+GPpcntSCH*(VLOOKUP($A42,FY18ProjRev!$B$4:$L$23,11,FALSE))*VLOOKUP($A42,'FY17ProjSCH(revised)'!$A$3:$S$22,MATCH(L$27,'FY17ProjSCH(revised)'!$A$2:$S$2,0),FALSE)</f>
        <v>0</v>
      </c>
      <c r="M42" s="133">
        <f>+GPpcntSCH*(VLOOKUP($A42,FY18ProjRev!$B$4:$L$23,11,FALSE))*VLOOKUP($A42,'FY17ProjSCH(revised)'!$A$3:$S$22,MATCH(M$27,'FY17ProjSCH(revised)'!$A$2:$S$2,0),FALSE)</f>
        <v>0</v>
      </c>
      <c r="N42" s="133">
        <f>+GPpcntSCH*(VLOOKUP($A42,FY18ProjRev!$B$4:$L$23,11,FALSE))*VLOOKUP($A42,'FY17ProjSCH(revised)'!$A$3:$S$22,MATCH(N$27,'FY17ProjSCH(revised)'!$A$2:$S$2,0),FALSE)</f>
        <v>0</v>
      </c>
      <c r="O42" s="133">
        <f>+GPpcntSCH*(VLOOKUP($A42,FY18ProjRev!$B$4:$L$23,11,FALSE))*VLOOKUP($A42,'FY17ProjSCH(revised)'!$A$3:$S$22,MATCH(O$27,'FY17ProjSCH(revised)'!$A$2:$S$2,0),FALSE)</f>
        <v>0</v>
      </c>
      <c r="P42" s="133">
        <f>+GPpcntSCH*(VLOOKUP($A42,FY18ProjRev!$B$4:$L$23,11,FALSE))*VLOOKUP($A42,'FY17ProjSCH(revised)'!$A$3:$S$22,MATCH(P$27,'FY17ProjSCH(revised)'!$A$2:$S$2,0),FALSE)</f>
        <v>0</v>
      </c>
      <c r="Q42" s="133">
        <f>+GPpcntSCH*(VLOOKUP($A42,FY18ProjRev!$B$4:$L$23,11,FALSE))*VLOOKUP($A42,'FY17ProjSCH(revised)'!$A$3:$S$22,MATCH(Q$27,'FY17ProjSCH(revised)'!$A$2:$S$2,0),FALSE)</f>
        <v>598.82773588975431</v>
      </c>
      <c r="R42" s="133">
        <f>+GPpcntSCH*(VLOOKUP($A42,FY18ProjRev!$B$4:$L$23,11,FALSE))*VLOOKUP($A42,'FY17ProjSCH(revised)'!$A$3:$S$22,MATCH(R$27,'FY17ProjSCH(revised)'!$A$2:$S$2,0),FALSE)</f>
        <v>0</v>
      </c>
      <c r="S42" s="133">
        <f>+GPpcntSCH*(VLOOKUP($A42,FY18ProjRev!$B$4:$L$23,11,FALSE))*VLOOKUP($A42,'FY17ProjSCH(revised)'!$A$3:$S$22,MATCH(S$27,'FY17ProjSCH(revised)'!$A$2:$S$2,0),FALSE)</f>
        <v>0</v>
      </c>
      <c r="T42" s="156">
        <f t="shared" si="4"/>
        <v>333147.83040000004</v>
      </c>
    </row>
    <row r="43" spans="1:91" ht="20.100000000000001" customHeight="1" x14ac:dyDescent="0.25">
      <c r="A43" s="422">
        <v>45</v>
      </c>
      <c r="B43" s="157" t="s">
        <v>162</v>
      </c>
      <c r="C43" s="158">
        <f>+GPpcntSCH*(VLOOKUP($A43,FY18ProjRev!$B$4:$L$23,11,FALSE))*VLOOKUP($A43,'FY17ProjSCH(revised)'!$A$3:$S$22,MATCH(C$27,'FY17ProjSCH(revised)'!$A$2:$S$2,0),FALSE)</f>
        <v>0</v>
      </c>
      <c r="D43" s="158">
        <f>+GPpcntSCH*(VLOOKUP($A43,FY18ProjRev!$B$4:$L$23,11,FALSE))*VLOOKUP($A43,'FY17ProjSCH(revised)'!$A$3:$S$22,MATCH(D$27,'FY17ProjSCH(revised)'!$A$2:$S$2,0),FALSE)</f>
        <v>1130.8223938618924</v>
      </c>
      <c r="E43" s="158">
        <f>+GPpcntSCH*(VLOOKUP($A43,FY18ProjRev!$B$4:$L$23,11,FALSE))*VLOOKUP($A43,'FY17ProjSCH(revised)'!$A$3:$S$22,MATCH(E$27,'FY17ProjSCH(revised)'!$A$2:$S$2,0),FALSE)</f>
        <v>0</v>
      </c>
      <c r="F43" s="158">
        <f>+GPpcntSCH*(VLOOKUP($A43,FY18ProjRev!$B$4:$L$23,11,FALSE))*VLOOKUP($A43,'FY17ProjSCH(revised)'!$A$3:$S$22,MATCH(F$27,'FY17ProjSCH(revised)'!$A$2:$S$2,0),FALSE)</f>
        <v>94.235199488491034</v>
      </c>
      <c r="G43" s="158">
        <f>+GPpcntSCH*(VLOOKUP($A43,FY18ProjRev!$B$4:$L$23,11,FALSE))*VLOOKUP($A43,'FY17ProjSCH(revised)'!$A$3:$S$22,MATCH(G$27,'FY17ProjSCH(revised)'!$A$2:$S$2,0),FALSE)</f>
        <v>0</v>
      </c>
      <c r="H43" s="158">
        <f>+GPpcntSCH*(VLOOKUP($A43,FY18ProjRev!$B$4:$L$23,11,FALSE))*VLOOKUP($A43,'FY17ProjSCH(revised)'!$A$3:$S$22,MATCH(H$27,'FY17ProjSCH(revised)'!$A$2:$S$2,0),FALSE)</f>
        <v>0</v>
      </c>
      <c r="I43" s="158">
        <f>+GPpcntSCH*(VLOOKUP($A43,FY18ProjRev!$B$4:$L$23,11,FALSE))*VLOOKUP($A43,'FY17ProjSCH(revised)'!$A$3:$S$22,MATCH(I$27,'FY17ProjSCH(revised)'!$A$2:$S$2,0),FALSE)</f>
        <v>0</v>
      </c>
      <c r="J43" s="158">
        <f>+GPpcntSCH*(VLOOKUP($A43,FY18ProjRev!$B$4:$L$23,11,FALSE))*VLOOKUP($A43,'FY17ProjSCH(revised)'!$A$3:$S$22,MATCH(J$27,'FY17ProjSCH(revised)'!$A$2:$S$2,0),FALSE)</f>
        <v>0</v>
      </c>
      <c r="K43" s="158">
        <f>+GPpcntSCH*(VLOOKUP($A43,FY18ProjRev!$B$4:$L$23,11,FALSE))*VLOOKUP($A43,'FY17ProjSCH(revised)'!$A$3:$S$22,MATCH(K$27,'FY17ProjSCH(revised)'!$A$2:$S$2,0),FALSE)</f>
        <v>4334.819176470588</v>
      </c>
      <c r="L43" s="158">
        <f>+GPpcntSCH*(VLOOKUP($A43,FY18ProjRev!$B$4:$L$23,11,FALSE))*VLOOKUP($A43,'FY17ProjSCH(revised)'!$A$3:$S$22,MATCH(L$27,'FY17ProjSCH(revised)'!$A$2:$S$2,0),FALSE)</f>
        <v>3203.996782608695</v>
      </c>
      <c r="M43" s="158">
        <f>+GPpcntSCH*(VLOOKUP($A43,FY18ProjRev!$B$4:$L$23,11,FALSE))*VLOOKUP($A43,'FY17ProjSCH(revised)'!$A$3:$S$22,MATCH(M$27,'FY17ProjSCH(revised)'!$A$2:$S$2,0),FALSE)</f>
        <v>94.235199488491034</v>
      </c>
      <c r="N43" s="158">
        <f>+GPpcntSCH*(VLOOKUP($A43,FY18ProjRev!$B$4:$L$23,11,FALSE))*VLOOKUP($A43,'FY17ProjSCH(revised)'!$A$3:$S$22,MATCH(N$27,'FY17ProjSCH(revised)'!$A$2:$S$2,0),FALSE)</f>
        <v>7444.5807595907918</v>
      </c>
      <c r="O43" s="158">
        <f>+GPpcntSCH*(VLOOKUP($A43,FY18ProjRev!$B$4:$L$23,11,FALSE))*VLOOKUP($A43,'FY17ProjSCH(revised)'!$A$3:$S$22,MATCH(O$27,'FY17ProjSCH(revised)'!$A$2:$S$2,0),FALSE)</f>
        <v>297217.81918670074</v>
      </c>
      <c r="P43" s="158">
        <f>+GPpcntSCH*(VLOOKUP($A43,FY18ProjRev!$B$4:$L$23,11,FALSE))*VLOOKUP($A43,'FY17ProjSCH(revised)'!$A$3:$S$22,MATCH(P$27,'FY17ProjSCH(revised)'!$A$2:$S$2,0),FALSE)</f>
        <v>9706.2255473145779</v>
      </c>
      <c r="Q43" s="158">
        <f>+GPpcntSCH*(VLOOKUP($A43,FY18ProjRev!$B$4:$L$23,11,FALSE))*VLOOKUP($A43,'FY17ProjSCH(revised)'!$A$3:$S$22,MATCH(Q$27,'FY17ProjSCH(revised)'!$A$2:$S$2,0),FALSE)</f>
        <v>8386.9327544757016</v>
      </c>
      <c r="R43" s="158">
        <f>+GPpcntSCH*(VLOOKUP($A43,FY18ProjRev!$B$4:$L$23,11,FALSE))*VLOOKUP($A43,'FY17ProjSCH(revised)'!$A$3:$S$22,MATCH(R$27,'FY17ProjSCH(revised)'!$A$2:$S$2,0),FALSE)</f>
        <v>0</v>
      </c>
      <c r="S43" s="158">
        <f>+GPpcntSCH*(VLOOKUP($A43,FY18ProjRev!$B$4:$L$23,11,FALSE))*VLOOKUP($A43,'FY17ProjSCH(revised)'!$A$3:$S$22,MATCH(S$27,'FY17ProjSCH(revised)'!$A$2:$S$2,0),FALSE)</f>
        <v>0</v>
      </c>
      <c r="T43" s="159">
        <f t="shared" si="4"/>
        <v>331613.66699999996</v>
      </c>
    </row>
    <row r="44" spans="1:91" s="40" customFormat="1" ht="20.100000000000001" customHeight="1" x14ac:dyDescent="0.25">
      <c r="A44" s="422">
        <v>47</v>
      </c>
      <c r="B44" s="155" t="s">
        <v>60</v>
      </c>
      <c r="C44" s="133">
        <f>+GPpcntSCH*(VLOOKUP($A44,FY18ProjRev!$B$4:$L$23,11,FALSE))*VLOOKUP($A44,'FY17ProjSCH(revised)'!$A$3:$S$22,MATCH(C$27,'FY17ProjSCH(revised)'!$A$2:$S$2,0),FALSE)</f>
        <v>0</v>
      </c>
      <c r="D44" s="133">
        <f>+GPpcntSCH*(VLOOKUP($A44,FY18ProjRev!$B$4:$L$23,11,FALSE))*VLOOKUP($A44,'FY17ProjSCH(revised)'!$A$3:$S$22,MATCH(D$27,'FY17ProjSCH(revised)'!$A$2:$S$2,0),FALSE)</f>
        <v>439.81501698938791</v>
      </c>
      <c r="E44" s="133">
        <f>+GPpcntSCH*(VLOOKUP($A44,FY18ProjRev!$B$4:$L$23,11,FALSE))*VLOOKUP($A44,'FY17ProjSCH(revised)'!$A$3:$S$22,MATCH(E$27,'FY17ProjSCH(revised)'!$A$2:$S$2,0),FALSE)</f>
        <v>1319.4450509681637</v>
      </c>
      <c r="F44" s="133">
        <f>+GPpcntSCH*(VLOOKUP($A44,FY18ProjRev!$B$4:$L$23,11,FALSE))*VLOOKUP($A44,'FY17ProjSCH(revised)'!$A$3:$S$22,MATCH(F$27,'FY17ProjSCH(revised)'!$A$2:$S$2,0),FALSE)</f>
        <v>0</v>
      </c>
      <c r="G44" s="133">
        <f>+GPpcntSCH*(VLOOKUP($A44,FY18ProjRev!$B$4:$L$23,11,FALSE))*VLOOKUP($A44,'FY17ProjSCH(revised)'!$A$3:$S$22,MATCH(G$27,'FY17ProjSCH(revised)'!$A$2:$S$2,0),FALSE)</f>
        <v>0</v>
      </c>
      <c r="H44" s="133">
        <f>+GPpcntSCH*(VLOOKUP($A44,FY18ProjRev!$B$4:$L$23,11,FALSE))*VLOOKUP($A44,'FY17ProjSCH(revised)'!$A$3:$S$22,MATCH(H$27,'FY17ProjSCH(revised)'!$A$2:$S$2,0),FALSE)</f>
        <v>439.81501698938791</v>
      </c>
      <c r="I44" s="133">
        <f>+GPpcntSCH*(VLOOKUP($A44,FY18ProjRev!$B$4:$L$23,11,FALSE))*VLOOKUP($A44,'FY17ProjSCH(revised)'!$A$3:$S$22,MATCH(I$27,'FY17ProjSCH(revised)'!$A$2:$S$2,0),FALSE)</f>
        <v>0</v>
      </c>
      <c r="J44" s="133">
        <f>+GPpcntSCH*(VLOOKUP($A44,FY18ProjRev!$B$4:$L$23,11,FALSE))*VLOOKUP($A44,'FY17ProjSCH(revised)'!$A$3:$S$22,MATCH(J$27,'FY17ProjSCH(revised)'!$A$2:$S$2,0),FALSE)</f>
        <v>0</v>
      </c>
      <c r="K44" s="133">
        <f>+GPpcntSCH*(VLOOKUP($A44,FY18ProjRev!$B$4:$L$23,11,FALSE))*VLOOKUP($A44,'FY17ProjSCH(revised)'!$A$3:$S$22,MATCH(K$27,'FY17ProjSCH(revised)'!$A$2:$S$2,0),FALSE)</f>
        <v>0</v>
      </c>
      <c r="L44" s="133">
        <f>+GPpcntSCH*(VLOOKUP($A44,FY18ProjRev!$B$4:$L$23,11,FALSE))*VLOOKUP($A44,'FY17ProjSCH(revised)'!$A$3:$S$22,MATCH(L$27,'FY17ProjSCH(revised)'!$A$2:$S$2,0),FALSE)</f>
        <v>1319.4450509681637</v>
      </c>
      <c r="M44" s="133">
        <f>+GPpcntSCH*(VLOOKUP($A44,FY18ProjRev!$B$4:$L$23,11,FALSE))*VLOOKUP($A44,'FY17ProjSCH(revised)'!$A$3:$S$22,MATCH(M$27,'FY17ProjSCH(revised)'!$A$2:$S$2,0),FALSE)</f>
        <v>0</v>
      </c>
      <c r="N44" s="133">
        <f>+GPpcntSCH*(VLOOKUP($A44,FY18ProjRev!$B$4:$L$23,11,FALSE))*VLOOKUP($A44,'FY17ProjSCH(revised)'!$A$3:$S$22,MATCH(N$27,'FY17ProjSCH(revised)'!$A$2:$S$2,0),FALSE)</f>
        <v>148657.47574241311</v>
      </c>
      <c r="O44" s="133">
        <f>+GPpcntSCH*(VLOOKUP($A44,FY18ProjRev!$B$4:$L$23,11,FALSE))*VLOOKUP($A44,'FY17ProjSCH(revised)'!$A$3:$S$22,MATCH(O$27,'FY17ProjSCH(revised)'!$A$2:$S$2,0),FALSE)</f>
        <v>13047.845504018507</v>
      </c>
      <c r="P44" s="133">
        <f>+GPpcntSCH*(VLOOKUP($A44,FY18ProjRev!$B$4:$L$23,11,FALSE))*VLOOKUP($A44,'FY17ProjSCH(revised)'!$A$3:$S$22,MATCH(P$27,'FY17ProjSCH(revised)'!$A$2:$S$2,0),FALSE)</f>
        <v>1279201.9769136347</v>
      </c>
      <c r="Q44" s="133">
        <f>+GPpcntSCH*(VLOOKUP($A44,FY18ProjRev!$B$4:$L$23,11,FALSE))*VLOOKUP($A44,'FY17ProjSCH(revised)'!$A$3:$S$22,MATCH(Q$27,'FY17ProjSCH(revised)'!$A$2:$S$2,0),FALSE)</f>
        <v>13047.845504018507</v>
      </c>
      <c r="R44" s="133">
        <f>+GPpcntSCH*(VLOOKUP($A44,FY18ProjRev!$B$4:$L$23,11,FALSE))*VLOOKUP($A44,'FY17ProjSCH(revised)'!$A$3:$S$22,MATCH(R$27,'FY17ProjSCH(revised)'!$A$2:$S$2,0),FALSE)</f>
        <v>0</v>
      </c>
      <c r="S44" s="133">
        <f>+GPpcntSCH*(VLOOKUP($A44,FY18ProjRev!$B$4:$L$23,11,FALSE))*VLOOKUP($A44,'FY17ProjSCH(revised)'!$A$3:$S$22,MATCH(S$27,'FY17ProjSCH(revised)'!$A$2:$S$2,0),FALSE)</f>
        <v>0</v>
      </c>
      <c r="T44" s="156">
        <f t="shared" si="4"/>
        <v>1457473.6638</v>
      </c>
    </row>
    <row r="45" spans="1:91" ht="20.100000000000001" customHeight="1" x14ac:dyDescent="0.25">
      <c r="A45" s="422">
        <v>49</v>
      </c>
      <c r="B45" s="157" t="s">
        <v>63</v>
      </c>
      <c r="C45" s="158">
        <f>+GPpcntSCH*(VLOOKUP($A45,FY18ProjRev!$B$4:$L$23,11,FALSE))*VLOOKUP($A45,'FY17ProjSCH(revised)'!$A$3:$S$22,MATCH(C$27,'FY17ProjSCH(revised)'!$A$2:$S$2,0),FALSE)</f>
        <v>0</v>
      </c>
      <c r="D45" s="158">
        <f>+GPpcntSCH*(VLOOKUP($A45,FY18ProjRev!$B$4:$L$23,11,FALSE))*VLOOKUP($A45,'FY17ProjSCH(revised)'!$A$3:$S$22,MATCH(D$27,'FY17ProjSCH(revised)'!$A$2:$S$2,0),FALSE)</f>
        <v>1242.5622927050292</v>
      </c>
      <c r="E45" s="158">
        <f>+GPpcntSCH*(VLOOKUP($A45,FY18ProjRev!$B$4:$L$23,11,FALSE))*VLOOKUP($A45,'FY17ProjSCH(revised)'!$A$3:$S$22,MATCH(E$27,'FY17ProjSCH(revised)'!$A$2:$S$2,0),FALSE)</f>
        <v>165.67497236067058</v>
      </c>
      <c r="F45" s="158">
        <f>+GPpcntSCH*(VLOOKUP($A45,FY18ProjRev!$B$4:$L$23,11,FALSE))*VLOOKUP($A45,'FY17ProjSCH(revised)'!$A$3:$S$22,MATCH(F$27,'FY17ProjSCH(revised)'!$A$2:$S$2,0),FALSE)</f>
        <v>0</v>
      </c>
      <c r="G45" s="158">
        <f>+GPpcntSCH*(VLOOKUP($A45,FY18ProjRev!$B$4:$L$23,11,FALSE))*VLOOKUP($A45,'FY17ProjSCH(revised)'!$A$3:$S$22,MATCH(G$27,'FY17ProjSCH(revised)'!$A$2:$S$2,0),FALSE)</f>
        <v>0</v>
      </c>
      <c r="H45" s="158">
        <f>+GPpcntSCH*(VLOOKUP($A45,FY18ProjRev!$B$4:$L$23,11,FALSE))*VLOOKUP($A45,'FY17ProjSCH(revised)'!$A$3:$S$22,MATCH(H$27,'FY17ProjSCH(revised)'!$A$2:$S$2,0),FALSE)</f>
        <v>0</v>
      </c>
      <c r="I45" s="158">
        <f>+GPpcntSCH*(VLOOKUP($A45,FY18ProjRev!$B$4:$L$23,11,FALSE))*VLOOKUP($A45,'FY17ProjSCH(revised)'!$A$3:$S$22,MATCH(I$27,'FY17ProjSCH(revised)'!$A$2:$S$2,0),FALSE)</f>
        <v>0</v>
      </c>
      <c r="J45" s="158">
        <f>+GPpcntSCH*(VLOOKUP($A45,FY18ProjRev!$B$4:$L$23,11,FALSE))*VLOOKUP($A45,'FY17ProjSCH(revised)'!$A$3:$S$22,MATCH(J$27,'FY17ProjSCH(revised)'!$A$2:$S$2,0),FALSE)</f>
        <v>0</v>
      </c>
      <c r="K45" s="158">
        <f>+GPpcntSCH*(VLOOKUP($A45,FY18ProjRev!$B$4:$L$23,11,FALSE))*VLOOKUP($A45,'FY17ProjSCH(revised)'!$A$3:$S$22,MATCH(K$27,'FY17ProjSCH(revised)'!$A$2:$S$2,0),FALSE)</f>
        <v>0</v>
      </c>
      <c r="L45" s="158">
        <f>+GPpcntSCH*(VLOOKUP($A45,FY18ProjRev!$B$4:$L$23,11,FALSE))*VLOOKUP($A45,'FY17ProjSCH(revised)'!$A$3:$S$22,MATCH(L$27,'FY17ProjSCH(revised)'!$A$2:$S$2,0),FALSE)</f>
        <v>0</v>
      </c>
      <c r="M45" s="158">
        <f>+GPpcntSCH*(VLOOKUP($A45,FY18ProjRev!$B$4:$L$23,11,FALSE))*VLOOKUP($A45,'FY17ProjSCH(revised)'!$A$3:$S$22,MATCH(M$27,'FY17ProjSCH(revised)'!$A$2:$S$2,0),FALSE)</f>
        <v>0</v>
      </c>
      <c r="N45" s="158">
        <f>+GPpcntSCH*(VLOOKUP($A45,FY18ProjRev!$B$4:$L$23,11,FALSE))*VLOOKUP($A45,'FY17ProjSCH(revised)'!$A$3:$S$22,MATCH(N$27,'FY17ProjSCH(revised)'!$A$2:$S$2,0),FALSE)</f>
        <v>3283429.4397299499</v>
      </c>
      <c r="O45" s="158">
        <f>+GPpcntSCH*(VLOOKUP($A45,FY18ProjRev!$B$4:$L$23,11,FALSE))*VLOOKUP($A45,'FY17ProjSCH(revised)'!$A$3:$S$22,MATCH(O$27,'FY17ProjSCH(revised)'!$A$2:$S$2,0),FALSE)</f>
        <v>0</v>
      </c>
      <c r="P45" s="158">
        <f>+GPpcntSCH*(VLOOKUP($A45,FY18ProjRev!$B$4:$L$23,11,FALSE))*VLOOKUP($A45,'FY17ProjSCH(revised)'!$A$3:$S$22,MATCH(P$27,'FY17ProjSCH(revised)'!$A$2:$S$2,0),FALSE)</f>
        <v>0</v>
      </c>
      <c r="Q45" s="158">
        <f>+GPpcntSCH*(VLOOKUP($A45,FY18ProjRev!$B$4:$L$23,11,FALSE))*VLOOKUP($A45,'FY17ProjSCH(revised)'!$A$3:$S$22,MATCH(Q$27,'FY17ProjSCH(revised)'!$A$2:$S$2,0),FALSE)</f>
        <v>5964.299004984141</v>
      </c>
      <c r="R45" s="158">
        <f>+GPpcntSCH*(VLOOKUP($A45,FY18ProjRev!$B$4:$L$23,11,FALSE))*VLOOKUP($A45,'FY17ProjSCH(revised)'!$A$3:$S$22,MATCH(R$27,'FY17ProjSCH(revised)'!$A$2:$S$2,0),FALSE)</f>
        <v>0</v>
      </c>
      <c r="S45" s="158">
        <f>+GPpcntSCH*(VLOOKUP($A45,FY18ProjRev!$B$4:$L$23,11,FALSE))*VLOOKUP($A45,'FY17ProjSCH(revised)'!$A$3:$S$22,MATCH(S$27,'FY17ProjSCH(revised)'!$A$2:$S$2,0),FALSE)</f>
        <v>0</v>
      </c>
      <c r="T45" s="159">
        <f t="shared" si="4"/>
        <v>3290801.9759999998</v>
      </c>
    </row>
    <row r="46" spans="1:91" s="40" customFormat="1" ht="20.100000000000001" customHeight="1" x14ac:dyDescent="0.25">
      <c r="A46" s="422">
        <v>51</v>
      </c>
      <c r="B46" s="155" t="s">
        <v>66</v>
      </c>
      <c r="C46" s="133">
        <f>+GPpcntSCH*(VLOOKUP($A46,FY18ProjRev!$B$4:$L$23,11,FALSE))*VLOOKUP($A46,'FY17ProjSCH(revised)'!$A$3:$S$22,MATCH(C$27,'FY17ProjSCH(revised)'!$A$2:$S$2,0),FALSE)</f>
        <v>0</v>
      </c>
      <c r="D46" s="133">
        <f>+GPpcntSCH*(VLOOKUP($A46,FY18ProjRev!$B$4:$L$23,11,FALSE))*VLOOKUP($A46,'FY17ProjSCH(revised)'!$A$3:$S$22,MATCH(D$27,'FY17ProjSCH(revised)'!$A$2:$S$2,0),FALSE)</f>
        <v>428.78649460659904</v>
      </c>
      <c r="E46" s="133">
        <f>+GPpcntSCH*(VLOOKUP($A46,FY18ProjRev!$B$4:$L$23,11,FALSE))*VLOOKUP($A46,'FY17ProjSCH(revised)'!$A$3:$S$22,MATCH(E$27,'FY17ProjSCH(revised)'!$A$2:$S$2,0),FALSE)</f>
        <v>0</v>
      </c>
      <c r="F46" s="133">
        <f>+GPpcntSCH*(VLOOKUP($A46,FY18ProjRev!$B$4:$L$23,11,FALSE))*VLOOKUP($A46,'FY17ProjSCH(revised)'!$A$3:$S$22,MATCH(F$27,'FY17ProjSCH(revised)'!$A$2:$S$2,0),FALSE)</f>
        <v>0</v>
      </c>
      <c r="G46" s="133">
        <f>+GPpcntSCH*(VLOOKUP($A46,FY18ProjRev!$B$4:$L$23,11,FALSE))*VLOOKUP($A46,'FY17ProjSCH(revised)'!$A$3:$S$22,MATCH(G$27,'FY17ProjSCH(revised)'!$A$2:$S$2,0),FALSE)</f>
        <v>171.51459784263963</v>
      </c>
      <c r="H46" s="133">
        <f>+GPpcntSCH*(VLOOKUP($A46,FY18ProjRev!$B$4:$L$23,11,FALSE))*VLOOKUP($A46,'FY17ProjSCH(revised)'!$A$3:$S$22,MATCH(H$27,'FY17ProjSCH(revised)'!$A$2:$S$2,0),FALSE)</f>
        <v>0</v>
      </c>
      <c r="I46" s="133">
        <f>+GPpcntSCH*(VLOOKUP($A46,FY18ProjRev!$B$4:$L$23,11,FALSE))*VLOOKUP($A46,'FY17ProjSCH(revised)'!$A$3:$S$22,MATCH(I$27,'FY17ProjSCH(revised)'!$A$2:$S$2,0),FALSE)</f>
        <v>0</v>
      </c>
      <c r="J46" s="133">
        <f>+GPpcntSCH*(VLOOKUP($A46,FY18ProjRev!$B$4:$L$23,11,FALSE))*VLOOKUP($A46,'FY17ProjSCH(revised)'!$A$3:$S$22,MATCH(J$27,'FY17ProjSCH(revised)'!$A$2:$S$2,0),FALSE)</f>
        <v>0</v>
      </c>
      <c r="K46" s="133">
        <f>+GPpcntSCH*(VLOOKUP($A46,FY18ProjRev!$B$4:$L$23,11,FALSE))*VLOOKUP($A46,'FY17ProjSCH(revised)'!$A$3:$S$22,MATCH(K$27,'FY17ProjSCH(revised)'!$A$2:$S$2,0),FALSE)</f>
        <v>0</v>
      </c>
      <c r="L46" s="133">
        <f>+GPpcntSCH*(VLOOKUP($A46,FY18ProjRev!$B$4:$L$23,11,FALSE))*VLOOKUP($A46,'FY17ProjSCH(revised)'!$A$3:$S$22,MATCH(L$27,'FY17ProjSCH(revised)'!$A$2:$S$2,0),FALSE)</f>
        <v>428.78649460659904</v>
      </c>
      <c r="M46" s="133">
        <f>+GPpcntSCH*(VLOOKUP($A46,FY18ProjRev!$B$4:$L$23,11,FALSE))*VLOOKUP($A46,'FY17ProjSCH(revised)'!$A$3:$S$22,MATCH(M$27,'FY17ProjSCH(revised)'!$A$2:$S$2,0),FALSE)</f>
        <v>1340043.5529445433</v>
      </c>
      <c r="N46" s="133">
        <f>+GPpcntSCH*(VLOOKUP($A46,FY18ProjRev!$B$4:$L$23,11,FALSE))*VLOOKUP($A46,'FY17ProjSCH(revised)'!$A$3:$S$22,MATCH(N$27,'FY17ProjSCH(revised)'!$A$2:$S$2,0),FALSE)</f>
        <v>10376.633169479697</v>
      </c>
      <c r="O46" s="133">
        <f>+GPpcntSCH*(VLOOKUP($A46,FY18ProjRev!$B$4:$L$23,11,FALSE))*VLOOKUP($A46,'FY17ProjSCH(revised)'!$A$3:$S$22,MATCH(O$27,'FY17ProjSCH(revised)'!$A$2:$S$2,0),FALSE)</f>
        <v>0</v>
      </c>
      <c r="P46" s="133">
        <f>+GPpcntSCH*(VLOOKUP($A46,FY18ProjRev!$B$4:$L$23,11,FALSE))*VLOOKUP($A46,'FY17ProjSCH(revised)'!$A$3:$S$22,MATCH(P$27,'FY17ProjSCH(revised)'!$A$2:$S$2,0),FALSE)</f>
        <v>0</v>
      </c>
      <c r="Q46" s="133">
        <f>+GPpcntSCH*(VLOOKUP($A46,FY18ProjRev!$B$4:$L$23,11,FALSE))*VLOOKUP($A46,'FY17ProjSCH(revised)'!$A$3:$S$22,MATCH(Q$27,'FY17ProjSCH(revised)'!$A$2:$S$2,0),FALSE)</f>
        <v>85.757298921319816</v>
      </c>
      <c r="R46" s="133">
        <f>+GPpcntSCH*(VLOOKUP($A46,FY18ProjRev!$B$4:$L$23,11,FALSE))*VLOOKUP($A46,'FY17ProjSCH(revised)'!$A$3:$S$22,MATCH(R$27,'FY17ProjSCH(revised)'!$A$2:$S$2,0),FALSE)</f>
        <v>0</v>
      </c>
      <c r="S46" s="133">
        <f>+GPpcntSCH*(VLOOKUP($A46,FY18ProjRev!$B$4:$L$23,11,FALSE))*VLOOKUP($A46,'FY17ProjSCH(revised)'!$A$3:$S$22,MATCH(S$27,'FY17ProjSCH(revised)'!$A$2:$S$2,0),FALSE)</f>
        <v>0</v>
      </c>
      <c r="T46" s="156">
        <f t="shared" si="4"/>
        <v>1351535.031</v>
      </c>
    </row>
    <row r="47" spans="1:91" ht="20.100000000000001" customHeight="1" x14ac:dyDescent="0.25">
      <c r="A47" s="422">
        <v>53</v>
      </c>
      <c r="B47" s="160" t="s">
        <v>159</v>
      </c>
      <c r="C47" s="158">
        <f>+GPpcntSCH*(VLOOKUP($A47,FY18ProjRev!$B$4:$L$23,11,FALSE))*VLOOKUP($A47,'FY17ProjSCH(revised)'!$A$3:$S$22,MATCH(C$27,'FY17ProjSCH(revised)'!$A$2:$S$2,0),FALSE)</f>
        <v>0</v>
      </c>
      <c r="D47" s="158">
        <f>+GPpcntSCH*(VLOOKUP($A47,FY18ProjRev!$B$4:$L$23,11,FALSE))*VLOOKUP($A47,'FY17ProjSCH(revised)'!$A$3:$S$22,MATCH(D$27,'FY17ProjSCH(revised)'!$A$2:$S$2,0),FALSE)</f>
        <v>0</v>
      </c>
      <c r="E47" s="158">
        <f>+GPpcntSCH*(VLOOKUP($A47,FY18ProjRev!$B$4:$L$23,11,FALSE))*VLOOKUP($A47,'FY17ProjSCH(revised)'!$A$3:$S$22,MATCH(E$27,'FY17ProjSCH(revised)'!$A$2:$S$2,0),FALSE)</f>
        <v>1135.4614090909092</v>
      </c>
      <c r="F47" s="158">
        <f>+GPpcntSCH*(VLOOKUP($A47,FY18ProjRev!$B$4:$L$23,11,FALSE))*VLOOKUP($A47,'FY17ProjSCH(revised)'!$A$3:$S$22,MATCH(F$27,'FY17ProjSCH(revised)'!$A$2:$S$2,0),FALSE)</f>
        <v>0</v>
      </c>
      <c r="G47" s="158">
        <f>+GPpcntSCH*(VLOOKUP($A47,FY18ProjRev!$B$4:$L$23,11,FALSE))*VLOOKUP($A47,'FY17ProjSCH(revised)'!$A$3:$S$22,MATCH(G$27,'FY17ProjSCH(revised)'!$A$2:$S$2,0),FALSE)</f>
        <v>324.41754545454546</v>
      </c>
      <c r="H47" s="158">
        <f>+GPpcntSCH*(VLOOKUP($A47,FY18ProjRev!$B$4:$L$23,11,FALSE))*VLOOKUP($A47,'FY17ProjSCH(revised)'!$A$3:$S$22,MATCH(H$27,'FY17ProjSCH(revised)'!$A$2:$S$2,0),FALSE)</f>
        <v>0</v>
      </c>
      <c r="I47" s="158">
        <f>+GPpcntSCH*(VLOOKUP($A47,FY18ProjRev!$B$4:$L$23,11,FALSE))*VLOOKUP($A47,'FY17ProjSCH(revised)'!$A$3:$S$22,MATCH(I$27,'FY17ProjSCH(revised)'!$A$2:$S$2,0),FALSE)</f>
        <v>0</v>
      </c>
      <c r="J47" s="158">
        <f>+GPpcntSCH*(VLOOKUP($A47,FY18ProjRev!$B$4:$L$23,11,FALSE))*VLOOKUP($A47,'FY17ProjSCH(revised)'!$A$3:$S$22,MATCH(J$27,'FY17ProjSCH(revised)'!$A$2:$S$2,0),FALSE)</f>
        <v>0</v>
      </c>
      <c r="K47" s="158">
        <f>+GPpcntSCH*(VLOOKUP($A47,FY18ProjRev!$B$4:$L$23,11,FALSE))*VLOOKUP($A47,'FY17ProjSCH(revised)'!$A$3:$S$22,MATCH(K$27,'FY17ProjSCH(revised)'!$A$2:$S$2,0),FALSE)</f>
        <v>0</v>
      </c>
      <c r="L47" s="158">
        <f>+GPpcntSCH*(VLOOKUP($A47,FY18ProjRev!$B$4:$L$23,11,FALSE))*VLOOKUP($A47,'FY17ProjSCH(revised)'!$A$3:$S$22,MATCH(L$27,'FY17ProjSCH(revised)'!$A$2:$S$2,0),FALSE)</f>
        <v>0</v>
      </c>
      <c r="M47" s="158">
        <f>+GPpcntSCH*(VLOOKUP($A47,FY18ProjRev!$B$4:$L$23,11,FALSE))*VLOOKUP($A47,'FY17ProjSCH(revised)'!$A$3:$S$22,MATCH(M$27,'FY17ProjSCH(revised)'!$A$2:$S$2,0),FALSE)</f>
        <v>231634.12745454547</v>
      </c>
      <c r="N47" s="158">
        <f>+GPpcntSCH*(VLOOKUP($A47,FY18ProjRev!$B$4:$L$23,11,FALSE))*VLOOKUP($A47,'FY17ProjSCH(revised)'!$A$3:$S$22,MATCH(N$27,'FY17ProjSCH(revised)'!$A$2:$S$2,0),FALSE)</f>
        <v>1622.0877272727273</v>
      </c>
      <c r="O47" s="158">
        <f>+GPpcntSCH*(VLOOKUP($A47,FY18ProjRev!$B$4:$L$23,11,FALSE))*VLOOKUP($A47,'FY17ProjSCH(revised)'!$A$3:$S$22,MATCH(O$27,'FY17ProjSCH(revised)'!$A$2:$S$2,0),FALSE)</f>
        <v>0</v>
      </c>
      <c r="P47" s="158">
        <f>+GPpcntSCH*(VLOOKUP($A47,FY18ProjRev!$B$4:$L$23,11,FALSE))*VLOOKUP($A47,'FY17ProjSCH(revised)'!$A$3:$S$22,MATCH(P$27,'FY17ProjSCH(revised)'!$A$2:$S$2,0),FALSE)</f>
        <v>0</v>
      </c>
      <c r="Q47" s="158">
        <f>+GPpcntSCH*(VLOOKUP($A47,FY18ProjRev!$B$4:$L$23,11,FALSE))*VLOOKUP($A47,'FY17ProjSCH(revised)'!$A$3:$S$22,MATCH(Q$27,'FY17ProjSCH(revised)'!$A$2:$S$2,0),FALSE)</f>
        <v>405.52193181818183</v>
      </c>
      <c r="R47" s="158">
        <f>+GPpcntSCH*(VLOOKUP($A47,FY18ProjRev!$B$4:$L$23,11,FALSE))*VLOOKUP($A47,'FY17ProjSCH(revised)'!$A$3:$S$22,MATCH(R$27,'FY17ProjSCH(revised)'!$A$2:$S$2,0),FALSE)</f>
        <v>0</v>
      </c>
      <c r="S47" s="158">
        <f>+GPpcntSCH*(VLOOKUP($A47,FY18ProjRev!$B$4:$L$23,11,FALSE))*VLOOKUP($A47,'FY17ProjSCH(revised)'!$A$3:$S$22,MATCH(S$27,'FY17ProjSCH(revised)'!$A$2:$S$2,0),FALSE)</f>
        <v>405.52193181818183</v>
      </c>
      <c r="T47" s="161">
        <f t="shared" si="4"/>
        <v>235527.13800000004</v>
      </c>
    </row>
    <row r="48" spans="1:91" ht="20.100000000000001" customHeight="1" x14ac:dyDescent="0.25">
      <c r="A48" s="129"/>
      <c r="B48" s="162" t="s">
        <v>99</v>
      </c>
      <c r="C48" s="163">
        <f t="shared" ref="C48:S48" si="5">SUM(C28:C47)</f>
        <v>4454245.4732862543</v>
      </c>
      <c r="D48" s="163">
        <f t="shared" si="5"/>
        <v>104399013.15182576</v>
      </c>
      <c r="E48" s="163">
        <f t="shared" si="5"/>
        <v>11473251.523139577</v>
      </c>
      <c r="F48" s="163">
        <f t="shared" si="5"/>
        <v>3530999.0034785848</v>
      </c>
      <c r="G48" s="163">
        <f t="shared" si="5"/>
        <v>18679513.808775943</v>
      </c>
      <c r="H48" s="163">
        <f t="shared" si="5"/>
        <v>9823903.7160481699</v>
      </c>
      <c r="I48" s="163">
        <f t="shared" si="5"/>
        <v>3281823.7340825074</v>
      </c>
      <c r="J48" s="163">
        <f t="shared" si="5"/>
        <v>2336860.8703238978</v>
      </c>
      <c r="K48" s="163">
        <f t="shared" si="5"/>
        <v>962211.35011948808</v>
      </c>
      <c r="L48" s="163">
        <f t="shared" si="5"/>
        <v>1179342.6555428228</v>
      </c>
      <c r="M48" s="163">
        <f t="shared" si="5"/>
        <v>1585836.3757678932</v>
      </c>
      <c r="N48" s="163">
        <f t="shared" si="5"/>
        <v>8947709.869562244</v>
      </c>
      <c r="O48" s="163">
        <f t="shared" si="5"/>
        <v>1834980.2485643979</v>
      </c>
      <c r="P48" s="163">
        <f t="shared" si="5"/>
        <v>1402659.5555888996</v>
      </c>
      <c r="Q48" s="163">
        <f t="shared" si="5"/>
        <v>4680498.2422837969</v>
      </c>
      <c r="R48" s="163">
        <f t="shared" si="5"/>
        <v>2272363.7999229934</v>
      </c>
      <c r="S48" s="163">
        <f t="shared" si="5"/>
        <v>263394.42702713545</v>
      </c>
      <c r="T48" s="163">
        <f>SUM(C48:S48)</f>
        <v>181108607.80534038</v>
      </c>
    </row>
    <row r="49" spans="1:20" ht="27.75" customHeight="1" x14ac:dyDescent="0.25">
      <c r="B49" s="453" t="s">
        <v>163</v>
      </c>
      <c r="C49" s="453"/>
      <c r="D49" s="453"/>
      <c r="E49" s="453"/>
      <c r="F49" s="453"/>
      <c r="G49" s="453"/>
      <c r="H49" s="453"/>
      <c r="I49" s="453"/>
      <c r="J49" s="453"/>
      <c r="K49" s="453"/>
      <c r="L49" s="453"/>
      <c r="M49" s="453"/>
      <c r="N49" s="453"/>
      <c r="O49" s="453"/>
      <c r="P49" s="453"/>
      <c r="Q49" s="453"/>
      <c r="R49" s="453"/>
      <c r="S49" s="453"/>
      <c r="T49" s="453"/>
    </row>
    <row r="50" spans="1:20" ht="39" hidden="1" customHeight="1" x14ac:dyDescent="0.25">
      <c r="B50" s="164"/>
      <c r="C50" s="165" t="s">
        <v>140</v>
      </c>
      <c r="D50" s="165" t="s">
        <v>141</v>
      </c>
      <c r="E50" s="165" t="s">
        <v>142</v>
      </c>
      <c r="F50" s="166" t="s">
        <v>143</v>
      </c>
      <c r="G50" s="165" t="s">
        <v>144</v>
      </c>
      <c r="H50" s="165" t="s">
        <v>145</v>
      </c>
      <c r="I50" s="165" t="s">
        <v>146</v>
      </c>
      <c r="J50" s="165" t="s">
        <v>147</v>
      </c>
      <c r="K50" s="165" t="s">
        <v>148</v>
      </c>
      <c r="L50" s="165" t="s">
        <v>149</v>
      </c>
      <c r="M50" s="165" t="s">
        <v>150</v>
      </c>
      <c r="N50" s="165" t="s">
        <v>151</v>
      </c>
      <c r="O50" s="165" t="s">
        <v>152</v>
      </c>
      <c r="P50" s="165" t="s">
        <v>153</v>
      </c>
      <c r="Q50" s="165" t="s">
        <v>154</v>
      </c>
      <c r="R50" s="165" t="s">
        <v>155</v>
      </c>
      <c r="S50" s="167" t="s">
        <v>156</v>
      </c>
      <c r="T50" s="168" t="s">
        <v>157</v>
      </c>
    </row>
    <row r="51" spans="1:20" ht="20.100000000000001" customHeight="1" x14ac:dyDescent="0.25">
      <c r="A51" s="422">
        <v>1</v>
      </c>
      <c r="B51" s="169" t="s">
        <v>5</v>
      </c>
      <c r="C51" s="170">
        <f>+UGpcntDeg*(VLOOKUP($A51,FY18ProjRev!$B$4:$L$23,11,FALSE))*VLOOKUP($A51,'FY17ProjMjrs(revised)'!$A$3:$S$22,MATCH(C$27,'FY17ProjMjrs(revised)'!$A$2:$S$2,0),FALSE)</f>
        <v>1532148.1017746495</v>
      </c>
      <c r="D51" s="170">
        <f>+UGpcntDeg*(VLOOKUP($A51,FY18ProjRev!$B$4:$L$23,11,FALSE))*VLOOKUP($A51,'FY17ProjMjrs(revised)'!$A$3:$S$22,MATCH(D$27,'FY17ProjMjrs(revised)'!$A$2:$S$2,0),FALSE)</f>
        <v>66516773.449701004</v>
      </c>
      <c r="E51" s="170">
        <f>+UGpcntDeg*(VLOOKUP($A51,FY18ProjRev!$B$4:$L$23,11,FALSE))*VLOOKUP($A51,'FY17ProjMjrs(revised)'!$A$3:$S$22,MATCH(E$27,'FY17ProjMjrs(revised)'!$A$2:$S$2,0),FALSE)</f>
        <v>11335501.971723383</v>
      </c>
      <c r="F51" s="170">
        <f>+UGpcntDeg*(VLOOKUP($A51,FY18ProjRev!$B$4:$L$23,11,FALSE))*VLOOKUP($A51,'FY17ProjMjrs(revised)'!$A$3:$S$22,MATCH(F$27,'FY17ProjMjrs(revised)'!$A$2:$S$2,0),FALSE)</f>
        <v>1843365.6849476253</v>
      </c>
      <c r="G51" s="170">
        <f>+UGpcntDeg*(VLOOKUP($A51,FY18ProjRev!$B$4:$L$23,11,FALSE))*VLOOKUP($A51,'FY17ProjMjrs(revised)'!$A$3:$S$22,MATCH(G$27,'FY17ProjMjrs(revised)'!$A$2:$S$2,0),FALSE)</f>
        <v>11898087.602843763</v>
      </c>
      <c r="H51" s="170">
        <f>+UGpcntDeg*(VLOOKUP($A51,FY18ProjRev!$B$4:$L$23,11,FALSE))*VLOOKUP($A51,'FY17ProjMjrs(revised)'!$A$3:$S$22,MATCH(H$27,'FY17ProjMjrs(revised)'!$A$2:$S$2,0),FALSE)</f>
        <v>3638851.7417147923</v>
      </c>
      <c r="I51" s="170">
        <f>+UGpcntDeg*(VLOOKUP($A51,FY18ProjRev!$B$4:$L$23,11,FALSE))*VLOOKUP($A51,'FY17ProjMjrs(revised)'!$A$3:$S$22,MATCH(I$27,'FY17ProjMjrs(revised)'!$A$2:$S$2,0),FALSE)</f>
        <v>1663817.0792709086</v>
      </c>
      <c r="J51" s="170">
        <f>+UGpcntDeg*(VLOOKUP($A51,FY18ProjRev!$B$4:$L$23,11,FALSE))*VLOOKUP($A51,'FY17ProjMjrs(revised)'!$A$3:$S$22,MATCH(J$27,'FY17ProjMjrs(revised)'!$A$2:$S$2,0),FALSE)</f>
        <v>0</v>
      </c>
      <c r="K51" s="170">
        <f>+UGpcntDeg*(VLOOKUP($A51,FY18ProjRev!$B$4:$L$23,11,FALSE))*VLOOKUP($A51,'FY17ProjMjrs(revised)'!$A$3:$S$22,MATCH(K$27,'FY17ProjMjrs(revised)'!$A$2:$S$2,0),FALSE)</f>
        <v>0</v>
      </c>
      <c r="L51" s="170">
        <f>+UGpcntDeg*(VLOOKUP($A51,FY18ProjRev!$B$4:$L$23,11,FALSE))*VLOOKUP($A51,'FY17ProjMjrs(revised)'!$A$3:$S$22,MATCH(L$27,'FY17ProjMjrs(revised)'!$A$2:$S$2,0),FALSE)</f>
        <v>574555.53816549352</v>
      </c>
      <c r="M51" s="170">
        <f>+UGpcntDeg*(VLOOKUP($A51,FY18ProjRev!$B$4:$L$23,11,FALSE))*VLOOKUP($A51,'FY17ProjMjrs(revised)'!$A$3:$S$22,MATCH(M$27,'FY17ProjMjrs(revised)'!$A$2:$S$2,0),FALSE)</f>
        <v>0</v>
      </c>
      <c r="N51" s="170">
        <f>+UGpcntDeg*(VLOOKUP($A51,FY18ProjRev!$B$4:$L$23,11,FALSE))*VLOOKUP($A51,'FY17ProjMjrs(revised)'!$A$3:$S$22,MATCH(N$27,'FY17ProjMjrs(revised)'!$A$2:$S$2,0),FALSE)</f>
        <v>3112175.8317297571</v>
      </c>
      <c r="O51" s="170">
        <f>+UGpcntDeg*(VLOOKUP($A51,FY18ProjRev!$B$4:$L$23,11,FALSE))*VLOOKUP($A51,'FY17ProjMjrs(revised)'!$A$3:$S$22,MATCH(O$27,'FY17ProjMjrs(revised)'!$A$2:$S$2,0),FALSE)</f>
        <v>1651847.1722257941</v>
      </c>
      <c r="P51" s="170">
        <f>+UGpcntDeg*(VLOOKUP($A51,FY18ProjRev!$B$4:$L$23,11,FALSE))*VLOOKUP($A51,'FY17ProjMjrs(revised)'!$A$3:$S$22,MATCH(P$27,'FY17ProjMjrs(revised)'!$A$2:$S$2,0),FALSE)</f>
        <v>0</v>
      </c>
      <c r="Q51" s="170">
        <f>+UGpcntDeg*(VLOOKUP($A51,FY18ProjRev!$B$4:$L$23,11,FALSE))*VLOOKUP($A51,'FY17ProjMjrs(revised)'!$A$3:$S$22,MATCH(Q$27,'FY17ProjMjrs(revised)'!$A$2:$S$2,0),FALSE)</f>
        <v>3028386.4824139555</v>
      </c>
      <c r="R51" s="170">
        <f>+UGpcntDeg*(VLOOKUP($A51,FY18ProjRev!$B$4:$L$23,11,FALSE))*VLOOKUP($A51,'FY17ProjMjrs(revised)'!$A$3:$S$22,MATCH(R$27,'FY17ProjMjrs(revised)'!$A$2:$S$2,0),FALSE)</f>
        <v>83789.349315801155</v>
      </c>
      <c r="S51" s="170">
        <f>+UGpcntDeg*(VLOOKUP($A51,FY18ProjRev!$B$4:$L$23,11,FALSE))*VLOOKUP($A51,'FY17ProjMjrs(revised)'!$A$3:$S$22,MATCH(S$27,'FY17ProjMjrs(revised)'!$A$2:$S$2,0),FALSE)</f>
        <v>0</v>
      </c>
      <c r="T51" s="170">
        <f t="shared" ref="T51:T71" si="6">SUM(C51:Q51)+R51+S51</f>
        <v>106879300.00582694</v>
      </c>
    </row>
    <row r="52" spans="1:20" s="40" customFormat="1" ht="20.100000000000001" customHeight="1" x14ac:dyDescent="0.25">
      <c r="A52" s="422">
        <v>3</v>
      </c>
      <c r="B52" s="155" t="s">
        <v>13</v>
      </c>
      <c r="C52" s="133">
        <f>+GPpcntMjr*(VLOOKUP($A52,FY18ProjRev!$B$4:$L$23,11,FALSE))*VLOOKUP($A52,'FY17ProjMjrs(revised)'!$A$3:$S$22,MATCH(C$27,'FY17ProjMjrs(revised)'!$A$2:$S$2,0),FALSE)</f>
        <v>81616.075302524288</v>
      </c>
      <c r="D52" s="133">
        <f>+GPpcntMjr*(VLOOKUP($A52,FY18ProjRev!$B$4:$L$23,11,FALSE))*VLOOKUP($A52,'FY17ProjMjrs(revised)'!$A$3:$S$22,MATCH(D$27,'FY17ProjMjrs(revised)'!$A$2:$S$2,0),FALSE)</f>
        <v>7312058.382785243</v>
      </c>
      <c r="E52" s="133">
        <f>+GPpcntMjr*(VLOOKUP($A52,FY18ProjRev!$B$4:$L$23,11,FALSE))*VLOOKUP($A52,'FY17ProjMjrs(revised)'!$A$3:$S$22,MATCH(E$27,'FY17ProjMjrs(revised)'!$A$2:$S$2,0),FALSE)</f>
        <v>304205.37158213597</v>
      </c>
      <c r="F52" s="133">
        <f>+GPpcntMjr*(VLOOKUP($A52,FY18ProjRev!$B$4:$L$23,11,FALSE))*VLOOKUP($A52,'FY17ProjMjrs(revised)'!$A$3:$S$22,MATCH(F$27,'FY17ProjMjrs(revised)'!$A$2:$S$2,0),FALSE)</f>
        <v>0</v>
      </c>
      <c r="G52" s="133">
        <f>+GPpcntMjr*(VLOOKUP($A52,FY18ProjRev!$B$4:$L$23,11,FALSE))*VLOOKUP($A52,'FY17ProjMjrs(revised)'!$A$3:$S$22,MATCH(G$27,'FY17ProjMjrs(revised)'!$A$2:$S$2,0),FALSE)</f>
        <v>489696.45181514567</v>
      </c>
      <c r="H52" s="133">
        <f>+GPpcntMjr*(VLOOKUP($A52,FY18ProjRev!$B$4:$L$23,11,FALSE))*VLOOKUP($A52,'FY17ProjMjrs(revised)'!$A$3:$S$22,MATCH(H$27,'FY17ProjMjrs(revised)'!$A$2:$S$2,0),FALSE)</f>
        <v>0</v>
      </c>
      <c r="I52" s="133">
        <f>+GPpcntMjr*(VLOOKUP($A52,FY18ProjRev!$B$4:$L$23,11,FALSE))*VLOOKUP($A52,'FY17ProjMjrs(revised)'!$A$3:$S$22,MATCH(I$27,'FY17ProjMjrs(revised)'!$A$2:$S$2,0),FALSE)</f>
        <v>207750.00986097089</v>
      </c>
      <c r="J52" s="133">
        <f>+GPpcntMjr*(VLOOKUP($A52,FY18ProjRev!$B$4:$L$23,11,FALSE))*VLOOKUP($A52,'FY17ProjMjrs(revised)'!$A$3:$S$22,MATCH(J$27,'FY17ProjMjrs(revised)'!$A$2:$S$2,0),FALSE)</f>
        <v>7419.6432093203885</v>
      </c>
      <c r="K52" s="133">
        <f>+GPpcntMjr*(VLOOKUP($A52,FY18ProjRev!$B$4:$L$23,11,FALSE))*VLOOKUP($A52,'FY17ProjMjrs(revised)'!$A$3:$S$22,MATCH(K$27,'FY17ProjMjrs(revised)'!$A$2:$S$2,0),FALSE)</f>
        <v>81616.075302524288</v>
      </c>
      <c r="L52" s="133">
        <f>+GPpcntMjr*(VLOOKUP($A52,FY18ProjRev!$B$4:$L$23,11,FALSE))*VLOOKUP($A52,'FY17ProjMjrs(revised)'!$A$3:$S$22,MATCH(L$27,'FY17ProjMjrs(revised)'!$A$2:$S$2,0),FALSE)</f>
        <v>3709.8216046601942</v>
      </c>
      <c r="M52" s="133">
        <f>+GPpcntMjr*(VLOOKUP($A52,FY18ProjRev!$B$4:$L$23,11,FALSE))*VLOOKUP($A52,'FY17ProjMjrs(revised)'!$A$3:$S$22,MATCH(M$27,'FY17ProjMjrs(revised)'!$A$2:$S$2,0),FALSE)</f>
        <v>0</v>
      </c>
      <c r="N52" s="133">
        <f>+GPpcntMjr*(VLOOKUP($A52,FY18ProjRev!$B$4:$L$23,11,FALSE))*VLOOKUP($A52,'FY17ProjMjrs(revised)'!$A$3:$S$22,MATCH(N$27,'FY17ProjMjrs(revised)'!$A$2:$S$2,0),FALSE)</f>
        <v>1769584.9054229127</v>
      </c>
      <c r="O52" s="133">
        <f>+GPpcntMjr*(VLOOKUP($A52,FY18ProjRev!$B$4:$L$23,11,FALSE))*VLOOKUP($A52,'FY17ProjMjrs(revised)'!$A$3:$S$22,MATCH(O$27,'FY17ProjMjrs(revised)'!$A$2:$S$2,0),FALSE)</f>
        <v>0</v>
      </c>
      <c r="P52" s="133">
        <f>+GPpcntMjr*(VLOOKUP($A52,FY18ProjRev!$B$4:$L$23,11,FALSE))*VLOOKUP($A52,'FY17ProjMjrs(revised)'!$A$3:$S$22,MATCH(P$27,'FY17ProjMjrs(revised)'!$A$2:$S$2,0),FALSE)</f>
        <v>263397.33393087384</v>
      </c>
      <c r="Q52" s="133">
        <f>+GPpcntMjr*(VLOOKUP($A52,FY18ProjRev!$B$4:$L$23,11,FALSE))*VLOOKUP($A52,'FY17ProjMjrs(revised)'!$A$3:$S$22,MATCH(Q$27,'FY17ProjMjrs(revised)'!$A$2:$S$2,0),FALSE)</f>
        <v>0</v>
      </c>
      <c r="R52" s="133">
        <f>+GPpcntMjr*(VLOOKUP($A52,FY18ProjRev!$B$4:$L$23,11,FALSE))*VLOOKUP($A52,'FY17ProjMjrs(revised)'!$A$3:$S$22,MATCH(R$27,'FY17ProjMjrs(revised)'!$A$2:$S$2,0),FALSE)</f>
        <v>0</v>
      </c>
      <c r="S52" s="133">
        <f>+GPpcntMjr*(VLOOKUP($A52,FY18ProjRev!$B$4:$L$23,11,FALSE))*VLOOKUP($A52,'FY17ProjMjrs(revised)'!$A$3:$S$22,MATCH(S$27,'FY17ProjMjrs(revised)'!$A$2:$S$2,0),FALSE)</f>
        <v>942294.68758368935</v>
      </c>
      <c r="T52" s="133">
        <f t="shared" si="6"/>
        <v>11463348.758399999</v>
      </c>
    </row>
    <row r="53" spans="1:20" ht="20.100000000000001" customHeight="1" x14ac:dyDescent="0.25">
      <c r="A53" s="422">
        <v>5</v>
      </c>
      <c r="B53" s="171" t="s">
        <v>16</v>
      </c>
      <c r="C53" s="172">
        <f>+GPpcntMjr*(VLOOKUP($A53,FY18ProjRev!$B$4:$L$23,11,FALSE))*VLOOKUP($A53,'FY17ProjMjrs(revised)'!$A$3:$S$22,MATCH(C$27,'FY17ProjMjrs(revised)'!$A$2:$S$2,0),FALSE)</f>
        <v>0</v>
      </c>
      <c r="D53" s="172">
        <f>+GPpcntMjr*(VLOOKUP($A53,FY18ProjRev!$B$4:$L$23,11,FALSE))*VLOOKUP($A53,'FY17ProjMjrs(revised)'!$A$3:$S$22,MATCH(D$27,'FY17ProjMjrs(revised)'!$A$2:$S$2,0),FALSE)</f>
        <v>0</v>
      </c>
      <c r="E53" s="172">
        <f>+GPpcntMjr*(VLOOKUP($A53,FY18ProjRev!$B$4:$L$23,11,FALSE))*VLOOKUP($A53,'FY17ProjMjrs(revised)'!$A$3:$S$22,MATCH(E$27,'FY17ProjMjrs(revised)'!$A$2:$S$2,0),FALSE)</f>
        <v>0</v>
      </c>
      <c r="F53" s="172">
        <f>+GPpcntMjr*(VLOOKUP($A53,FY18ProjRev!$B$4:$L$23,11,FALSE))*VLOOKUP($A53,'FY17ProjMjrs(revised)'!$A$3:$S$22,MATCH(F$27,'FY17ProjMjrs(revised)'!$A$2:$S$2,0),FALSE)</f>
        <v>0</v>
      </c>
      <c r="G53" s="172">
        <f>+GPpcntMjr*(VLOOKUP($A53,FY18ProjRev!$B$4:$L$23,11,FALSE))*VLOOKUP($A53,'FY17ProjMjrs(revised)'!$A$3:$S$22,MATCH(G$27,'FY17ProjMjrs(revised)'!$A$2:$S$2,0),FALSE)</f>
        <v>0</v>
      </c>
      <c r="H53" s="172">
        <f>+GPpcntMjr*(VLOOKUP($A53,FY18ProjRev!$B$4:$L$23,11,FALSE))*VLOOKUP($A53,'FY17ProjMjrs(revised)'!$A$3:$S$22,MATCH(H$27,'FY17ProjMjrs(revised)'!$A$2:$S$2,0),FALSE)</f>
        <v>0</v>
      </c>
      <c r="I53" s="172">
        <f>+GPpcntMjr*(VLOOKUP($A53,FY18ProjRev!$B$4:$L$23,11,FALSE))*VLOOKUP($A53,'FY17ProjMjrs(revised)'!$A$3:$S$22,MATCH(I$27,'FY17ProjMjrs(revised)'!$A$2:$S$2,0),FALSE)</f>
        <v>0</v>
      </c>
      <c r="J53" s="172">
        <f>+GPpcntMjr*(VLOOKUP($A53,FY18ProjRev!$B$4:$L$23,11,FALSE))*VLOOKUP($A53,'FY17ProjMjrs(revised)'!$A$3:$S$22,MATCH(J$27,'FY17ProjMjrs(revised)'!$A$2:$S$2,0),FALSE)</f>
        <v>0</v>
      </c>
      <c r="K53" s="172">
        <f>+GPpcntMjr*(VLOOKUP($A53,FY18ProjRev!$B$4:$L$23,11,FALSE))*VLOOKUP($A53,'FY17ProjMjrs(revised)'!$A$3:$S$22,MATCH(K$27,'FY17ProjMjrs(revised)'!$A$2:$S$2,0),FALSE)</f>
        <v>0</v>
      </c>
      <c r="L53" s="172">
        <f>+GPpcntMjr*(VLOOKUP($A53,FY18ProjRev!$B$4:$L$23,11,FALSE))*VLOOKUP($A53,'FY17ProjMjrs(revised)'!$A$3:$S$22,MATCH(L$27,'FY17ProjMjrs(revised)'!$A$2:$S$2,0),FALSE)</f>
        <v>253526.85500377361</v>
      </c>
      <c r="M53" s="172">
        <f>+GPpcntMjr*(VLOOKUP($A53,FY18ProjRev!$B$4:$L$23,11,FALSE))*VLOOKUP($A53,'FY17ProjMjrs(revised)'!$A$3:$S$22,MATCH(M$27,'FY17ProjMjrs(revised)'!$A$2:$S$2,0),FALSE)</f>
        <v>0</v>
      </c>
      <c r="N53" s="172">
        <f>+GPpcntMjr*(VLOOKUP($A53,FY18ProjRev!$B$4:$L$23,11,FALSE))*VLOOKUP($A53,'FY17ProjMjrs(revised)'!$A$3:$S$22,MATCH(N$27,'FY17ProjMjrs(revised)'!$A$2:$S$2,0),FALSE)</f>
        <v>1006184.7057962265</v>
      </c>
      <c r="O53" s="172">
        <f>+GPpcntMjr*(VLOOKUP($A53,FY18ProjRev!$B$4:$L$23,11,FALSE))*VLOOKUP($A53,'FY17ProjMjrs(revised)'!$A$3:$S$22,MATCH(O$27,'FY17ProjMjrs(revised)'!$A$2:$S$2,0),FALSE)</f>
        <v>0</v>
      </c>
      <c r="P53" s="172">
        <f>+GPpcntMjr*(VLOOKUP($A53,FY18ProjRev!$B$4:$L$23,11,FALSE))*VLOOKUP($A53,'FY17ProjMjrs(revised)'!$A$3:$S$22,MATCH(P$27,'FY17ProjMjrs(revised)'!$A$2:$S$2,0),FALSE)</f>
        <v>0</v>
      </c>
      <c r="Q53" s="172">
        <f>+GPpcntMjr*(VLOOKUP($A53,FY18ProjRev!$B$4:$L$23,11,FALSE))*VLOOKUP($A53,'FY17ProjMjrs(revised)'!$A$3:$S$22,MATCH(Q$27,'FY17ProjMjrs(revised)'!$A$2:$S$2,0),FALSE)</f>
        <v>0</v>
      </c>
      <c r="R53" s="172">
        <f>+GPpcntMjr*(VLOOKUP($A53,FY18ProjRev!$B$4:$L$23,11,FALSE))*VLOOKUP($A53,'FY17ProjMjrs(revised)'!$A$3:$S$22,MATCH(R$27,'FY17ProjMjrs(revised)'!$A$2:$S$2,0),FALSE)</f>
        <v>0</v>
      </c>
      <c r="S53" s="172">
        <f>+GPpcntMjr*(VLOOKUP($A53,FY18ProjRev!$B$4:$L$23,11,FALSE))*VLOOKUP($A53,'FY17ProjMjrs(revised)'!$A$3:$S$22,MATCH(S$27,'FY17ProjMjrs(revised)'!$A$2:$S$2,0),FALSE)</f>
        <v>0</v>
      </c>
      <c r="T53" s="172">
        <f t="shared" si="6"/>
        <v>1259711.5608000001</v>
      </c>
    </row>
    <row r="54" spans="1:20" s="40" customFormat="1" ht="20.100000000000001" customHeight="1" x14ac:dyDescent="0.25">
      <c r="A54" s="422">
        <v>7</v>
      </c>
      <c r="B54" s="155" t="s">
        <v>18</v>
      </c>
      <c r="C54" s="133">
        <f>+GPpcntMjr*(VLOOKUP($A54,FY18ProjRev!$B$4:$L$23,11,FALSE))*VLOOKUP($A54,'FY17ProjMjrs(revised)'!$A$3:$S$22,MATCH(C$27,'FY17ProjMjrs(revised)'!$A$2:$S$2,0),FALSE)</f>
        <v>5912.1764210526317</v>
      </c>
      <c r="D54" s="133">
        <f>+GPpcntMjr*(VLOOKUP($A54,FY18ProjRev!$B$4:$L$23,11,FALSE))*VLOOKUP($A54,'FY17ProjMjrs(revised)'!$A$3:$S$22,MATCH(D$27,'FY17ProjMjrs(revised)'!$A$2:$S$2,0),FALSE)</f>
        <v>70946.117052631569</v>
      </c>
      <c r="E54" s="133">
        <f>+GPpcntMjr*(VLOOKUP($A54,FY18ProjRev!$B$4:$L$23,11,FALSE))*VLOOKUP($A54,'FY17ProjMjrs(revised)'!$A$3:$S$22,MATCH(E$27,'FY17ProjMjrs(revised)'!$A$2:$S$2,0),FALSE)</f>
        <v>0</v>
      </c>
      <c r="F54" s="133">
        <f>+GPpcntMjr*(VLOOKUP($A54,FY18ProjRev!$B$4:$L$23,11,FALSE))*VLOOKUP($A54,'FY17ProjMjrs(revised)'!$A$3:$S$22,MATCH(F$27,'FY17ProjMjrs(revised)'!$A$2:$S$2,0),FALSE)</f>
        <v>11824.352842105263</v>
      </c>
      <c r="G54" s="133">
        <f>+GPpcntMjr*(VLOOKUP($A54,FY18ProjRev!$B$4:$L$23,11,FALSE))*VLOOKUP($A54,'FY17ProjMjrs(revised)'!$A$3:$S$22,MATCH(G$27,'FY17ProjMjrs(revised)'!$A$2:$S$2,0),FALSE)</f>
        <v>6444272.2989473678</v>
      </c>
      <c r="H54" s="133">
        <f>+GPpcntMjr*(VLOOKUP($A54,FY18ProjRev!$B$4:$L$23,11,FALSE))*VLOOKUP($A54,'FY17ProjMjrs(revised)'!$A$3:$S$22,MATCH(H$27,'FY17ProjMjrs(revised)'!$A$2:$S$2,0),FALSE)</f>
        <v>11824.352842105263</v>
      </c>
      <c r="I54" s="133">
        <f>+GPpcntMjr*(VLOOKUP($A54,FY18ProjRev!$B$4:$L$23,11,FALSE))*VLOOKUP($A54,'FY17ProjMjrs(revised)'!$A$3:$S$22,MATCH(I$27,'FY17ProjMjrs(revised)'!$A$2:$S$2,0),FALSE)</f>
        <v>0</v>
      </c>
      <c r="J54" s="133">
        <f>+GPpcntMjr*(VLOOKUP($A54,FY18ProjRev!$B$4:$L$23,11,FALSE))*VLOOKUP($A54,'FY17ProjMjrs(revised)'!$A$3:$S$22,MATCH(J$27,'FY17ProjMjrs(revised)'!$A$2:$S$2,0),FALSE)</f>
        <v>5912.1764210526317</v>
      </c>
      <c r="K54" s="133">
        <f>+GPpcntMjr*(VLOOKUP($A54,FY18ProjRev!$B$4:$L$23,11,FALSE))*VLOOKUP($A54,'FY17ProjMjrs(revised)'!$A$3:$S$22,MATCH(K$27,'FY17ProjMjrs(revised)'!$A$2:$S$2,0),FALSE)</f>
        <v>5912.1764210526317</v>
      </c>
      <c r="L54" s="133">
        <f>+GPpcntMjr*(VLOOKUP($A54,FY18ProjRev!$B$4:$L$23,11,FALSE))*VLOOKUP($A54,'FY17ProjMjrs(revised)'!$A$3:$S$22,MATCH(L$27,'FY17ProjMjrs(revised)'!$A$2:$S$2,0),FALSE)</f>
        <v>0</v>
      </c>
      <c r="M54" s="133">
        <f>+GPpcntMjr*(VLOOKUP($A54,FY18ProjRev!$B$4:$L$23,11,FALSE))*VLOOKUP($A54,'FY17ProjMjrs(revised)'!$A$3:$S$22,MATCH(M$27,'FY17ProjMjrs(revised)'!$A$2:$S$2,0),FALSE)</f>
        <v>0</v>
      </c>
      <c r="N54" s="133">
        <f>+GPpcntMjr*(VLOOKUP($A54,FY18ProjRev!$B$4:$L$23,11,FALSE))*VLOOKUP($A54,'FY17ProjMjrs(revised)'!$A$3:$S$22,MATCH(N$27,'FY17ProjMjrs(revised)'!$A$2:$S$2,0),FALSE)</f>
        <v>106419.17557894737</v>
      </c>
      <c r="O54" s="133">
        <f>+GPpcntMjr*(VLOOKUP($A54,FY18ProjRev!$B$4:$L$23,11,FALSE))*VLOOKUP($A54,'FY17ProjMjrs(revised)'!$A$3:$S$22,MATCH(O$27,'FY17ProjMjrs(revised)'!$A$2:$S$2,0),FALSE)</f>
        <v>348818.40884210524</v>
      </c>
      <c r="P54" s="133">
        <f>+GPpcntMjr*(VLOOKUP($A54,FY18ProjRev!$B$4:$L$23,11,FALSE))*VLOOKUP($A54,'FY17ProjMjrs(revised)'!$A$3:$S$22,MATCH(P$27,'FY17ProjMjrs(revised)'!$A$2:$S$2,0),FALSE)</f>
        <v>23648.705684210527</v>
      </c>
      <c r="Q54" s="133">
        <f>+GPpcntMjr*(VLOOKUP($A54,FY18ProjRev!$B$4:$L$23,11,FALSE))*VLOOKUP($A54,'FY17ProjMjrs(revised)'!$A$3:$S$22,MATCH(Q$27,'FY17ProjMjrs(revised)'!$A$2:$S$2,0),FALSE)</f>
        <v>124155.70484210526</v>
      </c>
      <c r="R54" s="133">
        <f>+GPpcntMjr*(VLOOKUP($A54,FY18ProjRev!$B$4:$L$23,11,FALSE))*VLOOKUP($A54,'FY17ProjMjrs(revised)'!$A$3:$S$22,MATCH(R$27,'FY17ProjMjrs(revised)'!$A$2:$S$2,0),FALSE)</f>
        <v>82770.469894736845</v>
      </c>
      <c r="S54" s="133">
        <f>+GPpcntMjr*(VLOOKUP($A54,FY18ProjRev!$B$4:$L$23,11,FALSE))*VLOOKUP($A54,'FY17ProjMjrs(revised)'!$A$3:$S$22,MATCH(S$27,'FY17ProjMjrs(revised)'!$A$2:$S$2,0),FALSE)</f>
        <v>171453.11621052632</v>
      </c>
      <c r="T54" s="133">
        <f t="shared" si="6"/>
        <v>7413869.2320000008</v>
      </c>
    </row>
    <row r="55" spans="1:20" ht="20.100000000000001" customHeight="1" x14ac:dyDescent="0.25">
      <c r="A55" s="422">
        <v>9</v>
      </c>
      <c r="B55" s="171" t="s">
        <v>22</v>
      </c>
      <c r="C55" s="172">
        <f>+GPpcntMjr*(VLOOKUP($A55,FY18ProjRev!$B$4:$L$23,11,FALSE))*VLOOKUP($A55,'FY17ProjMjrs(revised)'!$A$3:$S$22,MATCH(C$27,'FY17ProjMjrs(revised)'!$A$2:$S$2,0),FALSE)</f>
        <v>0</v>
      </c>
      <c r="D55" s="172">
        <f>+GPpcntMjr*(VLOOKUP($A55,FY18ProjRev!$B$4:$L$23,11,FALSE))*VLOOKUP($A55,'FY17ProjMjrs(revised)'!$A$3:$S$22,MATCH(D$27,'FY17ProjMjrs(revised)'!$A$2:$S$2,0),FALSE)</f>
        <v>44747.401745454546</v>
      </c>
      <c r="E55" s="172">
        <f>+GPpcntMjr*(VLOOKUP($A55,FY18ProjRev!$B$4:$L$23,11,FALSE))*VLOOKUP($A55,'FY17ProjMjrs(revised)'!$A$3:$S$22,MATCH(E$27,'FY17ProjMjrs(revised)'!$A$2:$S$2,0),FALSE)</f>
        <v>0</v>
      </c>
      <c r="F55" s="172">
        <f>+GPpcntMjr*(VLOOKUP($A55,FY18ProjRev!$B$4:$L$23,11,FALSE))*VLOOKUP($A55,'FY17ProjMjrs(revised)'!$A$3:$S$22,MATCH(F$27,'FY17ProjMjrs(revised)'!$A$2:$S$2,0),FALSE)</f>
        <v>0</v>
      </c>
      <c r="G55" s="172">
        <f>+GPpcntMjr*(VLOOKUP($A55,FY18ProjRev!$B$4:$L$23,11,FALSE))*VLOOKUP($A55,'FY17ProjMjrs(revised)'!$A$3:$S$22,MATCH(G$27,'FY17ProjMjrs(revised)'!$A$2:$S$2,0),FALSE)</f>
        <v>5593.4252181818183</v>
      </c>
      <c r="H55" s="172">
        <f>+GPpcntMjr*(VLOOKUP($A55,FY18ProjRev!$B$4:$L$23,11,FALSE))*VLOOKUP($A55,'FY17ProjMjrs(revised)'!$A$3:$S$22,MATCH(H$27,'FY17ProjMjrs(revised)'!$A$2:$S$2,0),FALSE)</f>
        <v>2656876.9786363635</v>
      </c>
      <c r="I55" s="172">
        <f>+GPpcntMjr*(VLOOKUP($A55,FY18ProjRev!$B$4:$L$23,11,FALSE))*VLOOKUP($A55,'FY17ProjMjrs(revised)'!$A$3:$S$22,MATCH(I$27,'FY17ProjMjrs(revised)'!$A$2:$S$2,0),FALSE)</f>
        <v>0</v>
      </c>
      <c r="J55" s="172">
        <f>+GPpcntMjr*(VLOOKUP($A55,FY18ProjRev!$B$4:$L$23,11,FALSE))*VLOOKUP($A55,'FY17ProjMjrs(revised)'!$A$3:$S$22,MATCH(J$27,'FY17ProjMjrs(revised)'!$A$2:$S$2,0),FALSE)</f>
        <v>0</v>
      </c>
      <c r="K55" s="172">
        <f>+GPpcntMjr*(VLOOKUP($A55,FY18ProjRev!$B$4:$L$23,11,FALSE))*VLOOKUP($A55,'FY17ProjMjrs(revised)'!$A$3:$S$22,MATCH(K$27,'FY17ProjMjrs(revised)'!$A$2:$S$2,0),FALSE)</f>
        <v>0</v>
      </c>
      <c r="L55" s="172">
        <f>+GPpcntMjr*(VLOOKUP($A55,FY18ProjRev!$B$4:$L$23,11,FALSE))*VLOOKUP($A55,'FY17ProjMjrs(revised)'!$A$3:$S$22,MATCH(L$27,'FY17ProjMjrs(revised)'!$A$2:$S$2,0),FALSE)</f>
        <v>0</v>
      </c>
      <c r="M55" s="172">
        <f>+GPpcntMjr*(VLOOKUP($A55,FY18ProjRev!$B$4:$L$23,11,FALSE))*VLOOKUP($A55,'FY17ProjMjrs(revised)'!$A$3:$S$22,MATCH(M$27,'FY17ProjMjrs(revised)'!$A$2:$S$2,0),FALSE)</f>
        <v>0</v>
      </c>
      <c r="N55" s="172">
        <f>+GPpcntMjr*(VLOOKUP($A55,FY18ProjRev!$B$4:$L$23,11,FALSE))*VLOOKUP($A55,'FY17ProjMjrs(revised)'!$A$3:$S$22,MATCH(N$27,'FY17ProjMjrs(revised)'!$A$2:$S$2,0),FALSE)</f>
        <v>0</v>
      </c>
      <c r="O55" s="172">
        <f>+GPpcntMjr*(VLOOKUP($A55,FY18ProjRev!$B$4:$L$23,11,FALSE))*VLOOKUP($A55,'FY17ProjMjrs(revised)'!$A$3:$S$22,MATCH(O$27,'FY17ProjMjrs(revised)'!$A$2:$S$2,0),FALSE)</f>
        <v>0</v>
      </c>
      <c r="P55" s="172">
        <f>+GPpcntMjr*(VLOOKUP($A55,FY18ProjRev!$B$4:$L$23,11,FALSE))*VLOOKUP($A55,'FY17ProjMjrs(revised)'!$A$3:$S$22,MATCH(P$27,'FY17ProjMjrs(revised)'!$A$2:$S$2,0),FALSE)</f>
        <v>0</v>
      </c>
      <c r="Q55" s="172">
        <f>+GPpcntMjr*(VLOOKUP($A55,FY18ProjRev!$B$4:$L$23,11,FALSE))*VLOOKUP($A55,'FY17ProjMjrs(revised)'!$A$3:$S$22,MATCH(Q$27,'FY17ProjMjrs(revised)'!$A$2:$S$2,0),FALSE)</f>
        <v>0</v>
      </c>
      <c r="R55" s="172">
        <f>+GPpcntMjr*(VLOOKUP($A55,FY18ProjRev!$B$4:$L$23,11,FALSE))*VLOOKUP($A55,'FY17ProjMjrs(revised)'!$A$3:$S$22,MATCH(R$27,'FY17ProjMjrs(revised)'!$A$2:$S$2,0),FALSE)</f>
        <v>0</v>
      </c>
      <c r="S55" s="172">
        <f>+GPpcntMjr*(VLOOKUP($A55,FY18ProjRev!$B$4:$L$23,11,FALSE))*VLOOKUP($A55,'FY17ProjMjrs(revised)'!$A$3:$S$22,MATCH(S$27,'FY17ProjMjrs(revised)'!$A$2:$S$2,0),FALSE)</f>
        <v>0</v>
      </c>
      <c r="T55" s="172">
        <f t="shared" si="6"/>
        <v>2707217.8056000001</v>
      </c>
    </row>
    <row r="56" spans="1:20" s="40" customFormat="1" ht="20.100000000000001" customHeight="1" x14ac:dyDescent="0.25">
      <c r="A56" s="422">
        <v>11</v>
      </c>
      <c r="B56" s="155" t="s">
        <v>25</v>
      </c>
      <c r="C56" s="133">
        <f>+GPpcntMjr*(VLOOKUP($A56,FY18ProjRev!$B$4:$L$23,11,FALSE))*VLOOKUP($A56,'FY17ProjMjrs(revised)'!$A$3:$S$22,MATCH(C$27,'FY17ProjMjrs(revised)'!$A$2:$S$2,0),FALSE)</f>
        <v>0</v>
      </c>
      <c r="D56" s="133">
        <f>+GPpcntMjr*(VLOOKUP($A56,FY18ProjRev!$B$4:$L$23,11,FALSE))*VLOOKUP($A56,'FY17ProjMjrs(revised)'!$A$3:$S$22,MATCH(D$27,'FY17ProjMjrs(revised)'!$A$2:$S$2,0),FALSE)</f>
        <v>20785.638077217391</v>
      </c>
      <c r="E56" s="133">
        <f>+GPpcntMjr*(VLOOKUP($A56,FY18ProjRev!$B$4:$L$23,11,FALSE))*VLOOKUP($A56,'FY17ProjMjrs(revised)'!$A$3:$S$22,MATCH(E$27,'FY17ProjMjrs(revised)'!$A$2:$S$2,0),FALSE)</f>
        <v>0</v>
      </c>
      <c r="F56" s="133">
        <f>+GPpcntMjr*(VLOOKUP($A56,FY18ProjRev!$B$4:$L$23,11,FALSE))*VLOOKUP($A56,'FY17ProjMjrs(revised)'!$A$3:$S$22,MATCH(F$27,'FY17ProjMjrs(revised)'!$A$2:$S$2,0),FALSE)</f>
        <v>3956199.7806970431</v>
      </c>
      <c r="G56" s="133">
        <f>+GPpcntMjr*(VLOOKUP($A56,FY18ProjRev!$B$4:$L$23,11,FALSE))*VLOOKUP($A56,'FY17ProjMjrs(revised)'!$A$3:$S$22,MATCH(G$27,'FY17ProjMjrs(revised)'!$A$2:$S$2,0),FALSE)</f>
        <v>0</v>
      </c>
      <c r="H56" s="133">
        <f>+GPpcntMjr*(VLOOKUP($A56,FY18ProjRev!$B$4:$L$23,11,FALSE))*VLOOKUP($A56,'FY17ProjMjrs(revised)'!$A$3:$S$22,MATCH(H$27,'FY17ProjMjrs(revised)'!$A$2:$S$2,0),FALSE)</f>
        <v>0</v>
      </c>
      <c r="I56" s="133">
        <f>+GPpcntMjr*(VLOOKUP($A56,FY18ProjRev!$B$4:$L$23,11,FALSE))*VLOOKUP($A56,'FY17ProjMjrs(revised)'!$A$3:$S$22,MATCH(I$27,'FY17ProjMjrs(revised)'!$A$2:$S$2,0),FALSE)</f>
        <v>0</v>
      </c>
      <c r="J56" s="133">
        <f>+GPpcntMjr*(VLOOKUP($A56,FY18ProjRev!$B$4:$L$23,11,FALSE))*VLOOKUP($A56,'FY17ProjMjrs(revised)'!$A$3:$S$22,MATCH(J$27,'FY17ProjMjrs(revised)'!$A$2:$S$2,0),FALSE)</f>
        <v>6928.5460257391305</v>
      </c>
      <c r="K56" s="133">
        <f>+GPpcntMjr*(VLOOKUP($A56,FY18ProjRev!$B$4:$L$23,11,FALSE))*VLOOKUP($A56,'FY17ProjMjrs(revised)'!$A$3:$S$22,MATCH(K$27,'FY17ProjMjrs(revised)'!$A$2:$S$2,0),FALSE)</f>
        <v>0</v>
      </c>
      <c r="L56" s="133">
        <f>+GPpcntMjr*(VLOOKUP($A56,FY18ProjRev!$B$4:$L$23,11,FALSE))*VLOOKUP($A56,'FY17ProjMjrs(revised)'!$A$3:$S$22,MATCH(L$27,'FY17ProjMjrs(revised)'!$A$2:$S$2,0),FALSE)</f>
        <v>0</v>
      </c>
      <c r="M56" s="133">
        <f>+GPpcntMjr*(VLOOKUP($A56,FY18ProjRev!$B$4:$L$23,11,FALSE))*VLOOKUP($A56,'FY17ProjMjrs(revised)'!$A$3:$S$22,MATCH(M$27,'FY17ProjMjrs(revised)'!$A$2:$S$2,0),FALSE)</f>
        <v>0</v>
      </c>
      <c r="N56" s="133">
        <f>+GPpcntMjr*(VLOOKUP($A56,FY18ProjRev!$B$4:$L$23,11,FALSE))*VLOOKUP($A56,'FY17ProjMjrs(revised)'!$A$3:$S$22,MATCH(N$27,'FY17ProjMjrs(revised)'!$A$2:$S$2,0),FALSE)</f>
        <v>0</v>
      </c>
      <c r="O56" s="133">
        <f>+GPpcntMjr*(VLOOKUP($A56,FY18ProjRev!$B$4:$L$23,11,FALSE))*VLOOKUP($A56,'FY17ProjMjrs(revised)'!$A$3:$S$22,MATCH(O$27,'FY17ProjMjrs(revised)'!$A$2:$S$2,0),FALSE)</f>
        <v>0</v>
      </c>
      <c r="P56" s="133">
        <f>+GPpcntMjr*(VLOOKUP($A56,FY18ProjRev!$B$4:$L$23,11,FALSE))*VLOOKUP($A56,'FY17ProjMjrs(revised)'!$A$3:$S$22,MATCH(P$27,'FY17ProjMjrs(revised)'!$A$2:$S$2,0),FALSE)</f>
        <v>0</v>
      </c>
      <c r="Q56" s="133">
        <f>+GPpcntMjr*(VLOOKUP($A56,FY18ProjRev!$B$4:$L$23,11,FALSE))*VLOOKUP($A56,'FY17ProjMjrs(revised)'!$A$3:$S$22,MATCH(Q$27,'FY17ProjMjrs(revised)'!$A$2:$S$2,0),FALSE)</f>
        <v>0</v>
      </c>
      <c r="R56" s="133">
        <f>+GPpcntMjr*(VLOOKUP($A56,FY18ProjRev!$B$4:$L$23,11,FALSE))*VLOOKUP($A56,'FY17ProjMjrs(revised)'!$A$3:$S$22,MATCH(R$27,'FY17ProjMjrs(revised)'!$A$2:$S$2,0),FALSE)</f>
        <v>0</v>
      </c>
      <c r="S56" s="133">
        <f>+GPpcntMjr*(VLOOKUP($A56,FY18ProjRev!$B$4:$L$23,11,FALSE))*VLOOKUP($A56,'FY17ProjMjrs(revised)'!$A$3:$S$22,MATCH(S$27,'FY17ProjMjrs(revised)'!$A$2:$S$2,0),FALSE)</f>
        <v>0</v>
      </c>
      <c r="T56" s="133">
        <f t="shared" si="6"/>
        <v>3983913.9647999997</v>
      </c>
    </row>
    <row r="57" spans="1:20" s="40" customFormat="1" ht="20.100000000000001" customHeight="1" x14ac:dyDescent="0.25">
      <c r="A57" s="422">
        <v>17</v>
      </c>
      <c r="B57" s="155" t="s">
        <v>30</v>
      </c>
      <c r="C57" s="133">
        <f>+GPpcntMjr*(VLOOKUP($A57,FY18ProjRev!$B$4:$L$23,11,FALSE))*VLOOKUP($A57,'FY17ProjMjrs(revised)'!$A$3:$S$22,MATCH(C$27,'FY17ProjMjrs(revised)'!$A$2:$S$2,0),FALSE)</f>
        <v>0</v>
      </c>
      <c r="D57" s="133">
        <f>+GPpcntMjr*(VLOOKUP($A57,FY18ProjRev!$B$4:$L$23,11,FALSE))*VLOOKUP($A57,'FY17ProjMjrs(revised)'!$A$3:$S$22,MATCH(D$27,'FY17ProjMjrs(revised)'!$A$2:$S$2,0),FALSE)</f>
        <v>0</v>
      </c>
      <c r="E57" s="133">
        <f>+GPpcntMjr*(VLOOKUP($A57,FY18ProjRev!$B$4:$L$23,11,FALSE))*VLOOKUP($A57,'FY17ProjMjrs(revised)'!$A$3:$S$22,MATCH(E$27,'FY17ProjMjrs(revised)'!$A$2:$S$2,0),FALSE)</f>
        <v>0</v>
      </c>
      <c r="F57" s="133">
        <f>+GPpcntMjr*(VLOOKUP($A57,FY18ProjRev!$B$4:$L$23,11,FALSE))*VLOOKUP($A57,'FY17ProjMjrs(revised)'!$A$3:$S$22,MATCH(F$27,'FY17ProjMjrs(revised)'!$A$2:$S$2,0),FALSE)</f>
        <v>0</v>
      </c>
      <c r="G57" s="133">
        <f>+GPpcntMjr*(VLOOKUP($A57,FY18ProjRev!$B$4:$L$23,11,FALSE))*VLOOKUP($A57,'FY17ProjMjrs(revised)'!$A$3:$S$22,MATCH(G$27,'FY17ProjMjrs(revised)'!$A$2:$S$2,0),FALSE)</f>
        <v>0</v>
      </c>
      <c r="H57" s="133">
        <f>+GPpcntMjr*(VLOOKUP($A57,FY18ProjRev!$B$4:$L$23,11,FALSE))*VLOOKUP($A57,'FY17ProjMjrs(revised)'!$A$3:$S$22,MATCH(H$27,'FY17ProjMjrs(revised)'!$A$2:$S$2,0),FALSE)</f>
        <v>0</v>
      </c>
      <c r="I57" s="133">
        <f>+GPpcntMjr*(VLOOKUP($A57,FY18ProjRev!$B$4:$L$23,11,FALSE))*VLOOKUP($A57,'FY17ProjMjrs(revised)'!$A$3:$S$22,MATCH(I$27,'FY17ProjMjrs(revised)'!$A$2:$S$2,0),FALSE)</f>
        <v>0</v>
      </c>
      <c r="J57" s="133">
        <f>+GPpcntMjr*(VLOOKUP($A57,FY18ProjRev!$B$4:$L$23,11,FALSE))*VLOOKUP($A57,'FY17ProjMjrs(revised)'!$A$3:$S$22,MATCH(J$27,'FY17ProjMjrs(revised)'!$A$2:$S$2,0),FALSE)</f>
        <v>0</v>
      </c>
      <c r="K57" s="133">
        <f>+GPpcntMjr*(VLOOKUP($A57,FY18ProjRev!$B$4:$L$23,11,FALSE))*VLOOKUP($A57,'FY17ProjMjrs(revised)'!$A$3:$S$22,MATCH(K$27,'FY17ProjMjrs(revised)'!$A$2:$S$2,0),FALSE)</f>
        <v>0</v>
      </c>
      <c r="L57" s="133">
        <f>+GPpcntMjr*(VLOOKUP($A57,FY18ProjRev!$B$4:$L$23,11,FALSE))*VLOOKUP($A57,'FY17ProjMjrs(revised)'!$A$3:$S$22,MATCH(L$27,'FY17ProjMjrs(revised)'!$A$2:$S$2,0),FALSE)</f>
        <v>2523451.3920000005</v>
      </c>
      <c r="M57" s="133">
        <f>+GPpcntMjr*(VLOOKUP($A57,FY18ProjRev!$B$4:$L$23,11,FALSE))*VLOOKUP($A57,'FY17ProjMjrs(revised)'!$A$3:$S$22,MATCH(M$27,'FY17ProjMjrs(revised)'!$A$2:$S$2,0),FALSE)</f>
        <v>0</v>
      </c>
      <c r="N57" s="133">
        <f>+GPpcntMjr*(VLOOKUP($A57,FY18ProjRev!$B$4:$L$23,11,FALSE))*VLOOKUP($A57,'FY17ProjMjrs(revised)'!$A$3:$S$22,MATCH(N$27,'FY17ProjMjrs(revised)'!$A$2:$S$2,0),FALSE)</f>
        <v>0</v>
      </c>
      <c r="O57" s="133">
        <f>+GPpcntMjr*(VLOOKUP($A57,FY18ProjRev!$B$4:$L$23,11,FALSE))*VLOOKUP($A57,'FY17ProjMjrs(revised)'!$A$3:$S$22,MATCH(O$27,'FY17ProjMjrs(revised)'!$A$2:$S$2,0),FALSE)</f>
        <v>0</v>
      </c>
      <c r="P57" s="133">
        <f>+GPpcntMjr*(VLOOKUP($A57,FY18ProjRev!$B$4:$L$23,11,FALSE))*VLOOKUP($A57,'FY17ProjMjrs(revised)'!$A$3:$S$22,MATCH(P$27,'FY17ProjMjrs(revised)'!$A$2:$S$2,0),FALSE)</f>
        <v>0</v>
      </c>
      <c r="Q57" s="133">
        <f>+GPpcntMjr*(VLOOKUP($A57,FY18ProjRev!$B$4:$L$23,11,FALSE))*VLOOKUP($A57,'FY17ProjMjrs(revised)'!$A$3:$S$22,MATCH(Q$27,'FY17ProjMjrs(revised)'!$A$2:$S$2,0),FALSE)</f>
        <v>9857.2320000000018</v>
      </c>
      <c r="R57" s="133">
        <f>+GPpcntMjr*(VLOOKUP($A57,FY18ProjRev!$B$4:$L$23,11,FALSE))*VLOOKUP($A57,'FY17ProjMjrs(revised)'!$A$3:$S$22,MATCH(R$27,'FY17ProjMjrs(revised)'!$A$2:$S$2,0),FALSE)</f>
        <v>0</v>
      </c>
      <c r="S57" s="133">
        <f>+GPpcntMjr*(VLOOKUP($A57,FY18ProjRev!$B$4:$L$23,11,FALSE))*VLOOKUP($A57,'FY17ProjMjrs(revised)'!$A$3:$S$22,MATCH(S$27,'FY17ProjMjrs(revised)'!$A$2:$S$2,0),FALSE)</f>
        <v>0</v>
      </c>
      <c r="T57" s="133">
        <f t="shared" si="6"/>
        <v>2533308.6240000003</v>
      </c>
    </row>
    <row r="58" spans="1:20" ht="20.100000000000001" customHeight="1" x14ac:dyDescent="0.25">
      <c r="A58" s="422">
        <v>19</v>
      </c>
      <c r="B58" s="171" t="s">
        <v>33</v>
      </c>
      <c r="C58" s="172">
        <f>+GPpcntMjr*(VLOOKUP($A58,FY18ProjRev!$B$4:$L$23,11,FALSE))*VLOOKUP($A58,'FY17ProjMjrs(revised)'!$A$3:$S$22,MATCH(C$27,'FY17ProjMjrs(revised)'!$A$2:$S$2,0),FALSE)</f>
        <v>6840.3086399999993</v>
      </c>
      <c r="D58" s="172">
        <f>+GPpcntMjr*(VLOOKUP($A58,FY18ProjRev!$B$4:$L$23,11,FALSE))*VLOOKUP($A58,'FY17ProjMjrs(revised)'!$A$3:$S$22,MATCH(D$27,'FY17ProjMjrs(revised)'!$A$2:$S$2,0),FALSE)</f>
        <v>0</v>
      </c>
      <c r="E58" s="172">
        <f>+GPpcntMjr*(VLOOKUP($A58,FY18ProjRev!$B$4:$L$23,11,FALSE))*VLOOKUP($A58,'FY17ProjMjrs(revised)'!$A$3:$S$22,MATCH(E$27,'FY17ProjMjrs(revised)'!$A$2:$S$2,0),FALSE)</f>
        <v>0</v>
      </c>
      <c r="F58" s="172">
        <f>+GPpcntMjr*(VLOOKUP($A58,FY18ProjRev!$B$4:$L$23,11,FALSE))*VLOOKUP($A58,'FY17ProjMjrs(revised)'!$A$3:$S$22,MATCH(F$27,'FY17ProjMjrs(revised)'!$A$2:$S$2,0),FALSE)</f>
        <v>0</v>
      </c>
      <c r="G58" s="172">
        <f>+GPpcntMjr*(VLOOKUP($A58,FY18ProjRev!$B$4:$L$23,11,FALSE))*VLOOKUP($A58,'FY17ProjMjrs(revised)'!$A$3:$S$22,MATCH(G$27,'FY17ProjMjrs(revised)'!$A$2:$S$2,0),FALSE)</f>
        <v>0</v>
      </c>
      <c r="H58" s="172">
        <f>+GPpcntMjr*(VLOOKUP($A58,FY18ProjRev!$B$4:$L$23,11,FALSE))*VLOOKUP($A58,'FY17ProjMjrs(revised)'!$A$3:$S$22,MATCH(H$27,'FY17ProjMjrs(revised)'!$A$2:$S$2,0),FALSE)</f>
        <v>0</v>
      </c>
      <c r="I58" s="172">
        <f>+GPpcntMjr*(VLOOKUP($A58,FY18ProjRev!$B$4:$L$23,11,FALSE))*VLOOKUP($A58,'FY17ProjMjrs(revised)'!$A$3:$S$22,MATCH(I$27,'FY17ProjMjrs(revised)'!$A$2:$S$2,0),FALSE)</f>
        <v>0</v>
      </c>
      <c r="J58" s="172">
        <f>+GPpcntMjr*(VLOOKUP($A58,FY18ProjRev!$B$4:$L$23,11,FALSE))*VLOOKUP($A58,'FY17ProjMjrs(revised)'!$A$3:$S$22,MATCH(J$27,'FY17ProjMjrs(revised)'!$A$2:$S$2,0),FALSE)</f>
        <v>0</v>
      </c>
      <c r="K58" s="172">
        <f>+GPpcntMjr*(VLOOKUP($A58,FY18ProjRev!$B$4:$L$23,11,FALSE))*VLOOKUP($A58,'FY17ProjMjrs(revised)'!$A$3:$S$22,MATCH(K$27,'FY17ProjMjrs(revised)'!$A$2:$S$2,0),FALSE)</f>
        <v>0</v>
      </c>
      <c r="L58" s="172">
        <f>+GPpcntMjr*(VLOOKUP($A58,FY18ProjRev!$B$4:$L$23,11,FALSE))*VLOOKUP($A58,'FY17ProjMjrs(revised)'!$A$3:$S$22,MATCH(L$27,'FY17ProjMjrs(revised)'!$A$2:$S$2,0),FALSE)</f>
        <v>0</v>
      </c>
      <c r="M58" s="172">
        <f>+GPpcntMjr*(VLOOKUP($A58,FY18ProjRev!$B$4:$L$23,11,FALSE))*VLOOKUP($A58,'FY17ProjMjrs(revised)'!$A$3:$S$22,MATCH(M$27,'FY17ProjMjrs(revised)'!$A$2:$S$2,0),FALSE)</f>
        <v>0</v>
      </c>
      <c r="N58" s="172">
        <f>+GPpcntMjr*(VLOOKUP($A58,FY18ProjRev!$B$4:$L$23,11,FALSE))*VLOOKUP($A58,'FY17ProjMjrs(revised)'!$A$3:$S$22,MATCH(N$27,'FY17ProjMjrs(revised)'!$A$2:$S$2,0),FALSE)</f>
        <v>6840.3086399999993</v>
      </c>
      <c r="O58" s="172">
        <f>+GPpcntMjr*(VLOOKUP($A58,FY18ProjRev!$B$4:$L$23,11,FALSE))*VLOOKUP($A58,'FY17ProjMjrs(revised)'!$A$3:$S$22,MATCH(O$27,'FY17ProjMjrs(revised)'!$A$2:$S$2,0),FALSE)</f>
        <v>0</v>
      </c>
      <c r="P58" s="172">
        <f>+GPpcntMjr*(VLOOKUP($A58,FY18ProjRev!$B$4:$L$23,11,FALSE))*VLOOKUP($A58,'FY17ProjMjrs(revised)'!$A$3:$S$22,MATCH(P$27,'FY17ProjMjrs(revised)'!$A$2:$S$2,0),FALSE)</f>
        <v>0</v>
      </c>
      <c r="Q58" s="172">
        <f>+GPpcntMjr*(VLOOKUP($A58,FY18ProjRev!$B$4:$L$23,11,FALSE))*VLOOKUP($A58,'FY17ProjMjrs(revised)'!$A$3:$S$22,MATCH(Q$27,'FY17ProjMjrs(revised)'!$A$2:$S$2,0),FALSE)</f>
        <v>2127335.98704</v>
      </c>
      <c r="R58" s="172">
        <f>+GPpcntMjr*(VLOOKUP($A58,FY18ProjRev!$B$4:$L$23,11,FALSE))*VLOOKUP($A58,'FY17ProjMjrs(revised)'!$A$3:$S$22,MATCH(R$27,'FY17ProjMjrs(revised)'!$A$2:$S$2,0),FALSE)</f>
        <v>0</v>
      </c>
      <c r="S58" s="172">
        <f>+GPpcntMjr*(VLOOKUP($A58,FY18ProjRev!$B$4:$L$23,11,FALSE))*VLOOKUP($A58,'FY17ProjMjrs(revised)'!$A$3:$S$22,MATCH(S$27,'FY17ProjMjrs(revised)'!$A$2:$S$2,0),FALSE)</f>
        <v>13680.617279999999</v>
      </c>
      <c r="T58" s="172">
        <f t="shared" si="6"/>
        <v>2154697.2215999998</v>
      </c>
    </row>
    <row r="59" spans="1:20" s="40" customFormat="1" ht="20.100000000000001" customHeight="1" x14ac:dyDescent="0.25">
      <c r="A59" s="422">
        <v>21</v>
      </c>
      <c r="B59" s="155" t="s">
        <v>35</v>
      </c>
      <c r="C59" s="133">
        <f>+GPpcntMjr*(VLOOKUP($A59,FY18ProjRev!$B$4:$L$23,11,FALSE))*VLOOKUP($A59,'FY17ProjMjrs(revised)'!$A$3:$S$22,MATCH(C$27,'FY17ProjMjrs(revised)'!$A$2:$S$2,0),FALSE)</f>
        <v>0</v>
      </c>
      <c r="D59" s="133">
        <f>+GPpcntMjr*(VLOOKUP($A59,FY18ProjRev!$B$4:$L$23,11,FALSE))*VLOOKUP($A59,'FY17ProjMjrs(revised)'!$A$3:$S$22,MATCH(D$27,'FY17ProjMjrs(revised)'!$A$2:$S$2,0),FALSE)</f>
        <v>18320.542746835446</v>
      </c>
      <c r="E59" s="133">
        <f>+GPpcntMjr*(VLOOKUP($A59,FY18ProjRev!$B$4:$L$23,11,FALSE))*VLOOKUP($A59,'FY17ProjMjrs(revised)'!$A$3:$S$22,MATCH(E$27,'FY17ProjMjrs(revised)'!$A$2:$S$2,0),FALSE)</f>
        <v>0</v>
      </c>
      <c r="F59" s="133">
        <f>+GPpcntMjr*(VLOOKUP($A59,FY18ProjRev!$B$4:$L$23,11,FALSE))*VLOOKUP($A59,'FY17ProjMjrs(revised)'!$A$3:$S$22,MATCH(F$27,'FY17ProjMjrs(revised)'!$A$2:$S$2,0),FALSE)</f>
        <v>0</v>
      </c>
      <c r="G59" s="133">
        <f>+GPpcntMjr*(VLOOKUP($A59,FY18ProjRev!$B$4:$L$23,11,FALSE))*VLOOKUP($A59,'FY17ProjMjrs(revised)'!$A$3:$S$22,MATCH(G$27,'FY17ProjMjrs(revised)'!$A$2:$S$2,0),FALSE)</f>
        <v>6106.8475822784812</v>
      </c>
      <c r="H59" s="133">
        <f>+GPpcntMjr*(VLOOKUP($A59,FY18ProjRev!$B$4:$L$23,11,FALSE))*VLOOKUP($A59,'FY17ProjMjrs(revised)'!$A$3:$S$22,MATCH(H$27,'FY17ProjMjrs(revised)'!$A$2:$S$2,0),FALSE)</f>
        <v>0</v>
      </c>
      <c r="I59" s="133">
        <f>+GPpcntMjr*(VLOOKUP($A59,FY18ProjRev!$B$4:$L$23,11,FALSE))*VLOOKUP($A59,'FY17ProjMjrs(revised)'!$A$3:$S$22,MATCH(I$27,'FY17ProjMjrs(revised)'!$A$2:$S$2,0),FALSE)</f>
        <v>0</v>
      </c>
      <c r="J59" s="133">
        <f>+GPpcntMjr*(VLOOKUP($A59,FY18ProjRev!$B$4:$L$23,11,FALSE))*VLOOKUP($A59,'FY17ProjMjrs(revised)'!$A$3:$S$22,MATCH(J$27,'FY17ProjMjrs(revised)'!$A$2:$S$2,0),FALSE)</f>
        <v>6106.8475822784812</v>
      </c>
      <c r="K59" s="133">
        <f>+GPpcntMjr*(VLOOKUP($A59,FY18ProjRev!$B$4:$L$23,11,FALSE))*VLOOKUP($A59,'FY17ProjMjrs(revised)'!$A$3:$S$22,MATCH(K$27,'FY17ProjMjrs(revised)'!$A$2:$S$2,0),FALSE)</f>
        <v>0</v>
      </c>
      <c r="L59" s="133">
        <f>+GPpcntMjr*(VLOOKUP($A59,FY18ProjRev!$B$4:$L$23,11,FALSE))*VLOOKUP($A59,'FY17ProjMjrs(revised)'!$A$3:$S$22,MATCH(L$27,'FY17ProjMjrs(revised)'!$A$2:$S$2,0),FALSE)</f>
        <v>42747.933075949368</v>
      </c>
      <c r="M59" s="133">
        <f>+GPpcntMjr*(VLOOKUP($A59,FY18ProjRev!$B$4:$L$23,11,FALSE))*VLOOKUP($A59,'FY17ProjMjrs(revised)'!$A$3:$S$22,MATCH(M$27,'FY17ProjMjrs(revised)'!$A$2:$S$2,0),FALSE)</f>
        <v>12213.695164556962</v>
      </c>
      <c r="N59" s="133">
        <f>+GPpcntMjr*(VLOOKUP($A59,FY18ProjRev!$B$4:$L$23,11,FALSE))*VLOOKUP($A59,'FY17ProjMjrs(revised)'!$A$3:$S$22,MATCH(N$27,'FY17ProjMjrs(revised)'!$A$2:$S$2,0),FALSE)</f>
        <v>403051.94043037976</v>
      </c>
      <c r="O59" s="133">
        <f>+GPpcntMjr*(VLOOKUP($A59,FY18ProjRev!$B$4:$L$23,11,FALSE))*VLOOKUP($A59,'FY17ProjMjrs(revised)'!$A$3:$S$22,MATCH(O$27,'FY17ProjMjrs(revised)'!$A$2:$S$2,0),FALSE)</f>
        <v>12213.695164556962</v>
      </c>
      <c r="P59" s="133">
        <f>+GPpcntMjr*(VLOOKUP($A59,FY18ProjRev!$B$4:$L$23,11,FALSE))*VLOOKUP($A59,'FY17ProjMjrs(revised)'!$A$3:$S$22,MATCH(P$27,'FY17ProjMjrs(revised)'!$A$2:$S$2,0),FALSE)</f>
        <v>0</v>
      </c>
      <c r="Q59" s="133">
        <f>+GPpcntMjr*(VLOOKUP($A59,FY18ProjRev!$B$4:$L$23,11,FALSE))*VLOOKUP($A59,'FY17ProjMjrs(revised)'!$A$3:$S$22,MATCH(Q$27,'FY17ProjMjrs(revised)'!$A$2:$S$2,0),FALSE)</f>
        <v>1429002.3342531645</v>
      </c>
      <c r="R59" s="133">
        <f>+GPpcntMjr*(VLOOKUP($A59,FY18ProjRev!$B$4:$L$23,11,FALSE))*VLOOKUP($A59,'FY17ProjMjrs(revised)'!$A$3:$S$22,MATCH(R$27,'FY17ProjMjrs(revised)'!$A$2:$S$2,0),FALSE)</f>
        <v>0</v>
      </c>
      <c r="S59" s="133">
        <f>+GPpcntMjr*(VLOOKUP($A59,FY18ProjRev!$B$4:$L$23,11,FALSE))*VLOOKUP($A59,'FY17ProjMjrs(revised)'!$A$3:$S$22,MATCH(S$27,'FY17ProjMjrs(revised)'!$A$2:$S$2,0),FALSE)</f>
        <v>0</v>
      </c>
      <c r="T59" s="133">
        <f t="shared" si="6"/>
        <v>1929763.8359999999</v>
      </c>
    </row>
    <row r="60" spans="1:20" ht="20.100000000000001" customHeight="1" x14ac:dyDescent="0.25">
      <c r="A60" s="422">
        <v>25</v>
      </c>
      <c r="B60" s="171" t="s">
        <v>37</v>
      </c>
      <c r="C60" s="172">
        <f>+GPpcntMjr*(VLOOKUP($A60,FY18ProjRev!$B$4:$L$23,11,FALSE))*VLOOKUP($A60,'FY17ProjMjrs(revised)'!$A$3:$S$22,MATCH(C$27,'FY17ProjMjrs(revised)'!$A$2:$S$2,0),FALSE)</f>
        <v>3992075.5423095119</v>
      </c>
      <c r="D60" s="172">
        <f>+GPpcntMjr*(VLOOKUP($A60,FY18ProjRev!$B$4:$L$23,11,FALSE))*VLOOKUP($A60,'FY17ProjMjrs(revised)'!$A$3:$S$22,MATCH(D$27,'FY17ProjMjrs(revised)'!$A$2:$S$2,0),FALSE)</f>
        <v>0</v>
      </c>
      <c r="E60" s="172">
        <f>+GPpcntMjr*(VLOOKUP($A60,FY18ProjRev!$B$4:$L$23,11,FALSE))*VLOOKUP($A60,'FY17ProjMjrs(revised)'!$A$3:$S$22,MATCH(E$27,'FY17ProjMjrs(revised)'!$A$2:$S$2,0),FALSE)</f>
        <v>0</v>
      </c>
      <c r="F60" s="172">
        <f>+GPpcntMjr*(VLOOKUP($A60,FY18ProjRev!$B$4:$L$23,11,FALSE))*VLOOKUP($A60,'FY17ProjMjrs(revised)'!$A$3:$S$22,MATCH(F$27,'FY17ProjMjrs(revised)'!$A$2:$S$2,0),FALSE)</f>
        <v>0</v>
      </c>
      <c r="G60" s="172">
        <f>+GPpcntMjr*(VLOOKUP($A60,FY18ProjRev!$B$4:$L$23,11,FALSE))*VLOOKUP($A60,'FY17ProjMjrs(revised)'!$A$3:$S$22,MATCH(G$27,'FY17ProjMjrs(revised)'!$A$2:$S$2,0),FALSE)</f>
        <v>0</v>
      </c>
      <c r="H60" s="172">
        <f>+GPpcntMjr*(VLOOKUP($A60,FY18ProjRev!$B$4:$L$23,11,FALSE))*VLOOKUP($A60,'FY17ProjMjrs(revised)'!$A$3:$S$22,MATCH(H$27,'FY17ProjMjrs(revised)'!$A$2:$S$2,0),FALSE)</f>
        <v>0</v>
      </c>
      <c r="I60" s="172">
        <f>+GPpcntMjr*(VLOOKUP($A60,FY18ProjRev!$B$4:$L$23,11,FALSE))*VLOOKUP($A60,'FY17ProjMjrs(revised)'!$A$3:$S$22,MATCH(I$27,'FY17ProjMjrs(revised)'!$A$2:$S$2,0),FALSE)</f>
        <v>0</v>
      </c>
      <c r="J60" s="172">
        <f>+GPpcntMjr*(VLOOKUP($A60,FY18ProjRev!$B$4:$L$23,11,FALSE))*VLOOKUP($A60,'FY17ProjMjrs(revised)'!$A$3:$S$22,MATCH(J$27,'FY17ProjMjrs(revised)'!$A$2:$S$2,0),FALSE)</f>
        <v>0</v>
      </c>
      <c r="K60" s="172">
        <f>+GPpcntMjr*(VLOOKUP($A60,FY18ProjRev!$B$4:$L$23,11,FALSE))*VLOOKUP($A60,'FY17ProjMjrs(revised)'!$A$3:$S$22,MATCH(K$27,'FY17ProjMjrs(revised)'!$A$2:$S$2,0),FALSE)</f>
        <v>0</v>
      </c>
      <c r="L60" s="172">
        <f>+GPpcntMjr*(VLOOKUP($A60,FY18ProjRev!$B$4:$L$23,11,FALSE))*VLOOKUP($A60,'FY17ProjMjrs(revised)'!$A$3:$S$22,MATCH(L$27,'FY17ProjMjrs(revised)'!$A$2:$S$2,0),FALSE)</f>
        <v>0</v>
      </c>
      <c r="M60" s="172">
        <f>+GPpcntMjr*(VLOOKUP($A60,FY18ProjRev!$B$4:$L$23,11,FALSE))*VLOOKUP($A60,'FY17ProjMjrs(revised)'!$A$3:$S$22,MATCH(M$27,'FY17ProjMjrs(revised)'!$A$2:$S$2,0),FALSE)</f>
        <v>0</v>
      </c>
      <c r="N60" s="172">
        <f>+GPpcntMjr*(VLOOKUP($A60,FY18ProjRev!$B$4:$L$23,11,FALSE))*VLOOKUP($A60,'FY17ProjMjrs(revised)'!$A$3:$S$22,MATCH(N$27,'FY17ProjMjrs(revised)'!$A$2:$S$2,0),FALSE)</f>
        <v>0</v>
      </c>
      <c r="O60" s="172">
        <f>+GPpcntMjr*(VLOOKUP($A60,FY18ProjRev!$B$4:$L$23,11,FALSE))*VLOOKUP($A60,'FY17ProjMjrs(revised)'!$A$3:$S$22,MATCH(O$27,'FY17ProjMjrs(revised)'!$A$2:$S$2,0),FALSE)</f>
        <v>0</v>
      </c>
      <c r="P60" s="172">
        <f>+GPpcntMjr*(VLOOKUP($A60,FY18ProjRev!$B$4:$L$23,11,FALSE))*VLOOKUP($A60,'FY17ProjMjrs(revised)'!$A$3:$S$22,MATCH(P$27,'FY17ProjMjrs(revised)'!$A$2:$S$2,0),FALSE)</f>
        <v>0</v>
      </c>
      <c r="Q60" s="172">
        <f>+GPpcntMjr*(VLOOKUP($A60,FY18ProjRev!$B$4:$L$23,11,FALSE))*VLOOKUP($A60,'FY17ProjMjrs(revised)'!$A$3:$S$22,MATCH(Q$27,'FY17ProjMjrs(revised)'!$A$2:$S$2,0),FALSE)</f>
        <v>10288.854490488431</v>
      </c>
      <c r="R60" s="172">
        <f>+GPpcntMjr*(VLOOKUP($A60,FY18ProjRev!$B$4:$L$23,11,FALSE))*VLOOKUP($A60,'FY17ProjMjrs(revised)'!$A$3:$S$22,MATCH(R$27,'FY17ProjMjrs(revised)'!$A$2:$S$2,0),FALSE)</f>
        <v>0</v>
      </c>
      <c r="S60" s="172">
        <f>+GPpcntMjr*(VLOOKUP($A60,FY18ProjRev!$B$4:$L$23,11,FALSE))*VLOOKUP($A60,'FY17ProjMjrs(revised)'!$A$3:$S$22,MATCH(S$27,'FY17ProjMjrs(revised)'!$A$2:$S$2,0),FALSE)</f>
        <v>0</v>
      </c>
      <c r="T60" s="172">
        <f t="shared" si="6"/>
        <v>4002364.3968000002</v>
      </c>
    </row>
    <row r="61" spans="1:20" s="40" customFormat="1" ht="20.100000000000001" customHeight="1" x14ac:dyDescent="0.25">
      <c r="A61" s="422">
        <v>27</v>
      </c>
      <c r="B61" s="155" t="s">
        <v>41</v>
      </c>
      <c r="C61" s="133">
        <f>+GPpcntMjr*(VLOOKUP($A61,FY18ProjRev!$B$4:$L$23,11,FALSE))*VLOOKUP($A61,'FY17ProjMjrs(revised)'!$A$3:$S$22,MATCH(C$27,'FY17ProjMjrs(revised)'!$A$2:$S$2,0),FALSE)</f>
        <v>0</v>
      </c>
      <c r="D61" s="133">
        <f>+GPpcntMjr*(VLOOKUP($A61,FY18ProjRev!$B$4:$L$23,11,FALSE))*VLOOKUP($A61,'FY17ProjMjrs(revised)'!$A$3:$S$22,MATCH(D$27,'FY17ProjMjrs(revised)'!$A$2:$S$2,0),FALSE)</f>
        <v>0</v>
      </c>
      <c r="E61" s="133">
        <f>+GPpcntMjr*(VLOOKUP($A61,FY18ProjRev!$B$4:$L$23,11,FALSE))*VLOOKUP($A61,'FY17ProjMjrs(revised)'!$A$3:$S$22,MATCH(E$27,'FY17ProjMjrs(revised)'!$A$2:$S$2,0),FALSE)</f>
        <v>0</v>
      </c>
      <c r="F61" s="133">
        <f>+GPpcntMjr*(VLOOKUP($A61,FY18ProjRev!$B$4:$L$23,11,FALSE))*VLOOKUP($A61,'FY17ProjMjrs(revised)'!$A$3:$S$22,MATCH(F$27,'FY17ProjMjrs(revised)'!$A$2:$S$2,0),FALSE)</f>
        <v>0</v>
      </c>
      <c r="G61" s="133">
        <f>+GPpcntMjr*(VLOOKUP($A61,FY18ProjRev!$B$4:$L$23,11,FALSE))*VLOOKUP($A61,'FY17ProjMjrs(revised)'!$A$3:$S$22,MATCH(G$27,'FY17ProjMjrs(revised)'!$A$2:$S$2,0),FALSE)</f>
        <v>1395843.6424390245</v>
      </c>
      <c r="H61" s="133">
        <f>+GPpcntMjr*(VLOOKUP($A61,FY18ProjRev!$B$4:$L$23,11,FALSE))*VLOOKUP($A61,'FY17ProjMjrs(revised)'!$A$3:$S$22,MATCH(H$27,'FY17ProjMjrs(revised)'!$A$2:$S$2,0),FALSE)</f>
        <v>9305.6242829268303</v>
      </c>
      <c r="I61" s="133">
        <f>+GPpcntMjr*(VLOOKUP($A61,FY18ProjRev!$B$4:$L$23,11,FALSE))*VLOOKUP($A61,'FY17ProjMjrs(revised)'!$A$3:$S$22,MATCH(I$27,'FY17ProjMjrs(revised)'!$A$2:$S$2,0),FALSE)</f>
        <v>0</v>
      </c>
      <c r="J61" s="133">
        <f>+GPpcntMjr*(VLOOKUP($A61,FY18ProjRev!$B$4:$L$23,11,FALSE))*VLOOKUP($A61,'FY17ProjMjrs(revised)'!$A$3:$S$22,MATCH(J$27,'FY17ProjMjrs(revised)'!$A$2:$S$2,0),FALSE)</f>
        <v>0</v>
      </c>
      <c r="K61" s="133">
        <f>+GPpcntMjr*(VLOOKUP($A61,FY18ProjRev!$B$4:$L$23,11,FALSE))*VLOOKUP($A61,'FY17ProjMjrs(revised)'!$A$3:$S$22,MATCH(K$27,'FY17ProjMjrs(revised)'!$A$2:$S$2,0),FALSE)</f>
        <v>0</v>
      </c>
      <c r="L61" s="133">
        <f>+GPpcntMjr*(VLOOKUP($A61,FY18ProjRev!$B$4:$L$23,11,FALSE))*VLOOKUP($A61,'FY17ProjMjrs(revised)'!$A$3:$S$22,MATCH(L$27,'FY17ProjMjrs(revised)'!$A$2:$S$2,0),FALSE)</f>
        <v>0</v>
      </c>
      <c r="M61" s="133">
        <f>+GPpcntMjr*(VLOOKUP($A61,FY18ProjRev!$B$4:$L$23,11,FALSE))*VLOOKUP($A61,'FY17ProjMjrs(revised)'!$A$3:$S$22,MATCH(M$27,'FY17ProjMjrs(revised)'!$A$2:$S$2,0),FALSE)</f>
        <v>0</v>
      </c>
      <c r="N61" s="133">
        <f>+GPpcntMjr*(VLOOKUP($A61,FY18ProjRev!$B$4:$L$23,11,FALSE))*VLOOKUP($A61,'FY17ProjMjrs(revised)'!$A$3:$S$22,MATCH(N$27,'FY17ProjMjrs(revised)'!$A$2:$S$2,0),FALSE)</f>
        <v>120973.11567804878</v>
      </c>
      <c r="O61" s="133">
        <f>+GPpcntMjr*(VLOOKUP($A61,FY18ProjRev!$B$4:$L$23,11,FALSE))*VLOOKUP($A61,'FY17ProjMjrs(revised)'!$A$3:$S$22,MATCH(O$27,'FY17ProjMjrs(revised)'!$A$2:$S$2,0),FALSE)</f>
        <v>0</v>
      </c>
      <c r="P61" s="133">
        <f>+GPpcntMjr*(VLOOKUP($A61,FY18ProjRev!$B$4:$L$23,11,FALSE))*VLOOKUP($A61,'FY17ProjMjrs(revised)'!$A$3:$S$22,MATCH(P$27,'FY17ProjMjrs(revised)'!$A$2:$S$2,0),FALSE)</f>
        <v>0</v>
      </c>
      <c r="Q61" s="133">
        <f>+GPpcntMjr*(VLOOKUP($A61,FY18ProjRev!$B$4:$L$23,11,FALSE))*VLOOKUP($A61,'FY17ProjMjrs(revised)'!$A$3:$S$22,MATCH(Q$27,'FY17ProjMjrs(revised)'!$A$2:$S$2,0),FALSE)</f>
        <v>0</v>
      </c>
      <c r="R61" s="133">
        <f>+GPpcntMjr*(VLOOKUP($A61,FY18ProjRev!$B$4:$L$23,11,FALSE))*VLOOKUP($A61,'FY17ProjMjrs(revised)'!$A$3:$S$22,MATCH(R$27,'FY17ProjMjrs(revised)'!$A$2:$S$2,0),FALSE)</f>
        <v>0</v>
      </c>
      <c r="S61" s="133">
        <f>+GPpcntMjr*(VLOOKUP($A61,FY18ProjRev!$B$4:$L$23,11,FALSE))*VLOOKUP($A61,'FY17ProjMjrs(revised)'!$A$3:$S$22,MATCH(S$27,'FY17ProjMjrs(revised)'!$A$2:$S$2,0),FALSE)</f>
        <v>0</v>
      </c>
      <c r="T61" s="133">
        <f t="shared" si="6"/>
        <v>1526122.3824</v>
      </c>
    </row>
    <row r="62" spans="1:20" ht="20.100000000000001" customHeight="1" x14ac:dyDescent="0.25">
      <c r="A62" s="422">
        <v>33</v>
      </c>
      <c r="B62" s="171" t="s">
        <v>46</v>
      </c>
      <c r="C62" s="172">
        <f>+GPpcntMjr*(VLOOKUP($A62,FY18ProjRev!$B$4:$L$23,11,FALSE))*VLOOKUP($A62,'FY17ProjMjrs(revised)'!$A$3:$S$22,MATCH(C$27,'FY17ProjMjrs(revised)'!$A$2:$S$2,0),FALSE)</f>
        <v>82630.929149999996</v>
      </c>
      <c r="D62" s="172">
        <f>+GPpcntMjr*(VLOOKUP($A62,FY18ProjRev!$B$4:$L$23,11,FALSE))*VLOOKUP($A62,'FY17ProjMjrs(revised)'!$A$3:$S$22,MATCH(D$27,'FY17ProjMjrs(revised)'!$A$2:$S$2,0),FALSE)</f>
        <v>92959.795293750009</v>
      </c>
      <c r="E62" s="172">
        <f>+GPpcntMjr*(VLOOKUP($A62,FY18ProjRev!$B$4:$L$23,11,FALSE))*VLOOKUP($A62,'FY17ProjMjrs(revised)'!$A$3:$S$22,MATCH(E$27,'FY17ProjMjrs(revised)'!$A$2:$S$2,0),FALSE)</f>
        <v>0</v>
      </c>
      <c r="F62" s="172">
        <f>+GPpcntMjr*(VLOOKUP($A62,FY18ProjRev!$B$4:$L$23,11,FALSE))*VLOOKUP($A62,'FY17ProjMjrs(revised)'!$A$3:$S$22,MATCH(F$27,'FY17ProjMjrs(revised)'!$A$2:$S$2,0),FALSE)</f>
        <v>0</v>
      </c>
      <c r="G62" s="172">
        <f>+GPpcntMjr*(VLOOKUP($A62,FY18ProjRev!$B$4:$L$23,11,FALSE))*VLOOKUP($A62,'FY17ProjMjrs(revised)'!$A$3:$S$22,MATCH(G$27,'FY17ProjMjrs(revised)'!$A$2:$S$2,0),FALSE)</f>
        <v>0</v>
      </c>
      <c r="H62" s="172">
        <f>+GPpcntMjr*(VLOOKUP($A62,FY18ProjRev!$B$4:$L$23,11,FALSE))*VLOOKUP($A62,'FY17ProjMjrs(revised)'!$A$3:$S$22,MATCH(H$27,'FY17ProjMjrs(revised)'!$A$2:$S$2,0),FALSE)</f>
        <v>41315.464574999998</v>
      </c>
      <c r="I62" s="172">
        <f>+GPpcntMjr*(VLOOKUP($A62,FY18ProjRev!$B$4:$L$23,11,FALSE))*VLOOKUP($A62,'FY17ProjMjrs(revised)'!$A$3:$S$22,MATCH(I$27,'FY17ProjMjrs(revised)'!$A$2:$S$2,0),FALSE)</f>
        <v>0</v>
      </c>
      <c r="J62" s="172">
        <f>+GPpcntMjr*(VLOOKUP($A62,FY18ProjRev!$B$4:$L$23,11,FALSE))*VLOOKUP($A62,'FY17ProjMjrs(revised)'!$A$3:$S$22,MATCH(J$27,'FY17ProjMjrs(revised)'!$A$2:$S$2,0),FALSE)</f>
        <v>0</v>
      </c>
      <c r="K62" s="172">
        <f>+GPpcntMjr*(VLOOKUP($A62,FY18ProjRev!$B$4:$L$23,11,FALSE))*VLOOKUP($A62,'FY17ProjMjrs(revised)'!$A$3:$S$22,MATCH(K$27,'FY17ProjMjrs(revised)'!$A$2:$S$2,0),FALSE)</f>
        <v>3615103.1503125001</v>
      </c>
      <c r="L62" s="172">
        <f>+GPpcntMjr*(VLOOKUP($A62,FY18ProjRev!$B$4:$L$23,11,FALSE))*VLOOKUP($A62,'FY17ProjMjrs(revised)'!$A$3:$S$22,MATCH(L$27,'FY17ProjMjrs(revised)'!$A$2:$S$2,0),FALSE)</f>
        <v>41315.464574999998</v>
      </c>
      <c r="M62" s="172">
        <f>+GPpcntMjr*(VLOOKUP($A62,FY18ProjRev!$B$4:$L$23,11,FALSE))*VLOOKUP($A62,'FY17ProjMjrs(revised)'!$A$3:$S$22,MATCH(M$27,'FY17ProjMjrs(revised)'!$A$2:$S$2,0),FALSE)</f>
        <v>0</v>
      </c>
      <c r="N62" s="172">
        <f>+GPpcntMjr*(VLOOKUP($A62,FY18ProjRev!$B$4:$L$23,11,FALSE))*VLOOKUP($A62,'FY17ProjMjrs(revised)'!$A$3:$S$22,MATCH(N$27,'FY17ProjMjrs(revised)'!$A$2:$S$2,0),FALSE)</f>
        <v>30986.59843125</v>
      </c>
      <c r="O62" s="172">
        <f>+GPpcntMjr*(VLOOKUP($A62,FY18ProjRev!$B$4:$L$23,11,FALSE))*VLOOKUP($A62,'FY17ProjMjrs(revised)'!$A$3:$S$22,MATCH(O$27,'FY17ProjMjrs(revised)'!$A$2:$S$2,0),FALSE)</f>
        <v>0</v>
      </c>
      <c r="P62" s="172">
        <f>+GPpcntMjr*(VLOOKUP($A62,FY18ProjRev!$B$4:$L$23,11,FALSE))*VLOOKUP($A62,'FY17ProjMjrs(revised)'!$A$3:$S$22,MATCH(P$27,'FY17ProjMjrs(revised)'!$A$2:$S$2,0),FALSE)</f>
        <v>0</v>
      </c>
      <c r="Q62" s="172">
        <f>+GPpcntMjr*(VLOOKUP($A62,FY18ProjRev!$B$4:$L$23,11,FALSE))*VLOOKUP($A62,'FY17ProjMjrs(revised)'!$A$3:$S$22,MATCH(Q$27,'FY17ProjMjrs(revised)'!$A$2:$S$2,0),FALSE)</f>
        <v>61973.196862500001</v>
      </c>
      <c r="R62" s="172">
        <f>+GPpcntMjr*(VLOOKUP($A62,FY18ProjRev!$B$4:$L$23,11,FALSE))*VLOOKUP($A62,'FY17ProjMjrs(revised)'!$A$3:$S$22,MATCH(R$27,'FY17ProjMjrs(revised)'!$A$2:$S$2,0),FALSE)</f>
        <v>0</v>
      </c>
      <c r="S62" s="172">
        <f>+GPpcntMjr*(VLOOKUP($A62,FY18ProjRev!$B$4:$L$23,11,FALSE))*VLOOKUP($A62,'FY17ProjMjrs(revised)'!$A$3:$S$22,MATCH(S$27,'FY17ProjMjrs(revised)'!$A$2:$S$2,0),FALSE)</f>
        <v>0</v>
      </c>
      <c r="T62" s="172">
        <f t="shared" si="6"/>
        <v>3966284.5992000005</v>
      </c>
    </row>
    <row r="63" spans="1:20" s="40" customFormat="1" ht="20.100000000000001" customHeight="1" x14ac:dyDescent="0.25">
      <c r="A63" s="422">
        <v>37</v>
      </c>
      <c r="B63" s="155" t="s">
        <v>48</v>
      </c>
      <c r="C63" s="133">
        <f>+GPpcntMjr*(VLOOKUP($A63,FY18ProjRev!$B$4:$L$23,11,FALSE))*VLOOKUP($A63,'FY17ProjMjrs(revised)'!$A$3:$S$22,MATCH(C$27,'FY17ProjMjrs(revised)'!$A$2:$S$2,0),FALSE)</f>
        <v>0</v>
      </c>
      <c r="D63" s="133">
        <f>+GPpcntMjr*(VLOOKUP($A63,FY18ProjRev!$B$4:$L$23,11,FALSE))*VLOOKUP($A63,'FY17ProjMjrs(revised)'!$A$3:$S$22,MATCH(D$27,'FY17ProjMjrs(revised)'!$A$2:$S$2,0),FALSE)</f>
        <v>0</v>
      </c>
      <c r="E63" s="133">
        <f>+GPpcntMjr*(VLOOKUP($A63,FY18ProjRev!$B$4:$L$23,11,FALSE))*VLOOKUP($A63,'FY17ProjMjrs(revised)'!$A$3:$S$22,MATCH(E$27,'FY17ProjMjrs(revised)'!$A$2:$S$2,0),FALSE)</f>
        <v>4270644.4846153855</v>
      </c>
      <c r="F63" s="133">
        <f>+GPpcntMjr*(VLOOKUP($A63,FY18ProjRev!$B$4:$L$23,11,FALSE))*VLOOKUP($A63,'FY17ProjMjrs(revised)'!$A$3:$S$22,MATCH(F$27,'FY17ProjMjrs(revised)'!$A$2:$S$2,0),FALSE)</f>
        <v>0</v>
      </c>
      <c r="G63" s="133">
        <f>+GPpcntMjr*(VLOOKUP($A63,FY18ProjRev!$B$4:$L$23,11,FALSE))*VLOOKUP($A63,'FY17ProjMjrs(revised)'!$A$3:$S$22,MATCH(G$27,'FY17ProjMjrs(revised)'!$A$2:$S$2,0),FALSE)</f>
        <v>17082.577938461542</v>
      </c>
      <c r="H63" s="133">
        <f>+GPpcntMjr*(VLOOKUP($A63,FY18ProjRev!$B$4:$L$23,11,FALSE))*VLOOKUP($A63,'FY17ProjMjrs(revised)'!$A$3:$S$22,MATCH(H$27,'FY17ProjMjrs(revised)'!$A$2:$S$2,0),FALSE)</f>
        <v>0</v>
      </c>
      <c r="I63" s="133">
        <f>+GPpcntMjr*(VLOOKUP($A63,FY18ProjRev!$B$4:$L$23,11,FALSE))*VLOOKUP($A63,'FY17ProjMjrs(revised)'!$A$3:$S$22,MATCH(I$27,'FY17ProjMjrs(revised)'!$A$2:$S$2,0),FALSE)</f>
        <v>0</v>
      </c>
      <c r="J63" s="133">
        <f>+GPpcntMjr*(VLOOKUP($A63,FY18ProjRev!$B$4:$L$23,11,FALSE))*VLOOKUP($A63,'FY17ProjMjrs(revised)'!$A$3:$S$22,MATCH(J$27,'FY17ProjMjrs(revised)'!$A$2:$S$2,0),FALSE)</f>
        <v>85412.889692307712</v>
      </c>
      <c r="K63" s="133">
        <f>+GPpcntMjr*(VLOOKUP($A63,FY18ProjRev!$B$4:$L$23,11,FALSE))*VLOOKUP($A63,'FY17ProjMjrs(revised)'!$A$3:$S$22,MATCH(K$27,'FY17ProjMjrs(revised)'!$A$2:$S$2,0),FALSE)</f>
        <v>51247.733815384621</v>
      </c>
      <c r="L63" s="133">
        <f>+GPpcntMjr*(VLOOKUP($A63,FY18ProjRev!$B$4:$L$23,11,FALSE))*VLOOKUP($A63,'FY17ProjMjrs(revised)'!$A$3:$S$22,MATCH(L$27,'FY17ProjMjrs(revised)'!$A$2:$S$2,0),FALSE)</f>
        <v>0</v>
      </c>
      <c r="M63" s="133">
        <f>+GPpcntMjr*(VLOOKUP($A63,FY18ProjRev!$B$4:$L$23,11,FALSE))*VLOOKUP($A63,'FY17ProjMjrs(revised)'!$A$3:$S$22,MATCH(M$27,'FY17ProjMjrs(revised)'!$A$2:$S$2,0),FALSE)</f>
        <v>0</v>
      </c>
      <c r="N63" s="133">
        <f>+GPpcntMjr*(VLOOKUP($A63,FY18ProjRev!$B$4:$L$23,11,FALSE))*VLOOKUP($A63,'FY17ProjMjrs(revised)'!$A$3:$S$22,MATCH(N$27,'FY17ProjMjrs(revised)'!$A$2:$S$2,0),FALSE)</f>
        <v>0</v>
      </c>
      <c r="O63" s="133">
        <f>+GPpcntMjr*(VLOOKUP($A63,FY18ProjRev!$B$4:$L$23,11,FALSE))*VLOOKUP($A63,'FY17ProjMjrs(revised)'!$A$3:$S$22,MATCH(O$27,'FY17ProjMjrs(revised)'!$A$2:$S$2,0),FALSE)</f>
        <v>0</v>
      </c>
      <c r="P63" s="133">
        <f>+GPpcntMjr*(VLOOKUP($A63,FY18ProjRev!$B$4:$L$23,11,FALSE))*VLOOKUP($A63,'FY17ProjMjrs(revised)'!$A$3:$S$22,MATCH(P$27,'FY17ProjMjrs(revised)'!$A$2:$S$2,0),FALSE)</f>
        <v>0</v>
      </c>
      <c r="Q63" s="133">
        <f>+GPpcntMjr*(VLOOKUP($A63,FY18ProjRev!$B$4:$L$23,11,FALSE))*VLOOKUP($A63,'FY17ProjMjrs(revised)'!$A$3:$S$22,MATCH(Q$27,'FY17ProjMjrs(revised)'!$A$2:$S$2,0),FALSE)</f>
        <v>17082.577938461542</v>
      </c>
      <c r="R63" s="133">
        <f>+GPpcntMjr*(VLOOKUP($A63,FY18ProjRev!$B$4:$L$23,11,FALSE))*VLOOKUP($A63,'FY17ProjMjrs(revised)'!$A$3:$S$22,MATCH(R$27,'FY17ProjMjrs(revised)'!$A$2:$S$2,0),FALSE)</f>
        <v>0</v>
      </c>
      <c r="S63" s="133">
        <f>+GPpcntMjr*(VLOOKUP($A63,FY18ProjRev!$B$4:$L$23,11,FALSE))*VLOOKUP($A63,'FY17ProjMjrs(revised)'!$A$3:$S$22,MATCH(S$27,'FY17ProjMjrs(revised)'!$A$2:$S$2,0),FALSE)</f>
        <v>0</v>
      </c>
      <c r="T63" s="133">
        <f t="shared" si="6"/>
        <v>4441470.2640000014</v>
      </c>
    </row>
    <row r="64" spans="1:20" ht="20.100000000000001" customHeight="1" x14ac:dyDescent="0.25">
      <c r="A64" s="422">
        <v>39</v>
      </c>
      <c r="B64" s="171" t="s">
        <v>51</v>
      </c>
      <c r="C64" s="172">
        <f>+GPpcntMjr*(VLOOKUP($A64,FY18ProjRev!$B$4:$L$23,11,FALSE))*VLOOKUP($A64,'FY17ProjMjrs(revised)'!$A$3:$S$22,MATCH(C$27,'FY17ProjMjrs(revised)'!$A$2:$S$2,0),FALSE)</f>
        <v>0</v>
      </c>
      <c r="D64" s="172">
        <f>+GPpcntMjr*(VLOOKUP($A64,FY18ProjRev!$B$4:$L$23,11,FALSE))*VLOOKUP($A64,'FY17ProjMjrs(revised)'!$A$3:$S$22,MATCH(D$27,'FY17ProjMjrs(revised)'!$A$2:$S$2,0),FALSE)</f>
        <v>15187.815070312499</v>
      </c>
      <c r="E64" s="172">
        <f>+GPpcntMjr*(VLOOKUP($A64,FY18ProjRev!$B$4:$L$23,11,FALSE))*VLOOKUP($A64,'FY17ProjMjrs(revised)'!$A$3:$S$22,MATCH(E$27,'FY17ProjMjrs(revised)'!$A$2:$S$2,0),FALSE)</f>
        <v>45563.445210937498</v>
      </c>
      <c r="F64" s="172">
        <f>+GPpcntMjr*(VLOOKUP($A64,FY18ProjRev!$B$4:$L$23,11,FALSE))*VLOOKUP($A64,'FY17ProjMjrs(revised)'!$A$3:$S$22,MATCH(F$27,'FY17ProjMjrs(revised)'!$A$2:$S$2,0),FALSE)</f>
        <v>0</v>
      </c>
      <c r="G64" s="172">
        <f>+GPpcntMjr*(VLOOKUP($A64,FY18ProjRev!$B$4:$L$23,11,FALSE))*VLOOKUP($A64,'FY17ProjMjrs(revised)'!$A$3:$S$22,MATCH(G$27,'FY17ProjMjrs(revised)'!$A$2:$S$2,0),FALSE)</f>
        <v>15187.815070312499</v>
      </c>
      <c r="H64" s="172">
        <f>+GPpcntMjr*(VLOOKUP($A64,FY18ProjRev!$B$4:$L$23,11,FALSE))*VLOOKUP($A64,'FY17ProjMjrs(revised)'!$A$3:$S$22,MATCH(H$27,'FY17ProjMjrs(revised)'!$A$2:$S$2,0),FALSE)</f>
        <v>0</v>
      </c>
      <c r="I64" s="172">
        <f>+GPpcntMjr*(VLOOKUP($A64,FY18ProjRev!$B$4:$L$23,11,FALSE))*VLOOKUP($A64,'FY17ProjMjrs(revised)'!$A$3:$S$22,MATCH(I$27,'FY17ProjMjrs(revised)'!$A$2:$S$2,0),FALSE)</f>
        <v>0</v>
      </c>
      <c r="J64" s="172">
        <f>+GPpcntMjr*(VLOOKUP($A64,FY18ProjRev!$B$4:$L$23,11,FALSE))*VLOOKUP($A64,'FY17ProjMjrs(revised)'!$A$3:$S$22,MATCH(J$27,'FY17ProjMjrs(revised)'!$A$2:$S$2,0),FALSE)</f>
        <v>7639470.9803671874</v>
      </c>
      <c r="K64" s="172">
        <f>+GPpcntMjr*(VLOOKUP($A64,FY18ProjRev!$B$4:$L$23,11,FALSE))*VLOOKUP($A64,'FY17ProjMjrs(revised)'!$A$3:$S$22,MATCH(K$27,'FY17ProjMjrs(revised)'!$A$2:$S$2,0),FALSE)</f>
        <v>30375.630140624999</v>
      </c>
      <c r="L64" s="172">
        <f>+GPpcntMjr*(VLOOKUP($A64,FY18ProjRev!$B$4:$L$23,11,FALSE))*VLOOKUP($A64,'FY17ProjMjrs(revised)'!$A$3:$S$22,MATCH(L$27,'FY17ProjMjrs(revised)'!$A$2:$S$2,0),FALSE)</f>
        <v>0</v>
      </c>
      <c r="M64" s="172">
        <f>+GPpcntMjr*(VLOOKUP($A64,FY18ProjRev!$B$4:$L$23,11,FALSE))*VLOOKUP($A64,'FY17ProjMjrs(revised)'!$A$3:$S$22,MATCH(M$27,'FY17ProjMjrs(revised)'!$A$2:$S$2,0),FALSE)</f>
        <v>0</v>
      </c>
      <c r="N64" s="172">
        <f>+GPpcntMjr*(VLOOKUP($A64,FY18ProjRev!$B$4:$L$23,11,FALSE))*VLOOKUP($A64,'FY17ProjMjrs(revised)'!$A$3:$S$22,MATCH(N$27,'FY17ProjMjrs(revised)'!$A$2:$S$2,0),FALSE)</f>
        <v>15187.815070312499</v>
      </c>
      <c r="O64" s="172">
        <f>+GPpcntMjr*(VLOOKUP($A64,FY18ProjRev!$B$4:$L$23,11,FALSE))*VLOOKUP($A64,'FY17ProjMjrs(revised)'!$A$3:$S$22,MATCH(O$27,'FY17ProjMjrs(revised)'!$A$2:$S$2,0),FALSE)</f>
        <v>0</v>
      </c>
      <c r="P64" s="172">
        <f>+GPpcntMjr*(VLOOKUP($A64,FY18ProjRev!$B$4:$L$23,11,FALSE))*VLOOKUP($A64,'FY17ProjMjrs(revised)'!$A$3:$S$22,MATCH(P$27,'FY17ProjMjrs(revised)'!$A$2:$S$2,0),FALSE)</f>
        <v>15187.815070312499</v>
      </c>
      <c r="Q64" s="172">
        <f>+GPpcntMjr*(VLOOKUP($A64,FY18ProjRev!$B$4:$L$23,11,FALSE))*VLOOKUP($A64,'FY17ProjMjrs(revised)'!$A$3:$S$22,MATCH(Q$27,'FY17ProjMjrs(revised)'!$A$2:$S$2,0),FALSE)</f>
        <v>0</v>
      </c>
      <c r="R64" s="172">
        <f>+GPpcntMjr*(VLOOKUP($A64,FY18ProjRev!$B$4:$L$23,11,FALSE))*VLOOKUP($A64,'FY17ProjMjrs(revised)'!$A$3:$S$22,MATCH(R$27,'FY17ProjMjrs(revised)'!$A$2:$S$2,0),FALSE)</f>
        <v>0</v>
      </c>
      <c r="S64" s="172">
        <f>+GPpcntMjr*(VLOOKUP($A64,FY18ProjRev!$B$4:$L$23,11,FALSE))*VLOOKUP($A64,'FY17ProjMjrs(revised)'!$A$3:$S$22,MATCH(S$27,'FY17ProjMjrs(revised)'!$A$2:$S$2,0),FALSE)</f>
        <v>0</v>
      </c>
      <c r="T64" s="172">
        <f t="shared" si="6"/>
        <v>7776161.3159999996</v>
      </c>
    </row>
    <row r="65" spans="1:20" s="40" customFormat="1" ht="20.100000000000001" customHeight="1" x14ac:dyDescent="0.25">
      <c r="A65" s="422">
        <v>41</v>
      </c>
      <c r="B65" s="155" t="s">
        <v>53</v>
      </c>
      <c r="C65" s="133">
        <f>+GPpcntMjr*(VLOOKUP($A65,FY18ProjRev!$B$4:$L$23,11,FALSE))*VLOOKUP($A65,'FY17ProjMjrs(revised)'!$A$3:$S$22,MATCH(C$27,'FY17ProjMjrs(revised)'!$A$2:$S$2,0),FALSE)</f>
        <v>0</v>
      </c>
      <c r="D65" s="133">
        <f>+GPpcntMjr*(VLOOKUP($A65,FY18ProjRev!$B$4:$L$23,11,FALSE))*VLOOKUP($A65,'FY17ProjMjrs(revised)'!$A$3:$S$22,MATCH(D$27,'FY17ProjMjrs(revised)'!$A$2:$S$2,0),FALSE)</f>
        <v>0</v>
      </c>
      <c r="E65" s="133">
        <f>+GPpcntMjr*(VLOOKUP($A65,FY18ProjRev!$B$4:$L$23,11,FALSE))*VLOOKUP($A65,'FY17ProjMjrs(revised)'!$A$3:$S$22,MATCH(E$27,'FY17ProjMjrs(revised)'!$A$2:$S$2,0),FALSE)</f>
        <v>0</v>
      </c>
      <c r="F65" s="133">
        <f>+GPpcntMjr*(VLOOKUP($A65,FY18ProjRev!$B$4:$L$23,11,FALSE))*VLOOKUP($A65,'FY17ProjMjrs(revised)'!$A$3:$S$22,MATCH(F$27,'FY17ProjMjrs(revised)'!$A$2:$S$2,0),FALSE)</f>
        <v>0</v>
      </c>
      <c r="G65" s="133">
        <f>+GPpcntMjr*(VLOOKUP($A65,FY18ProjRev!$B$4:$L$23,11,FALSE))*VLOOKUP($A65,'FY17ProjMjrs(revised)'!$A$3:$S$22,MATCH(G$27,'FY17ProjMjrs(revised)'!$A$2:$S$2,0),FALSE)</f>
        <v>0</v>
      </c>
      <c r="H65" s="133">
        <f>+GPpcntMjr*(VLOOKUP($A65,FY18ProjRev!$B$4:$L$23,11,FALSE))*VLOOKUP($A65,'FY17ProjMjrs(revised)'!$A$3:$S$22,MATCH(H$27,'FY17ProjMjrs(revised)'!$A$2:$S$2,0),FALSE)</f>
        <v>0</v>
      </c>
      <c r="I65" s="133">
        <f>+GPpcntMjr*(VLOOKUP($A65,FY18ProjRev!$B$4:$L$23,11,FALSE))*VLOOKUP($A65,'FY17ProjMjrs(revised)'!$A$3:$S$22,MATCH(I$27,'FY17ProjMjrs(revised)'!$A$2:$S$2,0),FALSE)</f>
        <v>0</v>
      </c>
      <c r="J65" s="133">
        <f>+GPpcntMjr*(VLOOKUP($A65,FY18ProjRev!$B$4:$L$23,11,FALSE))*VLOOKUP($A65,'FY17ProjMjrs(revised)'!$A$3:$S$22,MATCH(J$27,'FY17ProjMjrs(revised)'!$A$2:$S$2,0),FALSE)</f>
        <v>1332591.3215999999</v>
      </c>
      <c r="K65" s="133">
        <f>+GPpcntMjr*(VLOOKUP($A65,FY18ProjRev!$B$4:$L$23,11,FALSE))*VLOOKUP($A65,'FY17ProjMjrs(revised)'!$A$3:$S$22,MATCH(K$27,'FY17ProjMjrs(revised)'!$A$2:$S$2,0),FALSE)</f>
        <v>0</v>
      </c>
      <c r="L65" s="133">
        <f>+GPpcntMjr*(VLOOKUP($A65,FY18ProjRev!$B$4:$L$23,11,FALSE))*VLOOKUP($A65,'FY17ProjMjrs(revised)'!$A$3:$S$22,MATCH(L$27,'FY17ProjMjrs(revised)'!$A$2:$S$2,0),FALSE)</f>
        <v>0</v>
      </c>
      <c r="M65" s="133">
        <f>+GPpcntMjr*(VLOOKUP($A65,FY18ProjRev!$B$4:$L$23,11,FALSE))*VLOOKUP($A65,'FY17ProjMjrs(revised)'!$A$3:$S$22,MATCH(M$27,'FY17ProjMjrs(revised)'!$A$2:$S$2,0),FALSE)</f>
        <v>0</v>
      </c>
      <c r="N65" s="133">
        <f>+GPpcntMjr*(VLOOKUP($A65,FY18ProjRev!$B$4:$L$23,11,FALSE))*VLOOKUP($A65,'FY17ProjMjrs(revised)'!$A$3:$S$22,MATCH(N$27,'FY17ProjMjrs(revised)'!$A$2:$S$2,0),FALSE)</f>
        <v>0</v>
      </c>
      <c r="O65" s="133">
        <f>+GPpcntMjr*(VLOOKUP($A65,FY18ProjRev!$B$4:$L$23,11,FALSE))*VLOOKUP($A65,'FY17ProjMjrs(revised)'!$A$3:$S$22,MATCH(O$27,'FY17ProjMjrs(revised)'!$A$2:$S$2,0),FALSE)</f>
        <v>0</v>
      </c>
      <c r="P65" s="133">
        <f>+GPpcntMjr*(VLOOKUP($A65,FY18ProjRev!$B$4:$L$23,11,FALSE))*VLOOKUP($A65,'FY17ProjMjrs(revised)'!$A$3:$S$22,MATCH(P$27,'FY17ProjMjrs(revised)'!$A$2:$S$2,0),FALSE)</f>
        <v>0</v>
      </c>
      <c r="Q65" s="133">
        <f>+GPpcntMjr*(VLOOKUP($A65,FY18ProjRev!$B$4:$L$23,11,FALSE))*VLOOKUP($A65,'FY17ProjMjrs(revised)'!$A$3:$S$22,MATCH(Q$27,'FY17ProjMjrs(revised)'!$A$2:$S$2,0),FALSE)</f>
        <v>0</v>
      </c>
      <c r="R65" s="133">
        <f>+GPpcntMjr*(VLOOKUP($A65,FY18ProjRev!$B$4:$L$23,11,FALSE))*VLOOKUP($A65,'FY17ProjMjrs(revised)'!$A$3:$S$22,MATCH(R$27,'FY17ProjMjrs(revised)'!$A$2:$S$2,0),FALSE)</f>
        <v>0</v>
      </c>
      <c r="S65" s="133">
        <f>+GPpcntMjr*(VLOOKUP($A65,FY18ProjRev!$B$4:$L$23,11,FALSE))*VLOOKUP($A65,'FY17ProjMjrs(revised)'!$A$3:$S$22,MATCH(S$27,'FY17ProjMjrs(revised)'!$A$2:$S$2,0),FALSE)</f>
        <v>0</v>
      </c>
      <c r="T65" s="133">
        <f t="shared" si="6"/>
        <v>1332591.3215999999</v>
      </c>
    </row>
    <row r="66" spans="1:20" ht="20.100000000000001" customHeight="1" x14ac:dyDescent="0.25">
      <c r="A66" s="422">
        <v>45</v>
      </c>
      <c r="B66" s="171" t="s">
        <v>162</v>
      </c>
      <c r="C66" s="172">
        <f>+GPpcntMjr*(VLOOKUP($A66,FY18ProjRev!$B$4:$L$23,11,FALSE))*VLOOKUP($A66,'FY17ProjMjrs(revised)'!$A$3:$S$22,MATCH(C$27,'FY17ProjMjrs(revised)'!$A$2:$S$2,0),FALSE)</f>
        <v>0</v>
      </c>
      <c r="D66" s="172">
        <f>+GPpcntMjr*(VLOOKUP($A66,FY18ProjRev!$B$4:$L$23,11,FALSE))*VLOOKUP($A66,'FY17ProjMjrs(revised)'!$A$3:$S$22,MATCH(D$27,'FY17ProjMjrs(revised)'!$A$2:$S$2,0),FALSE)</f>
        <v>0</v>
      </c>
      <c r="E66" s="172">
        <f>+GPpcntMjr*(VLOOKUP($A66,FY18ProjRev!$B$4:$L$23,11,FALSE))*VLOOKUP($A66,'FY17ProjMjrs(revised)'!$A$3:$S$22,MATCH(E$27,'FY17ProjMjrs(revised)'!$A$2:$S$2,0),FALSE)</f>
        <v>0</v>
      </c>
      <c r="F66" s="172">
        <f>+GPpcntMjr*(VLOOKUP($A66,FY18ProjRev!$B$4:$L$23,11,FALSE))*VLOOKUP($A66,'FY17ProjMjrs(revised)'!$A$3:$S$22,MATCH(F$27,'FY17ProjMjrs(revised)'!$A$2:$S$2,0),FALSE)</f>
        <v>0</v>
      </c>
      <c r="G66" s="172">
        <f>+GPpcntMjr*(VLOOKUP($A66,FY18ProjRev!$B$4:$L$23,11,FALSE))*VLOOKUP($A66,'FY17ProjMjrs(revised)'!$A$3:$S$22,MATCH(G$27,'FY17ProjMjrs(revised)'!$A$2:$S$2,0),FALSE)</f>
        <v>0</v>
      </c>
      <c r="H66" s="172">
        <f>+GPpcntMjr*(VLOOKUP($A66,FY18ProjRev!$B$4:$L$23,11,FALSE))*VLOOKUP($A66,'FY17ProjMjrs(revised)'!$A$3:$S$22,MATCH(H$27,'FY17ProjMjrs(revised)'!$A$2:$S$2,0),FALSE)</f>
        <v>0</v>
      </c>
      <c r="I66" s="172">
        <f>+GPpcntMjr*(VLOOKUP($A66,FY18ProjRev!$B$4:$L$23,11,FALSE))*VLOOKUP($A66,'FY17ProjMjrs(revised)'!$A$3:$S$22,MATCH(I$27,'FY17ProjMjrs(revised)'!$A$2:$S$2,0),FALSE)</f>
        <v>0</v>
      </c>
      <c r="J66" s="172">
        <f>+GPpcntMjr*(VLOOKUP($A66,FY18ProjRev!$B$4:$L$23,11,FALSE))*VLOOKUP($A66,'FY17ProjMjrs(revised)'!$A$3:$S$22,MATCH(J$27,'FY17ProjMjrs(revised)'!$A$2:$S$2,0),FALSE)</f>
        <v>0</v>
      </c>
      <c r="K66" s="172">
        <f>+GPpcntMjr*(VLOOKUP($A66,FY18ProjRev!$B$4:$L$23,11,FALSE))*VLOOKUP($A66,'FY17ProjMjrs(revised)'!$A$3:$S$22,MATCH(K$27,'FY17ProjMjrs(revised)'!$A$2:$S$2,0),FALSE)</f>
        <v>0</v>
      </c>
      <c r="L66" s="172">
        <f>+GPpcntMjr*(VLOOKUP($A66,FY18ProjRev!$B$4:$L$23,11,FALSE))*VLOOKUP($A66,'FY17ProjMjrs(revised)'!$A$3:$S$22,MATCH(L$27,'FY17ProjMjrs(revised)'!$A$2:$S$2,0),FALSE)</f>
        <v>0</v>
      </c>
      <c r="M66" s="172">
        <f>+GPpcntMjr*(VLOOKUP($A66,FY18ProjRev!$B$4:$L$23,11,FALSE))*VLOOKUP($A66,'FY17ProjMjrs(revised)'!$A$3:$S$22,MATCH(M$27,'FY17ProjMjrs(revised)'!$A$2:$S$2,0),FALSE)</f>
        <v>0</v>
      </c>
      <c r="N66" s="172">
        <f>+GPpcntMjr*(VLOOKUP($A66,FY18ProjRev!$B$4:$L$23,11,FALSE))*VLOOKUP($A66,'FY17ProjMjrs(revised)'!$A$3:$S$22,MATCH(N$27,'FY17ProjMjrs(revised)'!$A$2:$S$2,0),FALSE)</f>
        <v>0</v>
      </c>
      <c r="O66" s="172">
        <f>+GPpcntMjr*(VLOOKUP($A66,FY18ProjRev!$B$4:$L$23,11,FALSE))*VLOOKUP($A66,'FY17ProjMjrs(revised)'!$A$3:$S$22,MATCH(O$27,'FY17ProjMjrs(revised)'!$A$2:$S$2,0),FALSE)</f>
        <v>1326454.6679999998</v>
      </c>
      <c r="P66" s="172">
        <f>+GPpcntMjr*(VLOOKUP($A66,FY18ProjRev!$B$4:$L$23,11,FALSE))*VLOOKUP($A66,'FY17ProjMjrs(revised)'!$A$3:$S$22,MATCH(P$27,'FY17ProjMjrs(revised)'!$A$2:$S$2,0),FALSE)</f>
        <v>0</v>
      </c>
      <c r="Q66" s="172">
        <f>+GPpcntMjr*(VLOOKUP($A66,FY18ProjRev!$B$4:$L$23,11,FALSE))*VLOOKUP($A66,'FY17ProjMjrs(revised)'!$A$3:$S$22,MATCH(Q$27,'FY17ProjMjrs(revised)'!$A$2:$S$2,0),FALSE)</f>
        <v>0</v>
      </c>
      <c r="R66" s="172">
        <f>+GPpcntMjr*(VLOOKUP($A66,FY18ProjRev!$B$4:$L$23,11,FALSE))*VLOOKUP($A66,'FY17ProjMjrs(revised)'!$A$3:$S$22,MATCH(R$27,'FY17ProjMjrs(revised)'!$A$2:$S$2,0),FALSE)</f>
        <v>0</v>
      </c>
      <c r="S66" s="172">
        <f>+GPpcntMjr*(VLOOKUP($A66,FY18ProjRev!$B$4:$L$23,11,FALSE))*VLOOKUP($A66,'FY17ProjMjrs(revised)'!$A$3:$S$22,MATCH(S$27,'FY17ProjMjrs(revised)'!$A$2:$S$2,0),FALSE)</f>
        <v>0</v>
      </c>
      <c r="T66" s="172">
        <f t="shared" si="6"/>
        <v>1326454.6679999998</v>
      </c>
    </row>
    <row r="67" spans="1:20" s="40" customFormat="1" ht="20.100000000000001" customHeight="1" x14ac:dyDescent="0.25">
      <c r="A67" s="422">
        <v>47</v>
      </c>
      <c r="B67" s="155" t="s">
        <v>60</v>
      </c>
      <c r="C67" s="133">
        <f>+GPpcntMjr*(VLOOKUP($A67,FY18ProjRev!$B$4:$L$23,11,FALSE))*VLOOKUP($A67,'FY17ProjMjrs(revised)'!$A$3:$S$22,MATCH(C$27,'FY17ProjMjrs(revised)'!$A$2:$S$2,0),FALSE)</f>
        <v>0</v>
      </c>
      <c r="D67" s="133">
        <f>+GPpcntMjr*(VLOOKUP($A67,FY18ProjRev!$B$4:$L$23,11,FALSE))*VLOOKUP($A67,'FY17ProjMjrs(revised)'!$A$3:$S$22,MATCH(D$27,'FY17ProjMjrs(revised)'!$A$2:$S$2,0),FALSE)</f>
        <v>0</v>
      </c>
      <c r="E67" s="133">
        <f>+GPpcntMjr*(VLOOKUP($A67,FY18ProjRev!$B$4:$L$23,11,FALSE))*VLOOKUP($A67,'FY17ProjMjrs(revised)'!$A$3:$S$22,MATCH(E$27,'FY17ProjMjrs(revised)'!$A$2:$S$2,0),FALSE)</f>
        <v>0</v>
      </c>
      <c r="F67" s="133">
        <f>+GPpcntMjr*(VLOOKUP($A67,FY18ProjRev!$B$4:$L$23,11,FALSE))*VLOOKUP($A67,'FY17ProjMjrs(revised)'!$A$3:$S$22,MATCH(F$27,'FY17ProjMjrs(revised)'!$A$2:$S$2,0),FALSE)</f>
        <v>0</v>
      </c>
      <c r="G67" s="133">
        <f>+GPpcntMjr*(VLOOKUP($A67,FY18ProjRev!$B$4:$L$23,11,FALSE))*VLOOKUP($A67,'FY17ProjMjrs(revised)'!$A$3:$S$22,MATCH(G$27,'FY17ProjMjrs(revised)'!$A$2:$S$2,0),FALSE)</f>
        <v>0</v>
      </c>
      <c r="H67" s="133">
        <f>+GPpcntMjr*(VLOOKUP($A67,FY18ProjRev!$B$4:$L$23,11,FALSE))*VLOOKUP($A67,'FY17ProjMjrs(revised)'!$A$3:$S$22,MATCH(H$27,'FY17ProjMjrs(revised)'!$A$2:$S$2,0),FALSE)</f>
        <v>0</v>
      </c>
      <c r="I67" s="133">
        <f>+GPpcntMjr*(VLOOKUP($A67,FY18ProjRev!$B$4:$L$23,11,FALSE))*VLOOKUP($A67,'FY17ProjMjrs(revised)'!$A$3:$S$22,MATCH(I$27,'FY17ProjMjrs(revised)'!$A$2:$S$2,0),FALSE)</f>
        <v>0</v>
      </c>
      <c r="J67" s="133">
        <f>+GPpcntMjr*(VLOOKUP($A67,FY18ProjRev!$B$4:$L$23,11,FALSE))*VLOOKUP($A67,'FY17ProjMjrs(revised)'!$A$3:$S$22,MATCH(J$27,'FY17ProjMjrs(revised)'!$A$2:$S$2,0),FALSE)</f>
        <v>0</v>
      </c>
      <c r="K67" s="133">
        <f>+GPpcntMjr*(VLOOKUP($A67,FY18ProjRev!$B$4:$L$23,11,FALSE))*VLOOKUP($A67,'FY17ProjMjrs(revised)'!$A$3:$S$22,MATCH(K$27,'FY17ProjMjrs(revised)'!$A$2:$S$2,0),FALSE)</f>
        <v>0</v>
      </c>
      <c r="L67" s="133">
        <f>+GPpcntMjr*(VLOOKUP($A67,FY18ProjRev!$B$4:$L$23,11,FALSE))*VLOOKUP($A67,'FY17ProjMjrs(revised)'!$A$3:$S$22,MATCH(L$27,'FY17ProjMjrs(revised)'!$A$2:$S$2,0),FALSE)</f>
        <v>0</v>
      </c>
      <c r="M67" s="133">
        <f>+GPpcntMjr*(VLOOKUP($A67,FY18ProjRev!$B$4:$L$23,11,FALSE))*VLOOKUP($A67,'FY17ProjMjrs(revised)'!$A$3:$S$22,MATCH(M$27,'FY17ProjMjrs(revised)'!$A$2:$S$2,0),FALSE)</f>
        <v>0</v>
      </c>
      <c r="N67" s="133">
        <f>+GPpcntMjr*(VLOOKUP($A67,FY18ProjRev!$B$4:$L$23,11,FALSE))*VLOOKUP($A67,'FY17ProjMjrs(revised)'!$A$3:$S$22,MATCH(N$27,'FY17ProjMjrs(revised)'!$A$2:$S$2,0),FALSE)</f>
        <v>0</v>
      </c>
      <c r="O67" s="133">
        <f>+GPpcntMjr*(VLOOKUP($A67,FY18ProjRev!$B$4:$L$23,11,FALSE))*VLOOKUP($A67,'FY17ProjMjrs(revised)'!$A$3:$S$22,MATCH(O$27,'FY17ProjMjrs(revised)'!$A$2:$S$2,0),FALSE)</f>
        <v>0</v>
      </c>
      <c r="P67" s="133">
        <f>+GPpcntMjr*(VLOOKUP($A67,FY18ProjRev!$B$4:$L$23,11,FALSE))*VLOOKUP($A67,'FY17ProjMjrs(revised)'!$A$3:$S$22,MATCH(P$27,'FY17ProjMjrs(revised)'!$A$2:$S$2,0),FALSE)</f>
        <v>5829894.6551999999</v>
      </c>
      <c r="Q67" s="133">
        <f>+GPpcntMjr*(VLOOKUP($A67,FY18ProjRev!$B$4:$L$23,11,FALSE))*VLOOKUP($A67,'FY17ProjMjrs(revised)'!$A$3:$S$22,MATCH(Q$27,'FY17ProjMjrs(revised)'!$A$2:$S$2,0),FALSE)</f>
        <v>0</v>
      </c>
      <c r="R67" s="133">
        <f>+GPpcntMjr*(VLOOKUP($A67,FY18ProjRev!$B$4:$L$23,11,FALSE))*VLOOKUP($A67,'FY17ProjMjrs(revised)'!$A$3:$S$22,MATCH(R$27,'FY17ProjMjrs(revised)'!$A$2:$S$2,0),FALSE)</f>
        <v>0</v>
      </c>
      <c r="S67" s="133">
        <f>+GPpcntMjr*(VLOOKUP($A67,FY18ProjRev!$B$4:$L$23,11,FALSE))*VLOOKUP($A67,'FY17ProjMjrs(revised)'!$A$3:$S$22,MATCH(S$27,'FY17ProjMjrs(revised)'!$A$2:$S$2,0),FALSE)</f>
        <v>0</v>
      </c>
      <c r="T67" s="133">
        <f t="shared" si="6"/>
        <v>5829894.6551999999</v>
      </c>
    </row>
    <row r="68" spans="1:20" ht="20.100000000000001" customHeight="1" x14ac:dyDescent="0.25">
      <c r="A68" s="422">
        <v>49</v>
      </c>
      <c r="B68" s="171" t="s">
        <v>63</v>
      </c>
      <c r="C68" s="172">
        <f>+GPpcntMjr*(VLOOKUP($A68,FY18ProjRev!$B$4:$L$23,11,FALSE))*VLOOKUP($A68,'FY17ProjMjrs(revised)'!$A$3:$S$22,MATCH(C$27,'FY17ProjMjrs(revised)'!$A$2:$S$2,0),FALSE)</f>
        <v>0</v>
      </c>
      <c r="D68" s="172">
        <f>+GPpcntMjr*(VLOOKUP($A68,FY18ProjRev!$B$4:$L$23,11,FALSE))*VLOOKUP($A68,'FY17ProjMjrs(revised)'!$A$3:$S$22,MATCH(D$27,'FY17ProjMjrs(revised)'!$A$2:$S$2,0),FALSE)</f>
        <v>0</v>
      </c>
      <c r="E68" s="172">
        <f>+GPpcntMjr*(VLOOKUP($A68,FY18ProjRev!$B$4:$L$23,11,FALSE))*VLOOKUP($A68,'FY17ProjMjrs(revised)'!$A$3:$S$22,MATCH(E$27,'FY17ProjMjrs(revised)'!$A$2:$S$2,0),FALSE)</f>
        <v>0</v>
      </c>
      <c r="F68" s="172">
        <f>+GPpcntMjr*(VLOOKUP($A68,FY18ProjRev!$B$4:$L$23,11,FALSE))*VLOOKUP($A68,'FY17ProjMjrs(revised)'!$A$3:$S$22,MATCH(F$27,'FY17ProjMjrs(revised)'!$A$2:$S$2,0),FALSE)</f>
        <v>0</v>
      </c>
      <c r="G68" s="172">
        <f>+GPpcntMjr*(VLOOKUP($A68,FY18ProjRev!$B$4:$L$23,11,FALSE))*VLOOKUP($A68,'FY17ProjMjrs(revised)'!$A$3:$S$22,MATCH(G$27,'FY17ProjMjrs(revised)'!$A$2:$S$2,0),FALSE)</f>
        <v>16111.637581395347</v>
      </c>
      <c r="H68" s="172">
        <f>+GPpcntMjr*(VLOOKUP($A68,FY18ProjRev!$B$4:$L$23,11,FALSE))*VLOOKUP($A68,'FY17ProjMjrs(revised)'!$A$3:$S$22,MATCH(H$27,'FY17ProjMjrs(revised)'!$A$2:$S$2,0),FALSE)</f>
        <v>0</v>
      </c>
      <c r="I68" s="172">
        <f>+GPpcntMjr*(VLOOKUP($A68,FY18ProjRev!$B$4:$L$23,11,FALSE))*VLOOKUP($A68,'FY17ProjMjrs(revised)'!$A$3:$S$22,MATCH(I$27,'FY17ProjMjrs(revised)'!$A$2:$S$2,0),FALSE)</f>
        <v>0</v>
      </c>
      <c r="J68" s="172">
        <f>+GPpcntMjr*(VLOOKUP($A68,FY18ProjRev!$B$4:$L$23,11,FALSE))*VLOOKUP($A68,'FY17ProjMjrs(revised)'!$A$3:$S$22,MATCH(J$27,'FY17ProjMjrs(revised)'!$A$2:$S$2,0),FALSE)</f>
        <v>0</v>
      </c>
      <c r="K68" s="172">
        <f>+GPpcntMjr*(VLOOKUP($A68,FY18ProjRev!$B$4:$L$23,11,FALSE))*VLOOKUP($A68,'FY17ProjMjrs(revised)'!$A$3:$S$22,MATCH(K$27,'FY17ProjMjrs(revised)'!$A$2:$S$2,0),FALSE)</f>
        <v>0</v>
      </c>
      <c r="L68" s="172">
        <f>+GPpcntMjr*(VLOOKUP($A68,FY18ProjRev!$B$4:$L$23,11,FALSE))*VLOOKUP($A68,'FY17ProjMjrs(revised)'!$A$3:$S$22,MATCH(L$27,'FY17ProjMjrs(revised)'!$A$2:$S$2,0),FALSE)</f>
        <v>0</v>
      </c>
      <c r="M68" s="172">
        <f>+GPpcntMjr*(VLOOKUP($A68,FY18ProjRev!$B$4:$L$23,11,FALSE))*VLOOKUP($A68,'FY17ProjMjrs(revised)'!$A$3:$S$22,MATCH(M$27,'FY17ProjMjrs(revised)'!$A$2:$S$2,0),FALSE)</f>
        <v>0</v>
      </c>
      <c r="N68" s="172">
        <f>+GPpcntMjr*(VLOOKUP($A68,FY18ProjRev!$B$4:$L$23,11,FALSE))*VLOOKUP($A68,'FY17ProjMjrs(revised)'!$A$3:$S$22,MATCH(N$27,'FY17ProjMjrs(revised)'!$A$2:$S$2,0),FALSE)</f>
        <v>12953756.615441859</v>
      </c>
      <c r="O68" s="172">
        <f>+GPpcntMjr*(VLOOKUP($A68,FY18ProjRev!$B$4:$L$23,11,FALSE))*VLOOKUP($A68,'FY17ProjMjrs(revised)'!$A$3:$S$22,MATCH(O$27,'FY17ProjMjrs(revised)'!$A$2:$S$2,0),FALSE)</f>
        <v>0</v>
      </c>
      <c r="P68" s="172">
        <f>+GPpcntMjr*(VLOOKUP($A68,FY18ProjRev!$B$4:$L$23,11,FALSE))*VLOOKUP($A68,'FY17ProjMjrs(revised)'!$A$3:$S$22,MATCH(P$27,'FY17ProjMjrs(revised)'!$A$2:$S$2,0),FALSE)</f>
        <v>0</v>
      </c>
      <c r="Q68" s="172">
        <f>+GPpcntMjr*(VLOOKUP($A68,FY18ProjRev!$B$4:$L$23,11,FALSE))*VLOOKUP($A68,'FY17ProjMjrs(revised)'!$A$3:$S$22,MATCH(Q$27,'FY17ProjMjrs(revised)'!$A$2:$S$2,0),FALSE)</f>
        <v>128893.10065116278</v>
      </c>
      <c r="R68" s="172">
        <f>+GPpcntMjr*(VLOOKUP($A68,FY18ProjRev!$B$4:$L$23,11,FALSE))*VLOOKUP($A68,'FY17ProjMjrs(revised)'!$A$3:$S$22,MATCH(R$27,'FY17ProjMjrs(revised)'!$A$2:$S$2,0),FALSE)</f>
        <v>0</v>
      </c>
      <c r="S68" s="172">
        <f>+GPpcntMjr*(VLOOKUP($A68,FY18ProjRev!$B$4:$L$23,11,FALSE))*VLOOKUP($A68,'FY17ProjMjrs(revised)'!$A$3:$S$22,MATCH(S$27,'FY17ProjMjrs(revised)'!$A$2:$S$2,0),FALSE)</f>
        <v>64446.550325581389</v>
      </c>
      <c r="T68" s="172">
        <f t="shared" si="6"/>
        <v>13163207.903999999</v>
      </c>
    </row>
    <row r="69" spans="1:20" s="40" customFormat="1" ht="20.100000000000001" customHeight="1" x14ac:dyDescent="0.25">
      <c r="A69" s="422">
        <v>51</v>
      </c>
      <c r="B69" s="155" t="s">
        <v>66</v>
      </c>
      <c r="C69" s="133">
        <f>+GPpcntMjr*(VLOOKUP($A69,FY18ProjRev!$B$4:$L$23,11,FALSE))*VLOOKUP($A69,'FY17ProjMjrs(revised)'!$A$3:$S$22,MATCH(C$27,'FY17ProjMjrs(revised)'!$A$2:$S$2,0),FALSE)</f>
        <v>0</v>
      </c>
      <c r="D69" s="133">
        <f>+GPpcntMjr*(VLOOKUP($A69,FY18ProjRev!$B$4:$L$23,11,FALSE))*VLOOKUP($A69,'FY17ProjMjrs(revised)'!$A$3:$S$22,MATCH(D$27,'FY17ProjMjrs(revised)'!$A$2:$S$2,0),FALSE)</f>
        <v>0</v>
      </c>
      <c r="E69" s="133">
        <f>+GPpcntMjr*(VLOOKUP($A69,FY18ProjRev!$B$4:$L$23,11,FALSE))*VLOOKUP($A69,'FY17ProjMjrs(revised)'!$A$3:$S$22,MATCH(E$27,'FY17ProjMjrs(revised)'!$A$2:$S$2,0),FALSE)</f>
        <v>0</v>
      </c>
      <c r="F69" s="133">
        <f>+GPpcntMjr*(VLOOKUP($A69,FY18ProjRev!$B$4:$L$23,11,FALSE))*VLOOKUP($A69,'FY17ProjMjrs(revised)'!$A$3:$S$22,MATCH(F$27,'FY17ProjMjrs(revised)'!$A$2:$S$2,0),FALSE)</f>
        <v>0</v>
      </c>
      <c r="G69" s="133">
        <f>+GPpcntMjr*(VLOOKUP($A69,FY18ProjRev!$B$4:$L$23,11,FALSE))*VLOOKUP($A69,'FY17ProjMjrs(revised)'!$A$3:$S$22,MATCH(G$27,'FY17ProjMjrs(revised)'!$A$2:$S$2,0),FALSE)</f>
        <v>0</v>
      </c>
      <c r="H69" s="133">
        <f>+GPpcntMjr*(VLOOKUP($A69,FY18ProjRev!$B$4:$L$23,11,FALSE))*VLOOKUP($A69,'FY17ProjMjrs(revised)'!$A$3:$S$22,MATCH(H$27,'FY17ProjMjrs(revised)'!$A$2:$S$2,0),FALSE)</f>
        <v>0</v>
      </c>
      <c r="I69" s="133">
        <f>+GPpcntMjr*(VLOOKUP($A69,FY18ProjRev!$B$4:$L$23,11,FALSE))*VLOOKUP($A69,'FY17ProjMjrs(revised)'!$A$3:$S$22,MATCH(I$27,'FY17ProjMjrs(revised)'!$A$2:$S$2,0),FALSE)</f>
        <v>0</v>
      </c>
      <c r="J69" s="133">
        <f>+GPpcntMjr*(VLOOKUP($A69,FY18ProjRev!$B$4:$L$23,11,FALSE))*VLOOKUP($A69,'FY17ProjMjrs(revised)'!$A$3:$S$22,MATCH(J$27,'FY17ProjMjrs(revised)'!$A$2:$S$2,0),FALSE)</f>
        <v>0</v>
      </c>
      <c r="K69" s="133">
        <f>+GPpcntMjr*(VLOOKUP($A69,FY18ProjRev!$B$4:$L$23,11,FALSE))*VLOOKUP($A69,'FY17ProjMjrs(revised)'!$A$3:$S$22,MATCH(K$27,'FY17ProjMjrs(revised)'!$A$2:$S$2,0),FALSE)</f>
        <v>0</v>
      </c>
      <c r="L69" s="133">
        <f>+GPpcntMjr*(VLOOKUP($A69,FY18ProjRev!$B$4:$L$23,11,FALSE))*VLOOKUP($A69,'FY17ProjMjrs(revised)'!$A$3:$S$22,MATCH(L$27,'FY17ProjMjrs(revised)'!$A$2:$S$2,0),FALSE)</f>
        <v>0</v>
      </c>
      <c r="M69" s="133">
        <f>+GPpcntMjr*(VLOOKUP($A69,FY18ProjRev!$B$4:$L$23,11,FALSE))*VLOOKUP($A69,'FY17ProjMjrs(revised)'!$A$3:$S$22,MATCH(M$27,'FY17ProjMjrs(revised)'!$A$2:$S$2,0),FALSE)</f>
        <v>5406140.1240000008</v>
      </c>
      <c r="N69" s="133">
        <f>+GPpcntMjr*(VLOOKUP($A69,FY18ProjRev!$B$4:$L$23,11,FALSE))*VLOOKUP($A69,'FY17ProjMjrs(revised)'!$A$3:$S$22,MATCH(N$27,'FY17ProjMjrs(revised)'!$A$2:$S$2,0),FALSE)</f>
        <v>0</v>
      </c>
      <c r="O69" s="133">
        <f>+GPpcntMjr*(VLOOKUP($A69,FY18ProjRev!$B$4:$L$23,11,FALSE))*VLOOKUP($A69,'FY17ProjMjrs(revised)'!$A$3:$S$22,MATCH(O$27,'FY17ProjMjrs(revised)'!$A$2:$S$2,0),FALSE)</f>
        <v>0</v>
      </c>
      <c r="P69" s="133">
        <f>+GPpcntMjr*(VLOOKUP($A69,FY18ProjRev!$B$4:$L$23,11,FALSE))*VLOOKUP($A69,'FY17ProjMjrs(revised)'!$A$3:$S$22,MATCH(P$27,'FY17ProjMjrs(revised)'!$A$2:$S$2,0),FALSE)</f>
        <v>0</v>
      </c>
      <c r="Q69" s="133">
        <f>+GPpcntMjr*(VLOOKUP($A69,FY18ProjRev!$B$4:$L$23,11,FALSE))*VLOOKUP($A69,'FY17ProjMjrs(revised)'!$A$3:$S$22,MATCH(Q$27,'FY17ProjMjrs(revised)'!$A$2:$S$2,0),FALSE)</f>
        <v>0</v>
      </c>
      <c r="R69" s="133">
        <f>+GPpcntMjr*(VLOOKUP($A69,FY18ProjRev!$B$4:$L$23,11,FALSE))*VLOOKUP($A69,'FY17ProjMjrs(revised)'!$A$3:$S$22,MATCH(R$27,'FY17ProjMjrs(revised)'!$A$2:$S$2,0),FALSE)</f>
        <v>0</v>
      </c>
      <c r="S69" s="133">
        <f>+GPpcntMjr*(VLOOKUP($A69,FY18ProjRev!$B$4:$L$23,11,FALSE))*VLOOKUP($A69,'FY17ProjMjrs(revised)'!$A$3:$S$22,MATCH(S$27,'FY17ProjMjrs(revised)'!$A$2:$S$2,0),FALSE)</f>
        <v>0</v>
      </c>
      <c r="T69" s="133">
        <f t="shared" si="6"/>
        <v>5406140.1240000008</v>
      </c>
    </row>
    <row r="70" spans="1:20" ht="20.100000000000001" customHeight="1" x14ac:dyDescent="0.25">
      <c r="A70" s="422">
        <v>53</v>
      </c>
      <c r="B70" s="173" t="s">
        <v>159</v>
      </c>
      <c r="C70" s="172">
        <f>+GPpcntMjr*(VLOOKUP($A70,FY18ProjRev!$B$4:$L$23,11,FALSE))*VLOOKUP($A70,'FY17ProjMjrs(revised)'!$A$3:$S$22,MATCH(C$27,'FY17ProjMjrs(revised)'!$A$2:$S$2,0),FALSE)</f>
        <v>0</v>
      </c>
      <c r="D70" s="172">
        <f>+GPpcntMjr*(VLOOKUP($A70,FY18ProjRev!$B$4:$L$23,11,FALSE))*VLOOKUP($A70,'FY17ProjMjrs(revised)'!$A$3:$S$22,MATCH(D$27,'FY17ProjMjrs(revised)'!$A$2:$S$2,0),FALSE)</f>
        <v>0</v>
      </c>
      <c r="E70" s="172">
        <f>+GPpcntMjr*(VLOOKUP($A70,FY18ProjRev!$B$4:$L$23,11,FALSE))*VLOOKUP($A70,'FY17ProjMjrs(revised)'!$A$3:$S$22,MATCH(E$27,'FY17ProjMjrs(revised)'!$A$2:$S$2,0),FALSE)</f>
        <v>0</v>
      </c>
      <c r="F70" s="172">
        <f>+GPpcntMjr*(VLOOKUP($A70,FY18ProjRev!$B$4:$L$23,11,FALSE))*VLOOKUP($A70,'FY17ProjMjrs(revised)'!$A$3:$S$22,MATCH(F$27,'FY17ProjMjrs(revised)'!$A$2:$S$2,0),FALSE)</f>
        <v>0</v>
      </c>
      <c r="G70" s="172">
        <f>+GPpcntMjr*(VLOOKUP($A70,FY18ProjRev!$B$4:$L$23,11,FALSE))*VLOOKUP($A70,'FY17ProjMjrs(revised)'!$A$3:$S$22,MATCH(G$27,'FY17ProjMjrs(revised)'!$A$2:$S$2,0),FALSE)</f>
        <v>0</v>
      </c>
      <c r="H70" s="172">
        <f>+GPpcntMjr*(VLOOKUP($A70,FY18ProjRev!$B$4:$L$23,11,FALSE))*VLOOKUP($A70,'FY17ProjMjrs(revised)'!$A$3:$S$22,MATCH(H$27,'FY17ProjMjrs(revised)'!$A$2:$S$2,0),FALSE)</f>
        <v>0</v>
      </c>
      <c r="I70" s="172">
        <f>+GPpcntMjr*(VLOOKUP($A70,FY18ProjRev!$B$4:$L$23,11,FALSE))*VLOOKUP($A70,'FY17ProjMjrs(revised)'!$A$3:$S$22,MATCH(I$27,'FY17ProjMjrs(revised)'!$A$2:$S$2,0),FALSE)</f>
        <v>0</v>
      </c>
      <c r="J70" s="172">
        <f>+GPpcntMjr*(VLOOKUP($A70,FY18ProjRev!$B$4:$L$23,11,FALSE))*VLOOKUP($A70,'FY17ProjMjrs(revised)'!$A$3:$S$22,MATCH(J$27,'FY17ProjMjrs(revised)'!$A$2:$S$2,0),FALSE)</f>
        <v>0</v>
      </c>
      <c r="K70" s="172">
        <f>+GPpcntMjr*(VLOOKUP($A70,FY18ProjRev!$B$4:$L$23,11,FALSE))*VLOOKUP($A70,'FY17ProjMjrs(revised)'!$A$3:$S$22,MATCH(K$27,'FY17ProjMjrs(revised)'!$A$2:$S$2,0),FALSE)</f>
        <v>0</v>
      </c>
      <c r="L70" s="172">
        <f>+GPpcntMjr*(VLOOKUP($A70,FY18ProjRev!$B$4:$L$23,11,FALSE))*VLOOKUP($A70,'FY17ProjMjrs(revised)'!$A$3:$S$22,MATCH(L$27,'FY17ProjMjrs(revised)'!$A$2:$S$2,0),FALSE)</f>
        <v>0</v>
      </c>
      <c r="M70" s="172">
        <f>+GPpcntMjr*(VLOOKUP($A70,FY18ProjRev!$B$4:$L$23,11,FALSE))*VLOOKUP($A70,'FY17ProjMjrs(revised)'!$A$3:$S$22,MATCH(M$27,'FY17ProjMjrs(revised)'!$A$2:$S$2,0),FALSE)</f>
        <v>942108.55200000003</v>
      </c>
      <c r="N70" s="172">
        <f>+GPpcntMjr*(VLOOKUP($A70,FY18ProjRev!$B$4:$L$23,11,FALSE))*VLOOKUP($A70,'FY17ProjMjrs(revised)'!$A$3:$S$22,MATCH(N$27,'FY17ProjMjrs(revised)'!$A$2:$S$2,0),FALSE)</f>
        <v>0</v>
      </c>
      <c r="O70" s="172">
        <f>+GPpcntMjr*(VLOOKUP($A70,FY18ProjRev!$B$4:$L$23,11,FALSE))*VLOOKUP($A70,'FY17ProjMjrs(revised)'!$A$3:$S$22,MATCH(O$27,'FY17ProjMjrs(revised)'!$A$2:$S$2,0),FALSE)</f>
        <v>0</v>
      </c>
      <c r="P70" s="172">
        <f>+GPpcntMjr*(VLOOKUP($A70,FY18ProjRev!$B$4:$L$23,11,FALSE))*VLOOKUP($A70,'FY17ProjMjrs(revised)'!$A$3:$S$22,MATCH(P$27,'FY17ProjMjrs(revised)'!$A$2:$S$2,0),FALSE)</f>
        <v>0</v>
      </c>
      <c r="Q70" s="172">
        <f>+GPpcntMjr*(VLOOKUP($A70,FY18ProjRev!$B$4:$L$23,11,FALSE))*VLOOKUP($A70,'FY17ProjMjrs(revised)'!$A$3:$S$22,MATCH(Q$27,'FY17ProjMjrs(revised)'!$A$2:$S$2,0),FALSE)</f>
        <v>0</v>
      </c>
      <c r="R70" s="172">
        <f>+GPpcntMjr*(VLOOKUP($A70,FY18ProjRev!$B$4:$L$23,11,FALSE))*VLOOKUP($A70,'FY17ProjMjrs(revised)'!$A$3:$S$22,MATCH(R$27,'FY17ProjMjrs(revised)'!$A$2:$S$2,0),FALSE)</f>
        <v>0</v>
      </c>
      <c r="S70" s="172">
        <f>+GPpcntMjr*(VLOOKUP($A70,FY18ProjRev!$B$4:$L$23,11,FALSE))*VLOOKUP($A70,'FY17ProjMjrs(revised)'!$A$3:$S$22,MATCH(S$27,'FY17ProjMjrs(revised)'!$A$2:$S$2,0),FALSE)</f>
        <v>0</v>
      </c>
      <c r="T70" s="172">
        <f t="shared" si="6"/>
        <v>942108.55200000003</v>
      </c>
    </row>
    <row r="71" spans="1:20" ht="20.100000000000001" customHeight="1" x14ac:dyDescent="0.25">
      <c r="B71" s="174" t="s">
        <v>99</v>
      </c>
      <c r="C71" s="175">
        <f t="shared" ref="C71:S71" si="7">SUM(C51:C70)</f>
        <v>5701223.1335977381</v>
      </c>
      <c r="D71" s="175">
        <f t="shared" si="7"/>
        <v>74091779.142472446</v>
      </c>
      <c r="E71" s="175">
        <f t="shared" si="7"/>
        <v>15955915.273131842</v>
      </c>
      <c r="F71" s="175">
        <f t="shared" si="7"/>
        <v>5811389.8184867734</v>
      </c>
      <c r="G71" s="175">
        <f t="shared" si="7"/>
        <v>20287982.299435928</v>
      </c>
      <c r="H71" s="175">
        <f t="shared" si="7"/>
        <v>6358174.1620511888</v>
      </c>
      <c r="I71" s="175">
        <f t="shared" si="7"/>
        <v>1871567.0891318796</v>
      </c>
      <c r="J71" s="175">
        <f t="shared" si="7"/>
        <v>9083842.4048978854</v>
      </c>
      <c r="K71" s="175">
        <f t="shared" si="7"/>
        <v>3784254.7659920864</v>
      </c>
      <c r="L71" s="175">
        <f t="shared" si="7"/>
        <v>3439307.0044248775</v>
      </c>
      <c r="M71" s="175">
        <f t="shared" si="7"/>
        <v>6360462.3711645575</v>
      </c>
      <c r="N71" s="175">
        <f t="shared" si="7"/>
        <v>19525161.012219694</v>
      </c>
      <c r="O71" s="175">
        <f t="shared" si="7"/>
        <v>3339333.9442324559</v>
      </c>
      <c r="P71" s="175">
        <f t="shared" si="7"/>
        <v>6132128.5098853968</v>
      </c>
      <c r="Q71" s="175">
        <f t="shared" si="7"/>
        <v>6936975.4704918386</v>
      </c>
      <c r="R71" s="175">
        <f t="shared" si="7"/>
        <v>166559.819210538</v>
      </c>
      <c r="S71" s="175">
        <f t="shared" si="7"/>
        <v>1191874.9713997969</v>
      </c>
      <c r="T71" s="175">
        <f t="shared" si="6"/>
        <v>190037931.19222689</v>
      </c>
    </row>
    <row r="72" spans="1:20" ht="15.95" customHeight="1" x14ac:dyDescent="0.25"/>
    <row r="73" spans="1:20" ht="15.95" customHeight="1" x14ac:dyDescent="0.25"/>
    <row r="74" spans="1:20" ht="15.95" customHeight="1" x14ac:dyDescent="0.25"/>
    <row r="75" spans="1:20" ht="15.95" customHeight="1" x14ac:dyDescent="0.25"/>
    <row r="76" spans="1:20" ht="15.95" customHeight="1" x14ac:dyDescent="0.25"/>
    <row r="77" spans="1:20" ht="15.95" customHeight="1" x14ac:dyDescent="0.25"/>
    <row r="78" spans="1:20" ht="15.95" customHeight="1" x14ac:dyDescent="0.25"/>
    <row r="79" spans="1:20" ht="15.95" customHeight="1" x14ac:dyDescent="0.25"/>
    <row r="80" spans="1:20" ht="15.95" customHeight="1" x14ac:dyDescent="0.25"/>
    <row r="81" ht="15.95" customHeight="1" x14ac:dyDescent="0.25"/>
    <row r="82" ht="15.95" customHeight="1" x14ac:dyDescent="0.25"/>
    <row r="83" ht="15.95" customHeight="1" x14ac:dyDescent="0.25"/>
    <row r="84" ht="15.95" customHeight="1" x14ac:dyDescent="0.25"/>
    <row r="85" ht="15.95" customHeight="1" x14ac:dyDescent="0.25"/>
    <row r="86" ht="15.95" customHeight="1" x14ac:dyDescent="0.25"/>
    <row r="87" ht="15.95" customHeight="1" x14ac:dyDescent="0.25"/>
    <row r="88" ht="15.95" customHeight="1" x14ac:dyDescent="0.25"/>
    <row r="89" ht="15.95" customHeight="1" x14ac:dyDescent="0.25"/>
    <row r="90" ht="15.95" customHeight="1" x14ac:dyDescent="0.25"/>
    <row r="91" ht="15.95" customHeight="1" x14ac:dyDescent="0.25"/>
    <row r="92" ht="15.95" customHeight="1" x14ac:dyDescent="0.25"/>
    <row r="93" ht="15.95" customHeight="1" x14ac:dyDescent="0.25"/>
    <row r="94" ht="15.95" customHeight="1" x14ac:dyDescent="0.25"/>
    <row r="95" ht="15.95" customHeight="1" x14ac:dyDescent="0.25"/>
    <row r="96" ht="15.95" customHeight="1" x14ac:dyDescent="0.25"/>
    <row r="97" ht="15.95" customHeight="1" x14ac:dyDescent="0.25"/>
    <row r="98" ht="15.95" customHeight="1" x14ac:dyDescent="0.25"/>
    <row r="99" ht="15.95" customHeight="1" x14ac:dyDescent="0.25"/>
    <row r="100" ht="15.95" customHeight="1" x14ac:dyDescent="0.25"/>
    <row r="101" ht="15.95" customHeight="1" x14ac:dyDescent="0.25"/>
    <row r="102" ht="15.95" customHeight="1" x14ac:dyDescent="0.25"/>
    <row r="103" ht="15.95" customHeight="1" x14ac:dyDescent="0.25"/>
  </sheetData>
  <mergeCells count="5">
    <mergeCell ref="A2:A3"/>
    <mergeCell ref="B4:T4"/>
    <mergeCell ref="B26:T26"/>
    <mergeCell ref="B49:T49"/>
    <mergeCell ref="B1:R1"/>
  </mergeCells>
  <printOptions horizontalCentered="1"/>
  <pageMargins left="0.25" right="0.25" top="0.25" bottom="0.25" header="0" footer="0"/>
  <pageSetup paperSize="5" scale="58" orientation="landscape" r:id="rId1"/>
  <rowBreaks count="2" manualBreakCount="2">
    <brk id="25" max="16383" man="1"/>
    <brk id="48" max="16383" man="1"/>
  </rowBreaks>
  <colBreaks count="1" manualBreakCount="1">
    <brk id="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2"/>
  <sheetViews>
    <sheetView showGridLines="0" topLeftCell="C1" workbookViewId="0">
      <selection sqref="A1:B1048576"/>
    </sheetView>
  </sheetViews>
  <sheetFormatPr defaultColWidth="12.7109375" defaultRowHeight="15" x14ac:dyDescent="0.25"/>
  <cols>
    <col min="1" max="1" width="11" style="422" hidden="1" customWidth="1"/>
    <col min="2" max="2" width="10.85546875" style="32" hidden="1" customWidth="1"/>
    <col min="3" max="3" width="25.42578125" style="32" customWidth="1"/>
    <col min="4" max="6" width="12.7109375" style="32"/>
    <col min="7" max="7" width="0" style="32" hidden="1" customWidth="1"/>
    <col min="8" max="16384" width="12.7109375" style="32"/>
  </cols>
  <sheetData>
    <row r="1" spans="1:14" ht="28.5" customHeight="1" x14ac:dyDescent="0.25">
      <c r="C1" s="454" t="s">
        <v>205</v>
      </c>
      <c r="D1" s="454"/>
      <c r="E1" s="454"/>
      <c r="F1" s="454"/>
      <c r="G1" s="454"/>
      <c r="H1" s="454"/>
      <c r="I1" s="454"/>
      <c r="J1" s="454"/>
      <c r="K1" s="454"/>
      <c r="L1" s="454"/>
    </row>
    <row r="2" spans="1:14" s="33" customFormat="1" ht="45" x14ac:dyDescent="0.25">
      <c r="A2" s="423"/>
      <c r="C2" s="62" t="s">
        <v>165</v>
      </c>
      <c r="D2" s="62" t="s">
        <v>127</v>
      </c>
      <c r="E2" s="62" t="s">
        <v>110</v>
      </c>
      <c r="F2" s="63" t="s">
        <v>85</v>
      </c>
      <c r="G2" s="255" t="s">
        <v>166</v>
      </c>
      <c r="H2" s="64" t="s">
        <v>167</v>
      </c>
      <c r="I2" s="64" t="s">
        <v>168</v>
      </c>
      <c r="J2" s="64" t="s">
        <v>169</v>
      </c>
      <c r="K2" s="64" t="s">
        <v>170</v>
      </c>
      <c r="L2" s="45" t="s">
        <v>171</v>
      </c>
      <c r="M2" s="91"/>
      <c r="N2" s="91"/>
    </row>
    <row r="3" spans="1:14" s="33" customFormat="1" ht="15" hidden="1" customHeight="1" x14ac:dyDescent="0.25">
      <c r="A3" s="423"/>
      <c r="C3" s="85"/>
      <c r="D3" s="86"/>
      <c r="E3" s="86"/>
      <c r="F3" s="87"/>
      <c r="G3" s="87"/>
      <c r="H3" s="88"/>
      <c r="I3" s="88"/>
      <c r="J3" s="88"/>
      <c r="K3" s="232">
        <v>0.01</v>
      </c>
      <c r="L3" s="89"/>
      <c r="M3" s="91"/>
      <c r="N3" s="91"/>
    </row>
    <row r="4" spans="1:14" ht="20.100000000000001" customHeight="1" x14ac:dyDescent="0.25">
      <c r="A4" s="422">
        <v>0</v>
      </c>
      <c r="B4" s="422">
        <v>1</v>
      </c>
      <c r="C4" s="66" t="s">
        <v>5</v>
      </c>
      <c r="D4" s="417">
        <f>SUMIFS(FY18Calculations!$I$3:$I$120,FY18Calculations!$A$3:$A$120,$A4,FY18Calculations!$B$3:$B$120,$B4)</f>
        <v>28226</v>
      </c>
      <c r="E4" s="417">
        <f>SUMIFS(FY18Calculations!$H$3:$H$120,FY18Calculations!$A$3:$A$120,$A4,FY18Calculations!$B$3:$B$120,$B4)</f>
        <v>27213</v>
      </c>
      <c r="F4" s="71">
        <f>SUMIFS(FY18Calculations!$R$3:$R$120,FY18Calculations!$A$3:$A$120,$A4,FY18Calculations!$B$3:$B$120,$B4)</f>
        <v>410745175</v>
      </c>
      <c r="G4" s="71"/>
      <c r="H4" s="180">
        <f>(13888420+L30/2)*(TuitionRates!P4)*(1+HeadcountChgs!J3)</f>
        <v>16177714.661519025</v>
      </c>
      <c r="I4" s="180">
        <v>9000000</v>
      </c>
      <c r="J4" s="180">
        <f>+F4-H4-I4</f>
        <v>385567460.33848095</v>
      </c>
      <c r="K4" s="180">
        <f>+(1-$K$3)*J4</f>
        <v>381711785.73509616</v>
      </c>
      <c r="L4" s="72">
        <f>+K4*0.7</f>
        <v>267198250.01456729</v>
      </c>
      <c r="M4" s="92"/>
      <c r="N4" s="92"/>
    </row>
    <row r="5" spans="1:14" ht="20.100000000000001" customHeight="1" x14ac:dyDescent="0.25">
      <c r="A5" s="422">
        <v>0</v>
      </c>
      <c r="B5" s="422">
        <v>3</v>
      </c>
      <c r="C5" s="67" t="s">
        <v>13</v>
      </c>
      <c r="D5" s="277">
        <f>SUMIFS(FY18Calculations!$I$3:$I$120,FY18Calculations!$A$3:$A$120,$A5,FY18Calculations!$B$3:$B$120,$B5)</f>
        <v>2793</v>
      </c>
      <c r="E5" s="277">
        <f>SUMIFS(FY18Calculations!$H$3:$H$120,FY18Calculations!$A$3:$A$120,$A5,FY18Calculations!$B$3:$B$120,$B5)</f>
        <v>3008</v>
      </c>
      <c r="F5" s="74">
        <f>SUMIFS(FY18Calculations!$R$3:$R$120,FY18Calculations!$A$3:$A$120,$A5,FY18Calculations!$B$3:$B$120,$B5)</f>
        <v>20677036</v>
      </c>
      <c r="G5" s="74"/>
      <c r="H5" s="181"/>
      <c r="I5" s="181"/>
      <c r="J5" s="181">
        <f t="shared" ref="J5:J23" si="0">+F5-H5-I5</f>
        <v>20677036</v>
      </c>
      <c r="K5" s="181">
        <f t="shared" ref="K5:K26" si="1">+(1-$K$3)*J5</f>
        <v>20470265.640000001</v>
      </c>
      <c r="L5" s="75">
        <f t="shared" ref="L5:L23" si="2">+K5*0.7</f>
        <v>14329185.947999999</v>
      </c>
      <c r="M5" s="92"/>
      <c r="N5" s="92"/>
    </row>
    <row r="6" spans="1:14" ht="20.100000000000001" customHeight="1" x14ac:dyDescent="0.25">
      <c r="A6" s="422">
        <v>0</v>
      </c>
      <c r="B6" s="422">
        <v>5</v>
      </c>
      <c r="C6" s="67" t="s">
        <v>16</v>
      </c>
      <c r="D6" s="277">
        <f>SUMIFS(FY18Calculations!$I$3:$I$120,FY18Calculations!$A$3:$A$120,$A6,FY18Calculations!$B$3:$B$120,$B6)</f>
        <v>148</v>
      </c>
      <c r="E6" s="277">
        <f>SUMIFS(FY18Calculations!$H$3:$H$120,FY18Calculations!$A$3:$A$120,$A6,FY18Calculations!$B$3:$B$120,$B6)</f>
        <v>180</v>
      </c>
      <c r="F6" s="74">
        <f>SUMIFS(FY18Calculations!$R$3:$R$120,FY18Calculations!$A$3:$A$120,$A6,FY18Calculations!$B$3:$B$120,$B6)</f>
        <v>2272207</v>
      </c>
      <c r="G6" s="74"/>
      <c r="H6" s="181"/>
      <c r="I6" s="181"/>
      <c r="J6" s="181">
        <f t="shared" si="0"/>
        <v>2272207</v>
      </c>
      <c r="K6" s="181">
        <f t="shared" si="1"/>
        <v>2249484.9300000002</v>
      </c>
      <c r="L6" s="75">
        <f t="shared" si="2"/>
        <v>1574639.4510000001</v>
      </c>
      <c r="M6" s="92"/>
      <c r="N6" s="92"/>
    </row>
    <row r="7" spans="1:14" ht="20.100000000000001" customHeight="1" x14ac:dyDescent="0.25">
      <c r="A7" s="422">
        <v>0</v>
      </c>
      <c r="B7" s="422">
        <v>7</v>
      </c>
      <c r="C7" s="67" t="s">
        <v>18</v>
      </c>
      <c r="D7" s="277">
        <f>SUMIFS(FY18Calculations!$I$3:$I$120,FY18Calculations!$A$3:$A$120,$A7,FY18Calculations!$B$3:$B$120,$B7)</f>
        <v>1194</v>
      </c>
      <c r="E7" s="277">
        <f>SUMIFS(FY18Calculations!$H$3:$H$120,FY18Calculations!$A$3:$A$120,$A7,FY18Calculations!$B$3:$B$120,$B7)</f>
        <v>1276</v>
      </c>
      <c r="F7" s="74">
        <f>SUMIFS(FY18Calculations!$R$3:$R$120,FY18Calculations!$A$3:$A$120,$A7,FY18Calculations!$B$3:$B$120,$B7)</f>
        <v>13372780</v>
      </c>
      <c r="G7" s="74"/>
      <c r="H7" s="181"/>
      <c r="I7" s="181"/>
      <c r="J7" s="181">
        <f t="shared" si="0"/>
        <v>13372780</v>
      </c>
      <c r="K7" s="181">
        <f t="shared" si="1"/>
        <v>13239052.199999999</v>
      </c>
      <c r="L7" s="75">
        <f t="shared" si="2"/>
        <v>9267336.5399999991</v>
      </c>
      <c r="M7" s="92"/>
      <c r="N7" s="92"/>
    </row>
    <row r="8" spans="1:14" ht="20.100000000000001" customHeight="1" x14ac:dyDescent="0.25">
      <c r="A8" s="422">
        <v>0</v>
      </c>
      <c r="B8" s="422">
        <v>9</v>
      </c>
      <c r="C8" s="67" t="s">
        <v>22</v>
      </c>
      <c r="D8" s="277">
        <f>SUMIFS(FY18Calculations!$I$3:$I$120,FY18Calculations!$A$3:$A$120,$A8,FY18Calculations!$B$3:$B$120,$B8)</f>
        <v>448</v>
      </c>
      <c r="E8" s="277">
        <f>SUMIFS(FY18Calculations!$H$3:$H$120,FY18Calculations!$A$3:$A$120,$A8,FY18Calculations!$B$3:$B$120,$B8)</f>
        <v>524</v>
      </c>
      <c r="F8" s="74">
        <f>SUMIFS(FY18Calculations!$R$3:$R$120,FY18Calculations!$A$3:$A$120,$A8,FY18Calculations!$B$3:$B$120,$B8)</f>
        <v>4883149</v>
      </c>
      <c r="G8" s="74"/>
      <c r="H8" s="181"/>
      <c r="I8" s="181"/>
      <c r="J8" s="181">
        <f t="shared" si="0"/>
        <v>4883149</v>
      </c>
      <c r="K8" s="181">
        <f t="shared" si="1"/>
        <v>4834317.51</v>
      </c>
      <c r="L8" s="75">
        <f t="shared" si="2"/>
        <v>3384022.2569999998</v>
      </c>
      <c r="M8" s="92"/>
      <c r="N8" s="92"/>
    </row>
    <row r="9" spans="1:14" ht="20.100000000000001" customHeight="1" x14ac:dyDescent="0.25">
      <c r="A9" s="422">
        <v>0</v>
      </c>
      <c r="B9" s="422">
        <v>11</v>
      </c>
      <c r="C9" s="67" t="s">
        <v>25</v>
      </c>
      <c r="D9" s="277">
        <f>SUMIFS(FY18Calculations!$I$3:$I$120,FY18Calculations!$A$3:$A$120,$A9,FY18Calculations!$B$3:$B$120,$B9)</f>
        <v>555</v>
      </c>
      <c r="E9" s="277">
        <f>SUMIFS(FY18Calculations!$H$3:$H$120,FY18Calculations!$A$3:$A$120,$A9,FY18Calculations!$B$3:$B$120,$B9)</f>
        <v>641</v>
      </c>
      <c r="F9" s="74">
        <f>SUMIFS(FY18Calculations!$R$3:$R$120,FY18Calculations!$A$3:$A$120,$A9,FY18Calculations!$B$3:$B$120,$B9)</f>
        <v>7185992</v>
      </c>
      <c r="G9" s="74"/>
      <c r="H9" s="181"/>
      <c r="I9" s="181"/>
      <c r="J9" s="181">
        <f t="shared" si="0"/>
        <v>7185992</v>
      </c>
      <c r="K9" s="181">
        <f t="shared" si="1"/>
        <v>7114132.0800000001</v>
      </c>
      <c r="L9" s="75">
        <f t="shared" si="2"/>
        <v>4979892.4559999993</v>
      </c>
      <c r="M9" s="92"/>
      <c r="N9" s="92"/>
    </row>
    <row r="10" spans="1:14" ht="20.100000000000001" customHeight="1" x14ac:dyDescent="0.25">
      <c r="A10" s="422">
        <v>0</v>
      </c>
      <c r="B10" s="422">
        <v>17</v>
      </c>
      <c r="C10" s="67" t="s">
        <v>30</v>
      </c>
      <c r="D10" s="277">
        <f>SUMIFS(FY18Calculations!$I$3:$I$120,FY18Calculations!$A$3:$A$120,$A10,FY18Calculations!$B$3:$B$120,$B10)</f>
        <v>248</v>
      </c>
      <c r="E10" s="277">
        <f>SUMIFS(FY18Calculations!$H$3:$H$120,FY18Calculations!$A$3:$A$120,$A10,FY18Calculations!$B$3:$B$120,$B10)</f>
        <v>296</v>
      </c>
      <c r="F10" s="74">
        <f>SUMIFS(FY18Calculations!$R$3:$R$120,FY18Calculations!$A$3:$A$120,$A10,FY18Calculations!$B$3:$B$120,$B10)</f>
        <v>4569460</v>
      </c>
      <c r="G10" s="74"/>
      <c r="H10" s="181"/>
      <c r="I10" s="181"/>
      <c r="J10" s="181">
        <f t="shared" si="0"/>
        <v>4569460</v>
      </c>
      <c r="K10" s="181">
        <f t="shared" si="1"/>
        <v>4523765.4000000004</v>
      </c>
      <c r="L10" s="75">
        <f t="shared" si="2"/>
        <v>3166635.7800000003</v>
      </c>
      <c r="M10" s="92"/>
      <c r="N10" s="92"/>
    </row>
    <row r="11" spans="1:14" ht="20.100000000000001" customHeight="1" x14ac:dyDescent="0.25">
      <c r="A11" s="422">
        <v>0</v>
      </c>
      <c r="B11" s="422">
        <v>19</v>
      </c>
      <c r="C11" s="67" t="s">
        <v>33</v>
      </c>
      <c r="D11" s="277">
        <f>SUMIFS(FY18Calculations!$I$3:$I$120,FY18Calculations!$A$3:$A$120,$A11,FY18Calculations!$B$3:$B$120,$B11)</f>
        <v>290</v>
      </c>
      <c r="E11" s="277">
        <f>SUMIFS(FY18Calculations!$H$3:$H$120,FY18Calculations!$A$3:$A$120,$A11,FY18Calculations!$B$3:$B$120,$B11)</f>
        <v>300</v>
      </c>
      <c r="F11" s="74">
        <f>SUMIFS(FY18Calculations!$R$3:$R$120,FY18Calculations!$A$3:$A$120,$A11,FY18Calculations!$B$3:$B$120,$B11)</f>
        <v>3886539</v>
      </c>
      <c r="G11" s="74"/>
      <c r="H11" s="181"/>
      <c r="I11" s="181"/>
      <c r="J11" s="181">
        <f t="shared" si="0"/>
        <v>3886539</v>
      </c>
      <c r="K11" s="181">
        <f t="shared" si="1"/>
        <v>3847673.61</v>
      </c>
      <c r="L11" s="75">
        <f t="shared" si="2"/>
        <v>2693371.5269999998</v>
      </c>
      <c r="M11" s="92"/>
      <c r="N11" s="92"/>
    </row>
    <row r="12" spans="1:14" ht="20.100000000000001" customHeight="1" x14ac:dyDescent="0.25">
      <c r="A12" s="422">
        <v>0</v>
      </c>
      <c r="B12" s="422">
        <v>21</v>
      </c>
      <c r="C12" s="67" t="s">
        <v>35</v>
      </c>
      <c r="D12" s="277">
        <f>SUMIFS(FY18Calculations!$I$3:$I$120,FY18Calculations!$A$3:$A$120,$A12,FY18Calculations!$B$3:$B$120,$B12)</f>
        <v>220</v>
      </c>
      <c r="E12" s="277">
        <f>SUMIFS(FY18Calculations!$H$3:$H$120,FY18Calculations!$A$3:$A$120,$A12,FY18Calculations!$B$3:$B$120,$B12)</f>
        <v>259</v>
      </c>
      <c r="F12" s="74">
        <f>SUMIFS(FY18Calculations!$R$3:$R$120,FY18Calculations!$A$3:$A$120,$A12,FY18Calculations!$B$3:$B$120,$B12)</f>
        <v>3480815</v>
      </c>
      <c r="G12" s="74"/>
      <c r="H12" s="181"/>
      <c r="I12" s="181"/>
      <c r="J12" s="181">
        <f t="shared" si="0"/>
        <v>3480815</v>
      </c>
      <c r="K12" s="181">
        <f t="shared" si="1"/>
        <v>3446006.85</v>
      </c>
      <c r="L12" s="75">
        <f t="shared" si="2"/>
        <v>2412204.7949999999</v>
      </c>
      <c r="M12" s="92"/>
      <c r="N12" s="92"/>
    </row>
    <row r="13" spans="1:14" ht="20.100000000000001" customHeight="1" x14ac:dyDescent="0.25">
      <c r="A13" s="422">
        <v>0</v>
      </c>
      <c r="B13" s="422">
        <v>25</v>
      </c>
      <c r="C13" s="67" t="s">
        <v>37</v>
      </c>
      <c r="D13" s="277">
        <f>SUMIFS(FY18Calculations!$I$3:$I$120,FY18Calculations!$A$3:$A$120,$A13,FY18Calculations!$B$3:$B$120,$B13)</f>
        <v>359</v>
      </c>
      <c r="E13" s="277">
        <f>SUMIFS(FY18Calculations!$H$3:$H$120,FY18Calculations!$A$3:$A$120,$A13,FY18Calculations!$B$3:$B$120,$B13)</f>
        <v>426</v>
      </c>
      <c r="F13" s="74">
        <f>SUMIFS(FY18Calculations!$R$3:$R$120,FY18Calculations!$A$3:$A$120,$A13,FY18Calculations!$B$3:$B$120,$B13)</f>
        <v>7219272</v>
      </c>
      <c r="G13" s="74"/>
      <c r="H13" s="181"/>
      <c r="I13" s="181"/>
      <c r="J13" s="181">
        <f t="shared" si="0"/>
        <v>7219272</v>
      </c>
      <c r="K13" s="181">
        <f t="shared" si="1"/>
        <v>7147079.2800000003</v>
      </c>
      <c r="L13" s="75">
        <f t="shared" si="2"/>
        <v>5002955.4960000003</v>
      </c>
      <c r="M13" s="92"/>
      <c r="N13" s="92"/>
    </row>
    <row r="14" spans="1:14" ht="20.100000000000001" customHeight="1" x14ac:dyDescent="0.25">
      <c r="A14" s="422">
        <v>0</v>
      </c>
      <c r="B14" s="422">
        <v>27</v>
      </c>
      <c r="C14" s="67" t="s">
        <v>41</v>
      </c>
      <c r="D14" s="277">
        <f>SUMIFS(FY18Calculations!$I$3:$I$120,FY18Calculations!$A$3:$A$120,$A14,FY18Calculations!$B$3:$B$120,$B14)</f>
        <v>146</v>
      </c>
      <c r="E14" s="277">
        <f>SUMIFS(FY18Calculations!$H$3:$H$120,FY18Calculations!$A$3:$A$120,$A14,FY18Calculations!$B$3:$B$120,$B14)</f>
        <v>108</v>
      </c>
      <c r="F14" s="74">
        <f>SUMIFS(FY18Calculations!$R$3:$R$120,FY18Calculations!$A$3:$A$120,$A14,FY18Calculations!$B$3:$B$120,$B14)</f>
        <v>2752746</v>
      </c>
      <c r="G14" s="74"/>
      <c r="H14" s="181"/>
      <c r="I14" s="181"/>
      <c r="J14" s="181">
        <f t="shared" si="0"/>
        <v>2752746</v>
      </c>
      <c r="K14" s="181">
        <f t="shared" si="1"/>
        <v>2725218.54</v>
      </c>
      <c r="L14" s="75">
        <f t="shared" si="2"/>
        <v>1907652.9779999999</v>
      </c>
      <c r="M14" s="92"/>
      <c r="N14" s="92"/>
    </row>
    <row r="15" spans="1:14" ht="20.100000000000001" customHeight="1" x14ac:dyDescent="0.25">
      <c r="A15" s="422">
        <v>0</v>
      </c>
      <c r="B15" s="422">
        <v>33</v>
      </c>
      <c r="C15" s="67" t="s">
        <v>46</v>
      </c>
      <c r="D15" s="277">
        <f>SUMIFS(FY18Calculations!$I$3:$I$120,FY18Calculations!$A$3:$A$120,$A15,FY18Calculations!$B$3:$B$120,$B15)</f>
        <v>340</v>
      </c>
      <c r="E15" s="277">
        <f>SUMIFS(FY18Calculations!$H$3:$H$120,FY18Calculations!$A$3:$A$120,$A15,FY18Calculations!$B$3:$B$120,$B15)</f>
        <v>435</v>
      </c>
      <c r="F15" s="74">
        <f>SUMIFS(FY18Calculations!$R$3:$R$120,FY18Calculations!$A$3:$A$120,$A15,FY18Calculations!$B$3:$B$120,$B15)</f>
        <v>7154193</v>
      </c>
      <c r="G15" s="74"/>
      <c r="H15" s="181"/>
      <c r="I15" s="181"/>
      <c r="J15" s="181">
        <f t="shared" si="0"/>
        <v>7154193</v>
      </c>
      <c r="K15" s="181">
        <f t="shared" si="1"/>
        <v>7082651.0700000003</v>
      </c>
      <c r="L15" s="75">
        <f t="shared" si="2"/>
        <v>4957855.7489999998</v>
      </c>
      <c r="M15" s="92"/>
      <c r="N15" s="92"/>
    </row>
    <row r="16" spans="1:14" ht="20.100000000000001" customHeight="1" x14ac:dyDescent="0.25">
      <c r="A16" s="422">
        <v>0</v>
      </c>
      <c r="B16" s="422">
        <v>37</v>
      </c>
      <c r="C16" s="67" t="s">
        <v>48</v>
      </c>
      <c r="D16" s="277">
        <f>SUMIFS(FY18Calculations!$I$3:$I$120,FY18Calculations!$A$3:$A$120,$A16,FY18Calculations!$B$3:$B$120,$B16)</f>
        <v>255</v>
      </c>
      <c r="E16" s="277">
        <f>SUMIFS(FY18Calculations!$H$3:$H$120,FY18Calculations!$A$3:$A$120,$A16,FY18Calculations!$B$3:$B$120,$B16)</f>
        <v>387</v>
      </c>
      <c r="F16" s="74">
        <f>SUMIFS(FY18Calculations!$R$3:$R$120,FY18Calculations!$A$3:$A$120,$A16,FY18Calculations!$B$3:$B$120,$B16)</f>
        <v>8011310</v>
      </c>
      <c r="G16" s="74"/>
      <c r="H16" s="181"/>
      <c r="I16" s="181"/>
      <c r="J16" s="181">
        <f t="shared" si="0"/>
        <v>8011310</v>
      </c>
      <c r="K16" s="181">
        <f t="shared" si="1"/>
        <v>7931196.9000000004</v>
      </c>
      <c r="L16" s="75">
        <f t="shared" si="2"/>
        <v>5551837.8300000001</v>
      </c>
      <c r="M16" s="92"/>
      <c r="N16" s="92"/>
    </row>
    <row r="17" spans="1:14" ht="20.100000000000001" customHeight="1" x14ac:dyDescent="0.25">
      <c r="A17" s="422">
        <v>0</v>
      </c>
      <c r="B17" s="422">
        <v>39</v>
      </c>
      <c r="C17" s="67" t="s">
        <v>51</v>
      </c>
      <c r="D17" s="277">
        <f>SUMIFS(FY18Calculations!$I$3:$I$120,FY18Calculations!$A$3:$A$120,$A17,FY18Calculations!$B$3:$B$120,$B17)</f>
        <v>483</v>
      </c>
      <c r="E17" s="277">
        <f>SUMIFS(FY18Calculations!$H$3:$H$120,FY18Calculations!$A$3:$A$120,$A17,FY18Calculations!$B$3:$B$120,$B17)</f>
        <v>737</v>
      </c>
      <c r="F17" s="74">
        <f>SUMIFS(FY18Calculations!$R$3:$R$120,FY18Calculations!$A$3:$A$120,$A17,FY18Calculations!$B$3:$B$120,$B17)</f>
        <v>14026265</v>
      </c>
      <c r="G17" s="74"/>
      <c r="H17" s="181"/>
      <c r="I17" s="181"/>
      <c r="J17" s="181">
        <f t="shared" si="0"/>
        <v>14026265</v>
      </c>
      <c r="K17" s="181">
        <f t="shared" si="1"/>
        <v>13886002.35</v>
      </c>
      <c r="L17" s="75">
        <f t="shared" si="2"/>
        <v>9720201.6449999996</v>
      </c>
      <c r="M17" s="92"/>
      <c r="N17" s="92"/>
    </row>
    <row r="18" spans="1:14" ht="20.100000000000001" customHeight="1" x14ac:dyDescent="0.25">
      <c r="A18" s="422">
        <v>0</v>
      </c>
      <c r="B18" s="422">
        <v>41</v>
      </c>
      <c r="C18" s="67" t="s">
        <v>53</v>
      </c>
      <c r="D18" s="277">
        <f>SUMIFS(FY18Calculations!$I$3:$I$120,FY18Calculations!$A$3:$A$120,$A18,FY18Calculations!$B$3:$B$120,$B18)</f>
        <v>99</v>
      </c>
      <c r="E18" s="277">
        <f>SUMIFS(FY18Calculations!$H$3:$H$120,FY18Calculations!$A$3:$A$120,$A18,FY18Calculations!$B$3:$B$120,$B18)</f>
        <v>111</v>
      </c>
      <c r="F18" s="74">
        <f>SUMIFS(FY18Calculations!$R$3:$R$120,FY18Calculations!$A$3:$A$120,$A18,FY18Calculations!$B$3:$B$120,$B18)</f>
        <v>2403664</v>
      </c>
      <c r="G18" s="74"/>
      <c r="H18" s="181"/>
      <c r="I18" s="181"/>
      <c r="J18" s="181">
        <f t="shared" si="0"/>
        <v>2403664</v>
      </c>
      <c r="K18" s="181">
        <f t="shared" si="1"/>
        <v>2379627.36</v>
      </c>
      <c r="L18" s="75">
        <f t="shared" si="2"/>
        <v>1665739.1519999998</v>
      </c>
      <c r="M18" s="92"/>
      <c r="N18" s="92"/>
    </row>
    <row r="19" spans="1:14" ht="20.100000000000001" customHeight="1" x14ac:dyDescent="0.25">
      <c r="A19" s="422">
        <v>0</v>
      </c>
      <c r="B19" s="422">
        <v>45</v>
      </c>
      <c r="C19" s="67" t="s">
        <v>57</v>
      </c>
      <c r="D19" s="277">
        <f>SUMIFS(FY18Calculations!$I$3:$I$120,FY18Calculations!$A$3:$A$120,$A19,FY18Calculations!$B$3:$B$120,$B19)</f>
        <v>109</v>
      </c>
      <c r="E19" s="277">
        <f>SUMIFS(FY18Calculations!$H$3:$H$120,FY18Calculations!$A$3:$A$120,$A19,FY18Calculations!$B$3:$B$120,$B19)</f>
        <v>115</v>
      </c>
      <c r="F19" s="74">
        <f>SUMIFS(FY18Calculations!$R$3:$R$120,FY18Calculations!$A$3:$A$120,$A19,FY18Calculations!$B$3:$B$120,$B19)</f>
        <v>2392595</v>
      </c>
      <c r="G19" s="74"/>
      <c r="H19" s="181"/>
      <c r="I19" s="181"/>
      <c r="J19" s="181">
        <f t="shared" si="0"/>
        <v>2392595</v>
      </c>
      <c r="K19" s="181">
        <f t="shared" si="1"/>
        <v>2368669.0499999998</v>
      </c>
      <c r="L19" s="75">
        <f t="shared" si="2"/>
        <v>1658068.3349999997</v>
      </c>
      <c r="M19" s="92"/>
      <c r="N19" s="92"/>
    </row>
    <row r="20" spans="1:14" ht="20.100000000000001" customHeight="1" x14ac:dyDescent="0.25">
      <c r="A20" s="422">
        <v>0</v>
      </c>
      <c r="B20" s="422">
        <v>47</v>
      </c>
      <c r="C20" s="67" t="s">
        <v>60</v>
      </c>
      <c r="D20" s="277">
        <f>SUMIFS(FY18Calculations!$I$3:$I$120,FY18Calculations!$A$3:$A$120,$A20,FY18Calculations!$B$3:$B$120,$B20)</f>
        <v>384</v>
      </c>
      <c r="E20" s="277">
        <f>SUMIFS(FY18Calculations!$H$3:$H$120,FY18Calculations!$A$3:$A$120,$A20,FY18Calculations!$B$3:$B$120,$B20)</f>
        <v>635</v>
      </c>
      <c r="F20" s="74">
        <f>SUMIFS(FY18Calculations!$R$3:$R$120,FY18Calculations!$A$3:$A$120,$A20,FY18Calculations!$B$3:$B$120,$B20)</f>
        <v>10515683</v>
      </c>
      <c r="G20" s="74"/>
      <c r="H20" s="181"/>
      <c r="I20" s="181"/>
      <c r="J20" s="181">
        <f t="shared" si="0"/>
        <v>10515683</v>
      </c>
      <c r="K20" s="181">
        <f t="shared" si="1"/>
        <v>10410526.17</v>
      </c>
      <c r="L20" s="75">
        <f t="shared" si="2"/>
        <v>7287368.3189999992</v>
      </c>
      <c r="M20" s="92"/>
      <c r="N20" s="92"/>
    </row>
    <row r="21" spans="1:14" ht="20.100000000000001" customHeight="1" x14ac:dyDescent="0.25">
      <c r="A21" s="422">
        <v>0</v>
      </c>
      <c r="B21" s="422">
        <v>49</v>
      </c>
      <c r="C21" s="67" t="s">
        <v>63</v>
      </c>
      <c r="D21" s="277">
        <f>SUMIFS(FY18Calculations!$I$3:$I$120,FY18Calculations!$A$3:$A$120,$A21,FY18Calculations!$B$3:$B$120,$B21)</f>
        <v>847</v>
      </c>
      <c r="E21" s="277">
        <f>SUMIFS(FY18Calculations!$H$3:$H$120,FY18Calculations!$A$3:$A$120,$A21,FY18Calculations!$B$3:$B$120,$B21)</f>
        <v>0</v>
      </c>
      <c r="F21" s="74">
        <f>SUMIFS(FY18Calculations!$R$3:$R$120,FY18Calculations!$A$3:$A$120,$A21,FY18Calculations!$B$3:$B$120,$B21)</f>
        <v>23743160</v>
      </c>
      <c r="G21" s="74"/>
      <c r="H21" s="181"/>
      <c r="I21" s="181"/>
      <c r="J21" s="181">
        <f t="shared" si="0"/>
        <v>23743160</v>
      </c>
      <c r="K21" s="181">
        <f t="shared" si="1"/>
        <v>23505728.399999999</v>
      </c>
      <c r="L21" s="75">
        <f t="shared" si="2"/>
        <v>16454009.879999997</v>
      </c>
      <c r="M21" s="92"/>
      <c r="N21" s="92"/>
    </row>
    <row r="22" spans="1:14" ht="20.100000000000001" customHeight="1" x14ac:dyDescent="0.25">
      <c r="A22" s="422">
        <v>0</v>
      </c>
      <c r="B22" s="422">
        <v>51</v>
      </c>
      <c r="C22" s="67" t="s">
        <v>66</v>
      </c>
      <c r="D22" s="277">
        <f>SUMIFS(FY18Calculations!$I$3:$I$120,FY18Calculations!$A$3:$A$120,$A22,FY18Calculations!$B$3:$B$120,$B22)</f>
        <v>240</v>
      </c>
      <c r="E22" s="277">
        <f>SUMIFS(FY18Calculations!$H$3:$H$120,FY18Calculations!$A$3:$A$120,$A22,FY18Calculations!$B$3:$B$120,$B22)</f>
        <v>531</v>
      </c>
      <c r="F22" s="74">
        <f>SUMIFS(FY18Calculations!$R$3:$R$120,FY18Calculations!$A$3:$A$120,$A22,FY18Calculations!$B$3:$B$120,$B22)</f>
        <v>9751335</v>
      </c>
      <c r="G22" s="74"/>
      <c r="H22" s="181"/>
      <c r="I22" s="181"/>
      <c r="J22" s="181">
        <f t="shared" si="0"/>
        <v>9751335</v>
      </c>
      <c r="K22" s="181">
        <f t="shared" si="1"/>
        <v>9653821.6500000004</v>
      </c>
      <c r="L22" s="75">
        <f t="shared" si="2"/>
        <v>6757675.1550000003</v>
      </c>
      <c r="M22" s="92"/>
      <c r="N22" s="92"/>
    </row>
    <row r="23" spans="1:14" ht="20.100000000000001" customHeight="1" x14ac:dyDescent="0.25">
      <c r="A23" s="422">
        <v>0</v>
      </c>
      <c r="B23" s="422">
        <v>53</v>
      </c>
      <c r="C23" s="67" t="s">
        <v>72</v>
      </c>
      <c r="D23" s="277">
        <f>SUMIFS(FY18Calculations!$I$3:$I$120,FY18Calculations!$A$3:$A$120,$A23,FY18Calculations!$B$3:$B$120,$B23)</f>
        <v>79</v>
      </c>
      <c r="E23" s="277">
        <f>SUMIFS(FY18Calculations!$H$3:$H$120,FY18Calculations!$A$3:$A$120,$A23,FY18Calculations!$B$3:$B$120,$B23)</f>
        <v>96</v>
      </c>
      <c r="F23" s="74">
        <f>SUMIFS(FY18Calculations!$R$3:$R$120,FY18Calculations!$A$3:$A$120,$A23,FY18Calculations!$B$3:$B$120,$B23)</f>
        <v>1699330</v>
      </c>
      <c r="G23" s="74"/>
      <c r="H23" s="181"/>
      <c r="I23" s="181"/>
      <c r="J23" s="181">
        <f t="shared" si="0"/>
        <v>1699330</v>
      </c>
      <c r="K23" s="181">
        <f t="shared" si="1"/>
        <v>1682336.7</v>
      </c>
      <c r="L23" s="75">
        <f t="shared" si="2"/>
        <v>1177635.69</v>
      </c>
      <c r="M23" s="229" t="s">
        <v>172</v>
      </c>
    </row>
    <row r="24" spans="1:14" ht="20.100000000000001" customHeight="1" x14ac:dyDescent="0.25">
      <c r="B24" s="422"/>
      <c r="C24" s="46" t="s">
        <v>173</v>
      </c>
      <c r="D24" s="279">
        <f>SUM(D4:D23)</f>
        <v>37463</v>
      </c>
      <c r="E24" s="53">
        <f>SUM(E4:E23)</f>
        <v>37278</v>
      </c>
      <c r="F24" s="47">
        <f>SUM(F4:F23)</f>
        <v>560742706</v>
      </c>
      <c r="G24" s="47"/>
      <c r="H24" s="47">
        <f>SUM(H4:H23)</f>
        <v>16177714.661519025</v>
      </c>
      <c r="I24" s="47">
        <f>SUM(I4:I23)</f>
        <v>9000000</v>
      </c>
      <c r="J24" s="47">
        <f>SUM(J4:J23)</f>
        <v>535564991.33848095</v>
      </c>
      <c r="K24" s="47">
        <f>SUM(K4:K23)</f>
        <v>530209341.42509609</v>
      </c>
      <c r="L24" s="224">
        <f>SUM(L4:L23)</f>
        <v>371146538.99756718</v>
      </c>
      <c r="M24" s="230">
        <f>+K24-L24</f>
        <v>159062802.42752892</v>
      </c>
    </row>
    <row r="25" spans="1:14" ht="20.100000000000001" customHeight="1" x14ac:dyDescent="0.25">
      <c r="A25" s="422">
        <v>1</v>
      </c>
      <c r="B25" s="422">
        <v>0</v>
      </c>
      <c r="C25" s="68" t="s">
        <v>174</v>
      </c>
      <c r="D25" s="292">
        <f>SUMIFS(FY18Calculations!$I$3:$I$120,FY18Calculations!$A$3:$A$120,$A25,FY18Calculations!$B$3:$B$120,$B25)</f>
        <v>5316</v>
      </c>
      <c r="E25" s="292">
        <f>SUMIFS(FY18Calculations!$H$3:$H$120,FY18Calculations!$A$3:$A$120,$A25,FY18Calculations!$B$3:$B$120,$B25)</f>
        <v>5027</v>
      </c>
      <c r="F25" s="71">
        <f>SUMIFS(FY18Calculations!$R$3:$R$120,FY18Calculations!$A$3:$A$120,$A25,FY18Calculations!$B$3:$B$120,$B25)</f>
        <v>59104277</v>
      </c>
      <c r="G25" s="71"/>
      <c r="H25" s="77">
        <f>2860820*(1+HeadcountChgs!J85)*TuitionRates!P4</f>
        <v>2921613.1627811017</v>
      </c>
      <c r="I25" s="78"/>
      <c r="J25" s="78">
        <f>+F25-H25-I25+G25</f>
        <v>56182663.837218896</v>
      </c>
      <c r="K25" s="78">
        <f t="shared" si="1"/>
        <v>55620837.198846705</v>
      </c>
      <c r="L25" s="79"/>
      <c r="N25" s="60"/>
    </row>
    <row r="26" spans="1:14" ht="20.100000000000001" customHeight="1" x14ac:dyDescent="0.25">
      <c r="A26" s="422">
        <v>2</v>
      </c>
      <c r="B26" s="422">
        <v>0</v>
      </c>
      <c r="C26" s="69" t="s">
        <v>175</v>
      </c>
      <c r="D26" s="292">
        <f>SUMIFS(FY18Calculations!$I$3:$I$120,FY18Calculations!$A$3:$A$120,$A26,FY18Calculations!$B$3:$B$120,$B26)</f>
        <v>4819</v>
      </c>
      <c r="E26" s="292">
        <f>SUMIFS(FY18Calculations!$H$3:$H$120,FY18Calculations!$A$3:$A$120,$A26,FY18Calculations!$B$3:$B$120,$B26)</f>
        <v>4449</v>
      </c>
      <c r="F26" s="76">
        <f>SUMIFS(FY18Calculations!$R$3:$R$120,FY18Calculations!$A$3:$A$120,$A26,FY18Calculations!$B$3:$B$120,$B26)</f>
        <v>47902982</v>
      </c>
      <c r="G26" s="76"/>
      <c r="H26" s="80">
        <f>2623450*(1+HeadcountChgs!J103)+TuitionRates!P4</f>
        <v>2623451.0212502577</v>
      </c>
      <c r="I26" s="81"/>
      <c r="J26" s="81">
        <f>+F26-H26-I26+G26</f>
        <v>45279530.978749745</v>
      </c>
      <c r="K26" s="81">
        <f t="shared" si="1"/>
        <v>44826735.668962248</v>
      </c>
      <c r="L26" s="82"/>
      <c r="M26" s="60"/>
      <c r="N26" s="60"/>
    </row>
    <row r="27" spans="1:14" ht="20.100000000000001" customHeight="1" x14ac:dyDescent="0.25">
      <c r="C27" s="48" t="s">
        <v>104</v>
      </c>
      <c r="D27" s="280">
        <f>SUM(D24:D26)</f>
        <v>47598</v>
      </c>
      <c r="E27" s="54">
        <f t="shared" ref="E27:K27" si="3">SUM(E24:E26)</f>
        <v>46754</v>
      </c>
      <c r="F27" s="49">
        <f t="shared" si="3"/>
        <v>667749965</v>
      </c>
      <c r="G27" s="49"/>
      <c r="H27" s="49">
        <f t="shared" si="3"/>
        <v>21722778.845550384</v>
      </c>
      <c r="I27" s="47">
        <f t="shared" si="3"/>
        <v>9000000</v>
      </c>
      <c r="J27" s="49">
        <f t="shared" si="3"/>
        <v>637027186.15444958</v>
      </c>
      <c r="K27" s="49">
        <f t="shared" si="3"/>
        <v>630656914.29290509</v>
      </c>
      <c r="L27" s="42"/>
      <c r="M27" s="60"/>
      <c r="N27" s="60"/>
    </row>
    <row r="28" spans="1:14" ht="18" customHeight="1" x14ac:dyDescent="0.25">
      <c r="C28" s="55"/>
      <c r="D28" s="55"/>
      <c r="E28" s="56"/>
      <c r="F28" s="57"/>
      <c r="G28" s="57"/>
      <c r="H28" s="57"/>
      <c r="I28" s="58"/>
      <c r="J28" s="57"/>
      <c r="K28" s="57"/>
      <c r="M28" s="37"/>
      <c r="N28" s="37"/>
    </row>
    <row r="29" spans="1:14" ht="18" customHeight="1" x14ac:dyDescent="0.25">
      <c r="C29" s="55"/>
      <c r="D29" s="55"/>
      <c r="E29" s="59"/>
      <c r="F29" s="57"/>
      <c r="G29" s="57"/>
      <c r="H29" s="57"/>
      <c r="I29" s="58"/>
      <c r="J29" s="57"/>
      <c r="K29" s="57"/>
      <c r="M29" s="37"/>
      <c r="N29" s="37"/>
    </row>
    <row r="30" spans="1:14" ht="18" customHeight="1" x14ac:dyDescent="0.25">
      <c r="C30" s="55"/>
      <c r="D30" s="55"/>
      <c r="E30" s="59"/>
      <c r="K30" s="257" t="s">
        <v>176</v>
      </c>
      <c r="L30" s="258">
        <v>3905334.9351041238</v>
      </c>
    </row>
    <row r="31" spans="1:14" ht="18" customHeight="1" x14ac:dyDescent="0.25">
      <c r="C31" s="55"/>
      <c r="D31" s="55"/>
      <c r="E31" s="183"/>
      <c r="F31" s="61"/>
      <c r="G31" s="61"/>
      <c r="H31" s="57"/>
      <c r="I31" s="58"/>
      <c r="J31" s="57"/>
      <c r="K31" s="57"/>
      <c r="L31" s="37"/>
    </row>
    <row r="32" spans="1:14" ht="15.75" customHeight="1" x14ac:dyDescent="0.25">
      <c r="B32" s="32" t="s">
        <v>177</v>
      </c>
      <c r="C32" s="55"/>
      <c r="D32" s="55"/>
      <c r="E32" s="183"/>
      <c r="F32" s="61"/>
      <c r="G32" s="61"/>
      <c r="H32" s="57"/>
      <c r="I32" s="58"/>
      <c r="J32" s="57"/>
      <c r="K32" s="57"/>
      <c r="L32" s="44"/>
    </row>
  </sheetData>
  <mergeCells count="1">
    <mergeCell ref="C1:L1"/>
  </mergeCells>
  <pageMargins left="0.7" right="0.7" top="0.75" bottom="0.75" header="0.3" footer="0.3"/>
  <pageSetup scale="85" orientation="landscape" horizontalDpi="4294967293"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Y136"/>
  <sheetViews>
    <sheetView workbookViewId="0">
      <pane xSplit="7" ySplit="2" topLeftCell="H94" activePane="bottomRight" state="frozen"/>
      <selection pane="topRight" activeCell="J1" sqref="J1"/>
      <selection pane="bottomLeft" activeCell="A3" sqref="A3"/>
      <selection pane="bottomRight" activeCell="A2" sqref="A2:G120"/>
    </sheetView>
  </sheetViews>
  <sheetFormatPr defaultRowHeight="18" customHeight="1" x14ac:dyDescent="0.25"/>
  <cols>
    <col min="2" max="2" width="8.42578125" customWidth="1"/>
    <col min="3" max="3" width="35.28515625" customWidth="1"/>
    <col min="4" max="4" width="10.140625" customWidth="1"/>
    <col min="5" max="5" width="40.28515625" customWidth="1"/>
    <col min="6" max="6" width="7.28515625" customWidth="1"/>
    <col min="7" max="7" width="44.5703125" customWidth="1"/>
    <col min="8" max="8" width="13.42578125" style="20" customWidth="1"/>
    <col min="9" max="9" width="14.140625" style="20" customWidth="1"/>
    <col min="10" max="10" width="18" style="4" bestFit="1" customWidth="1"/>
    <col min="11" max="11" width="17" style="4" customWidth="1"/>
    <col min="12" max="12" width="13" style="4" customWidth="1"/>
    <col min="13" max="13" width="11.5703125" style="4" customWidth="1"/>
    <col min="14" max="16" width="12.140625" style="4" customWidth="1"/>
    <col min="17" max="17" width="13.5703125" style="4" customWidth="1"/>
    <col min="18" max="18" width="17.7109375" style="4" customWidth="1"/>
    <col min="19" max="19" width="14.42578125" customWidth="1"/>
    <col min="20" max="20" width="16.28515625" hidden="1" customWidth="1"/>
    <col min="21" max="22" width="6.42578125" hidden="1" customWidth="1"/>
    <col min="23" max="25" width="13" hidden="1" customWidth="1"/>
  </cols>
  <sheetData>
    <row r="1" spans="1:25" ht="18" customHeight="1" x14ac:dyDescent="0.25">
      <c r="L1" s="29">
        <v>0.04</v>
      </c>
      <c r="Q1" s="31">
        <v>0.05</v>
      </c>
    </row>
    <row r="2" spans="1:25" ht="18" customHeight="1" x14ac:dyDescent="0.25">
      <c r="A2" s="410" t="s">
        <v>105</v>
      </c>
      <c r="B2" s="410" t="s">
        <v>255</v>
      </c>
      <c r="C2" s="410" t="s">
        <v>107</v>
      </c>
      <c r="D2" s="410" t="s">
        <v>112</v>
      </c>
      <c r="E2" s="410" t="s">
        <v>113</v>
      </c>
      <c r="F2" s="410" t="s">
        <v>108</v>
      </c>
      <c r="G2" s="410" t="s">
        <v>109</v>
      </c>
      <c r="H2" s="27" t="s">
        <v>110</v>
      </c>
      <c r="I2" s="27" t="s">
        <v>111</v>
      </c>
      <c r="J2" s="5" t="s">
        <v>81</v>
      </c>
      <c r="K2" s="5" t="s">
        <v>82</v>
      </c>
      <c r="L2" s="28" t="s">
        <v>133</v>
      </c>
      <c r="M2" s="5" t="s">
        <v>86</v>
      </c>
      <c r="N2" s="5" t="s">
        <v>87</v>
      </c>
      <c r="O2" s="5" t="s">
        <v>88</v>
      </c>
      <c r="P2" s="5" t="s">
        <v>89</v>
      </c>
      <c r="Q2" s="5" t="s">
        <v>90</v>
      </c>
      <c r="R2" s="5" t="s">
        <v>85</v>
      </c>
      <c r="T2" s="2" t="s">
        <v>91</v>
      </c>
      <c r="U2" s="2" t="s">
        <v>92</v>
      </c>
      <c r="V2" s="2" t="s">
        <v>93</v>
      </c>
      <c r="W2" s="2" t="s">
        <v>91</v>
      </c>
      <c r="X2" s="2" t="s">
        <v>92</v>
      </c>
      <c r="Y2" s="2" t="s">
        <v>93</v>
      </c>
    </row>
    <row r="3" spans="1:25" ht="18" customHeight="1" x14ac:dyDescent="0.25">
      <c r="A3" s="411">
        <v>0</v>
      </c>
      <c r="B3" s="411">
        <v>1</v>
      </c>
      <c r="C3" s="412" t="s">
        <v>5</v>
      </c>
      <c r="D3" s="411">
        <v>1</v>
      </c>
      <c r="E3" s="412" t="s">
        <v>5</v>
      </c>
      <c r="F3" s="411">
        <v>1</v>
      </c>
      <c r="G3" s="412" t="s">
        <v>7</v>
      </c>
      <c r="H3" s="30">
        <f>ROUND(FY17BaseCalcns!O4*(1+HeadcountChgs!$J3),0)</f>
        <v>19014</v>
      </c>
      <c r="I3" s="30">
        <f>ROUND(FY17BaseCalcns!P4*(1+HeadcountChgs!$J3),0)</f>
        <v>19952</v>
      </c>
      <c r="J3" s="4">
        <f>+ROUND(FY17BaseCalcns!Q4*(1+HeadcountChgs!$J3)*(TuitionRates!P4),0)</f>
        <v>181574870</v>
      </c>
      <c r="K3" s="4">
        <f>+ROUND(FY17BaseCalcns!R4*(1+HeadcountChgs!$J3)*(TuitionRates!Q4),0)</f>
        <v>181574870</v>
      </c>
      <c r="L3" s="26">
        <f>ROUND($L$1*K3,0)</f>
        <v>7262995</v>
      </c>
      <c r="M3" s="4">
        <f>+ROUND(FY17BaseCalcns!S4*TuitionRates!P4*(1+HeadcountChgs!J3),0)</f>
        <v>0</v>
      </c>
      <c r="N3" s="4">
        <f>ROUND(FY17BaseCalcns!T4*TuitionRates!Q4*(1+HeadcountChgs!J3),0)</f>
        <v>891958</v>
      </c>
      <c r="O3" s="4">
        <f>ROUND(FY17BaseCalcns!U4*TuitionRates!R4*(1+HeadcountChgs!J3),0)</f>
        <v>0</v>
      </c>
      <c r="P3" s="4">
        <f>SUM(M3:O3)</f>
        <v>891958</v>
      </c>
      <c r="Q3" s="4">
        <f>ROUND($Q$1*(J3-L3-P3),0)</f>
        <v>8670996</v>
      </c>
      <c r="R3" s="4">
        <f>+J3-L3-P3-Q3</f>
        <v>164748921</v>
      </c>
      <c r="T3" s="3">
        <v>1</v>
      </c>
      <c r="U3" s="3">
        <v>0</v>
      </c>
      <c r="V3" s="3">
        <v>0</v>
      </c>
      <c r="W3" s="3">
        <f t="shared" ref="W3:W34" si="0">+$R3*T3</f>
        <v>164748921</v>
      </c>
      <c r="X3" s="3">
        <f t="shared" ref="X3:X34" si="1">+$R3*U3</f>
        <v>0</v>
      </c>
      <c r="Y3" s="3">
        <f t="shared" ref="Y3:Y34" si="2">+$R3*V3</f>
        <v>0</v>
      </c>
    </row>
    <row r="4" spans="1:25" ht="18" customHeight="1" x14ac:dyDescent="0.25">
      <c r="A4" s="411">
        <v>0</v>
      </c>
      <c r="B4" s="411">
        <v>1</v>
      </c>
      <c r="C4" s="412" t="s">
        <v>5</v>
      </c>
      <c r="D4" s="411">
        <v>1</v>
      </c>
      <c r="E4" s="412" t="s">
        <v>5</v>
      </c>
      <c r="F4" s="411">
        <v>2</v>
      </c>
      <c r="G4" s="412" t="s">
        <v>9</v>
      </c>
      <c r="H4" s="30">
        <f>ROUND(FY17BaseCalcns!O5*(1+HeadcountChgs!$J4),0)</f>
        <v>8067</v>
      </c>
      <c r="I4" s="30">
        <f>ROUND(FY17BaseCalcns!P5*(1+HeadcountChgs!$J4),0)</f>
        <v>8080</v>
      </c>
      <c r="J4" s="52">
        <f>+ROUND(FY17BaseCalcns!Q5*(1+HeadcountChgs!$J4)*(TuitionRates!P5),0)</f>
        <v>260495755</v>
      </c>
      <c r="K4" s="52">
        <f>+ROUND(FY17BaseCalcns!R5*(1+HeadcountChgs!$J4)*(TuitionRates!Q5),0)</f>
        <v>73914219</v>
      </c>
      <c r="L4" s="41">
        <f t="shared" ref="L4:L67" si="3">ROUND($L$1*K4,0)</f>
        <v>2956569</v>
      </c>
      <c r="M4" s="52">
        <f>+ROUND(FY17BaseCalcns!S5*TuitionRates!P5*(1+HeadcountChgs!J4),0)</f>
        <v>0</v>
      </c>
      <c r="N4" s="52">
        <f>ROUND(FY17BaseCalcns!T5*TuitionRates!Q5*(1+HeadcountChgs!J4),0)</f>
        <v>0</v>
      </c>
      <c r="O4" s="52">
        <f>ROUND(FY17BaseCalcns!U5*TuitionRates!R5*(1+HeadcountChgs!J4),0)</f>
        <v>58999</v>
      </c>
      <c r="P4" s="52">
        <f t="shared" ref="P4:P67" si="4">SUM(M4:O4)</f>
        <v>58999</v>
      </c>
      <c r="Q4" s="52">
        <f t="shared" ref="Q4:Q67" si="5">ROUND($Q$1*(J4-L4-P4),0)</f>
        <v>12874009</v>
      </c>
      <c r="R4" s="52">
        <f t="shared" ref="R4:R67" si="6">+J4-L4-P4-Q4</f>
        <v>244606178</v>
      </c>
      <c r="T4" s="3">
        <v>1</v>
      </c>
      <c r="U4" s="3">
        <v>0</v>
      </c>
      <c r="V4" s="3">
        <v>0</v>
      </c>
      <c r="W4" s="3">
        <f t="shared" si="0"/>
        <v>244606178</v>
      </c>
      <c r="X4" s="3">
        <f t="shared" si="1"/>
        <v>0</v>
      </c>
      <c r="Y4" s="3">
        <f t="shared" si="2"/>
        <v>0</v>
      </c>
    </row>
    <row r="5" spans="1:25" ht="18" customHeight="1" x14ac:dyDescent="0.25">
      <c r="A5" s="411">
        <v>0</v>
      </c>
      <c r="B5" s="411">
        <v>1</v>
      </c>
      <c r="C5" s="412" t="s">
        <v>5</v>
      </c>
      <c r="D5" s="411">
        <v>3</v>
      </c>
      <c r="E5" s="412" t="s">
        <v>11</v>
      </c>
      <c r="F5" s="411">
        <v>1</v>
      </c>
      <c r="G5" s="412" t="s">
        <v>7</v>
      </c>
      <c r="H5" s="30">
        <f>ROUND(FY17BaseCalcns!O6*(1+HeadcountChgs!$J5),0)</f>
        <v>125</v>
      </c>
      <c r="I5" s="30">
        <f>ROUND(FY17BaseCalcns!P6*(1+HeadcountChgs!$J5),0)</f>
        <v>186</v>
      </c>
      <c r="J5" s="52">
        <f>+ROUND(FY17BaseCalcns!Q6*(1+HeadcountChgs!$J5)*(TuitionRates!P6),0)</f>
        <v>1267339</v>
      </c>
      <c r="K5" s="52">
        <f>+ROUND(FY17BaseCalcns!R6*(1+HeadcountChgs!$J5)*(TuitionRates!Q6),0)</f>
        <v>1267339</v>
      </c>
      <c r="L5" s="41">
        <f t="shared" si="3"/>
        <v>50694</v>
      </c>
      <c r="M5" s="52">
        <f>+ROUND(FY17BaseCalcns!S6*TuitionRates!P6*(1+HeadcountChgs!J5),0)</f>
        <v>0</v>
      </c>
      <c r="N5" s="52">
        <f>ROUND(FY17BaseCalcns!T6*TuitionRates!Q6*(1+HeadcountChgs!J5),0)</f>
        <v>0</v>
      </c>
      <c r="O5" s="52">
        <f>ROUND(FY17BaseCalcns!U6*TuitionRates!R6*(1+HeadcountChgs!J5),0)</f>
        <v>0</v>
      </c>
      <c r="P5" s="52">
        <f t="shared" si="4"/>
        <v>0</v>
      </c>
      <c r="Q5" s="52">
        <f t="shared" si="5"/>
        <v>60832</v>
      </c>
      <c r="R5" s="52">
        <f t="shared" si="6"/>
        <v>1155813</v>
      </c>
      <c r="T5" s="3">
        <v>1</v>
      </c>
      <c r="U5" s="3">
        <v>0</v>
      </c>
      <c r="V5" s="3">
        <v>0</v>
      </c>
      <c r="W5" s="3">
        <f t="shared" si="0"/>
        <v>1155813</v>
      </c>
      <c r="X5" s="3">
        <f t="shared" si="1"/>
        <v>0</v>
      </c>
      <c r="Y5" s="3">
        <f t="shared" si="2"/>
        <v>0</v>
      </c>
    </row>
    <row r="6" spans="1:25" ht="18" customHeight="1" x14ac:dyDescent="0.25">
      <c r="A6" s="411">
        <v>0</v>
      </c>
      <c r="B6" s="411">
        <v>1</v>
      </c>
      <c r="C6" s="412" t="s">
        <v>5</v>
      </c>
      <c r="D6" s="411">
        <v>3</v>
      </c>
      <c r="E6" s="412" t="s">
        <v>11</v>
      </c>
      <c r="F6" s="411">
        <v>2</v>
      </c>
      <c r="G6" s="412" t="s">
        <v>9</v>
      </c>
      <c r="H6" s="30">
        <f>ROUND(FY17BaseCalcns!O7*(1+HeadcountChgs!$J6),0)</f>
        <v>7</v>
      </c>
      <c r="I6" s="30">
        <f>ROUND(FY17BaseCalcns!P7*(1+HeadcountChgs!$J6),0)</f>
        <v>8</v>
      </c>
      <c r="J6" s="52">
        <f>+ROUND(FY17BaseCalcns!Q7*(1+HeadcountChgs!$J6)*(TuitionRates!P7),0)</f>
        <v>249424</v>
      </c>
      <c r="K6" s="52">
        <f>+ROUND(FY17BaseCalcns!R7*(1+HeadcountChgs!$J6)*(TuitionRates!Q7),0)</f>
        <v>70770</v>
      </c>
      <c r="L6" s="41">
        <f t="shared" si="3"/>
        <v>2831</v>
      </c>
      <c r="M6" s="52">
        <f>+ROUND(FY17BaseCalcns!S7*TuitionRates!P7*(1+HeadcountChgs!J6),0)</f>
        <v>0</v>
      </c>
      <c r="N6" s="52">
        <f>ROUND(FY17BaseCalcns!T7*TuitionRates!Q7*(1+HeadcountChgs!J6),0)</f>
        <v>0</v>
      </c>
      <c r="O6" s="52">
        <f>ROUND(FY17BaseCalcns!U7*TuitionRates!R7*(1+HeadcountChgs!J6),0)</f>
        <v>0</v>
      </c>
      <c r="P6" s="52">
        <f t="shared" si="4"/>
        <v>0</v>
      </c>
      <c r="Q6" s="52">
        <f t="shared" si="5"/>
        <v>12330</v>
      </c>
      <c r="R6" s="52">
        <f t="shared" si="6"/>
        <v>234263</v>
      </c>
      <c r="T6" s="3">
        <v>1</v>
      </c>
      <c r="U6" s="3">
        <v>0</v>
      </c>
      <c r="V6" s="3">
        <v>0</v>
      </c>
      <c r="W6" s="3">
        <f t="shared" si="0"/>
        <v>234263</v>
      </c>
      <c r="X6" s="3">
        <f t="shared" si="1"/>
        <v>0</v>
      </c>
      <c r="Y6" s="3">
        <f t="shared" si="2"/>
        <v>0</v>
      </c>
    </row>
    <row r="7" spans="1:25" ht="18" customHeight="1" x14ac:dyDescent="0.25">
      <c r="A7" s="411">
        <v>0</v>
      </c>
      <c r="B7" s="411">
        <v>3</v>
      </c>
      <c r="C7" s="412" t="s">
        <v>13</v>
      </c>
      <c r="D7" s="411">
        <v>5</v>
      </c>
      <c r="E7" s="412" t="s">
        <v>13</v>
      </c>
      <c r="F7" s="411">
        <v>1</v>
      </c>
      <c r="G7" s="412" t="s">
        <v>7</v>
      </c>
      <c r="H7" s="30">
        <f>ROUND(FY17BaseCalcns!O8*(1+HeadcountChgs!$J7),0)</f>
        <v>822</v>
      </c>
      <c r="I7" s="30">
        <f>ROUND(FY17BaseCalcns!P8*(1+HeadcountChgs!$J7),0)</f>
        <v>802</v>
      </c>
      <c r="J7" s="52">
        <f>+ROUND(FY17BaseCalcns!Q8*(1+HeadcountChgs!$J7)*(TuitionRates!P8),0)</f>
        <v>11334583</v>
      </c>
      <c r="K7" s="52">
        <f>+ROUND(FY17BaseCalcns!R8*(1+HeadcountChgs!$J7)*(TuitionRates!Q8),0)</f>
        <v>11334583</v>
      </c>
      <c r="L7" s="41">
        <f t="shared" si="3"/>
        <v>453383</v>
      </c>
      <c r="M7" s="52">
        <f>+ROUND(FY17BaseCalcns!S8*TuitionRates!P8*(1+HeadcountChgs!J7),0)</f>
        <v>0</v>
      </c>
      <c r="N7" s="52">
        <f>ROUND(FY17BaseCalcns!T8*TuitionRates!Q8*(1+HeadcountChgs!J7),0)</f>
        <v>4028351</v>
      </c>
      <c r="O7" s="52">
        <f>ROUND(FY17BaseCalcns!U8*TuitionRates!R8*(1+HeadcountChgs!J7),0)</f>
        <v>0</v>
      </c>
      <c r="P7" s="52">
        <f t="shared" si="4"/>
        <v>4028351</v>
      </c>
      <c r="Q7" s="52">
        <f t="shared" si="5"/>
        <v>342642</v>
      </c>
      <c r="R7" s="52">
        <f t="shared" si="6"/>
        <v>6510207</v>
      </c>
      <c r="T7" s="3">
        <v>1</v>
      </c>
      <c r="U7" s="3">
        <v>0</v>
      </c>
      <c r="V7" s="3">
        <v>0</v>
      </c>
      <c r="W7" s="3">
        <f t="shared" si="0"/>
        <v>6510207</v>
      </c>
      <c r="X7" s="3">
        <f t="shared" si="1"/>
        <v>0</v>
      </c>
      <c r="Y7" s="3">
        <f t="shared" si="2"/>
        <v>0</v>
      </c>
    </row>
    <row r="8" spans="1:25" ht="18" customHeight="1" x14ac:dyDescent="0.25">
      <c r="A8" s="411">
        <v>0</v>
      </c>
      <c r="B8" s="411">
        <v>3</v>
      </c>
      <c r="C8" s="412" t="s">
        <v>13</v>
      </c>
      <c r="D8" s="411">
        <v>5</v>
      </c>
      <c r="E8" s="412" t="s">
        <v>13</v>
      </c>
      <c r="F8" s="411">
        <v>2</v>
      </c>
      <c r="G8" s="412" t="s">
        <v>9</v>
      </c>
      <c r="H8" s="30">
        <f>ROUND(FY17BaseCalcns!O9*(1+HeadcountChgs!$J8),0)</f>
        <v>2186</v>
      </c>
      <c r="I8" s="30">
        <f>ROUND(FY17BaseCalcns!P9*(1+HeadcountChgs!$J8),0)</f>
        <v>1991</v>
      </c>
      <c r="J8" s="52">
        <f>+ROUND(FY17BaseCalcns!Q9*(1+HeadcountChgs!$J8)*(TuitionRates!P9),0)</f>
        <v>51887293</v>
      </c>
      <c r="K8" s="52">
        <f>+ROUND(FY17BaseCalcns!R9*(1+HeadcountChgs!$J8)*(TuitionRates!Q9),0)</f>
        <v>29103289</v>
      </c>
      <c r="L8" s="41">
        <f t="shared" si="3"/>
        <v>1164132</v>
      </c>
      <c r="M8" s="52">
        <f>+ROUND(FY17BaseCalcns!S9*TuitionRates!P9*(1+HeadcountChgs!J8),0)</f>
        <v>0</v>
      </c>
      <c r="N8" s="52">
        <f>ROUND(FY17BaseCalcns!T9*TuitionRates!Q9*(1+HeadcountChgs!J8),0)</f>
        <v>14464135</v>
      </c>
      <c r="O8" s="52">
        <f>ROUND(FY17BaseCalcns!U9*TuitionRates!R9*(1+HeadcountChgs!J8),0)</f>
        <v>21346574</v>
      </c>
      <c r="P8" s="52">
        <f t="shared" si="4"/>
        <v>35810709</v>
      </c>
      <c r="Q8" s="52">
        <f t="shared" si="5"/>
        <v>745623</v>
      </c>
      <c r="R8" s="52">
        <f t="shared" si="6"/>
        <v>14166829</v>
      </c>
      <c r="T8" s="3">
        <v>1</v>
      </c>
      <c r="U8" s="3">
        <v>0</v>
      </c>
      <c r="V8" s="3">
        <v>0</v>
      </c>
      <c r="W8" s="3">
        <f t="shared" si="0"/>
        <v>14166829</v>
      </c>
      <c r="X8" s="3">
        <f t="shared" si="1"/>
        <v>0</v>
      </c>
      <c r="Y8" s="3">
        <f t="shared" si="2"/>
        <v>0</v>
      </c>
    </row>
    <row r="9" spans="1:25" ht="18" customHeight="1" x14ac:dyDescent="0.25">
      <c r="A9" s="411">
        <v>0</v>
      </c>
      <c r="B9" s="411">
        <v>5</v>
      </c>
      <c r="C9" s="412" t="s">
        <v>16</v>
      </c>
      <c r="D9" s="411">
        <v>7</v>
      </c>
      <c r="E9" s="412" t="s">
        <v>16</v>
      </c>
      <c r="F9" s="411">
        <v>1</v>
      </c>
      <c r="G9" s="412" t="s">
        <v>7</v>
      </c>
      <c r="H9" s="30">
        <f>ROUND(FY17BaseCalcns!O10*(1+HeadcountChgs!$J9),0)</f>
        <v>77</v>
      </c>
      <c r="I9" s="30">
        <f>ROUND(FY17BaseCalcns!P10*(1+HeadcountChgs!$J9),0)</f>
        <v>65</v>
      </c>
      <c r="J9" s="52">
        <f>+ROUND(FY17BaseCalcns!Q10*(1+HeadcountChgs!$J9)*(TuitionRates!P10),0)</f>
        <v>931110</v>
      </c>
      <c r="K9" s="52">
        <f>+ROUND(FY17BaseCalcns!R10*(1+HeadcountChgs!$J9)*(TuitionRates!Q10),0)</f>
        <v>931110</v>
      </c>
      <c r="L9" s="41">
        <f t="shared" si="3"/>
        <v>37244</v>
      </c>
      <c r="M9" s="52">
        <f>+ROUND(FY17BaseCalcns!S10*TuitionRates!P10*(1+HeadcountChgs!J9),0)</f>
        <v>0</v>
      </c>
      <c r="N9" s="52">
        <f>ROUND(FY17BaseCalcns!T10*TuitionRates!Q10*(1+HeadcountChgs!J9),0)</f>
        <v>73974</v>
      </c>
      <c r="O9" s="52">
        <f>ROUND(FY17BaseCalcns!U10*TuitionRates!R10*(1+HeadcountChgs!J9),0)</f>
        <v>0</v>
      </c>
      <c r="P9" s="52">
        <f t="shared" si="4"/>
        <v>73974</v>
      </c>
      <c r="Q9" s="52">
        <f t="shared" si="5"/>
        <v>40995</v>
      </c>
      <c r="R9" s="52">
        <f t="shared" si="6"/>
        <v>778897</v>
      </c>
      <c r="T9" s="3">
        <v>1</v>
      </c>
      <c r="U9" s="3">
        <v>0</v>
      </c>
      <c r="V9" s="3">
        <v>0</v>
      </c>
      <c r="W9" s="3">
        <f t="shared" si="0"/>
        <v>778897</v>
      </c>
      <c r="X9" s="3">
        <f t="shared" si="1"/>
        <v>0</v>
      </c>
      <c r="Y9" s="3">
        <f t="shared" si="2"/>
        <v>0</v>
      </c>
    </row>
    <row r="10" spans="1:25" ht="18" customHeight="1" x14ac:dyDescent="0.25">
      <c r="A10" s="411">
        <v>0</v>
      </c>
      <c r="B10" s="411">
        <v>5</v>
      </c>
      <c r="C10" s="412" t="s">
        <v>16</v>
      </c>
      <c r="D10" s="411">
        <v>7</v>
      </c>
      <c r="E10" s="412" t="s">
        <v>16</v>
      </c>
      <c r="F10" s="411">
        <v>2</v>
      </c>
      <c r="G10" s="412" t="s">
        <v>9</v>
      </c>
      <c r="H10" s="30">
        <f>ROUND(FY17BaseCalcns!O11*(1+HeadcountChgs!$J10),0)</f>
        <v>103</v>
      </c>
      <c r="I10" s="30">
        <f>ROUND(FY17BaseCalcns!P11*(1+HeadcountChgs!$J10),0)</f>
        <v>83</v>
      </c>
      <c r="J10" s="52">
        <f>+ROUND(FY17BaseCalcns!Q11*(1+HeadcountChgs!$J10)*(TuitionRates!P11),0)</f>
        <v>2180421</v>
      </c>
      <c r="K10" s="52">
        <f>+ROUND(FY17BaseCalcns!R11*(1+HeadcountChgs!$J10)*(TuitionRates!Q11),0)</f>
        <v>1227708</v>
      </c>
      <c r="L10" s="41">
        <f t="shared" si="3"/>
        <v>49108</v>
      </c>
      <c r="M10" s="52">
        <f>+ROUND(FY17BaseCalcns!S11*TuitionRates!P11*(1+HeadcountChgs!J10),0)</f>
        <v>0</v>
      </c>
      <c r="N10" s="52">
        <f>ROUND(FY17BaseCalcns!T11*TuitionRates!Q11*(1+HeadcountChgs!J10),0)</f>
        <v>196137</v>
      </c>
      <c r="O10" s="52">
        <f>ROUND(FY17BaseCalcns!U11*TuitionRates!R11*(1+HeadcountChgs!J10),0)</f>
        <v>363271</v>
      </c>
      <c r="P10" s="52">
        <f t="shared" si="4"/>
        <v>559408</v>
      </c>
      <c r="Q10" s="52">
        <f t="shared" si="5"/>
        <v>78595</v>
      </c>
      <c r="R10" s="52">
        <f t="shared" si="6"/>
        <v>1493310</v>
      </c>
      <c r="T10" s="3">
        <v>1</v>
      </c>
      <c r="U10" s="3">
        <v>0</v>
      </c>
      <c r="V10" s="3">
        <v>0</v>
      </c>
      <c r="W10" s="3">
        <f t="shared" si="0"/>
        <v>1493310</v>
      </c>
      <c r="X10" s="3">
        <f t="shared" si="1"/>
        <v>0</v>
      </c>
      <c r="Y10" s="3">
        <f t="shared" si="2"/>
        <v>0</v>
      </c>
    </row>
    <row r="11" spans="1:25" ht="18" customHeight="1" x14ac:dyDescent="0.25">
      <c r="A11" s="411">
        <v>0</v>
      </c>
      <c r="B11" s="411">
        <v>7</v>
      </c>
      <c r="C11" s="412" t="s">
        <v>18</v>
      </c>
      <c r="D11" s="411">
        <v>9</v>
      </c>
      <c r="E11" s="412" t="s">
        <v>18</v>
      </c>
      <c r="F11" s="411">
        <v>1</v>
      </c>
      <c r="G11" s="412" t="s">
        <v>7</v>
      </c>
      <c r="H11" s="30">
        <f>ROUND(FY17BaseCalcns!O12*(1+HeadcountChgs!$J11),0)</f>
        <v>259</v>
      </c>
      <c r="I11" s="30">
        <f>ROUND(FY17BaseCalcns!P12*(1+HeadcountChgs!$J11),0)</f>
        <v>269</v>
      </c>
      <c r="J11" s="52">
        <f>+ROUND(FY17BaseCalcns!Q12*(1+HeadcountChgs!$J11)*(TuitionRates!P12),0)</f>
        <v>3974052</v>
      </c>
      <c r="K11" s="52">
        <f>+ROUND(FY17BaseCalcns!R12*(1+HeadcountChgs!$J11)*(TuitionRates!Q12),0)</f>
        <v>3974052</v>
      </c>
      <c r="L11" s="41">
        <f t="shared" si="3"/>
        <v>158962</v>
      </c>
      <c r="M11" s="52">
        <f>+ROUND(FY17BaseCalcns!S12*TuitionRates!P12*(1+HeadcountChgs!J11),0)</f>
        <v>0</v>
      </c>
      <c r="N11" s="52">
        <f>ROUND(FY17BaseCalcns!T12*TuitionRates!Q12*(1+HeadcountChgs!J11),0)</f>
        <v>1021977</v>
      </c>
      <c r="O11" s="52">
        <f>ROUND(FY17BaseCalcns!U12*TuitionRates!R12*(1+HeadcountChgs!J11),0)</f>
        <v>0</v>
      </c>
      <c r="P11" s="52">
        <f t="shared" si="4"/>
        <v>1021977</v>
      </c>
      <c r="Q11" s="52">
        <f t="shared" si="5"/>
        <v>139656</v>
      </c>
      <c r="R11" s="52">
        <f t="shared" si="6"/>
        <v>2653457</v>
      </c>
      <c r="T11" s="3">
        <v>1</v>
      </c>
      <c r="U11" s="3">
        <v>0</v>
      </c>
      <c r="V11" s="3">
        <v>0</v>
      </c>
      <c r="W11" s="3">
        <f t="shared" si="0"/>
        <v>2653457</v>
      </c>
      <c r="X11" s="3">
        <f t="shared" si="1"/>
        <v>0</v>
      </c>
      <c r="Y11" s="3">
        <f t="shared" si="2"/>
        <v>0</v>
      </c>
    </row>
    <row r="12" spans="1:25" ht="18" customHeight="1" x14ac:dyDescent="0.25">
      <c r="A12" s="411">
        <v>0</v>
      </c>
      <c r="B12" s="411">
        <v>7</v>
      </c>
      <c r="C12" s="412" t="s">
        <v>18</v>
      </c>
      <c r="D12" s="411">
        <v>9</v>
      </c>
      <c r="E12" s="412" t="s">
        <v>18</v>
      </c>
      <c r="F12" s="411">
        <v>2</v>
      </c>
      <c r="G12" s="412" t="s">
        <v>9</v>
      </c>
      <c r="H12" s="30">
        <f>ROUND(FY17BaseCalcns!O13*(1+HeadcountChgs!$J12),0)</f>
        <v>1001</v>
      </c>
      <c r="I12" s="30">
        <f>ROUND(FY17BaseCalcns!P13*(1+HeadcountChgs!$J12),0)</f>
        <v>897</v>
      </c>
      <c r="J12" s="52">
        <f>+ROUND(FY17BaseCalcns!Q13*(1+HeadcountChgs!$J12)*(TuitionRates!P13),0)</f>
        <v>25751348</v>
      </c>
      <c r="K12" s="52">
        <f>+ROUND(FY17BaseCalcns!R13*(1+HeadcountChgs!$J12)*(TuitionRates!Q13),0)</f>
        <v>14520855</v>
      </c>
      <c r="L12" s="41">
        <f t="shared" si="3"/>
        <v>580834</v>
      </c>
      <c r="M12" s="52">
        <f>+ROUND(FY17BaseCalcns!S13*TuitionRates!P13*(1+HeadcountChgs!J12),0)</f>
        <v>0</v>
      </c>
      <c r="N12" s="52">
        <f>ROUND(FY17BaseCalcns!T13*TuitionRates!Q13*(1+HeadcountChgs!J12),0)</f>
        <v>3957751</v>
      </c>
      <c r="O12" s="52">
        <f>ROUND(FY17BaseCalcns!U13*TuitionRates!R13*(1+HeadcountChgs!J12),0)</f>
        <v>10165824</v>
      </c>
      <c r="P12" s="52">
        <f t="shared" si="4"/>
        <v>14123575</v>
      </c>
      <c r="Q12" s="52">
        <f t="shared" si="5"/>
        <v>552347</v>
      </c>
      <c r="R12" s="52">
        <f t="shared" si="6"/>
        <v>10494592</v>
      </c>
      <c r="T12" s="3">
        <v>1</v>
      </c>
      <c r="U12" s="3">
        <v>0</v>
      </c>
      <c r="V12" s="3">
        <v>0</v>
      </c>
      <c r="W12" s="3">
        <f t="shared" si="0"/>
        <v>10494592</v>
      </c>
      <c r="X12" s="3">
        <f t="shared" si="1"/>
        <v>0</v>
      </c>
      <c r="Y12" s="3">
        <f t="shared" si="2"/>
        <v>0</v>
      </c>
    </row>
    <row r="13" spans="1:25" ht="18" customHeight="1" x14ac:dyDescent="0.25">
      <c r="A13" s="411">
        <v>0</v>
      </c>
      <c r="B13" s="411">
        <v>7</v>
      </c>
      <c r="C13" s="412" t="s">
        <v>18</v>
      </c>
      <c r="D13" s="411">
        <v>11</v>
      </c>
      <c r="E13" s="412" t="s">
        <v>19</v>
      </c>
      <c r="F13" s="411">
        <v>1</v>
      </c>
      <c r="G13" s="412" t="s">
        <v>7</v>
      </c>
      <c r="H13" s="30">
        <f>ROUND(FY17BaseCalcns!O14*(1+HeadcountChgs!$J13),0)</f>
        <v>16</v>
      </c>
      <c r="I13" s="30">
        <f>ROUND(FY17BaseCalcns!P14*(1+HeadcountChgs!$J13),0)</f>
        <v>25</v>
      </c>
      <c r="J13" s="52">
        <f>+ROUND(FY17BaseCalcns!Q14*(1+HeadcountChgs!$J13)*(TuitionRates!P14),0)</f>
        <v>260479</v>
      </c>
      <c r="K13" s="52">
        <f>+ROUND(FY17BaseCalcns!R14*(1+HeadcountChgs!$J13)*(TuitionRates!Q14),0)</f>
        <v>260479</v>
      </c>
      <c r="L13" s="41">
        <f t="shared" si="3"/>
        <v>10419</v>
      </c>
      <c r="M13" s="52">
        <f>+ROUND(FY17BaseCalcns!S14*TuitionRates!P14*(1+HeadcountChgs!J13),0)</f>
        <v>0</v>
      </c>
      <c r="N13" s="52">
        <f>ROUND(FY17BaseCalcns!T14*TuitionRates!Q14*(1+HeadcountChgs!J13),0)</f>
        <v>0</v>
      </c>
      <c r="O13" s="52">
        <f>ROUND(FY17BaseCalcns!U14*TuitionRates!R14*(1+HeadcountChgs!J13),0)</f>
        <v>0</v>
      </c>
      <c r="P13" s="52">
        <f t="shared" si="4"/>
        <v>0</v>
      </c>
      <c r="Q13" s="52">
        <f t="shared" si="5"/>
        <v>12503</v>
      </c>
      <c r="R13" s="52">
        <f t="shared" si="6"/>
        <v>237557</v>
      </c>
      <c r="T13" s="3">
        <v>1</v>
      </c>
      <c r="U13" s="3">
        <v>0</v>
      </c>
      <c r="V13" s="3">
        <v>0</v>
      </c>
      <c r="W13" s="3">
        <f t="shared" si="0"/>
        <v>237557</v>
      </c>
      <c r="X13" s="3">
        <f t="shared" si="1"/>
        <v>0</v>
      </c>
      <c r="Y13" s="3">
        <f t="shared" si="2"/>
        <v>0</v>
      </c>
    </row>
    <row r="14" spans="1:25" ht="18" customHeight="1" x14ac:dyDescent="0.25">
      <c r="A14" s="411">
        <v>0</v>
      </c>
      <c r="B14" s="411">
        <v>7</v>
      </c>
      <c r="C14" s="412" t="s">
        <v>18</v>
      </c>
      <c r="D14" s="411">
        <v>11</v>
      </c>
      <c r="E14" s="412" t="s">
        <v>19</v>
      </c>
      <c r="F14" s="411">
        <v>2</v>
      </c>
      <c r="G14" s="412" t="s">
        <v>9</v>
      </c>
      <c r="H14" s="30">
        <f>ROUND(FY17BaseCalcns!O15*(1+HeadcountChgs!$J14),0)</f>
        <v>0</v>
      </c>
      <c r="I14" s="30">
        <f>ROUND(FY17BaseCalcns!P15*(1+HeadcountChgs!$J14),0)</f>
        <v>3</v>
      </c>
      <c r="J14" s="52">
        <f>+ROUND(FY17BaseCalcns!Q15*(1+HeadcountChgs!$J14)*(TuitionRates!P15),0)</f>
        <v>21093</v>
      </c>
      <c r="K14" s="52">
        <f>+ROUND(FY17BaseCalcns!R15*(1+HeadcountChgs!$J14)*(TuitionRates!Q15),0)</f>
        <v>11888</v>
      </c>
      <c r="L14" s="41">
        <f t="shared" si="3"/>
        <v>476</v>
      </c>
      <c r="M14" s="52">
        <f>+ROUND(FY17BaseCalcns!S15*TuitionRates!P15*(1+HeadcountChgs!J14),0)</f>
        <v>0</v>
      </c>
      <c r="N14" s="52">
        <f>ROUND(FY17BaseCalcns!T15*TuitionRates!Q15*(1+HeadcountChgs!J14),0)</f>
        <v>0</v>
      </c>
      <c r="O14" s="52">
        <f>ROUND(FY17BaseCalcns!U15*TuitionRates!R15*(1+HeadcountChgs!J14),0)</f>
        <v>34118</v>
      </c>
      <c r="P14" s="52">
        <f t="shared" si="4"/>
        <v>34118</v>
      </c>
      <c r="Q14" s="52">
        <f t="shared" si="5"/>
        <v>-675</v>
      </c>
      <c r="R14" s="52">
        <f t="shared" si="6"/>
        <v>-12826</v>
      </c>
      <c r="T14" s="3">
        <v>1</v>
      </c>
      <c r="U14" s="3">
        <v>0</v>
      </c>
      <c r="V14" s="3">
        <v>0</v>
      </c>
      <c r="W14" s="3">
        <f t="shared" si="0"/>
        <v>-12826</v>
      </c>
      <c r="X14" s="3">
        <f t="shared" si="1"/>
        <v>0</v>
      </c>
      <c r="Y14" s="3">
        <f t="shared" si="2"/>
        <v>0</v>
      </c>
    </row>
    <row r="15" spans="1:25" ht="18" customHeight="1" x14ac:dyDescent="0.25">
      <c r="A15" s="411">
        <v>0</v>
      </c>
      <c r="B15" s="411">
        <v>9</v>
      </c>
      <c r="C15" s="412" t="s">
        <v>22</v>
      </c>
      <c r="D15" s="411">
        <v>30</v>
      </c>
      <c r="E15" s="412" t="s">
        <v>23</v>
      </c>
      <c r="F15" s="411">
        <v>1</v>
      </c>
      <c r="G15" s="412" t="s">
        <v>7</v>
      </c>
      <c r="H15" s="30">
        <f>ROUND(FY17BaseCalcns!O16*(1+HeadcountChgs!$J15),0)</f>
        <v>159</v>
      </c>
      <c r="I15" s="30">
        <f>ROUND(FY17BaseCalcns!P16*(1+HeadcountChgs!$J15),0)</f>
        <v>141</v>
      </c>
      <c r="J15" s="52">
        <f>+ROUND(FY17BaseCalcns!Q16*(1+HeadcountChgs!$J15)*(TuitionRates!P16),0)</f>
        <v>2078928</v>
      </c>
      <c r="K15" s="52">
        <f>+ROUND(FY17BaseCalcns!R16*(1+HeadcountChgs!$J15)*(TuitionRates!Q16),0)</f>
        <v>2078928</v>
      </c>
      <c r="L15" s="41">
        <f t="shared" si="3"/>
        <v>83157</v>
      </c>
      <c r="M15" s="52">
        <f>+ROUND(FY17BaseCalcns!S16*TuitionRates!P16*(1+HeadcountChgs!J15),0)</f>
        <v>0</v>
      </c>
      <c r="N15" s="52">
        <f>ROUND(FY17BaseCalcns!T16*TuitionRates!Q16*(1+HeadcountChgs!J15),0)</f>
        <v>455785</v>
      </c>
      <c r="O15" s="52">
        <f>ROUND(FY17BaseCalcns!U16*TuitionRates!R16*(1+HeadcountChgs!J15),0)</f>
        <v>0</v>
      </c>
      <c r="P15" s="52">
        <f t="shared" si="4"/>
        <v>455785</v>
      </c>
      <c r="Q15" s="52">
        <f t="shared" si="5"/>
        <v>76999</v>
      </c>
      <c r="R15" s="52">
        <f t="shared" si="6"/>
        <v>1462987</v>
      </c>
      <c r="T15" s="3">
        <v>1</v>
      </c>
      <c r="U15" s="3">
        <v>0</v>
      </c>
      <c r="V15" s="3">
        <v>0</v>
      </c>
      <c r="W15" s="3">
        <f t="shared" si="0"/>
        <v>1462987</v>
      </c>
      <c r="X15" s="3">
        <f t="shared" si="1"/>
        <v>0</v>
      </c>
      <c r="Y15" s="3">
        <f t="shared" si="2"/>
        <v>0</v>
      </c>
    </row>
    <row r="16" spans="1:25" ht="18" customHeight="1" x14ac:dyDescent="0.25">
      <c r="A16" s="411">
        <v>0</v>
      </c>
      <c r="B16" s="411">
        <v>9</v>
      </c>
      <c r="C16" s="412" t="s">
        <v>22</v>
      </c>
      <c r="D16" s="411">
        <v>30</v>
      </c>
      <c r="E16" s="412" t="s">
        <v>23</v>
      </c>
      <c r="F16" s="411">
        <v>2</v>
      </c>
      <c r="G16" s="412" t="s">
        <v>9</v>
      </c>
      <c r="H16" s="30">
        <f>ROUND(FY17BaseCalcns!O17*(1+HeadcountChgs!$J16),0)</f>
        <v>342</v>
      </c>
      <c r="I16" s="30">
        <f>ROUND(FY17BaseCalcns!P17*(1+HeadcountChgs!$J16),0)</f>
        <v>283</v>
      </c>
      <c r="J16" s="52">
        <f>+ROUND(FY17BaseCalcns!Q17*(1+HeadcountChgs!$J16)*(TuitionRates!P17),0)</f>
        <v>7514098</v>
      </c>
      <c r="K16" s="52">
        <f>+ROUND(FY17BaseCalcns!R17*(1+HeadcountChgs!$J16)*(TuitionRates!Q17),0)</f>
        <v>4230881</v>
      </c>
      <c r="L16" s="41">
        <f t="shared" si="3"/>
        <v>169235</v>
      </c>
      <c r="M16" s="52">
        <f>+ROUND(FY17BaseCalcns!S17*TuitionRates!P17*(1+HeadcountChgs!J16),0)</f>
        <v>0</v>
      </c>
      <c r="N16" s="52">
        <f>ROUND(FY17BaseCalcns!T17*TuitionRates!Q17*(1+HeadcountChgs!J16),0)</f>
        <v>1202928</v>
      </c>
      <c r="O16" s="52">
        <f>ROUND(FY17BaseCalcns!U17*TuitionRates!R17*(1+HeadcountChgs!J16),0)</f>
        <v>3002235</v>
      </c>
      <c r="P16" s="52">
        <f t="shared" si="4"/>
        <v>4205163</v>
      </c>
      <c r="Q16" s="52">
        <f t="shared" si="5"/>
        <v>156985</v>
      </c>
      <c r="R16" s="52">
        <f t="shared" si="6"/>
        <v>2982715</v>
      </c>
      <c r="T16" s="3">
        <v>1</v>
      </c>
      <c r="U16" s="3">
        <v>0</v>
      </c>
      <c r="V16" s="3">
        <v>0</v>
      </c>
      <c r="W16" s="3">
        <f t="shared" si="0"/>
        <v>2982715</v>
      </c>
      <c r="X16" s="3">
        <f t="shared" si="1"/>
        <v>0</v>
      </c>
      <c r="Y16" s="3">
        <f t="shared" si="2"/>
        <v>0</v>
      </c>
    </row>
    <row r="17" spans="1:25" ht="18" customHeight="1" x14ac:dyDescent="0.25">
      <c r="A17" s="411">
        <v>0</v>
      </c>
      <c r="B17" s="411">
        <v>9</v>
      </c>
      <c r="C17" s="412" t="s">
        <v>22</v>
      </c>
      <c r="D17" s="411">
        <v>33</v>
      </c>
      <c r="E17" s="412" t="s">
        <v>256</v>
      </c>
      <c r="F17" s="411">
        <v>1</v>
      </c>
      <c r="G17" s="412" t="s">
        <v>7</v>
      </c>
      <c r="H17" s="30">
        <f>ROUND(FY17BaseCalcns!O18*(1+HeadcountChgs!$J17),0)</f>
        <v>11</v>
      </c>
      <c r="I17" s="30">
        <f>ROUND(FY17BaseCalcns!P18*(1+HeadcountChgs!$J17),0)</f>
        <v>12</v>
      </c>
      <c r="J17" s="52">
        <f>+ROUND(FY17BaseCalcns!Q18*(1+HeadcountChgs!$J17)*(TuitionRates!P18),0)</f>
        <v>155992</v>
      </c>
      <c r="K17" s="52">
        <f>+ROUND(FY17BaseCalcns!R18*(1+HeadcountChgs!$J17)*(TuitionRates!Q18),0)</f>
        <v>155992</v>
      </c>
      <c r="L17" s="41">
        <f t="shared" si="3"/>
        <v>6240</v>
      </c>
      <c r="M17" s="52">
        <f>+ROUND(FY17BaseCalcns!S18*TuitionRates!P18*(1+HeadcountChgs!J17),0)</f>
        <v>0</v>
      </c>
      <c r="N17" s="52">
        <f>ROUND(FY17BaseCalcns!T18*TuitionRates!Q18*(1+HeadcountChgs!J17),0)</f>
        <v>0</v>
      </c>
      <c r="O17" s="52">
        <f>ROUND(FY17BaseCalcns!U18*TuitionRates!R18*(1+HeadcountChgs!J17),0)</f>
        <v>0</v>
      </c>
      <c r="P17" s="52">
        <f t="shared" si="4"/>
        <v>0</v>
      </c>
      <c r="Q17" s="52">
        <f t="shared" si="5"/>
        <v>7488</v>
      </c>
      <c r="R17" s="52">
        <f t="shared" si="6"/>
        <v>142264</v>
      </c>
      <c r="T17" s="3">
        <v>1</v>
      </c>
      <c r="U17" s="3">
        <v>0</v>
      </c>
      <c r="V17" s="3">
        <v>0</v>
      </c>
      <c r="W17" s="3">
        <f t="shared" si="0"/>
        <v>142264</v>
      </c>
      <c r="X17" s="3">
        <f t="shared" si="1"/>
        <v>0</v>
      </c>
      <c r="Y17" s="3">
        <f t="shared" si="2"/>
        <v>0</v>
      </c>
    </row>
    <row r="18" spans="1:25" ht="18" customHeight="1" x14ac:dyDescent="0.25">
      <c r="A18" s="411">
        <v>0</v>
      </c>
      <c r="B18" s="411">
        <v>9</v>
      </c>
      <c r="C18" s="412" t="s">
        <v>22</v>
      </c>
      <c r="D18" s="411">
        <v>33</v>
      </c>
      <c r="E18" s="412" t="s">
        <v>256</v>
      </c>
      <c r="F18" s="411">
        <v>2</v>
      </c>
      <c r="G18" s="412" t="s">
        <v>9</v>
      </c>
      <c r="H18" s="30">
        <f>ROUND(FY17BaseCalcns!O19*(1+HeadcountChgs!$J18),0)</f>
        <v>12</v>
      </c>
      <c r="I18" s="30">
        <f>ROUND(FY17BaseCalcns!P19*(1+HeadcountChgs!$J18),0)</f>
        <v>12</v>
      </c>
      <c r="J18" s="52">
        <f>+ROUND(FY17BaseCalcns!Q19*(1+HeadcountChgs!$J18)*(TuitionRates!P19),0)</f>
        <v>317878</v>
      </c>
      <c r="K18" s="52">
        <f>+ROUND(FY17BaseCalcns!R19*(1+HeadcountChgs!$J18)*(TuitionRates!Q19),0)</f>
        <v>178977</v>
      </c>
      <c r="L18" s="41">
        <f t="shared" si="3"/>
        <v>7159</v>
      </c>
      <c r="M18" s="52">
        <f>+ROUND(FY17BaseCalcns!S19*TuitionRates!P19*(1+HeadcountChgs!J18),0)</f>
        <v>0</v>
      </c>
      <c r="N18" s="52">
        <f>ROUND(FY17BaseCalcns!T19*TuitionRates!Q19*(1+HeadcountChgs!J18),0)</f>
        <v>0</v>
      </c>
      <c r="O18" s="52">
        <f>ROUND(FY17BaseCalcns!U19*TuitionRates!R19*(1+HeadcountChgs!J18),0)</f>
        <v>0</v>
      </c>
      <c r="P18" s="52">
        <f t="shared" si="4"/>
        <v>0</v>
      </c>
      <c r="Q18" s="52">
        <f t="shared" si="5"/>
        <v>15536</v>
      </c>
      <c r="R18" s="52">
        <f t="shared" si="6"/>
        <v>295183</v>
      </c>
      <c r="T18" s="3">
        <v>1</v>
      </c>
      <c r="U18" s="3">
        <v>0</v>
      </c>
      <c r="V18" s="3">
        <v>0</v>
      </c>
      <c r="W18" s="3">
        <f t="shared" si="0"/>
        <v>295183</v>
      </c>
      <c r="X18" s="3">
        <f t="shared" si="1"/>
        <v>0</v>
      </c>
      <c r="Y18" s="3">
        <f t="shared" si="2"/>
        <v>0</v>
      </c>
    </row>
    <row r="19" spans="1:25" ht="18" customHeight="1" x14ac:dyDescent="0.25">
      <c r="A19" s="411">
        <v>0</v>
      </c>
      <c r="B19" s="411">
        <v>11</v>
      </c>
      <c r="C19" s="412" t="s">
        <v>25</v>
      </c>
      <c r="D19" s="411">
        <v>14</v>
      </c>
      <c r="E19" s="412" t="s">
        <v>27</v>
      </c>
      <c r="F19" s="411">
        <v>1</v>
      </c>
      <c r="G19" s="412" t="s">
        <v>7</v>
      </c>
      <c r="H19" s="30">
        <f>ROUND(FY17BaseCalcns!O20*(1+HeadcountChgs!$J19),0)</f>
        <v>362</v>
      </c>
      <c r="I19" s="30">
        <f>ROUND(FY17BaseCalcns!P20*(1+HeadcountChgs!$J19),0)</f>
        <v>281</v>
      </c>
      <c r="J19" s="52">
        <f>+ROUND(FY17BaseCalcns!Q20*(1+HeadcountChgs!$J19)*(TuitionRates!P20),0)</f>
        <v>4194291</v>
      </c>
      <c r="K19" s="52">
        <f>+ROUND(FY17BaseCalcns!R20*(1+HeadcountChgs!$J19)*(TuitionRates!Q20),0)</f>
        <v>4194291</v>
      </c>
      <c r="L19" s="41">
        <f t="shared" si="3"/>
        <v>167772</v>
      </c>
      <c r="M19" s="52">
        <f>+ROUND(FY17BaseCalcns!S20*TuitionRates!P20*(1+HeadcountChgs!J19),0)</f>
        <v>0</v>
      </c>
      <c r="N19" s="52">
        <f>ROUND(FY17BaseCalcns!T20*TuitionRates!Q20*(1+HeadcountChgs!J19),0)</f>
        <v>128921</v>
      </c>
      <c r="O19" s="52">
        <f>ROUND(FY17BaseCalcns!U20*TuitionRates!R20*(1+HeadcountChgs!J19),0)</f>
        <v>0</v>
      </c>
      <c r="P19" s="52">
        <f t="shared" si="4"/>
        <v>128921</v>
      </c>
      <c r="Q19" s="52">
        <f t="shared" si="5"/>
        <v>194880</v>
      </c>
      <c r="R19" s="52">
        <f t="shared" si="6"/>
        <v>3702718</v>
      </c>
      <c r="T19" s="3">
        <v>1</v>
      </c>
      <c r="U19" s="3">
        <v>0</v>
      </c>
      <c r="V19" s="3">
        <v>0</v>
      </c>
      <c r="W19" s="3">
        <f t="shared" si="0"/>
        <v>3702718</v>
      </c>
      <c r="X19" s="3">
        <f t="shared" si="1"/>
        <v>0</v>
      </c>
      <c r="Y19" s="3">
        <f t="shared" si="2"/>
        <v>0</v>
      </c>
    </row>
    <row r="20" spans="1:25" ht="18" customHeight="1" x14ac:dyDescent="0.25">
      <c r="A20" s="411">
        <v>0</v>
      </c>
      <c r="B20" s="411">
        <v>11</v>
      </c>
      <c r="C20" s="412" t="s">
        <v>25</v>
      </c>
      <c r="D20" s="411">
        <v>14</v>
      </c>
      <c r="E20" s="412" t="s">
        <v>27</v>
      </c>
      <c r="F20" s="411">
        <v>2</v>
      </c>
      <c r="G20" s="412" t="s">
        <v>9</v>
      </c>
      <c r="H20" s="30">
        <f>ROUND(FY17BaseCalcns!O21*(1+HeadcountChgs!$J20),0)</f>
        <v>114</v>
      </c>
      <c r="I20" s="30">
        <f>ROUND(FY17BaseCalcns!P21*(1+HeadcountChgs!$J20),0)</f>
        <v>92</v>
      </c>
      <c r="J20" s="52">
        <f>+ROUND(FY17BaseCalcns!Q21*(1+HeadcountChgs!$J20)*(TuitionRates!P21),0)</f>
        <v>2589785</v>
      </c>
      <c r="K20" s="52">
        <f>+ROUND(FY17BaseCalcns!R21*(1+HeadcountChgs!$J20)*(TuitionRates!Q21),0)</f>
        <v>1404273</v>
      </c>
      <c r="L20" s="41">
        <f t="shared" si="3"/>
        <v>56171</v>
      </c>
      <c r="M20" s="52">
        <f>+ROUND(FY17BaseCalcns!S21*TuitionRates!P21*(1+HeadcountChgs!J20),0)</f>
        <v>0</v>
      </c>
      <c r="N20" s="52">
        <f>ROUND(FY17BaseCalcns!T21*TuitionRates!Q21*(1+HeadcountChgs!J20),0)</f>
        <v>61491</v>
      </c>
      <c r="O20" s="52">
        <f>ROUND(FY17BaseCalcns!U21*TuitionRates!R21*(1+HeadcountChgs!J20),0)</f>
        <v>290996</v>
      </c>
      <c r="P20" s="52">
        <f t="shared" si="4"/>
        <v>352487</v>
      </c>
      <c r="Q20" s="52">
        <f t="shared" si="5"/>
        <v>109056</v>
      </c>
      <c r="R20" s="52">
        <f t="shared" si="6"/>
        <v>2072071</v>
      </c>
      <c r="T20" s="3">
        <v>1</v>
      </c>
      <c r="U20" s="3">
        <v>0</v>
      </c>
      <c r="V20" s="3">
        <v>0</v>
      </c>
      <c r="W20" s="3">
        <f t="shared" si="0"/>
        <v>2072071</v>
      </c>
      <c r="X20" s="3">
        <f t="shared" si="1"/>
        <v>0</v>
      </c>
      <c r="Y20" s="3">
        <f t="shared" si="2"/>
        <v>0</v>
      </c>
    </row>
    <row r="21" spans="1:25" ht="18" customHeight="1" x14ac:dyDescent="0.25">
      <c r="A21" s="411">
        <v>0</v>
      </c>
      <c r="B21" s="411">
        <v>11</v>
      </c>
      <c r="C21" s="412" t="s">
        <v>25</v>
      </c>
      <c r="D21" s="411">
        <v>16</v>
      </c>
      <c r="E21" s="412" t="s">
        <v>28</v>
      </c>
      <c r="F21" s="411">
        <v>1</v>
      </c>
      <c r="G21" s="412" t="s">
        <v>7</v>
      </c>
      <c r="H21" s="30">
        <f>ROUND(FY17BaseCalcns!O22*(1+HeadcountChgs!$J21),0)</f>
        <v>91</v>
      </c>
      <c r="I21" s="30">
        <f>ROUND(FY17BaseCalcns!P22*(1+HeadcountChgs!$J21),0)</f>
        <v>109</v>
      </c>
      <c r="J21" s="52">
        <f>+ROUND(FY17BaseCalcns!Q22*(1+HeadcountChgs!$J21)*(TuitionRates!P22),0)</f>
        <v>1399086</v>
      </c>
      <c r="K21" s="52">
        <f>+ROUND(FY17BaseCalcns!R22*(1+HeadcountChgs!$J21)*(TuitionRates!Q22),0)</f>
        <v>1399086</v>
      </c>
      <c r="L21" s="41">
        <f t="shared" si="3"/>
        <v>55963</v>
      </c>
      <c r="M21" s="52">
        <f>+ROUND(FY17BaseCalcns!S22*TuitionRates!P22*(1+HeadcountChgs!J21),0)</f>
        <v>0</v>
      </c>
      <c r="N21" s="52">
        <f>ROUND(FY17BaseCalcns!T22*TuitionRates!Q22*(1+HeadcountChgs!J21),0)</f>
        <v>459172</v>
      </c>
      <c r="O21" s="52">
        <f>ROUND(FY17BaseCalcns!U22*TuitionRates!R22*(1+HeadcountChgs!J21),0)</f>
        <v>0</v>
      </c>
      <c r="P21" s="52">
        <f t="shared" si="4"/>
        <v>459172</v>
      </c>
      <c r="Q21" s="52">
        <f t="shared" si="5"/>
        <v>44198</v>
      </c>
      <c r="R21" s="52">
        <f t="shared" si="6"/>
        <v>839753</v>
      </c>
      <c r="T21" s="3">
        <v>1</v>
      </c>
      <c r="U21" s="3">
        <v>0</v>
      </c>
      <c r="V21" s="3">
        <v>0</v>
      </c>
      <c r="W21" s="3">
        <f t="shared" si="0"/>
        <v>839753</v>
      </c>
      <c r="X21" s="3">
        <f t="shared" si="1"/>
        <v>0</v>
      </c>
      <c r="Y21" s="3">
        <f t="shared" si="2"/>
        <v>0</v>
      </c>
    </row>
    <row r="22" spans="1:25" ht="18" customHeight="1" x14ac:dyDescent="0.25">
      <c r="A22" s="411">
        <v>0</v>
      </c>
      <c r="B22" s="411">
        <v>11</v>
      </c>
      <c r="C22" s="412" t="s">
        <v>25</v>
      </c>
      <c r="D22" s="411">
        <v>16</v>
      </c>
      <c r="E22" s="412" t="s">
        <v>28</v>
      </c>
      <c r="F22" s="411">
        <v>2</v>
      </c>
      <c r="G22" s="412" t="s">
        <v>9</v>
      </c>
      <c r="H22" s="30">
        <f>ROUND(FY17BaseCalcns!O23*(1+HeadcountChgs!$J22),0)</f>
        <v>74</v>
      </c>
      <c r="I22" s="30">
        <f>ROUND(FY17BaseCalcns!P23*(1+HeadcountChgs!$J22),0)</f>
        <v>73</v>
      </c>
      <c r="J22" s="52">
        <f>+ROUND(FY17BaseCalcns!Q23*(1+HeadcountChgs!$J22)*(TuitionRates!P23),0)</f>
        <v>1949438</v>
      </c>
      <c r="K22" s="52">
        <f>+ROUND(FY17BaseCalcns!R23*(1+HeadcountChgs!$J22)*(TuitionRates!Q23),0)</f>
        <v>1057063</v>
      </c>
      <c r="L22" s="41">
        <f t="shared" si="3"/>
        <v>42283</v>
      </c>
      <c r="M22" s="52">
        <f>+ROUND(FY17BaseCalcns!S23*TuitionRates!P23*(1+HeadcountChgs!J22),0)</f>
        <v>0</v>
      </c>
      <c r="N22" s="52">
        <f>ROUND(FY17BaseCalcns!T23*TuitionRates!Q23*(1+HeadcountChgs!J22),0)</f>
        <v>499496</v>
      </c>
      <c r="O22" s="52">
        <f>ROUND(FY17BaseCalcns!U23*TuitionRates!R23*(1+HeadcountChgs!J22),0)</f>
        <v>806133</v>
      </c>
      <c r="P22" s="52">
        <f t="shared" si="4"/>
        <v>1305629</v>
      </c>
      <c r="Q22" s="52">
        <f t="shared" si="5"/>
        <v>30076</v>
      </c>
      <c r="R22" s="52">
        <f t="shared" si="6"/>
        <v>571450</v>
      </c>
      <c r="T22" s="3">
        <v>1</v>
      </c>
      <c r="U22" s="3">
        <v>0</v>
      </c>
      <c r="V22" s="3">
        <v>0</v>
      </c>
      <c r="W22" s="3">
        <f t="shared" si="0"/>
        <v>571450</v>
      </c>
      <c r="X22" s="3">
        <f t="shared" si="1"/>
        <v>0</v>
      </c>
      <c r="Y22" s="3">
        <f t="shared" si="2"/>
        <v>0</v>
      </c>
    </row>
    <row r="23" spans="1:25" ht="18" customHeight="1" x14ac:dyDescent="0.25">
      <c r="A23" s="411">
        <v>0</v>
      </c>
      <c r="B23" s="411">
        <v>17</v>
      </c>
      <c r="C23" s="412" t="s">
        <v>30</v>
      </c>
      <c r="D23" s="411">
        <v>27</v>
      </c>
      <c r="E23" s="412" t="s">
        <v>31</v>
      </c>
      <c r="F23" s="411">
        <v>1</v>
      </c>
      <c r="G23" s="412" t="s">
        <v>7</v>
      </c>
      <c r="H23" s="30">
        <f>ROUND(FY17BaseCalcns!O24*(1+HeadcountChgs!$J23),0)</f>
        <v>205</v>
      </c>
      <c r="I23" s="30">
        <f>ROUND(FY17BaseCalcns!P24*(1+HeadcountChgs!$J23),0)</f>
        <v>172</v>
      </c>
      <c r="J23" s="52">
        <f>+ROUND(FY17BaseCalcns!Q24*(1+HeadcountChgs!$J23)*(TuitionRates!P24),0)</f>
        <v>2942810</v>
      </c>
      <c r="K23" s="52">
        <f>+ROUND(FY17BaseCalcns!R24*(1+HeadcountChgs!$J23)*(TuitionRates!Q24),0)</f>
        <v>2942810</v>
      </c>
      <c r="L23" s="41">
        <f t="shared" si="3"/>
        <v>117712</v>
      </c>
      <c r="M23" s="52">
        <f>+ROUND(FY17BaseCalcns!S24*TuitionRates!P24*(1+HeadcountChgs!J23),0)</f>
        <v>0</v>
      </c>
      <c r="N23" s="52">
        <f>ROUND(FY17BaseCalcns!T24*TuitionRates!Q24*(1+HeadcountChgs!J23),0)</f>
        <v>66951</v>
      </c>
      <c r="O23" s="52">
        <f>ROUND(FY17BaseCalcns!U24*TuitionRates!R24*(1+HeadcountChgs!J23),0)</f>
        <v>0</v>
      </c>
      <c r="P23" s="52">
        <f t="shared" si="4"/>
        <v>66951</v>
      </c>
      <c r="Q23" s="52">
        <f t="shared" si="5"/>
        <v>137907</v>
      </c>
      <c r="R23" s="52">
        <f t="shared" si="6"/>
        <v>2620240</v>
      </c>
      <c r="T23" s="3">
        <v>1</v>
      </c>
      <c r="U23" s="3">
        <v>0</v>
      </c>
      <c r="V23" s="3">
        <v>0</v>
      </c>
      <c r="W23" s="3">
        <f t="shared" si="0"/>
        <v>2620240</v>
      </c>
      <c r="X23" s="3">
        <f t="shared" si="1"/>
        <v>0</v>
      </c>
      <c r="Y23" s="3">
        <f t="shared" si="2"/>
        <v>0</v>
      </c>
    </row>
    <row r="24" spans="1:25" ht="18" customHeight="1" x14ac:dyDescent="0.25">
      <c r="A24" s="411">
        <v>0</v>
      </c>
      <c r="B24" s="411">
        <v>17</v>
      </c>
      <c r="C24" s="412" t="s">
        <v>30</v>
      </c>
      <c r="D24" s="411">
        <v>27</v>
      </c>
      <c r="E24" s="412" t="s">
        <v>31</v>
      </c>
      <c r="F24" s="411">
        <v>2</v>
      </c>
      <c r="G24" s="412" t="s">
        <v>9</v>
      </c>
      <c r="H24" s="30">
        <f>ROUND(FY17BaseCalcns!O25*(1+HeadcountChgs!$J24),0)</f>
        <v>91</v>
      </c>
      <c r="I24" s="30">
        <f>ROUND(FY17BaseCalcns!P25*(1+HeadcountChgs!$J24),0)</f>
        <v>76</v>
      </c>
      <c r="J24" s="52">
        <f>+ROUND(FY17BaseCalcns!Q25*(1+HeadcountChgs!$J24)*(TuitionRates!P25),0)</f>
        <v>2233586</v>
      </c>
      <c r="K24" s="52">
        <f>+ROUND(FY17BaseCalcns!R25*(1+HeadcountChgs!$J24)*(TuitionRates!Q25),0)</f>
        <v>1306860</v>
      </c>
      <c r="L24" s="41">
        <f t="shared" si="3"/>
        <v>52274</v>
      </c>
      <c r="M24" s="52">
        <f>+ROUND(FY17BaseCalcns!S25*TuitionRates!P25*(1+HeadcountChgs!J24),0)</f>
        <v>0</v>
      </c>
      <c r="N24" s="52">
        <f>ROUND(FY17BaseCalcns!T25*TuitionRates!Q25*(1+HeadcountChgs!J24),0)</f>
        <v>50078</v>
      </c>
      <c r="O24" s="52">
        <f>ROUND(FY17BaseCalcns!U25*TuitionRates!R25*(1+HeadcountChgs!J24),0)</f>
        <v>79423</v>
      </c>
      <c r="P24" s="52">
        <f t="shared" si="4"/>
        <v>129501</v>
      </c>
      <c r="Q24" s="52">
        <f t="shared" si="5"/>
        <v>102591</v>
      </c>
      <c r="R24" s="52">
        <f t="shared" si="6"/>
        <v>1949220</v>
      </c>
      <c r="T24" s="3">
        <v>1</v>
      </c>
      <c r="U24" s="3">
        <v>0</v>
      </c>
      <c r="V24" s="3">
        <v>0</v>
      </c>
      <c r="W24" s="3">
        <f t="shared" si="0"/>
        <v>1949220</v>
      </c>
      <c r="X24" s="3">
        <f t="shared" si="1"/>
        <v>0</v>
      </c>
      <c r="Y24" s="3">
        <f t="shared" si="2"/>
        <v>0</v>
      </c>
    </row>
    <row r="25" spans="1:25" ht="18" customHeight="1" x14ac:dyDescent="0.25">
      <c r="A25" s="411">
        <v>0</v>
      </c>
      <c r="B25" s="411">
        <v>19</v>
      </c>
      <c r="C25" s="412" t="s">
        <v>33</v>
      </c>
      <c r="D25" s="411">
        <v>67</v>
      </c>
      <c r="E25" s="412" t="s">
        <v>257</v>
      </c>
      <c r="F25" s="411">
        <v>1</v>
      </c>
      <c r="G25" s="412" t="s">
        <v>7</v>
      </c>
      <c r="H25" s="30">
        <f>ROUND(FY17BaseCalcns!O26*(1+HeadcountChgs!$J25),0)</f>
        <v>29</v>
      </c>
      <c r="I25" s="30">
        <f>ROUND(FY17BaseCalcns!P26*(1+HeadcountChgs!$J25),0)</f>
        <v>34</v>
      </c>
      <c r="J25" s="52">
        <f>+ROUND(FY17BaseCalcns!Q26*(1+HeadcountChgs!$J25)*(TuitionRates!P26),0)</f>
        <v>496866</v>
      </c>
      <c r="K25" s="52">
        <f>+ROUND(FY17BaseCalcns!R26*(1+HeadcountChgs!$J25)*(TuitionRates!Q26),0)</f>
        <v>496866</v>
      </c>
      <c r="L25" s="41">
        <f t="shared" si="3"/>
        <v>19875</v>
      </c>
      <c r="M25" s="52">
        <f>+ROUND(FY17BaseCalcns!S26*TuitionRates!P26*(1+HeadcountChgs!J25),0)</f>
        <v>0</v>
      </c>
      <c r="N25" s="52">
        <f>ROUND(FY17BaseCalcns!T26*TuitionRates!Q26*(1+HeadcountChgs!J25),0)</f>
        <v>45889</v>
      </c>
      <c r="O25" s="52">
        <f>ROUND(FY17BaseCalcns!U26*TuitionRates!R26*(1+HeadcountChgs!J25),0)</f>
        <v>0</v>
      </c>
      <c r="P25" s="52">
        <f t="shared" si="4"/>
        <v>45889</v>
      </c>
      <c r="Q25" s="52">
        <f t="shared" si="5"/>
        <v>21555</v>
      </c>
      <c r="R25" s="52">
        <f t="shared" si="6"/>
        <v>409547</v>
      </c>
      <c r="T25" s="3">
        <v>1</v>
      </c>
      <c r="U25" s="3">
        <v>0</v>
      </c>
      <c r="V25" s="3">
        <v>0</v>
      </c>
      <c r="W25" s="3">
        <f t="shared" si="0"/>
        <v>409547</v>
      </c>
      <c r="X25" s="3">
        <f t="shared" si="1"/>
        <v>0</v>
      </c>
      <c r="Y25" s="3">
        <f t="shared" si="2"/>
        <v>0</v>
      </c>
    </row>
    <row r="26" spans="1:25" ht="18" customHeight="1" x14ac:dyDescent="0.25">
      <c r="A26" s="411">
        <v>0</v>
      </c>
      <c r="B26" s="411">
        <v>19</v>
      </c>
      <c r="C26" s="412" t="s">
        <v>33</v>
      </c>
      <c r="D26" s="411">
        <v>67</v>
      </c>
      <c r="E26" s="412" t="s">
        <v>257</v>
      </c>
      <c r="F26" s="411">
        <v>2</v>
      </c>
      <c r="G26" s="412" t="s">
        <v>9</v>
      </c>
      <c r="H26" s="30">
        <f>ROUND(FY17BaseCalcns!O27*(1+HeadcountChgs!$J26),0)</f>
        <v>43</v>
      </c>
      <c r="I26" s="30">
        <f>ROUND(FY17BaseCalcns!P27*(1+HeadcountChgs!$J26),0)</f>
        <v>35</v>
      </c>
      <c r="J26" s="52">
        <f>+ROUND(FY17BaseCalcns!Q27*(1+HeadcountChgs!$J26)*(TuitionRates!P27),0)</f>
        <v>997639</v>
      </c>
      <c r="K26" s="52">
        <f>+ROUND(FY17BaseCalcns!R27*(1+HeadcountChgs!$J26)*(TuitionRates!Q27),0)</f>
        <v>584810</v>
      </c>
      <c r="L26" s="41">
        <f t="shared" si="3"/>
        <v>23392</v>
      </c>
      <c r="M26" s="52">
        <f>+ROUND(FY17BaseCalcns!S27*TuitionRates!P27*(1+HeadcountChgs!J26),0)</f>
        <v>0</v>
      </c>
      <c r="N26" s="52">
        <f>ROUND(FY17BaseCalcns!T27*TuitionRates!Q27*(1+HeadcountChgs!J26),0)</f>
        <v>131970</v>
      </c>
      <c r="O26" s="52">
        <f>ROUND(FY17BaseCalcns!U27*TuitionRates!R27*(1+HeadcountChgs!J26),0)</f>
        <v>258975</v>
      </c>
      <c r="P26" s="52">
        <f t="shared" si="4"/>
        <v>390945</v>
      </c>
      <c r="Q26" s="52">
        <f t="shared" si="5"/>
        <v>29165</v>
      </c>
      <c r="R26" s="52">
        <f t="shared" si="6"/>
        <v>554137</v>
      </c>
      <c r="T26" s="3">
        <v>1</v>
      </c>
      <c r="U26" s="3">
        <v>0</v>
      </c>
      <c r="V26" s="3">
        <v>0</v>
      </c>
      <c r="W26" s="3">
        <f t="shared" si="0"/>
        <v>554137</v>
      </c>
      <c r="X26" s="3">
        <f t="shared" si="1"/>
        <v>0</v>
      </c>
      <c r="Y26" s="3">
        <f t="shared" si="2"/>
        <v>0</v>
      </c>
    </row>
    <row r="27" spans="1:25" ht="18" customHeight="1" x14ac:dyDescent="0.25">
      <c r="A27" s="411">
        <v>0</v>
      </c>
      <c r="B27" s="411">
        <v>19</v>
      </c>
      <c r="C27" s="412" t="s">
        <v>33</v>
      </c>
      <c r="D27" s="411">
        <v>68</v>
      </c>
      <c r="E27" s="412" t="s">
        <v>258</v>
      </c>
      <c r="F27" s="411">
        <v>1</v>
      </c>
      <c r="G27" s="412" t="s">
        <v>7</v>
      </c>
      <c r="H27" s="30">
        <f>ROUND(FY17BaseCalcns!O28*(1+HeadcountChgs!$J27),0)</f>
        <v>81</v>
      </c>
      <c r="I27" s="30">
        <f>ROUND(FY17BaseCalcns!P28*(1+HeadcountChgs!$J27),0)</f>
        <v>85</v>
      </c>
      <c r="J27" s="52">
        <f>+ROUND(FY17BaseCalcns!Q28*(1+HeadcountChgs!$J27)*(TuitionRates!P28),0)</f>
        <v>1367774</v>
      </c>
      <c r="K27" s="52">
        <f>+ROUND(FY17BaseCalcns!R28*(1+HeadcountChgs!$J27)*(TuitionRates!Q28),0)</f>
        <v>1367774</v>
      </c>
      <c r="L27" s="41">
        <f t="shared" si="3"/>
        <v>54711</v>
      </c>
      <c r="M27" s="52">
        <f>+ROUND(FY17BaseCalcns!S28*TuitionRates!P28*(1+HeadcountChgs!J27),0)</f>
        <v>0</v>
      </c>
      <c r="N27" s="52">
        <f>ROUND(FY17BaseCalcns!T28*TuitionRates!Q28*(1+HeadcountChgs!J27),0)</f>
        <v>177998</v>
      </c>
      <c r="O27" s="52">
        <f>ROUND(FY17BaseCalcns!U28*TuitionRates!R28*(1+HeadcountChgs!J27),0)</f>
        <v>0</v>
      </c>
      <c r="P27" s="52">
        <f t="shared" si="4"/>
        <v>177998</v>
      </c>
      <c r="Q27" s="52">
        <f t="shared" si="5"/>
        <v>56753</v>
      </c>
      <c r="R27" s="52">
        <f t="shared" si="6"/>
        <v>1078312</v>
      </c>
      <c r="T27" s="3">
        <v>1</v>
      </c>
      <c r="U27" s="3">
        <v>0</v>
      </c>
      <c r="V27" s="3">
        <v>0</v>
      </c>
      <c r="W27" s="3">
        <f t="shared" si="0"/>
        <v>1078312</v>
      </c>
      <c r="X27" s="3">
        <f t="shared" si="1"/>
        <v>0</v>
      </c>
      <c r="Y27" s="3">
        <f t="shared" si="2"/>
        <v>0</v>
      </c>
    </row>
    <row r="28" spans="1:25" ht="18" customHeight="1" x14ac:dyDescent="0.25">
      <c r="A28" s="411">
        <v>0</v>
      </c>
      <c r="B28" s="411">
        <v>19</v>
      </c>
      <c r="C28" s="412" t="s">
        <v>33</v>
      </c>
      <c r="D28" s="411">
        <v>68</v>
      </c>
      <c r="E28" s="412" t="s">
        <v>258</v>
      </c>
      <c r="F28" s="411">
        <v>2</v>
      </c>
      <c r="G28" s="412" t="s">
        <v>9</v>
      </c>
      <c r="H28" s="30">
        <f>ROUND(FY17BaseCalcns!O29*(1+HeadcountChgs!$J28),0)</f>
        <v>147</v>
      </c>
      <c r="I28" s="30">
        <f>ROUND(FY17BaseCalcns!P29*(1+HeadcountChgs!$J28),0)</f>
        <v>136</v>
      </c>
      <c r="J28" s="52">
        <f>+ROUND(FY17BaseCalcns!Q29*(1+HeadcountChgs!$J28)*(TuitionRates!P29),0)</f>
        <v>3875928</v>
      </c>
      <c r="K28" s="52">
        <f>+ROUND(FY17BaseCalcns!R29*(1+HeadcountChgs!$J28)*(TuitionRates!Q29),0)</f>
        <v>2272100</v>
      </c>
      <c r="L28" s="41">
        <f t="shared" si="3"/>
        <v>90884</v>
      </c>
      <c r="M28" s="52">
        <f>+ROUND(FY17BaseCalcns!S29*TuitionRates!P29*(1+HeadcountChgs!J28),0)</f>
        <v>0</v>
      </c>
      <c r="N28" s="52">
        <f>ROUND(FY17BaseCalcns!T29*TuitionRates!Q29*(1+HeadcountChgs!J28),0)</f>
        <v>371754</v>
      </c>
      <c r="O28" s="52">
        <f>ROUND(FY17BaseCalcns!U29*TuitionRates!R29*(1+HeadcountChgs!J28),0)</f>
        <v>1471666</v>
      </c>
      <c r="P28" s="52">
        <f t="shared" si="4"/>
        <v>1843420</v>
      </c>
      <c r="Q28" s="52">
        <f t="shared" si="5"/>
        <v>97081</v>
      </c>
      <c r="R28" s="52">
        <f t="shared" si="6"/>
        <v>1844543</v>
      </c>
      <c r="T28" s="3">
        <v>1</v>
      </c>
      <c r="U28" s="3">
        <v>0</v>
      </c>
      <c r="V28" s="3">
        <v>0</v>
      </c>
      <c r="W28" s="3">
        <f t="shared" si="0"/>
        <v>1844543</v>
      </c>
      <c r="X28" s="3">
        <f t="shared" si="1"/>
        <v>0</v>
      </c>
      <c r="Y28" s="3">
        <f t="shared" si="2"/>
        <v>0</v>
      </c>
    </row>
    <row r="29" spans="1:25" ht="18" customHeight="1" x14ac:dyDescent="0.25">
      <c r="A29" s="411">
        <v>0</v>
      </c>
      <c r="B29" s="411">
        <v>21</v>
      </c>
      <c r="C29" s="412" t="s">
        <v>35</v>
      </c>
      <c r="D29" s="411">
        <v>65</v>
      </c>
      <c r="E29" s="412" t="s">
        <v>259</v>
      </c>
      <c r="F29" s="411">
        <v>1</v>
      </c>
      <c r="G29" s="412" t="s">
        <v>7</v>
      </c>
      <c r="H29" s="30">
        <f>ROUND(FY17BaseCalcns!O30*(1+HeadcountChgs!$J29),0)</f>
        <v>61</v>
      </c>
      <c r="I29" s="30">
        <f>ROUND(FY17BaseCalcns!P30*(1+HeadcountChgs!$J29),0)</f>
        <v>48</v>
      </c>
      <c r="J29" s="52">
        <f>+ROUND(FY17BaseCalcns!Q30*(1+HeadcountChgs!$J29)*(TuitionRates!P30),0)</f>
        <v>898897</v>
      </c>
      <c r="K29" s="52">
        <f>+ROUND(FY17BaseCalcns!R30*(1+HeadcountChgs!$J29)*(TuitionRates!Q30),0)</f>
        <v>898897</v>
      </c>
      <c r="L29" s="41">
        <f t="shared" si="3"/>
        <v>35956</v>
      </c>
      <c r="M29" s="52">
        <f>+ROUND(FY17BaseCalcns!S30*TuitionRates!P30*(1+HeadcountChgs!J29),0)</f>
        <v>0</v>
      </c>
      <c r="N29" s="52">
        <f>ROUND(FY17BaseCalcns!T30*TuitionRates!Q30*(1+HeadcountChgs!J29),0)</f>
        <v>66186</v>
      </c>
      <c r="O29" s="52">
        <f>ROUND(FY17BaseCalcns!U30*TuitionRates!R30*(1+HeadcountChgs!J29),0)</f>
        <v>0</v>
      </c>
      <c r="P29" s="52">
        <f t="shared" si="4"/>
        <v>66186</v>
      </c>
      <c r="Q29" s="52">
        <f t="shared" si="5"/>
        <v>39838</v>
      </c>
      <c r="R29" s="52">
        <f t="shared" si="6"/>
        <v>756917</v>
      </c>
      <c r="T29" s="3">
        <v>1</v>
      </c>
      <c r="U29" s="3">
        <v>0</v>
      </c>
      <c r="V29" s="3">
        <v>0</v>
      </c>
      <c r="W29" s="3">
        <f t="shared" si="0"/>
        <v>756917</v>
      </c>
      <c r="X29" s="3">
        <f t="shared" si="1"/>
        <v>0</v>
      </c>
      <c r="Y29" s="3">
        <f t="shared" si="2"/>
        <v>0</v>
      </c>
    </row>
    <row r="30" spans="1:25" ht="18" customHeight="1" x14ac:dyDescent="0.25">
      <c r="A30" s="411">
        <v>0</v>
      </c>
      <c r="B30" s="411">
        <v>21</v>
      </c>
      <c r="C30" s="412" t="s">
        <v>35</v>
      </c>
      <c r="D30" s="411">
        <v>65</v>
      </c>
      <c r="E30" s="412" t="s">
        <v>259</v>
      </c>
      <c r="F30" s="411">
        <v>2</v>
      </c>
      <c r="G30" s="412" t="s">
        <v>9</v>
      </c>
      <c r="H30" s="30">
        <f>ROUND(FY17BaseCalcns!O31*(1+HeadcountChgs!$J30),0)</f>
        <v>99</v>
      </c>
      <c r="I30" s="30">
        <f>ROUND(FY17BaseCalcns!P31*(1+HeadcountChgs!$J30),0)</f>
        <v>79</v>
      </c>
      <c r="J30" s="52">
        <f>+ROUND(FY17BaseCalcns!Q31*(1+HeadcountChgs!$J30)*(TuitionRates!P31),0)</f>
        <v>2432301</v>
      </c>
      <c r="K30" s="52">
        <f>+ROUND(FY17BaseCalcns!R31*(1+HeadcountChgs!$J30)*(TuitionRates!Q31),0)</f>
        <v>1404405</v>
      </c>
      <c r="L30" s="41">
        <f t="shared" si="3"/>
        <v>56176</v>
      </c>
      <c r="M30" s="52">
        <f>+ROUND(FY17BaseCalcns!S31*TuitionRates!P31*(1+HeadcountChgs!J30),0)</f>
        <v>0</v>
      </c>
      <c r="N30" s="52">
        <f>ROUND(FY17BaseCalcns!T31*TuitionRates!Q31*(1+HeadcountChgs!J30),0)</f>
        <v>309758</v>
      </c>
      <c r="O30" s="52">
        <f>ROUND(FY17BaseCalcns!U31*TuitionRates!R31*(1+HeadcountChgs!J30),0)</f>
        <v>597230</v>
      </c>
      <c r="P30" s="52">
        <f t="shared" si="4"/>
        <v>906988</v>
      </c>
      <c r="Q30" s="52">
        <f t="shared" si="5"/>
        <v>73457</v>
      </c>
      <c r="R30" s="52">
        <f t="shared" si="6"/>
        <v>1395680</v>
      </c>
      <c r="T30" s="3">
        <v>1</v>
      </c>
      <c r="U30" s="3">
        <v>0</v>
      </c>
      <c r="V30" s="3">
        <v>0</v>
      </c>
      <c r="W30" s="3">
        <f t="shared" si="0"/>
        <v>1395680</v>
      </c>
      <c r="X30" s="3">
        <f t="shared" si="1"/>
        <v>0</v>
      </c>
      <c r="Y30" s="3">
        <f t="shared" si="2"/>
        <v>0</v>
      </c>
    </row>
    <row r="31" spans="1:25" ht="18" customHeight="1" x14ac:dyDescent="0.25">
      <c r="A31" s="411">
        <v>0</v>
      </c>
      <c r="B31" s="411">
        <v>21</v>
      </c>
      <c r="C31" s="412" t="s">
        <v>35</v>
      </c>
      <c r="D31" s="411">
        <v>66</v>
      </c>
      <c r="E31" s="412" t="s">
        <v>260</v>
      </c>
      <c r="F31" s="411">
        <v>1</v>
      </c>
      <c r="G31" s="412" t="s">
        <v>7</v>
      </c>
      <c r="H31" s="30">
        <f>ROUND(FY17BaseCalcns!O32*(1+HeadcountChgs!$J31),0)</f>
        <v>45</v>
      </c>
      <c r="I31" s="30">
        <f>ROUND(FY17BaseCalcns!P32*(1+HeadcountChgs!$J31),0)</f>
        <v>49</v>
      </c>
      <c r="J31" s="52">
        <f>+ROUND(FY17BaseCalcns!Q32*(1+HeadcountChgs!$J31)*(TuitionRates!P32),0)</f>
        <v>777383</v>
      </c>
      <c r="K31" s="52">
        <f>+ROUND(FY17BaseCalcns!R32*(1+HeadcountChgs!$J31)*(TuitionRates!Q32),0)</f>
        <v>777383</v>
      </c>
      <c r="L31" s="41">
        <f t="shared" si="3"/>
        <v>31095</v>
      </c>
      <c r="M31" s="52">
        <f>+ROUND(FY17BaseCalcns!S32*TuitionRates!P32*(1+HeadcountChgs!J31),0)</f>
        <v>0</v>
      </c>
      <c r="N31" s="52">
        <f>ROUND(FY17BaseCalcns!T32*TuitionRates!Q32*(1+HeadcountChgs!J31),0)</f>
        <v>78921</v>
      </c>
      <c r="O31" s="52">
        <f>ROUND(FY17BaseCalcns!U32*TuitionRates!R32*(1+HeadcountChgs!J31),0)</f>
        <v>0</v>
      </c>
      <c r="P31" s="52">
        <f t="shared" si="4"/>
        <v>78921</v>
      </c>
      <c r="Q31" s="52">
        <f t="shared" si="5"/>
        <v>33368</v>
      </c>
      <c r="R31" s="52">
        <f t="shared" si="6"/>
        <v>633999</v>
      </c>
      <c r="T31" s="3">
        <v>1</v>
      </c>
      <c r="U31" s="3">
        <v>0</v>
      </c>
      <c r="V31" s="3">
        <v>0</v>
      </c>
      <c r="W31" s="3">
        <f t="shared" si="0"/>
        <v>633999</v>
      </c>
      <c r="X31" s="3">
        <f t="shared" si="1"/>
        <v>0</v>
      </c>
      <c r="Y31" s="3">
        <f t="shared" si="2"/>
        <v>0</v>
      </c>
    </row>
    <row r="32" spans="1:25" ht="18" customHeight="1" x14ac:dyDescent="0.25">
      <c r="A32" s="411">
        <v>0</v>
      </c>
      <c r="B32" s="411">
        <v>21</v>
      </c>
      <c r="C32" s="412" t="s">
        <v>35</v>
      </c>
      <c r="D32" s="411">
        <v>66</v>
      </c>
      <c r="E32" s="412" t="s">
        <v>260</v>
      </c>
      <c r="F32" s="411">
        <v>2</v>
      </c>
      <c r="G32" s="412" t="s">
        <v>9</v>
      </c>
      <c r="H32" s="30">
        <f>ROUND(FY17BaseCalcns!O33*(1+HeadcountChgs!$J32),0)</f>
        <v>54</v>
      </c>
      <c r="I32" s="30">
        <f>ROUND(FY17BaseCalcns!P33*(1+HeadcountChgs!$J32),0)</f>
        <v>44</v>
      </c>
      <c r="J32" s="52">
        <f>+ROUND(FY17BaseCalcns!Q33*(1+HeadcountChgs!$J32)*(TuitionRates!P33),0)</f>
        <v>1392484</v>
      </c>
      <c r="K32" s="52">
        <f>+ROUND(FY17BaseCalcns!R33*(1+HeadcountChgs!$J32)*(TuitionRates!Q33),0)</f>
        <v>781644</v>
      </c>
      <c r="L32" s="41">
        <f t="shared" si="3"/>
        <v>31266</v>
      </c>
      <c r="M32" s="52">
        <f>+ROUND(FY17BaseCalcns!S33*TuitionRates!P33*(1+HeadcountChgs!J32),0)</f>
        <v>0</v>
      </c>
      <c r="N32" s="52">
        <f>ROUND(FY17BaseCalcns!T33*TuitionRates!Q33*(1+HeadcountChgs!J32),0)</f>
        <v>280605</v>
      </c>
      <c r="O32" s="52">
        <f>ROUND(FY17BaseCalcns!U33*TuitionRates!R33*(1+HeadcountChgs!J32),0)</f>
        <v>349856</v>
      </c>
      <c r="P32" s="52">
        <f t="shared" si="4"/>
        <v>630461</v>
      </c>
      <c r="Q32" s="52">
        <f t="shared" si="5"/>
        <v>36538</v>
      </c>
      <c r="R32" s="52">
        <f t="shared" si="6"/>
        <v>694219</v>
      </c>
      <c r="T32" s="3">
        <v>1</v>
      </c>
      <c r="U32" s="3">
        <v>0</v>
      </c>
      <c r="V32" s="3">
        <v>0</v>
      </c>
      <c r="W32" s="3">
        <f t="shared" si="0"/>
        <v>694219</v>
      </c>
      <c r="X32" s="3">
        <f t="shared" si="1"/>
        <v>0</v>
      </c>
      <c r="Y32" s="3">
        <f t="shared" si="2"/>
        <v>0</v>
      </c>
    </row>
    <row r="33" spans="1:25" ht="18" customHeight="1" x14ac:dyDescent="0.25">
      <c r="A33" s="411">
        <v>0</v>
      </c>
      <c r="B33" s="411">
        <v>25</v>
      </c>
      <c r="C33" s="412" t="s">
        <v>37</v>
      </c>
      <c r="D33" s="411">
        <v>38</v>
      </c>
      <c r="E33" s="412" t="s">
        <v>261</v>
      </c>
      <c r="F33" s="411">
        <v>1</v>
      </c>
      <c r="G33" s="412" t="s">
        <v>7</v>
      </c>
      <c r="H33" s="30">
        <f>ROUND(FY17BaseCalcns!O34*(1+HeadcountChgs!$J33),0)</f>
        <v>64</v>
      </c>
      <c r="I33" s="30">
        <f>ROUND(FY17BaseCalcns!P34*(1+HeadcountChgs!$J33),0)</f>
        <v>65</v>
      </c>
      <c r="J33" s="52">
        <f>+ROUND(FY17BaseCalcns!Q34*(1+HeadcountChgs!$J33)*(TuitionRates!P34),0)</f>
        <v>886739</v>
      </c>
      <c r="K33" s="52">
        <f>+ROUND(FY17BaseCalcns!R34*(1+HeadcountChgs!$J33)*(TuitionRates!Q34),0)</f>
        <v>886739</v>
      </c>
      <c r="L33" s="41">
        <f t="shared" si="3"/>
        <v>35470</v>
      </c>
      <c r="M33" s="52">
        <f>+ROUND(FY17BaseCalcns!S34*TuitionRates!P34*(1+HeadcountChgs!J33),0)</f>
        <v>0</v>
      </c>
      <c r="N33" s="52">
        <f>ROUND(FY17BaseCalcns!T34*TuitionRates!Q34*(1+HeadcountChgs!J33),0)</f>
        <v>10404</v>
      </c>
      <c r="O33" s="52">
        <f>ROUND(FY17BaseCalcns!U34*TuitionRates!R34*(1+HeadcountChgs!J33),0)</f>
        <v>0</v>
      </c>
      <c r="P33" s="52">
        <f t="shared" si="4"/>
        <v>10404</v>
      </c>
      <c r="Q33" s="52">
        <f t="shared" si="5"/>
        <v>42043</v>
      </c>
      <c r="R33" s="52">
        <f t="shared" si="6"/>
        <v>798822</v>
      </c>
      <c r="T33" s="3">
        <v>1</v>
      </c>
      <c r="U33" s="3">
        <v>0</v>
      </c>
      <c r="V33" s="3">
        <v>0</v>
      </c>
      <c r="W33" s="3">
        <f t="shared" si="0"/>
        <v>798822</v>
      </c>
      <c r="X33" s="3">
        <f t="shared" si="1"/>
        <v>0</v>
      </c>
      <c r="Y33" s="3">
        <f t="shared" si="2"/>
        <v>0</v>
      </c>
    </row>
    <row r="34" spans="1:25" ht="18" customHeight="1" x14ac:dyDescent="0.25">
      <c r="A34" s="411">
        <v>0</v>
      </c>
      <c r="B34" s="411">
        <v>25</v>
      </c>
      <c r="C34" s="412" t="s">
        <v>37</v>
      </c>
      <c r="D34" s="411">
        <v>38</v>
      </c>
      <c r="E34" s="412" t="s">
        <v>261</v>
      </c>
      <c r="F34" s="411">
        <v>2</v>
      </c>
      <c r="G34" s="412" t="s">
        <v>9</v>
      </c>
      <c r="H34" s="30">
        <f>ROUND(FY17BaseCalcns!O35*(1+HeadcountChgs!$J34),0)</f>
        <v>133</v>
      </c>
      <c r="I34" s="30">
        <f>ROUND(FY17BaseCalcns!P35*(1+HeadcountChgs!$J34),0)</f>
        <v>115</v>
      </c>
      <c r="J34" s="52">
        <f>+ROUND(FY17BaseCalcns!Q35*(1+HeadcountChgs!$J34)*(TuitionRates!P35),0)</f>
        <v>3039774</v>
      </c>
      <c r="K34" s="52">
        <f>+ROUND(FY17BaseCalcns!R35*(1+HeadcountChgs!$J34)*(TuitionRates!Q35),0)</f>
        <v>1715740</v>
      </c>
      <c r="L34" s="41">
        <f t="shared" si="3"/>
        <v>68630</v>
      </c>
      <c r="M34" s="52">
        <f>+ROUND(FY17BaseCalcns!S35*TuitionRates!P35*(1+HeadcountChgs!J34),0)</f>
        <v>0</v>
      </c>
      <c r="N34" s="52">
        <f>ROUND(FY17BaseCalcns!T35*TuitionRates!Q35*(1+HeadcountChgs!J34),0)</f>
        <v>43398</v>
      </c>
      <c r="O34" s="52">
        <f>ROUND(FY17BaseCalcns!U35*TuitionRates!R35*(1+HeadcountChgs!J34),0)</f>
        <v>278461</v>
      </c>
      <c r="P34" s="52">
        <f t="shared" si="4"/>
        <v>321859</v>
      </c>
      <c r="Q34" s="52">
        <f t="shared" si="5"/>
        <v>132464</v>
      </c>
      <c r="R34" s="52">
        <f t="shared" si="6"/>
        <v>2516821</v>
      </c>
      <c r="T34" s="3">
        <v>1</v>
      </c>
      <c r="U34" s="3">
        <v>0</v>
      </c>
      <c r="V34" s="3">
        <v>0</v>
      </c>
      <c r="W34" s="3">
        <f t="shared" si="0"/>
        <v>2516821</v>
      </c>
      <c r="X34" s="3">
        <f t="shared" si="1"/>
        <v>0</v>
      </c>
      <c r="Y34" s="3">
        <f t="shared" si="2"/>
        <v>0</v>
      </c>
    </row>
    <row r="35" spans="1:25" ht="18" customHeight="1" x14ac:dyDescent="0.25">
      <c r="A35" s="411">
        <v>0</v>
      </c>
      <c r="B35" s="411">
        <v>25</v>
      </c>
      <c r="C35" s="412" t="s">
        <v>37</v>
      </c>
      <c r="D35" s="411">
        <v>40</v>
      </c>
      <c r="E35" s="412" t="s">
        <v>262</v>
      </c>
      <c r="F35" s="411">
        <v>1</v>
      </c>
      <c r="G35" s="412" t="s">
        <v>7</v>
      </c>
      <c r="H35" s="30">
        <f>ROUND(FY17BaseCalcns!O36*(1+HeadcountChgs!$J35),0)</f>
        <v>113</v>
      </c>
      <c r="I35" s="30">
        <f>ROUND(FY17BaseCalcns!P36*(1+HeadcountChgs!$J35),0)</f>
        <v>91</v>
      </c>
      <c r="J35" s="52">
        <f>+ROUND(FY17BaseCalcns!Q36*(1+HeadcountChgs!$J35)*(TuitionRates!P36),0)</f>
        <v>1472174</v>
      </c>
      <c r="K35" s="52">
        <f>+ROUND(FY17BaseCalcns!R36*(1+HeadcountChgs!$J35)*(TuitionRates!Q36),0)</f>
        <v>1472174</v>
      </c>
      <c r="L35" s="41">
        <f t="shared" si="3"/>
        <v>58887</v>
      </c>
      <c r="M35" s="52">
        <f>+ROUND(FY17BaseCalcns!S36*TuitionRates!P36*(1+HeadcountChgs!J35),0)</f>
        <v>0</v>
      </c>
      <c r="N35" s="52">
        <f>ROUND(FY17BaseCalcns!T36*TuitionRates!Q36*(1+HeadcountChgs!J35),0)</f>
        <v>13589</v>
      </c>
      <c r="O35" s="52">
        <f>ROUND(FY17BaseCalcns!U36*TuitionRates!R36*(1+HeadcountChgs!J35),0)</f>
        <v>0</v>
      </c>
      <c r="P35" s="52">
        <f t="shared" si="4"/>
        <v>13589</v>
      </c>
      <c r="Q35" s="52">
        <f t="shared" si="5"/>
        <v>69985</v>
      </c>
      <c r="R35" s="52">
        <f t="shared" si="6"/>
        <v>1329713</v>
      </c>
      <c r="T35" s="3">
        <v>1</v>
      </c>
      <c r="U35" s="3">
        <v>0</v>
      </c>
      <c r="V35" s="3">
        <v>0</v>
      </c>
      <c r="W35" s="3">
        <f t="shared" ref="W35:W70" si="7">+$R35*T35</f>
        <v>1329713</v>
      </c>
      <c r="X35" s="3">
        <f t="shared" ref="X35:X70" si="8">+$R35*U35</f>
        <v>0</v>
      </c>
      <c r="Y35" s="3">
        <f t="shared" ref="Y35:Y70" si="9">+$R35*V35</f>
        <v>0</v>
      </c>
    </row>
    <row r="36" spans="1:25" ht="18" customHeight="1" x14ac:dyDescent="0.25">
      <c r="A36" s="411">
        <v>0</v>
      </c>
      <c r="B36" s="411">
        <v>25</v>
      </c>
      <c r="C36" s="412" t="s">
        <v>37</v>
      </c>
      <c r="D36" s="411">
        <v>40</v>
      </c>
      <c r="E36" s="412" t="s">
        <v>262</v>
      </c>
      <c r="F36" s="411">
        <v>2</v>
      </c>
      <c r="G36" s="412" t="s">
        <v>9</v>
      </c>
      <c r="H36" s="30">
        <f>ROUND(FY17BaseCalcns!O37*(1+HeadcountChgs!$J36),0)</f>
        <v>116</v>
      </c>
      <c r="I36" s="30">
        <f>ROUND(FY17BaseCalcns!P37*(1+HeadcountChgs!$J36),0)</f>
        <v>88</v>
      </c>
      <c r="J36" s="52">
        <f>+ROUND(FY17BaseCalcns!Q37*(1+HeadcountChgs!$J36)*(TuitionRates!P37),0)</f>
        <v>3004129</v>
      </c>
      <c r="K36" s="52">
        <f>+ROUND(FY17BaseCalcns!R37*(1+HeadcountChgs!$J36)*(TuitionRates!Q37),0)</f>
        <v>1434104</v>
      </c>
      <c r="L36" s="41">
        <f t="shared" si="3"/>
        <v>57364</v>
      </c>
      <c r="M36" s="52">
        <f>+ROUND(FY17BaseCalcns!S37*TuitionRates!P37*(1+HeadcountChgs!J36),0)</f>
        <v>0</v>
      </c>
      <c r="N36" s="52">
        <f>ROUND(FY17BaseCalcns!T37*TuitionRates!Q37*(1+HeadcountChgs!J36),0)</f>
        <v>38372</v>
      </c>
      <c r="O36" s="52">
        <f>ROUND(FY17BaseCalcns!U37*TuitionRates!R37*(1+HeadcountChgs!J36),0)</f>
        <v>199008</v>
      </c>
      <c r="P36" s="52">
        <f t="shared" si="4"/>
        <v>237380</v>
      </c>
      <c r="Q36" s="52">
        <f t="shared" si="5"/>
        <v>135469</v>
      </c>
      <c r="R36" s="52">
        <f t="shared" si="6"/>
        <v>2573916</v>
      </c>
      <c r="T36" s="3">
        <v>1</v>
      </c>
      <c r="U36" s="3">
        <v>0</v>
      </c>
      <c r="V36" s="3">
        <v>0</v>
      </c>
      <c r="W36" s="3">
        <f t="shared" si="7"/>
        <v>2573916</v>
      </c>
      <c r="X36" s="3">
        <f t="shared" si="8"/>
        <v>0</v>
      </c>
      <c r="Y36" s="3">
        <f t="shared" si="9"/>
        <v>0</v>
      </c>
    </row>
    <row r="37" spans="1:25" ht="18" customHeight="1" x14ac:dyDescent="0.25">
      <c r="A37" s="411">
        <v>0</v>
      </c>
      <c r="B37" s="411">
        <v>27</v>
      </c>
      <c r="C37" s="412" t="s">
        <v>41</v>
      </c>
      <c r="D37" s="411">
        <v>43</v>
      </c>
      <c r="E37" s="412" t="s">
        <v>263</v>
      </c>
      <c r="F37" s="411">
        <v>1</v>
      </c>
      <c r="G37" s="412" t="s">
        <v>7</v>
      </c>
      <c r="H37" s="30">
        <f>ROUND(FY17BaseCalcns!O38*(1+HeadcountChgs!$J37),0)</f>
        <v>15</v>
      </c>
      <c r="I37" s="30">
        <f>ROUND(FY17BaseCalcns!P38*(1+HeadcountChgs!$J37),0)</f>
        <v>21</v>
      </c>
      <c r="J37" s="52">
        <f>+ROUND(FY17BaseCalcns!Q38*(1+HeadcountChgs!$J37)*(TuitionRates!P38),0)</f>
        <v>364936</v>
      </c>
      <c r="K37" s="52">
        <f>+ROUND(FY17BaseCalcns!R38*(1+HeadcountChgs!$J37)*(TuitionRates!Q38),0)</f>
        <v>364936</v>
      </c>
      <c r="L37" s="41">
        <f t="shared" si="3"/>
        <v>14597</v>
      </c>
      <c r="M37" s="52">
        <f>+ROUND(FY17BaseCalcns!S38*TuitionRates!P38*(1+HeadcountChgs!J37),0)</f>
        <v>0</v>
      </c>
      <c r="N37" s="52">
        <f>ROUND(FY17BaseCalcns!T38*TuitionRates!Q38*(1+HeadcountChgs!J37),0)</f>
        <v>0</v>
      </c>
      <c r="O37" s="52">
        <f>ROUND(FY17BaseCalcns!U38*TuitionRates!R38*(1+HeadcountChgs!J37),0)</f>
        <v>0</v>
      </c>
      <c r="P37" s="52">
        <f t="shared" si="4"/>
        <v>0</v>
      </c>
      <c r="Q37" s="52">
        <f t="shared" si="5"/>
        <v>17517</v>
      </c>
      <c r="R37" s="52">
        <f t="shared" si="6"/>
        <v>332822</v>
      </c>
      <c r="T37" s="3">
        <v>1</v>
      </c>
      <c r="U37" s="3">
        <v>0</v>
      </c>
      <c r="V37" s="3">
        <v>0</v>
      </c>
      <c r="W37" s="3">
        <f t="shared" si="7"/>
        <v>332822</v>
      </c>
      <c r="X37" s="3">
        <f t="shared" si="8"/>
        <v>0</v>
      </c>
      <c r="Y37" s="3">
        <f t="shared" si="9"/>
        <v>0</v>
      </c>
    </row>
    <row r="38" spans="1:25" ht="18" customHeight="1" x14ac:dyDescent="0.25">
      <c r="A38" s="411">
        <v>0</v>
      </c>
      <c r="B38" s="411">
        <v>27</v>
      </c>
      <c r="C38" s="412" t="s">
        <v>41</v>
      </c>
      <c r="D38" s="411">
        <v>43</v>
      </c>
      <c r="E38" s="412" t="s">
        <v>263</v>
      </c>
      <c r="F38" s="411">
        <v>2</v>
      </c>
      <c r="G38" s="412" t="s">
        <v>9</v>
      </c>
      <c r="H38" s="30">
        <f>ROUND(FY17BaseCalcns!O39*(1+HeadcountChgs!$J38),0)</f>
        <v>19</v>
      </c>
      <c r="I38" s="30">
        <f>ROUND(FY17BaseCalcns!P39*(1+HeadcountChgs!$J38),0)</f>
        <v>22</v>
      </c>
      <c r="J38" s="52">
        <f>+ROUND(FY17BaseCalcns!Q39*(1+HeadcountChgs!$J38)*(TuitionRates!P39),0)</f>
        <v>633752</v>
      </c>
      <c r="K38" s="52">
        <f>+ROUND(FY17BaseCalcns!R39*(1+HeadcountChgs!$J38)*(TuitionRates!Q39),0)</f>
        <v>403972</v>
      </c>
      <c r="L38" s="41">
        <f t="shared" si="3"/>
        <v>16159</v>
      </c>
      <c r="M38" s="52">
        <f>+ROUND(FY17BaseCalcns!S39*TuitionRates!P39*(1+HeadcountChgs!J38),0)</f>
        <v>0</v>
      </c>
      <c r="N38" s="52">
        <f>ROUND(FY17BaseCalcns!T39*TuitionRates!Q39*(1+HeadcountChgs!J38),0)</f>
        <v>0</v>
      </c>
      <c r="O38" s="52">
        <f>ROUND(FY17BaseCalcns!U39*TuitionRates!R39*(1+HeadcountChgs!J38),0)</f>
        <v>11134</v>
      </c>
      <c r="P38" s="52">
        <f t="shared" si="4"/>
        <v>11134</v>
      </c>
      <c r="Q38" s="52">
        <f t="shared" si="5"/>
        <v>30323</v>
      </c>
      <c r="R38" s="52">
        <f t="shared" si="6"/>
        <v>576136</v>
      </c>
      <c r="T38" s="3">
        <v>1</v>
      </c>
      <c r="U38" s="3">
        <v>0</v>
      </c>
      <c r="V38" s="3">
        <v>0</v>
      </c>
      <c r="W38" s="3">
        <f t="shared" si="7"/>
        <v>576136</v>
      </c>
      <c r="X38" s="3">
        <f t="shared" si="8"/>
        <v>0</v>
      </c>
      <c r="Y38" s="3">
        <f t="shared" si="9"/>
        <v>0</v>
      </c>
    </row>
    <row r="39" spans="1:25" ht="18" customHeight="1" x14ac:dyDescent="0.25">
      <c r="A39" s="411">
        <v>0</v>
      </c>
      <c r="B39" s="411">
        <v>27</v>
      </c>
      <c r="C39" s="412" t="s">
        <v>41</v>
      </c>
      <c r="D39" s="411">
        <v>45</v>
      </c>
      <c r="E39" s="412" t="s">
        <v>264</v>
      </c>
      <c r="F39" s="411">
        <v>1</v>
      </c>
      <c r="G39" s="412" t="s">
        <v>7</v>
      </c>
      <c r="H39" s="30">
        <f>ROUND(FY17BaseCalcns!O40*(1+HeadcountChgs!$J39),0)</f>
        <v>21</v>
      </c>
      <c r="I39" s="30">
        <f>ROUND(FY17BaseCalcns!P40*(1+HeadcountChgs!$J39),0)</f>
        <v>41</v>
      </c>
      <c r="J39" s="52">
        <f>+ROUND(FY17BaseCalcns!Q40*(1+HeadcountChgs!$J39)*(TuitionRates!P40),0)</f>
        <v>588507</v>
      </c>
      <c r="K39" s="52">
        <f>+ROUND(FY17BaseCalcns!R40*(1+HeadcountChgs!$J39)*(TuitionRates!Q40),0)</f>
        <v>588507</v>
      </c>
      <c r="L39" s="41">
        <f t="shared" si="3"/>
        <v>23540</v>
      </c>
      <c r="M39" s="52">
        <f>+ROUND(FY17BaseCalcns!S40*TuitionRates!P40*(1+HeadcountChgs!J39),0)</f>
        <v>0</v>
      </c>
      <c r="N39" s="52">
        <f>ROUND(FY17BaseCalcns!T40*TuitionRates!Q40*(1+HeadcountChgs!J39),0)</f>
        <v>0</v>
      </c>
      <c r="O39" s="52">
        <f>ROUND(FY17BaseCalcns!U40*TuitionRates!R40*(1+HeadcountChgs!J39),0)</f>
        <v>0</v>
      </c>
      <c r="P39" s="52">
        <f t="shared" si="4"/>
        <v>0</v>
      </c>
      <c r="Q39" s="52">
        <f t="shared" si="5"/>
        <v>28248</v>
      </c>
      <c r="R39" s="52">
        <f t="shared" si="6"/>
        <v>536719</v>
      </c>
      <c r="T39" s="3">
        <v>1</v>
      </c>
      <c r="U39" s="3">
        <v>0</v>
      </c>
      <c r="V39" s="3">
        <v>0</v>
      </c>
      <c r="W39" s="3">
        <f t="shared" si="7"/>
        <v>536719</v>
      </c>
      <c r="X39" s="3">
        <f t="shared" si="8"/>
        <v>0</v>
      </c>
      <c r="Y39" s="3">
        <f t="shared" si="9"/>
        <v>0</v>
      </c>
    </row>
    <row r="40" spans="1:25" ht="18" customHeight="1" x14ac:dyDescent="0.25">
      <c r="A40" s="411">
        <v>0</v>
      </c>
      <c r="B40" s="411">
        <v>27</v>
      </c>
      <c r="C40" s="412" t="s">
        <v>41</v>
      </c>
      <c r="D40" s="411">
        <v>45</v>
      </c>
      <c r="E40" s="412" t="s">
        <v>264</v>
      </c>
      <c r="F40" s="411">
        <v>2</v>
      </c>
      <c r="G40" s="412" t="s">
        <v>9</v>
      </c>
      <c r="H40" s="30">
        <f>ROUND(FY17BaseCalcns!O41*(1+HeadcountChgs!$J40),0)</f>
        <v>4</v>
      </c>
      <c r="I40" s="30">
        <f>ROUND(FY17BaseCalcns!P41*(1+HeadcountChgs!$J40),0)</f>
        <v>8</v>
      </c>
      <c r="J40" s="52">
        <f>+ROUND(FY17BaseCalcns!Q41*(1+HeadcountChgs!$J40)*(TuitionRates!P41),0)</f>
        <v>179407</v>
      </c>
      <c r="K40" s="52">
        <f>+ROUND(FY17BaseCalcns!R41*(1+HeadcountChgs!$J40)*(TuitionRates!Q41),0)</f>
        <v>114345</v>
      </c>
      <c r="L40" s="41">
        <f t="shared" si="3"/>
        <v>4574</v>
      </c>
      <c r="M40" s="52">
        <f>+ROUND(FY17BaseCalcns!S41*TuitionRates!P41*(1+HeadcountChgs!J40),0)</f>
        <v>0</v>
      </c>
      <c r="N40" s="52">
        <f>ROUND(FY17BaseCalcns!T41*TuitionRates!Q41*(1+HeadcountChgs!J40),0)</f>
        <v>0</v>
      </c>
      <c r="O40" s="52">
        <f>ROUND(FY17BaseCalcns!U41*TuitionRates!R41*(1+HeadcountChgs!J40),0)</f>
        <v>0</v>
      </c>
      <c r="P40" s="52">
        <f t="shared" si="4"/>
        <v>0</v>
      </c>
      <c r="Q40" s="52">
        <f t="shared" si="5"/>
        <v>8742</v>
      </c>
      <c r="R40" s="52">
        <f t="shared" si="6"/>
        <v>166091</v>
      </c>
      <c r="T40" s="3">
        <v>1</v>
      </c>
      <c r="U40" s="3">
        <v>0</v>
      </c>
      <c r="V40" s="3">
        <v>0</v>
      </c>
      <c r="W40" s="3">
        <f t="shared" si="7"/>
        <v>166091</v>
      </c>
      <c r="X40" s="3">
        <f t="shared" si="8"/>
        <v>0</v>
      </c>
      <c r="Y40" s="3">
        <f t="shared" si="9"/>
        <v>0</v>
      </c>
    </row>
    <row r="41" spans="1:25" ht="18" customHeight="1" x14ac:dyDescent="0.25">
      <c r="A41" s="411">
        <v>0</v>
      </c>
      <c r="B41" s="411">
        <v>27</v>
      </c>
      <c r="C41" s="412" t="s">
        <v>41</v>
      </c>
      <c r="D41" s="411">
        <v>47</v>
      </c>
      <c r="E41" s="412" t="s">
        <v>265</v>
      </c>
      <c r="F41" s="411">
        <v>1</v>
      </c>
      <c r="G41" s="412" t="s">
        <v>7</v>
      </c>
      <c r="H41" s="30">
        <f>ROUND(FY17BaseCalcns!O42*(1+HeadcountChgs!$J41),0)</f>
        <v>1</v>
      </c>
      <c r="I41" s="30">
        <f>ROUND(FY17BaseCalcns!P42*(1+HeadcountChgs!$J41),0)</f>
        <v>2</v>
      </c>
      <c r="J41" s="52">
        <f>+ROUND(FY17BaseCalcns!Q42*(1+HeadcountChgs!$J41)*(TuitionRates!P42),0)</f>
        <v>20536</v>
      </c>
      <c r="K41" s="52">
        <f>+ROUND(FY17BaseCalcns!R42*(1+HeadcountChgs!$J41)*(TuitionRates!Q42),0)</f>
        <v>20536</v>
      </c>
      <c r="L41" s="41">
        <f t="shared" si="3"/>
        <v>821</v>
      </c>
      <c r="M41" s="52">
        <f>+ROUND(FY17BaseCalcns!S42*TuitionRates!P42*(1+HeadcountChgs!J41),0)</f>
        <v>0</v>
      </c>
      <c r="N41" s="52">
        <f>ROUND(FY17BaseCalcns!T42*TuitionRates!Q42*(1+HeadcountChgs!J41),0)</f>
        <v>0</v>
      </c>
      <c r="O41" s="52">
        <f>ROUND(FY17BaseCalcns!U42*TuitionRates!R42*(1+HeadcountChgs!J41),0)</f>
        <v>0</v>
      </c>
      <c r="P41" s="52">
        <f t="shared" si="4"/>
        <v>0</v>
      </c>
      <c r="Q41" s="52">
        <f t="shared" si="5"/>
        <v>986</v>
      </c>
      <c r="R41" s="52">
        <f t="shared" si="6"/>
        <v>18729</v>
      </c>
      <c r="T41" s="3">
        <v>1</v>
      </c>
      <c r="U41" s="3">
        <v>0</v>
      </c>
      <c r="V41" s="3">
        <v>0</v>
      </c>
      <c r="W41" s="3">
        <f t="shared" si="7"/>
        <v>18729</v>
      </c>
      <c r="X41" s="3">
        <f t="shared" si="8"/>
        <v>0</v>
      </c>
      <c r="Y41" s="3">
        <f t="shared" si="9"/>
        <v>0</v>
      </c>
    </row>
    <row r="42" spans="1:25" ht="18" customHeight="1" x14ac:dyDescent="0.25">
      <c r="A42" s="411">
        <v>0</v>
      </c>
      <c r="B42" s="411">
        <v>27</v>
      </c>
      <c r="C42" s="412" t="s">
        <v>41</v>
      </c>
      <c r="D42" s="411">
        <v>47</v>
      </c>
      <c r="E42" s="412" t="s">
        <v>265</v>
      </c>
      <c r="F42" s="411">
        <v>2</v>
      </c>
      <c r="G42" s="412" t="s">
        <v>9</v>
      </c>
      <c r="H42" s="30">
        <f>ROUND(FY17BaseCalcns!O43*(1+HeadcountChgs!$J42),0)</f>
        <v>12</v>
      </c>
      <c r="I42" s="30">
        <f>ROUND(FY17BaseCalcns!P43*(1+HeadcountChgs!$J42),0)</f>
        <v>20</v>
      </c>
      <c r="J42" s="52">
        <f>+ROUND(FY17BaseCalcns!Q43*(1+HeadcountChgs!$J42)*(TuitionRates!P43),0)</f>
        <v>294190</v>
      </c>
      <c r="K42" s="52">
        <f>+ROUND(FY17BaseCalcns!R43*(1+HeadcountChgs!$J42)*(TuitionRates!Q43),0)</f>
        <v>246430</v>
      </c>
      <c r="L42" s="41">
        <f t="shared" si="3"/>
        <v>9857</v>
      </c>
      <c r="M42" s="52">
        <f>+ROUND(FY17BaseCalcns!S43*TuitionRates!P43*(1+HeadcountChgs!J42),0)</f>
        <v>0</v>
      </c>
      <c r="N42" s="52">
        <f>ROUND(FY17BaseCalcns!T43*TuitionRates!Q43*(1+HeadcountChgs!J42),0)</f>
        <v>0</v>
      </c>
      <c r="O42" s="52">
        <f>ROUND(FY17BaseCalcns!U43*TuitionRates!R43*(1+HeadcountChgs!J42),0)</f>
        <v>0</v>
      </c>
      <c r="P42" s="52">
        <f t="shared" si="4"/>
        <v>0</v>
      </c>
      <c r="Q42" s="52">
        <f t="shared" si="5"/>
        <v>14217</v>
      </c>
      <c r="R42" s="52">
        <f t="shared" si="6"/>
        <v>270116</v>
      </c>
      <c r="T42" s="3">
        <v>1</v>
      </c>
      <c r="U42" s="3">
        <v>0</v>
      </c>
      <c r="V42" s="3">
        <v>0</v>
      </c>
      <c r="W42" s="3">
        <f t="shared" si="7"/>
        <v>270116</v>
      </c>
      <c r="X42" s="3">
        <f t="shared" si="8"/>
        <v>0</v>
      </c>
      <c r="Y42" s="3">
        <f t="shared" si="9"/>
        <v>0</v>
      </c>
    </row>
    <row r="43" spans="1:25" ht="18" customHeight="1" x14ac:dyDescent="0.25">
      <c r="A43" s="411">
        <v>0</v>
      </c>
      <c r="B43" s="411">
        <v>27</v>
      </c>
      <c r="C43" s="412" t="s">
        <v>41</v>
      </c>
      <c r="D43" s="411">
        <v>49</v>
      </c>
      <c r="E43" s="412" t="s">
        <v>42</v>
      </c>
      <c r="F43" s="411">
        <v>1</v>
      </c>
      <c r="G43" s="412" t="s">
        <v>7</v>
      </c>
      <c r="H43" s="30">
        <f>ROUND(FY17BaseCalcns!O44*(1+HeadcountChgs!$J43),0)</f>
        <v>4</v>
      </c>
      <c r="I43" s="30">
        <f>ROUND(FY17BaseCalcns!P44*(1+HeadcountChgs!$J43),0)</f>
        <v>3</v>
      </c>
      <c r="J43" s="52">
        <f>+ROUND(FY17BaseCalcns!Q44*(1+HeadcountChgs!$J43)*(TuitionRates!P44),0)</f>
        <v>62005</v>
      </c>
      <c r="K43" s="52">
        <f>+ROUND(FY17BaseCalcns!R44*(1+HeadcountChgs!$J43)*(TuitionRates!Q44),0)</f>
        <v>62005</v>
      </c>
      <c r="L43" s="41">
        <f t="shared" si="3"/>
        <v>2480</v>
      </c>
      <c r="M43" s="52">
        <f>+ROUND(FY17BaseCalcns!S44*TuitionRates!P44*(1+HeadcountChgs!J43),0)</f>
        <v>0</v>
      </c>
      <c r="N43" s="52">
        <f>ROUND(FY17BaseCalcns!T44*TuitionRates!Q44*(1+HeadcountChgs!J43),0)</f>
        <v>0</v>
      </c>
      <c r="O43" s="52">
        <f>ROUND(FY17BaseCalcns!U44*TuitionRates!R44*(1+HeadcountChgs!J43),0)</f>
        <v>0</v>
      </c>
      <c r="P43" s="52">
        <f t="shared" si="4"/>
        <v>0</v>
      </c>
      <c r="Q43" s="52">
        <f t="shared" si="5"/>
        <v>2976</v>
      </c>
      <c r="R43" s="52">
        <f t="shared" si="6"/>
        <v>56549</v>
      </c>
      <c r="T43" s="3">
        <v>1</v>
      </c>
      <c r="U43" s="3">
        <v>0</v>
      </c>
      <c r="V43" s="3">
        <v>0</v>
      </c>
      <c r="W43" s="3">
        <f t="shared" si="7"/>
        <v>56549</v>
      </c>
      <c r="X43" s="3">
        <f t="shared" si="8"/>
        <v>0</v>
      </c>
      <c r="Y43" s="3">
        <f t="shared" si="9"/>
        <v>0</v>
      </c>
    </row>
    <row r="44" spans="1:25" ht="18" customHeight="1" x14ac:dyDescent="0.25">
      <c r="A44" s="411">
        <v>0</v>
      </c>
      <c r="B44" s="411">
        <v>27</v>
      </c>
      <c r="C44" s="412" t="s">
        <v>41</v>
      </c>
      <c r="D44" s="411">
        <v>49</v>
      </c>
      <c r="E44" s="412" t="s">
        <v>42</v>
      </c>
      <c r="F44" s="411">
        <v>2</v>
      </c>
      <c r="G44" s="412" t="s">
        <v>9</v>
      </c>
      <c r="H44" s="30">
        <f>ROUND(FY17BaseCalcns!O45*(1+HeadcountChgs!$J44),0)</f>
        <v>32</v>
      </c>
      <c r="I44" s="30">
        <f>ROUND(FY17BaseCalcns!P45*(1+HeadcountChgs!$J44),0)</f>
        <v>29</v>
      </c>
      <c r="J44" s="52">
        <f>+ROUND(FY17BaseCalcns!Q45*(1+HeadcountChgs!$J44)*(TuitionRates!P45),0)</f>
        <v>859368</v>
      </c>
      <c r="K44" s="52">
        <f>+ROUND(FY17BaseCalcns!R45*(1+HeadcountChgs!$J44)*(TuitionRates!Q45),0)</f>
        <v>547786</v>
      </c>
      <c r="L44" s="41">
        <f t="shared" si="3"/>
        <v>21911</v>
      </c>
      <c r="M44" s="52">
        <f>+ROUND(FY17BaseCalcns!S45*TuitionRates!P45*(1+HeadcountChgs!J44),0)</f>
        <v>0</v>
      </c>
      <c r="N44" s="52">
        <f>ROUND(FY17BaseCalcns!T45*TuitionRates!Q45*(1+HeadcountChgs!J44),0)</f>
        <v>0</v>
      </c>
      <c r="O44" s="52">
        <f>ROUND(FY17BaseCalcns!U45*TuitionRates!R45*(1+HeadcountChgs!J44),0)</f>
        <v>0</v>
      </c>
      <c r="P44" s="52">
        <f t="shared" si="4"/>
        <v>0</v>
      </c>
      <c r="Q44" s="52">
        <f t="shared" si="5"/>
        <v>41873</v>
      </c>
      <c r="R44" s="52">
        <f t="shared" si="6"/>
        <v>795584</v>
      </c>
      <c r="T44" s="3">
        <v>1</v>
      </c>
      <c r="U44" s="3">
        <v>0</v>
      </c>
      <c r="V44" s="3">
        <v>0</v>
      </c>
      <c r="W44" s="3">
        <f t="shared" si="7"/>
        <v>795584</v>
      </c>
      <c r="X44" s="3">
        <f t="shared" si="8"/>
        <v>0</v>
      </c>
      <c r="Y44" s="3">
        <f t="shared" si="9"/>
        <v>0</v>
      </c>
    </row>
    <row r="45" spans="1:25" ht="18" customHeight="1" x14ac:dyDescent="0.25">
      <c r="A45" s="411">
        <v>0</v>
      </c>
      <c r="B45" s="411">
        <v>33</v>
      </c>
      <c r="C45" s="412" t="s">
        <v>46</v>
      </c>
      <c r="D45" s="411">
        <v>22</v>
      </c>
      <c r="E45" s="412" t="s">
        <v>124</v>
      </c>
      <c r="F45" s="411">
        <v>1</v>
      </c>
      <c r="G45" s="412" t="s">
        <v>7</v>
      </c>
      <c r="H45" s="30">
        <f>ROUND(FY17BaseCalcns!O46*(1+HeadcountChgs!$J45),0)</f>
        <v>211</v>
      </c>
      <c r="I45" s="30">
        <f>ROUND(FY17BaseCalcns!P46*(1+HeadcountChgs!$J45),0)</f>
        <v>173</v>
      </c>
      <c r="J45" s="52">
        <f>+ROUND(FY17BaseCalcns!Q46*(1+HeadcountChgs!$J45)*(TuitionRates!P46),0)</f>
        <v>3380074</v>
      </c>
      <c r="K45" s="52">
        <f>+ROUND(FY17BaseCalcns!R46*(1+HeadcountChgs!$J45)*(TuitionRates!Q46),0)</f>
        <v>3380074</v>
      </c>
      <c r="L45" s="41">
        <f t="shared" si="3"/>
        <v>135203</v>
      </c>
      <c r="M45" s="52">
        <f>+ROUND(FY17BaseCalcns!S46*TuitionRates!P46*(1+HeadcountChgs!J45),0)</f>
        <v>0</v>
      </c>
      <c r="N45" s="52">
        <f>ROUND(FY17BaseCalcns!T46*TuitionRates!Q46*(1+HeadcountChgs!J45),0)</f>
        <v>235071</v>
      </c>
      <c r="O45" s="52">
        <f>ROUND(FY17BaseCalcns!U46*TuitionRates!R46*(1+HeadcountChgs!J45),0)</f>
        <v>0</v>
      </c>
      <c r="P45" s="52">
        <f t="shared" si="4"/>
        <v>235071</v>
      </c>
      <c r="Q45" s="52">
        <f t="shared" si="5"/>
        <v>150490</v>
      </c>
      <c r="R45" s="52">
        <f t="shared" si="6"/>
        <v>2859310</v>
      </c>
      <c r="T45" s="3">
        <v>1</v>
      </c>
      <c r="U45" s="3">
        <v>0</v>
      </c>
      <c r="V45" s="3">
        <v>0</v>
      </c>
      <c r="W45" s="3">
        <f t="shared" si="7"/>
        <v>2859310</v>
      </c>
      <c r="X45" s="3">
        <f t="shared" si="8"/>
        <v>0</v>
      </c>
      <c r="Y45" s="3">
        <f t="shared" si="9"/>
        <v>0</v>
      </c>
    </row>
    <row r="46" spans="1:25" ht="18" customHeight="1" x14ac:dyDescent="0.25">
      <c r="A46" s="411">
        <v>0</v>
      </c>
      <c r="B46" s="411">
        <v>33</v>
      </c>
      <c r="C46" s="412" t="s">
        <v>46</v>
      </c>
      <c r="D46" s="411">
        <v>22</v>
      </c>
      <c r="E46" s="412" t="s">
        <v>124</v>
      </c>
      <c r="F46" s="411">
        <v>2</v>
      </c>
      <c r="G46" s="412" t="s">
        <v>9</v>
      </c>
      <c r="H46" s="30">
        <f>ROUND(FY17BaseCalcns!O47*(1+HeadcountChgs!$J46),0)</f>
        <v>224</v>
      </c>
      <c r="I46" s="30">
        <f>ROUND(FY17BaseCalcns!P47*(1+HeadcountChgs!$J46),0)</f>
        <v>167</v>
      </c>
      <c r="J46" s="52">
        <f>+ROUND(FY17BaseCalcns!Q47*(1+HeadcountChgs!$J46)*(TuitionRates!P47),0)</f>
        <v>5950671</v>
      </c>
      <c r="K46" s="52">
        <f>+ROUND(FY17BaseCalcns!R47*(1+HeadcountChgs!$J46)*(TuitionRates!Q47),0)</f>
        <v>3332872</v>
      </c>
      <c r="L46" s="41">
        <f t="shared" si="3"/>
        <v>133315</v>
      </c>
      <c r="M46" s="52">
        <f>+ROUND(FY17BaseCalcns!S47*TuitionRates!P47*(1+HeadcountChgs!J46),0)</f>
        <v>0</v>
      </c>
      <c r="N46" s="52">
        <f>ROUND(FY17BaseCalcns!T47*TuitionRates!Q47*(1+HeadcountChgs!J46),0)</f>
        <v>97886</v>
      </c>
      <c r="O46" s="52">
        <f>ROUND(FY17BaseCalcns!U47*TuitionRates!R47*(1+HeadcountChgs!J46),0)</f>
        <v>1198541</v>
      </c>
      <c r="P46" s="52">
        <f t="shared" si="4"/>
        <v>1296427</v>
      </c>
      <c r="Q46" s="52">
        <f t="shared" si="5"/>
        <v>226046</v>
      </c>
      <c r="R46" s="52">
        <f t="shared" si="6"/>
        <v>4294883</v>
      </c>
      <c r="T46" s="3">
        <v>1</v>
      </c>
      <c r="U46" s="3">
        <v>0</v>
      </c>
      <c r="V46" s="3">
        <v>0</v>
      </c>
      <c r="W46" s="3">
        <f t="shared" si="7"/>
        <v>4294883</v>
      </c>
      <c r="X46" s="3">
        <f t="shared" si="8"/>
        <v>0</v>
      </c>
      <c r="Y46" s="3">
        <f t="shared" si="9"/>
        <v>0</v>
      </c>
    </row>
    <row r="47" spans="1:25" ht="18" customHeight="1" x14ac:dyDescent="0.25">
      <c r="A47" s="411">
        <v>0</v>
      </c>
      <c r="B47" s="411">
        <v>37</v>
      </c>
      <c r="C47" s="412" t="s">
        <v>48</v>
      </c>
      <c r="D47" s="411">
        <v>52</v>
      </c>
      <c r="E47" s="412" t="s">
        <v>266</v>
      </c>
      <c r="F47" s="411">
        <v>1</v>
      </c>
      <c r="G47" s="412" t="s">
        <v>7</v>
      </c>
      <c r="H47" s="30">
        <f>ROUND(FY17BaseCalcns!O48*(1+HeadcountChgs!$J47),0)</f>
        <v>66</v>
      </c>
      <c r="I47" s="30">
        <f>ROUND(FY17BaseCalcns!P48*(1+HeadcountChgs!$J47),0)</f>
        <v>44</v>
      </c>
      <c r="J47" s="52">
        <f>+ROUND(FY17BaseCalcns!Q48*(1+HeadcountChgs!$J47)*(TuitionRates!P48),0)</f>
        <v>1334066</v>
      </c>
      <c r="K47" s="52">
        <f>+ROUND(FY17BaseCalcns!R48*(1+HeadcountChgs!$J47)*(TuitionRates!Q48),0)</f>
        <v>1334066</v>
      </c>
      <c r="L47" s="41">
        <f t="shared" si="3"/>
        <v>53363</v>
      </c>
      <c r="M47" s="52">
        <f>+ROUND(FY17BaseCalcns!S48*TuitionRates!P48*(1+HeadcountChgs!J47),0)</f>
        <v>0</v>
      </c>
      <c r="N47" s="52">
        <f>ROUND(FY17BaseCalcns!T48*TuitionRates!Q48*(1+HeadcountChgs!J47),0)</f>
        <v>87712</v>
      </c>
      <c r="O47" s="52">
        <f>ROUND(FY17BaseCalcns!U48*TuitionRates!R48*(1+HeadcountChgs!J47),0)</f>
        <v>0</v>
      </c>
      <c r="P47" s="52">
        <f t="shared" si="4"/>
        <v>87712</v>
      </c>
      <c r="Q47" s="52">
        <f t="shared" si="5"/>
        <v>59650</v>
      </c>
      <c r="R47" s="52">
        <f t="shared" si="6"/>
        <v>1133341</v>
      </c>
      <c r="T47" s="3">
        <v>1</v>
      </c>
      <c r="U47" s="3">
        <v>0</v>
      </c>
      <c r="V47" s="3">
        <v>0</v>
      </c>
      <c r="W47" s="3">
        <f t="shared" si="7"/>
        <v>1133341</v>
      </c>
      <c r="X47" s="3">
        <f t="shared" si="8"/>
        <v>0</v>
      </c>
      <c r="Y47" s="3">
        <f t="shared" si="9"/>
        <v>0</v>
      </c>
    </row>
    <row r="48" spans="1:25" ht="18" customHeight="1" x14ac:dyDescent="0.25">
      <c r="A48" s="411">
        <v>0</v>
      </c>
      <c r="B48" s="411">
        <v>37</v>
      </c>
      <c r="C48" s="412" t="s">
        <v>48</v>
      </c>
      <c r="D48" s="411">
        <v>52</v>
      </c>
      <c r="E48" s="412" t="s">
        <v>266</v>
      </c>
      <c r="F48" s="411">
        <v>2</v>
      </c>
      <c r="G48" s="412" t="s">
        <v>9</v>
      </c>
      <c r="H48" s="30">
        <f>ROUND(FY17BaseCalcns!O49*(1+HeadcountChgs!$J48),0)</f>
        <v>142</v>
      </c>
      <c r="I48" s="30">
        <f>ROUND(FY17BaseCalcns!P49*(1+HeadcountChgs!$J48),0)</f>
        <v>89</v>
      </c>
      <c r="J48" s="52">
        <f>+ROUND(FY17BaseCalcns!Q49*(1+HeadcountChgs!$J48)*(TuitionRates!P49),0)</f>
        <v>3968285</v>
      </c>
      <c r="K48" s="52">
        <f>+ROUND(FY17BaseCalcns!R49*(1+HeadcountChgs!$J48)*(TuitionRates!Q49),0)</f>
        <v>2708065</v>
      </c>
      <c r="L48" s="41">
        <f t="shared" si="3"/>
        <v>108323</v>
      </c>
      <c r="M48" s="52">
        <f>+ROUND(FY17BaseCalcns!S49*TuitionRates!P49*(1+HeadcountChgs!J48),0)</f>
        <v>0</v>
      </c>
      <c r="N48" s="52">
        <f>ROUND(FY17BaseCalcns!T49*TuitionRates!Q49*(1+HeadcountChgs!J48),0)</f>
        <v>25434</v>
      </c>
      <c r="O48" s="52">
        <f>ROUND(FY17BaseCalcns!U49*TuitionRates!R49*(1+HeadcountChgs!J48),0)</f>
        <v>585396</v>
      </c>
      <c r="P48" s="52">
        <f t="shared" si="4"/>
        <v>610830</v>
      </c>
      <c r="Q48" s="52">
        <f t="shared" si="5"/>
        <v>162457</v>
      </c>
      <c r="R48" s="52">
        <f t="shared" si="6"/>
        <v>3086675</v>
      </c>
      <c r="T48" s="3">
        <v>1</v>
      </c>
      <c r="U48" s="3">
        <v>0</v>
      </c>
      <c r="V48" s="3">
        <v>0</v>
      </c>
      <c r="W48" s="3">
        <f t="shared" si="7"/>
        <v>3086675</v>
      </c>
      <c r="X48" s="3">
        <f t="shared" si="8"/>
        <v>0</v>
      </c>
      <c r="Y48" s="3">
        <f t="shared" si="9"/>
        <v>0</v>
      </c>
    </row>
    <row r="49" spans="1:25" ht="18" customHeight="1" x14ac:dyDescent="0.25">
      <c r="A49" s="411">
        <v>0</v>
      </c>
      <c r="B49" s="411">
        <v>37</v>
      </c>
      <c r="C49" s="412" t="s">
        <v>48</v>
      </c>
      <c r="D49" s="411">
        <v>53</v>
      </c>
      <c r="E49" s="412" t="s">
        <v>267</v>
      </c>
      <c r="F49" s="411">
        <v>1</v>
      </c>
      <c r="G49" s="412" t="s">
        <v>7</v>
      </c>
      <c r="H49" s="30">
        <f>ROUND(FY17BaseCalcns!O50*(1+HeadcountChgs!$J49),0)</f>
        <v>57</v>
      </c>
      <c r="I49" s="30">
        <f>ROUND(FY17BaseCalcns!P50*(1+HeadcountChgs!$J49),0)</f>
        <v>38</v>
      </c>
      <c r="J49" s="52">
        <f>+ROUND(FY17BaseCalcns!Q50*(1+HeadcountChgs!$J49)*(TuitionRates!P50),0)</f>
        <v>1125400</v>
      </c>
      <c r="K49" s="52">
        <f>+ROUND(FY17BaseCalcns!R50*(1+HeadcountChgs!$J49)*(TuitionRates!Q50),0)</f>
        <v>1125400</v>
      </c>
      <c r="L49" s="41">
        <f t="shared" si="3"/>
        <v>45016</v>
      </c>
      <c r="M49" s="52">
        <f>+ROUND(FY17BaseCalcns!S50*TuitionRates!P50*(1+HeadcountChgs!J49),0)</f>
        <v>0</v>
      </c>
      <c r="N49" s="52">
        <f>ROUND(FY17BaseCalcns!T50*TuitionRates!Q50*(1+HeadcountChgs!J49),0)</f>
        <v>42367</v>
      </c>
      <c r="O49" s="52">
        <f>ROUND(FY17BaseCalcns!U50*TuitionRates!R50*(1+HeadcountChgs!J49),0)</f>
        <v>0</v>
      </c>
      <c r="P49" s="52">
        <f t="shared" si="4"/>
        <v>42367</v>
      </c>
      <c r="Q49" s="52">
        <f t="shared" si="5"/>
        <v>51901</v>
      </c>
      <c r="R49" s="52">
        <f t="shared" si="6"/>
        <v>986116</v>
      </c>
      <c r="T49" s="3">
        <v>1</v>
      </c>
      <c r="U49" s="3">
        <v>0</v>
      </c>
      <c r="V49" s="3">
        <v>0</v>
      </c>
      <c r="W49" s="3">
        <f t="shared" si="7"/>
        <v>986116</v>
      </c>
      <c r="X49" s="3">
        <f t="shared" si="8"/>
        <v>0</v>
      </c>
      <c r="Y49" s="3">
        <f t="shared" si="9"/>
        <v>0</v>
      </c>
    </row>
    <row r="50" spans="1:25" ht="18" customHeight="1" x14ac:dyDescent="0.25">
      <c r="A50" s="411">
        <v>0</v>
      </c>
      <c r="B50" s="411">
        <v>37</v>
      </c>
      <c r="C50" s="412" t="s">
        <v>48</v>
      </c>
      <c r="D50" s="411">
        <v>53</v>
      </c>
      <c r="E50" s="412" t="s">
        <v>267</v>
      </c>
      <c r="F50" s="411">
        <v>2</v>
      </c>
      <c r="G50" s="412" t="s">
        <v>9</v>
      </c>
      <c r="H50" s="30">
        <f>ROUND(FY17BaseCalcns!O51*(1+HeadcountChgs!$J50),0)</f>
        <v>122</v>
      </c>
      <c r="I50" s="30">
        <f>ROUND(FY17BaseCalcns!P51*(1+HeadcountChgs!$J50),0)</f>
        <v>84</v>
      </c>
      <c r="J50" s="52">
        <f>+ROUND(FY17BaseCalcns!Q51*(1+HeadcountChgs!$J50)*(TuitionRates!P51),0)</f>
        <v>3614999</v>
      </c>
      <c r="K50" s="52">
        <f>+ROUND(FY17BaseCalcns!R51*(1+HeadcountChgs!$J50)*(TuitionRates!Q51),0)</f>
        <v>2466752</v>
      </c>
      <c r="L50" s="41">
        <f t="shared" si="3"/>
        <v>98670</v>
      </c>
      <c r="M50" s="52">
        <f>+ROUND(FY17BaseCalcns!S51*TuitionRates!P51*(1+HeadcountChgs!J50),0)</f>
        <v>0</v>
      </c>
      <c r="N50" s="52">
        <f>ROUND(FY17BaseCalcns!T51*TuitionRates!Q51*(1+HeadcountChgs!J50),0)</f>
        <v>40663</v>
      </c>
      <c r="O50" s="52">
        <f>ROUND(FY17BaseCalcns!U51*TuitionRates!R51*(1+HeadcountChgs!J50),0)</f>
        <v>522847</v>
      </c>
      <c r="P50" s="52">
        <f t="shared" si="4"/>
        <v>563510</v>
      </c>
      <c r="Q50" s="52">
        <f t="shared" si="5"/>
        <v>147641</v>
      </c>
      <c r="R50" s="52">
        <f t="shared" si="6"/>
        <v>2805178</v>
      </c>
      <c r="T50" s="3">
        <v>1</v>
      </c>
      <c r="U50" s="3">
        <v>0</v>
      </c>
      <c r="V50" s="3">
        <v>0</v>
      </c>
      <c r="W50" s="3">
        <f t="shared" si="7"/>
        <v>2805178</v>
      </c>
      <c r="X50" s="3">
        <f t="shared" si="8"/>
        <v>0</v>
      </c>
      <c r="Y50" s="3">
        <f t="shared" si="9"/>
        <v>0</v>
      </c>
    </row>
    <row r="51" spans="1:25" ht="18" customHeight="1" x14ac:dyDescent="0.25">
      <c r="A51" s="411">
        <v>0</v>
      </c>
      <c r="B51" s="411">
        <v>39</v>
      </c>
      <c r="C51" s="412" t="s">
        <v>51</v>
      </c>
      <c r="D51" s="411">
        <v>57</v>
      </c>
      <c r="E51" s="412" t="s">
        <v>115</v>
      </c>
      <c r="F51" s="411">
        <v>1</v>
      </c>
      <c r="G51" s="412" t="s">
        <v>7</v>
      </c>
      <c r="H51" s="30">
        <f>ROUND(FY17BaseCalcns!O52*(1+HeadcountChgs!$J51),0)</f>
        <v>186</v>
      </c>
      <c r="I51" s="30">
        <f>ROUND(FY17BaseCalcns!P52*(1+HeadcountChgs!$J51),0)</f>
        <v>120</v>
      </c>
      <c r="J51" s="52">
        <f>+ROUND(FY17BaseCalcns!Q52*(1+HeadcountChgs!$J51)*(TuitionRates!P52),0)</f>
        <v>3636985</v>
      </c>
      <c r="K51" s="52">
        <f>+ROUND(FY17BaseCalcns!R52*(1+HeadcountChgs!$J51)*(TuitionRates!Q52),0)</f>
        <v>3636985</v>
      </c>
      <c r="L51" s="41">
        <f t="shared" si="3"/>
        <v>145479</v>
      </c>
      <c r="M51" s="52">
        <f>+ROUND(FY17BaseCalcns!S52*TuitionRates!P52*(1+HeadcountChgs!J51),0)</f>
        <v>0</v>
      </c>
      <c r="N51" s="52">
        <f>ROUND(FY17BaseCalcns!T52*TuitionRates!Q52*(1+HeadcountChgs!J51),0)</f>
        <v>132294</v>
      </c>
      <c r="O51" s="52">
        <f>ROUND(FY17BaseCalcns!U52*TuitionRates!R52*(1+HeadcountChgs!J51),0)</f>
        <v>0</v>
      </c>
      <c r="P51" s="52">
        <f t="shared" si="4"/>
        <v>132294</v>
      </c>
      <c r="Q51" s="52">
        <f t="shared" si="5"/>
        <v>167961</v>
      </c>
      <c r="R51" s="52">
        <f t="shared" si="6"/>
        <v>3191251</v>
      </c>
      <c r="T51" s="3">
        <v>1</v>
      </c>
      <c r="U51" s="3">
        <v>0</v>
      </c>
      <c r="V51" s="3">
        <v>0</v>
      </c>
      <c r="W51" s="3">
        <f t="shared" si="7"/>
        <v>3191251</v>
      </c>
      <c r="X51" s="3">
        <f t="shared" si="8"/>
        <v>0</v>
      </c>
      <c r="Y51" s="3">
        <f t="shared" si="9"/>
        <v>0</v>
      </c>
    </row>
    <row r="52" spans="1:25" ht="18" customHeight="1" x14ac:dyDescent="0.25">
      <c r="A52" s="411">
        <v>0</v>
      </c>
      <c r="B52" s="411">
        <v>39</v>
      </c>
      <c r="C52" s="412" t="s">
        <v>51</v>
      </c>
      <c r="D52" s="411">
        <v>57</v>
      </c>
      <c r="E52" s="412" t="s">
        <v>115</v>
      </c>
      <c r="F52" s="411">
        <v>2</v>
      </c>
      <c r="G52" s="412" t="s">
        <v>9</v>
      </c>
      <c r="H52" s="30">
        <f>ROUND(FY17BaseCalcns!O53*(1+HeadcountChgs!$J52),0)</f>
        <v>77</v>
      </c>
      <c r="I52" s="30">
        <f>ROUND(FY17BaseCalcns!P53*(1+HeadcountChgs!$J52),0)</f>
        <v>49</v>
      </c>
      <c r="J52" s="52">
        <f>+ROUND(FY17BaseCalcns!Q53*(1+HeadcountChgs!$J52)*(TuitionRates!P53),0)</f>
        <v>2077420</v>
      </c>
      <c r="K52" s="52">
        <f>+ROUND(FY17BaseCalcns!R53*(1+HeadcountChgs!$J52)*(TuitionRates!Q53),0)</f>
        <v>1496626</v>
      </c>
      <c r="L52" s="41">
        <f t="shared" si="3"/>
        <v>59865</v>
      </c>
      <c r="M52" s="52">
        <f>+ROUND(FY17BaseCalcns!S53*TuitionRates!P53*(1+HeadcountChgs!J52),0)</f>
        <v>0</v>
      </c>
      <c r="N52" s="52">
        <f>ROUND(FY17BaseCalcns!T53*TuitionRates!Q53*(1+HeadcountChgs!J52),0)</f>
        <v>20739</v>
      </c>
      <c r="O52" s="52">
        <f>ROUND(FY17BaseCalcns!U53*TuitionRates!R53*(1+HeadcountChgs!J52),0)</f>
        <v>118758</v>
      </c>
      <c r="P52" s="52">
        <f t="shared" si="4"/>
        <v>139497</v>
      </c>
      <c r="Q52" s="52">
        <f t="shared" si="5"/>
        <v>93903</v>
      </c>
      <c r="R52" s="52">
        <f t="shared" si="6"/>
        <v>1784155</v>
      </c>
      <c r="T52" s="3">
        <v>1</v>
      </c>
      <c r="U52" s="3">
        <v>0</v>
      </c>
      <c r="V52" s="3">
        <v>0</v>
      </c>
      <c r="W52" s="3">
        <f t="shared" si="7"/>
        <v>1784155</v>
      </c>
      <c r="X52" s="3">
        <f t="shared" si="8"/>
        <v>0</v>
      </c>
      <c r="Y52" s="3">
        <f t="shared" si="9"/>
        <v>0</v>
      </c>
    </row>
    <row r="53" spans="1:25" ht="18" customHeight="1" x14ac:dyDescent="0.25">
      <c r="A53" s="411">
        <v>0</v>
      </c>
      <c r="B53" s="411">
        <v>39</v>
      </c>
      <c r="C53" s="412" t="s">
        <v>51</v>
      </c>
      <c r="D53" s="411">
        <v>59</v>
      </c>
      <c r="E53" s="412" t="s">
        <v>268</v>
      </c>
      <c r="F53" s="411">
        <v>1</v>
      </c>
      <c r="G53" s="412" t="s">
        <v>7</v>
      </c>
      <c r="H53" s="30">
        <f>ROUND(FY17BaseCalcns!O54*(1+HeadcountChgs!$J53),0)</f>
        <v>321</v>
      </c>
      <c r="I53" s="30">
        <f>ROUND(FY17BaseCalcns!P54*(1+HeadcountChgs!$J53),0)</f>
        <v>214</v>
      </c>
      <c r="J53" s="52">
        <f>+ROUND(FY17BaseCalcns!Q54*(1+HeadcountChgs!$J53)*(TuitionRates!P54),0)</f>
        <v>6482116</v>
      </c>
      <c r="K53" s="52">
        <f>+ROUND(FY17BaseCalcns!R54*(1+HeadcountChgs!$J53)*(TuitionRates!Q54),0)</f>
        <v>6482116</v>
      </c>
      <c r="L53" s="41">
        <f t="shared" si="3"/>
        <v>259285</v>
      </c>
      <c r="M53" s="52">
        <f>+ROUND(FY17BaseCalcns!S54*TuitionRates!P54*(1+HeadcountChgs!J53),0)</f>
        <v>61015</v>
      </c>
      <c r="N53" s="52">
        <f>ROUND(FY17BaseCalcns!T54*TuitionRates!Q54*(1+HeadcountChgs!J53),0)</f>
        <v>15047</v>
      </c>
      <c r="O53" s="52">
        <f>ROUND(FY17BaseCalcns!U54*TuitionRates!R54*(1+HeadcountChgs!J53),0)</f>
        <v>0</v>
      </c>
      <c r="P53" s="52">
        <f t="shared" si="4"/>
        <v>76062</v>
      </c>
      <c r="Q53" s="52">
        <f t="shared" si="5"/>
        <v>307338</v>
      </c>
      <c r="R53" s="52">
        <f t="shared" si="6"/>
        <v>5839431</v>
      </c>
      <c r="T53" s="3">
        <v>1</v>
      </c>
      <c r="U53" s="3">
        <v>0</v>
      </c>
      <c r="V53" s="3">
        <v>0</v>
      </c>
      <c r="W53" s="3">
        <f t="shared" si="7"/>
        <v>5839431</v>
      </c>
      <c r="X53" s="3">
        <f t="shared" si="8"/>
        <v>0</v>
      </c>
      <c r="Y53" s="3">
        <f t="shared" si="9"/>
        <v>0</v>
      </c>
    </row>
    <row r="54" spans="1:25" ht="18" customHeight="1" x14ac:dyDescent="0.25">
      <c r="A54" s="411">
        <v>0</v>
      </c>
      <c r="B54" s="411">
        <v>39</v>
      </c>
      <c r="C54" s="412" t="s">
        <v>51</v>
      </c>
      <c r="D54" s="411">
        <v>59</v>
      </c>
      <c r="E54" s="412" t="s">
        <v>268</v>
      </c>
      <c r="F54" s="411">
        <v>2</v>
      </c>
      <c r="G54" s="412" t="s">
        <v>9</v>
      </c>
      <c r="H54" s="30">
        <f>ROUND(FY17BaseCalcns!O55*(1+HeadcountChgs!$J54),0)</f>
        <v>153</v>
      </c>
      <c r="I54" s="30">
        <f>ROUND(FY17BaseCalcns!P55*(1+HeadcountChgs!$J54),0)</f>
        <v>100</v>
      </c>
      <c r="J54" s="52">
        <f>+ROUND(FY17BaseCalcns!Q55*(1+HeadcountChgs!$J54)*(TuitionRates!P55),0)</f>
        <v>4161478</v>
      </c>
      <c r="K54" s="52">
        <f>+ROUND(FY17BaseCalcns!R55*(1+HeadcountChgs!$J54)*(TuitionRates!Q55),0)</f>
        <v>3046968</v>
      </c>
      <c r="L54" s="41">
        <f t="shared" si="3"/>
        <v>121879</v>
      </c>
      <c r="M54" s="52">
        <f>+ROUND(FY17BaseCalcns!S55*TuitionRates!P55*(1+HeadcountChgs!J54),0)</f>
        <v>243054</v>
      </c>
      <c r="N54" s="52">
        <f>ROUND(FY17BaseCalcns!T55*TuitionRates!Q55*(1+HeadcountChgs!J54),0)</f>
        <v>15026</v>
      </c>
      <c r="O54" s="52">
        <f>ROUND(FY17BaseCalcns!U55*TuitionRates!R55*(1+HeadcountChgs!J54),0)</f>
        <v>401068</v>
      </c>
      <c r="P54" s="52">
        <f t="shared" si="4"/>
        <v>659148</v>
      </c>
      <c r="Q54" s="52">
        <f t="shared" si="5"/>
        <v>169023</v>
      </c>
      <c r="R54" s="52">
        <f t="shared" si="6"/>
        <v>3211428</v>
      </c>
      <c r="T54" s="3">
        <v>1</v>
      </c>
      <c r="U54" s="3">
        <v>0</v>
      </c>
      <c r="V54" s="3">
        <v>0</v>
      </c>
      <c r="W54" s="3">
        <f t="shared" si="7"/>
        <v>3211428</v>
      </c>
      <c r="X54" s="3">
        <f t="shared" si="8"/>
        <v>0</v>
      </c>
      <c r="Y54" s="3">
        <f t="shared" si="9"/>
        <v>0</v>
      </c>
    </row>
    <row r="55" spans="1:25" ht="18" customHeight="1" x14ac:dyDescent="0.25">
      <c r="A55" s="411">
        <v>0</v>
      </c>
      <c r="B55" s="411">
        <v>41</v>
      </c>
      <c r="C55" s="412" t="s">
        <v>53</v>
      </c>
      <c r="D55" s="411">
        <v>58</v>
      </c>
      <c r="E55" s="412" t="s">
        <v>54</v>
      </c>
      <c r="F55" s="411">
        <v>1</v>
      </c>
      <c r="G55" s="412" t="s">
        <v>7</v>
      </c>
      <c r="H55" s="30">
        <f>ROUND(FY17BaseCalcns!O56*(1+HeadcountChgs!$J55),0)</f>
        <v>27</v>
      </c>
      <c r="I55" s="30">
        <f>ROUND(FY17BaseCalcns!P56*(1+HeadcountChgs!$J55),0)</f>
        <v>21</v>
      </c>
      <c r="J55" s="52">
        <f>+ROUND(FY17BaseCalcns!Q56*(1+HeadcountChgs!$J55)*(TuitionRates!P56),0)</f>
        <v>434956</v>
      </c>
      <c r="K55" s="52">
        <f>+ROUND(FY17BaseCalcns!R56*(1+HeadcountChgs!$J55)*(TuitionRates!Q56),0)</f>
        <v>434956</v>
      </c>
      <c r="L55" s="41">
        <f t="shared" si="3"/>
        <v>17398</v>
      </c>
      <c r="M55" s="52">
        <f>+ROUND(FY17BaseCalcns!S56*TuitionRates!P56*(1+HeadcountChgs!J55),0)</f>
        <v>0</v>
      </c>
      <c r="N55" s="52">
        <f>ROUND(FY17BaseCalcns!T56*TuitionRates!Q56*(1+HeadcountChgs!J55),0)</f>
        <v>0</v>
      </c>
      <c r="O55" s="52">
        <f>ROUND(FY17BaseCalcns!U56*TuitionRates!R56*(1+HeadcountChgs!J55),0)</f>
        <v>0</v>
      </c>
      <c r="P55" s="52">
        <f t="shared" si="4"/>
        <v>0</v>
      </c>
      <c r="Q55" s="52">
        <f t="shared" si="5"/>
        <v>20878</v>
      </c>
      <c r="R55" s="52">
        <f t="shared" si="6"/>
        <v>396680</v>
      </c>
      <c r="T55" s="3">
        <v>1</v>
      </c>
      <c r="U55" s="3">
        <v>0</v>
      </c>
      <c r="V55" s="3">
        <v>0</v>
      </c>
      <c r="W55" s="3">
        <f t="shared" si="7"/>
        <v>396680</v>
      </c>
      <c r="X55" s="3">
        <f t="shared" si="8"/>
        <v>0</v>
      </c>
      <c r="Y55" s="3">
        <f t="shared" si="9"/>
        <v>0</v>
      </c>
    </row>
    <row r="56" spans="1:25" ht="18" customHeight="1" x14ac:dyDescent="0.25">
      <c r="A56" s="411">
        <v>0</v>
      </c>
      <c r="B56" s="411">
        <v>41</v>
      </c>
      <c r="C56" s="412" t="s">
        <v>53</v>
      </c>
      <c r="D56" s="411">
        <v>58</v>
      </c>
      <c r="E56" s="412" t="s">
        <v>54</v>
      </c>
      <c r="F56" s="411">
        <v>2</v>
      </c>
      <c r="G56" s="412" t="s">
        <v>9</v>
      </c>
      <c r="H56" s="30">
        <f>ROUND(FY17BaseCalcns!O57*(1+HeadcountChgs!$J56),0)</f>
        <v>73</v>
      </c>
      <c r="I56" s="30">
        <f>ROUND(FY17BaseCalcns!P57*(1+HeadcountChgs!$J56),0)</f>
        <v>54</v>
      </c>
      <c r="J56" s="52">
        <f>+ROUND(FY17BaseCalcns!Q57*(1+HeadcountChgs!$J56)*(TuitionRates!P57),0)</f>
        <v>1923612</v>
      </c>
      <c r="K56" s="52">
        <f>+ROUND(FY17BaseCalcns!R57*(1+HeadcountChgs!$J56)*(TuitionRates!Q57),0)</f>
        <v>1132434</v>
      </c>
      <c r="L56" s="41">
        <f t="shared" si="3"/>
        <v>45297</v>
      </c>
      <c r="M56" s="52">
        <f>+ROUND(FY17BaseCalcns!S57*TuitionRates!P57*(1+HeadcountChgs!J56),0)</f>
        <v>0</v>
      </c>
      <c r="N56" s="52">
        <f>ROUND(FY17BaseCalcns!T57*TuitionRates!Q57*(1+HeadcountChgs!J56),0)</f>
        <v>90355</v>
      </c>
      <c r="O56" s="52">
        <f>ROUND(FY17BaseCalcns!U57*TuitionRates!R57*(1+HeadcountChgs!J56),0)</f>
        <v>72039</v>
      </c>
      <c r="P56" s="52">
        <f t="shared" si="4"/>
        <v>162394</v>
      </c>
      <c r="Q56" s="52">
        <f t="shared" si="5"/>
        <v>85796</v>
      </c>
      <c r="R56" s="52">
        <f t="shared" si="6"/>
        <v>1630125</v>
      </c>
      <c r="T56" s="3">
        <v>1</v>
      </c>
      <c r="U56" s="3">
        <v>0</v>
      </c>
      <c r="V56" s="3">
        <v>0</v>
      </c>
      <c r="W56" s="3">
        <f t="shared" si="7"/>
        <v>1630125</v>
      </c>
      <c r="X56" s="3">
        <f t="shared" si="8"/>
        <v>0</v>
      </c>
      <c r="Y56" s="3">
        <f t="shared" si="9"/>
        <v>0</v>
      </c>
    </row>
    <row r="57" spans="1:25" ht="18" customHeight="1" x14ac:dyDescent="0.25">
      <c r="A57" s="411">
        <v>0</v>
      </c>
      <c r="B57" s="411">
        <v>41</v>
      </c>
      <c r="C57" s="412" t="s">
        <v>53</v>
      </c>
      <c r="D57" s="411">
        <v>60</v>
      </c>
      <c r="E57" s="412" t="s">
        <v>55</v>
      </c>
      <c r="F57" s="411">
        <v>1</v>
      </c>
      <c r="G57" s="412" t="s">
        <v>7</v>
      </c>
      <c r="H57" s="30">
        <f>ROUND(FY17BaseCalcns!O58*(1+HeadcountChgs!$J57),0)</f>
        <v>1</v>
      </c>
      <c r="I57" s="30">
        <f>ROUND(FY17BaseCalcns!P58*(1+HeadcountChgs!$J57),0)</f>
        <v>3</v>
      </c>
      <c r="J57" s="52">
        <f>+ROUND(FY17BaseCalcns!Q58*(1+HeadcountChgs!$J57)*(TuitionRates!P58),0)</f>
        <v>26139</v>
      </c>
      <c r="K57" s="52">
        <f>+ROUND(FY17BaseCalcns!R58*(1+HeadcountChgs!$J57)*(TuitionRates!Q58),0)</f>
        <v>26139</v>
      </c>
      <c r="L57" s="41">
        <f t="shared" si="3"/>
        <v>1046</v>
      </c>
      <c r="M57" s="52">
        <f>+ROUND(FY17BaseCalcns!S58*TuitionRates!P58*(1+HeadcountChgs!J57),0)</f>
        <v>0</v>
      </c>
      <c r="N57" s="52">
        <f>ROUND(FY17BaseCalcns!T58*TuitionRates!Q58*(1+HeadcountChgs!J57),0)</f>
        <v>0</v>
      </c>
      <c r="O57" s="52">
        <f>ROUND(FY17BaseCalcns!U58*TuitionRates!R58*(1+HeadcountChgs!J57),0)</f>
        <v>0</v>
      </c>
      <c r="P57" s="52">
        <f t="shared" si="4"/>
        <v>0</v>
      </c>
      <c r="Q57" s="52">
        <f t="shared" si="5"/>
        <v>1255</v>
      </c>
      <c r="R57" s="52">
        <f t="shared" si="6"/>
        <v>23838</v>
      </c>
      <c r="T57" s="3">
        <v>1</v>
      </c>
      <c r="U57" s="3">
        <v>0</v>
      </c>
      <c r="V57" s="3">
        <v>0</v>
      </c>
      <c r="W57" s="3">
        <f t="shared" si="7"/>
        <v>23838</v>
      </c>
      <c r="X57" s="3">
        <f t="shared" si="8"/>
        <v>0</v>
      </c>
      <c r="Y57" s="3">
        <f t="shared" si="9"/>
        <v>0</v>
      </c>
    </row>
    <row r="58" spans="1:25" ht="18" customHeight="1" x14ac:dyDescent="0.25">
      <c r="A58" s="411">
        <v>0</v>
      </c>
      <c r="B58" s="411">
        <v>41</v>
      </c>
      <c r="C58" s="412" t="s">
        <v>53</v>
      </c>
      <c r="D58" s="411">
        <v>60</v>
      </c>
      <c r="E58" s="412" t="s">
        <v>55</v>
      </c>
      <c r="F58" s="411">
        <v>2</v>
      </c>
      <c r="G58" s="412" t="s">
        <v>9</v>
      </c>
      <c r="H58" s="30">
        <f>ROUND(FY17BaseCalcns!O59*(1+HeadcountChgs!$J58),0)</f>
        <v>10</v>
      </c>
      <c r="I58" s="30">
        <f>ROUND(FY17BaseCalcns!P59*(1+HeadcountChgs!$J58),0)</f>
        <v>21</v>
      </c>
      <c r="J58" s="52">
        <f>+ROUND(FY17BaseCalcns!Q59*(1+HeadcountChgs!$J58)*(TuitionRates!P59),0)</f>
        <v>379435</v>
      </c>
      <c r="K58" s="52">
        <f>+ROUND(FY17BaseCalcns!R59*(1+HeadcountChgs!$J58)*(TuitionRates!Q59),0)</f>
        <v>195843</v>
      </c>
      <c r="L58" s="41">
        <f t="shared" si="3"/>
        <v>7834</v>
      </c>
      <c r="M58" s="52">
        <f>+ROUND(FY17BaseCalcns!S59*TuitionRates!P59*(1+HeadcountChgs!J58),0)</f>
        <v>0</v>
      </c>
      <c r="N58" s="52">
        <f>ROUND(FY17BaseCalcns!T59*TuitionRates!Q59*(1+HeadcountChgs!J58),0)</f>
        <v>0</v>
      </c>
      <c r="O58" s="52">
        <f>ROUND(FY17BaseCalcns!U59*TuitionRates!R59*(1+HeadcountChgs!J58),0)</f>
        <v>0</v>
      </c>
      <c r="P58" s="52">
        <f t="shared" si="4"/>
        <v>0</v>
      </c>
      <c r="Q58" s="52">
        <f t="shared" si="5"/>
        <v>18580</v>
      </c>
      <c r="R58" s="52">
        <f t="shared" si="6"/>
        <v>353021</v>
      </c>
      <c r="T58" s="3">
        <v>1</v>
      </c>
      <c r="U58" s="3">
        <v>0</v>
      </c>
      <c r="V58" s="3">
        <v>0</v>
      </c>
      <c r="W58" s="3">
        <f t="shared" si="7"/>
        <v>353021</v>
      </c>
      <c r="X58" s="3">
        <f t="shared" si="8"/>
        <v>0</v>
      </c>
      <c r="Y58" s="3">
        <f t="shared" si="9"/>
        <v>0</v>
      </c>
    </row>
    <row r="59" spans="1:25" ht="18" customHeight="1" x14ac:dyDescent="0.25">
      <c r="A59" s="411">
        <v>0</v>
      </c>
      <c r="B59" s="411">
        <v>45</v>
      </c>
      <c r="C59" s="412" t="s">
        <v>57</v>
      </c>
      <c r="D59" s="411">
        <v>76</v>
      </c>
      <c r="E59" s="412" t="s">
        <v>270</v>
      </c>
      <c r="F59" s="411">
        <v>1</v>
      </c>
      <c r="G59" s="412" t="s">
        <v>7</v>
      </c>
      <c r="H59" s="30">
        <f>ROUND(FY17BaseCalcns!O60*(1+HeadcountChgs!$J59),0)</f>
        <v>97</v>
      </c>
      <c r="I59" s="30">
        <f>ROUND(FY17BaseCalcns!P60*(1+HeadcountChgs!$J59),0)</f>
        <v>94</v>
      </c>
      <c r="J59" s="52">
        <f>+ROUND(FY17BaseCalcns!Q60*(1+HeadcountChgs!$J59)*(TuitionRates!P60),0)</f>
        <v>2214225</v>
      </c>
      <c r="K59" s="52">
        <f>+ROUND(FY17BaseCalcns!R60*(1+HeadcountChgs!$J59)*(TuitionRates!Q60),0)</f>
        <v>2214225</v>
      </c>
      <c r="L59" s="41">
        <f t="shared" si="3"/>
        <v>88569</v>
      </c>
      <c r="M59" s="52">
        <f>+ROUND(FY17BaseCalcns!S60*TuitionRates!P60*(1+HeadcountChgs!J59),0)</f>
        <v>0</v>
      </c>
      <c r="N59" s="52">
        <f>ROUND(FY17BaseCalcns!T60*TuitionRates!Q60*(1+HeadcountChgs!J59),0)</f>
        <v>80279</v>
      </c>
      <c r="O59" s="52">
        <f>ROUND(FY17BaseCalcns!U60*TuitionRates!R60*(1+HeadcountChgs!J59),0)</f>
        <v>0</v>
      </c>
      <c r="P59" s="52">
        <f t="shared" si="4"/>
        <v>80279</v>
      </c>
      <c r="Q59" s="52">
        <f t="shared" si="5"/>
        <v>102269</v>
      </c>
      <c r="R59" s="52">
        <f t="shared" si="6"/>
        <v>1943108</v>
      </c>
      <c r="T59" s="3">
        <v>1</v>
      </c>
      <c r="U59" s="3">
        <v>0</v>
      </c>
      <c r="V59" s="3">
        <v>0</v>
      </c>
      <c r="W59" s="3">
        <f t="shared" si="7"/>
        <v>1943108</v>
      </c>
      <c r="X59" s="3">
        <f t="shared" si="8"/>
        <v>0</v>
      </c>
      <c r="Y59" s="3">
        <f t="shared" si="9"/>
        <v>0</v>
      </c>
    </row>
    <row r="60" spans="1:25" ht="18" customHeight="1" x14ac:dyDescent="0.25">
      <c r="A60" s="411">
        <v>0</v>
      </c>
      <c r="B60" s="411">
        <v>45</v>
      </c>
      <c r="C60" s="412" t="s">
        <v>57</v>
      </c>
      <c r="D60" s="411">
        <v>76</v>
      </c>
      <c r="E60" s="412" t="s">
        <v>270</v>
      </c>
      <c r="F60" s="411">
        <v>2</v>
      </c>
      <c r="G60" s="412" t="s">
        <v>9</v>
      </c>
      <c r="H60" s="30">
        <f>ROUND(FY17BaseCalcns!O61*(1+HeadcountChgs!$J60),0)</f>
        <v>18</v>
      </c>
      <c r="I60" s="30">
        <f>ROUND(FY17BaseCalcns!P61*(1+HeadcountChgs!$J60),0)</f>
        <v>15</v>
      </c>
      <c r="J60" s="52">
        <f>+ROUND(FY17BaseCalcns!Q61*(1+HeadcountChgs!$J60)*(TuitionRates!P61),0)</f>
        <v>563214</v>
      </c>
      <c r="K60" s="52">
        <f>+ROUND(FY17BaseCalcns!R61*(1+HeadcountChgs!$J60)*(TuitionRates!Q61),0)</f>
        <v>370225</v>
      </c>
      <c r="L60" s="41">
        <f t="shared" si="3"/>
        <v>14809</v>
      </c>
      <c r="M60" s="52">
        <f>+ROUND(FY17BaseCalcns!S61*TuitionRates!P61*(1+HeadcountChgs!J60),0)</f>
        <v>0</v>
      </c>
      <c r="N60" s="52">
        <f>ROUND(FY17BaseCalcns!T61*TuitionRates!Q61*(1+HeadcountChgs!J60),0)</f>
        <v>0</v>
      </c>
      <c r="O60" s="52">
        <f>ROUND(FY17BaseCalcns!U61*TuitionRates!R61*(1+HeadcountChgs!J60),0)</f>
        <v>75261</v>
      </c>
      <c r="P60" s="52">
        <f t="shared" si="4"/>
        <v>75261</v>
      </c>
      <c r="Q60" s="52">
        <f t="shared" si="5"/>
        <v>23657</v>
      </c>
      <c r="R60" s="52">
        <f t="shared" si="6"/>
        <v>449487</v>
      </c>
      <c r="T60" s="3">
        <v>1</v>
      </c>
      <c r="U60" s="3">
        <v>0</v>
      </c>
      <c r="V60" s="3">
        <v>0</v>
      </c>
      <c r="W60" s="3">
        <f t="shared" si="7"/>
        <v>449487</v>
      </c>
      <c r="X60" s="3">
        <f t="shared" si="8"/>
        <v>0</v>
      </c>
      <c r="Y60" s="3">
        <f t="shared" si="9"/>
        <v>0</v>
      </c>
    </row>
    <row r="61" spans="1:25" ht="18" customHeight="1" x14ac:dyDescent="0.25">
      <c r="A61" s="411">
        <v>0</v>
      </c>
      <c r="B61" s="411">
        <v>47</v>
      </c>
      <c r="C61" s="412" t="s">
        <v>60</v>
      </c>
      <c r="D61" s="411">
        <v>79</v>
      </c>
      <c r="E61" s="412" t="s">
        <v>61</v>
      </c>
      <c r="F61" s="411">
        <v>1</v>
      </c>
      <c r="G61" s="412" t="s">
        <v>7</v>
      </c>
      <c r="H61" s="30">
        <f>ROUND(FY17BaseCalcns!O62*(1+HeadcountChgs!$J61),0)</f>
        <v>542</v>
      </c>
      <c r="I61" s="30">
        <f>ROUND(FY17BaseCalcns!P62*(1+HeadcountChgs!$J61),0)</f>
        <v>331</v>
      </c>
      <c r="J61" s="52">
        <f>+ROUND(FY17BaseCalcns!Q62*(1+HeadcountChgs!$J61)*(TuitionRates!P62),0)</f>
        <v>10093782</v>
      </c>
      <c r="K61" s="52">
        <f>+ROUND(FY17BaseCalcns!R62*(1+HeadcountChgs!$J61)*(TuitionRates!Q62),0)</f>
        <v>10093782</v>
      </c>
      <c r="L61" s="41">
        <f t="shared" si="3"/>
        <v>403751</v>
      </c>
      <c r="M61" s="52">
        <f>+ROUND(FY17BaseCalcns!S62*TuitionRates!P62*(1+HeadcountChgs!J61),0)</f>
        <v>1134252</v>
      </c>
      <c r="N61" s="52">
        <f>ROUND(FY17BaseCalcns!T62*TuitionRates!Q62*(1+HeadcountChgs!J61),0)</f>
        <v>28653</v>
      </c>
      <c r="O61" s="52">
        <f>ROUND(FY17BaseCalcns!U62*TuitionRates!R62*(1+HeadcountChgs!J61),0)</f>
        <v>0</v>
      </c>
      <c r="P61" s="52">
        <f t="shared" si="4"/>
        <v>1162905</v>
      </c>
      <c r="Q61" s="52">
        <f t="shared" si="5"/>
        <v>426356</v>
      </c>
      <c r="R61" s="52">
        <f t="shared" si="6"/>
        <v>8100770</v>
      </c>
      <c r="T61" s="3">
        <v>1</v>
      </c>
      <c r="U61" s="3">
        <v>0</v>
      </c>
      <c r="V61" s="3">
        <v>0</v>
      </c>
      <c r="W61" s="3">
        <f t="shared" si="7"/>
        <v>8100770</v>
      </c>
      <c r="X61" s="3">
        <f t="shared" si="8"/>
        <v>0</v>
      </c>
      <c r="Y61" s="3">
        <f t="shared" si="9"/>
        <v>0</v>
      </c>
    </row>
    <row r="62" spans="1:25" ht="18" customHeight="1" x14ac:dyDescent="0.25">
      <c r="A62" s="411">
        <v>0</v>
      </c>
      <c r="B62" s="411">
        <v>47</v>
      </c>
      <c r="C62" s="412" t="s">
        <v>60</v>
      </c>
      <c r="D62" s="411">
        <v>79</v>
      </c>
      <c r="E62" s="412" t="s">
        <v>61</v>
      </c>
      <c r="F62" s="411">
        <v>2</v>
      </c>
      <c r="G62" s="412" t="s">
        <v>9</v>
      </c>
      <c r="H62" s="30">
        <f>ROUND(FY17BaseCalcns!O63*(1+HeadcountChgs!$J62),0)</f>
        <v>93</v>
      </c>
      <c r="I62" s="30">
        <f>ROUND(FY17BaseCalcns!P63*(1+HeadcountChgs!$J62),0)</f>
        <v>53</v>
      </c>
      <c r="J62" s="52">
        <f>+ROUND(FY17BaseCalcns!Q63*(1+HeadcountChgs!$J62)*(TuitionRates!P63),0)</f>
        <v>2962812</v>
      </c>
      <c r="K62" s="52">
        <f>+ROUND(FY17BaseCalcns!R63*(1+HeadcountChgs!$J62)*(TuitionRates!Q63),0)</f>
        <v>1724404</v>
      </c>
      <c r="L62" s="41">
        <f t="shared" si="3"/>
        <v>68976</v>
      </c>
      <c r="M62" s="52">
        <f>+ROUND(FY17BaseCalcns!S63*TuitionRates!P63*(1+HeadcountChgs!J62),0)</f>
        <v>351822</v>
      </c>
      <c r="N62" s="52">
        <f>ROUND(FY17BaseCalcns!T63*TuitionRates!Q63*(1+HeadcountChgs!J62),0)</f>
        <v>0</v>
      </c>
      <c r="O62" s="52">
        <f>ROUND(FY17BaseCalcns!U63*TuitionRates!R63*(1+HeadcountChgs!J62),0)</f>
        <v>0</v>
      </c>
      <c r="P62" s="52">
        <f t="shared" si="4"/>
        <v>351822</v>
      </c>
      <c r="Q62" s="52">
        <f t="shared" si="5"/>
        <v>127101</v>
      </c>
      <c r="R62" s="52">
        <f t="shared" si="6"/>
        <v>2414913</v>
      </c>
      <c r="T62" s="3">
        <v>1</v>
      </c>
      <c r="U62" s="3">
        <v>0</v>
      </c>
      <c r="V62" s="3">
        <v>0</v>
      </c>
      <c r="W62" s="3">
        <f t="shared" si="7"/>
        <v>2414913</v>
      </c>
      <c r="X62" s="3">
        <f t="shared" si="8"/>
        <v>0</v>
      </c>
      <c r="Y62" s="3">
        <f t="shared" si="9"/>
        <v>0</v>
      </c>
    </row>
    <row r="63" spans="1:25" ht="18" customHeight="1" x14ac:dyDescent="0.25">
      <c r="A63" s="411">
        <v>0</v>
      </c>
      <c r="B63" s="411">
        <v>47</v>
      </c>
      <c r="C63" s="412" t="s">
        <v>116</v>
      </c>
      <c r="D63" s="411">
        <v>85</v>
      </c>
      <c r="E63" s="412" t="s">
        <v>116</v>
      </c>
      <c r="F63" s="411">
        <v>1</v>
      </c>
      <c r="G63" s="412" t="s">
        <v>7</v>
      </c>
      <c r="H63" s="30">
        <f>ROUND(FY17BaseCalcns!O64*(1+HeadcountChgs!$J63),0)</f>
        <v>0</v>
      </c>
      <c r="I63" s="30">
        <f>ROUND(FY17BaseCalcns!P64*(1+HeadcountChgs!$J63),0)</f>
        <v>0</v>
      </c>
      <c r="J63" s="52">
        <f>+ROUND(FY17BaseCalcns!Q64*(1+HeadcountChgs!$J63)*(TuitionRates!P64),0)</f>
        <v>0</v>
      </c>
      <c r="K63" s="52">
        <f>+ROUND(FY17BaseCalcns!R64*(1+HeadcountChgs!$J63)*(TuitionRates!Q64),0)</f>
        <v>0</v>
      </c>
      <c r="L63" s="41">
        <f t="shared" si="3"/>
        <v>0</v>
      </c>
      <c r="M63" s="52">
        <f>+ROUND(FY17BaseCalcns!S64*TuitionRates!P64*(1+HeadcountChgs!J63),0)</f>
        <v>0</v>
      </c>
      <c r="N63" s="52">
        <f>ROUND(FY17BaseCalcns!T64*TuitionRates!Q64*(1+HeadcountChgs!J63),0)</f>
        <v>0</v>
      </c>
      <c r="O63" s="52">
        <f>ROUND(FY17BaseCalcns!U64*TuitionRates!R64*(1+HeadcountChgs!J63),0)</f>
        <v>0</v>
      </c>
      <c r="P63" s="52">
        <f t="shared" si="4"/>
        <v>0</v>
      </c>
      <c r="Q63" s="52">
        <f t="shared" si="5"/>
        <v>0</v>
      </c>
      <c r="R63" s="52">
        <f t="shared" si="6"/>
        <v>0</v>
      </c>
      <c r="T63" s="3">
        <v>1</v>
      </c>
      <c r="U63" s="3">
        <v>0</v>
      </c>
      <c r="V63" s="3">
        <v>0</v>
      </c>
      <c r="W63" s="3">
        <f t="shared" si="7"/>
        <v>0</v>
      </c>
      <c r="X63" s="3">
        <f t="shared" si="8"/>
        <v>0</v>
      </c>
      <c r="Y63" s="3">
        <f t="shared" si="9"/>
        <v>0</v>
      </c>
    </row>
    <row r="64" spans="1:25" ht="18" customHeight="1" x14ac:dyDescent="0.25">
      <c r="A64" s="411">
        <v>0</v>
      </c>
      <c r="B64" s="411">
        <v>47</v>
      </c>
      <c r="C64" s="412" t="s">
        <v>116</v>
      </c>
      <c r="D64" s="411">
        <v>85</v>
      </c>
      <c r="E64" s="412" t="s">
        <v>116</v>
      </c>
      <c r="F64" s="411">
        <v>2</v>
      </c>
      <c r="G64" s="412" t="s">
        <v>9</v>
      </c>
      <c r="H64" s="30">
        <f>ROUND(FY17BaseCalcns!O65*(1+HeadcountChgs!$J64),0)</f>
        <v>0</v>
      </c>
      <c r="I64" s="30">
        <f>ROUND(FY17BaseCalcns!P65*(1+HeadcountChgs!$J64),0)</f>
        <v>0</v>
      </c>
      <c r="J64" s="52">
        <f>+ROUND(FY17BaseCalcns!Q65*(1+HeadcountChgs!$J64)*(TuitionRates!P65),0)</f>
        <v>0</v>
      </c>
      <c r="K64" s="52">
        <f>+ROUND(FY17BaseCalcns!R65*(1+HeadcountChgs!$J64)*(TuitionRates!Q65),0)</f>
        <v>0</v>
      </c>
      <c r="L64" s="41">
        <f t="shared" si="3"/>
        <v>0</v>
      </c>
      <c r="M64" s="52">
        <f>+ROUND(FY17BaseCalcns!S65*TuitionRates!P65*(1+HeadcountChgs!J64),0)</f>
        <v>0</v>
      </c>
      <c r="N64" s="52">
        <f>ROUND(FY17BaseCalcns!T65*TuitionRates!Q65*(1+HeadcountChgs!J64),0)</f>
        <v>0</v>
      </c>
      <c r="O64" s="52">
        <f>ROUND(FY17BaseCalcns!U65*TuitionRates!R65*(1+HeadcountChgs!J64),0)</f>
        <v>0</v>
      </c>
      <c r="P64" s="52">
        <f t="shared" si="4"/>
        <v>0</v>
      </c>
      <c r="Q64" s="52">
        <f t="shared" si="5"/>
        <v>0</v>
      </c>
      <c r="R64" s="52">
        <f t="shared" si="6"/>
        <v>0</v>
      </c>
      <c r="T64" s="3">
        <v>1</v>
      </c>
      <c r="U64" s="3">
        <v>0</v>
      </c>
      <c r="V64" s="3">
        <v>0</v>
      </c>
      <c r="W64" s="3">
        <f t="shared" si="7"/>
        <v>0</v>
      </c>
      <c r="X64" s="3">
        <f t="shared" si="8"/>
        <v>0</v>
      </c>
      <c r="Y64" s="3">
        <f t="shared" si="9"/>
        <v>0</v>
      </c>
    </row>
    <row r="65" spans="1:25" ht="18" customHeight="1" x14ac:dyDescent="0.25">
      <c r="A65" s="411">
        <v>0</v>
      </c>
      <c r="B65" s="411">
        <v>47</v>
      </c>
      <c r="C65" s="412" t="s">
        <v>117</v>
      </c>
      <c r="D65" s="411">
        <v>87</v>
      </c>
      <c r="E65" s="412" t="s">
        <v>269</v>
      </c>
      <c r="F65" s="411">
        <v>1</v>
      </c>
      <c r="G65" s="412" t="s">
        <v>7</v>
      </c>
      <c r="H65" s="30">
        <f>ROUND(FY17BaseCalcns!O66*(1+HeadcountChgs!$J65),0)</f>
        <v>0</v>
      </c>
      <c r="I65" s="30">
        <f>ROUND(FY17BaseCalcns!P66*(1+HeadcountChgs!$J65),0)</f>
        <v>0</v>
      </c>
      <c r="J65" s="52">
        <f>+ROUND(FY17BaseCalcns!Q66*(1+HeadcountChgs!$J65)*(TuitionRates!P66),0)</f>
        <v>0</v>
      </c>
      <c r="K65" s="52">
        <f>+ROUND(FY17BaseCalcns!R66*(1+HeadcountChgs!$J65)*(TuitionRates!Q66),0)</f>
        <v>0</v>
      </c>
      <c r="L65" s="41">
        <f t="shared" si="3"/>
        <v>0</v>
      </c>
      <c r="M65" s="52">
        <f>+ROUND(FY17BaseCalcns!S66*TuitionRates!P66*(1+HeadcountChgs!J65),0)</f>
        <v>0</v>
      </c>
      <c r="N65" s="52">
        <f>ROUND(FY17BaseCalcns!T66*TuitionRates!Q66*(1+HeadcountChgs!J65),0)</f>
        <v>0</v>
      </c>
      <c r="O65" s="52">
        <f>ROUND(FY17BaseCalcns!U66*TuitionRates!R66*(1+HeadcountChgs!J65),0)</f>
        <v>0</v>
      </c>
      <c r="P65" s="52">
        <f t="shared" si="4"/>
        <v>0</v>
      </c>
      <c r="Q65" s="52">
        <f t="shared" si="5"/>
        <v>0</v>
      </c>
      <c r="R65" s="52">
        <f t="shared" si="6"/>
        <v>0</v>
      </c>
      <c r="T65" s="3">
        <v>1</v>
      </c>
      <c r="U65" s="3">
        <v>0</v>
      </c>
      <c r="V65" s="3">
        <v>0</v>
      </c>
      <c r="W65" s="3">
        <f t="shared" si="7"/>
        <v>0</v>
      </c>
      <c r="X65" s="3">
        <f t="shared" si="8"/>
        <v>0</v>
      </c>
      <c r="Y65" s="3">
        <f t="shared" si="9"/>
        <v>0</v>
      </c>
    </row>
    <row r="66" spans="1:25" ht="18" customHeight="1" x14ac:dyDescent="0.25">
      <c r="A66" s="411">
        <v>0</v>
      </c>
      <c r="B66" s="411">
        <v>47</v>
      </c>
      <c r="C66" s="412" t="s">
        <v>117</v>
      </c>
      <c r="D66" s="411">
        <v>87</v>
      </c>
      <c r="E66" s="412" t="s">
        <v>269</v>
      </c>
      <c r="F66" s="411">
        <v>2</v>
      </c>
      <c r="G66" s="412" t="s">
        <v>9</v>
      </c>
      <c r="H66" s="30">
        <f>ROUND(FY17BaseCalcns!O67*(1+HeadcountChgs!$J66),0)</f>
        <v>0</v>
      </c>
      <c r="I66" s="30">
        <f>ROUND(FY17BaseCalcns!P67*(1+HeadcountChgs!$J66),0)</f>
        <v>0</v>
      </c>
      <c r="J66" s="52">
        <f>+ROUND(FY17BaseCalcns!Q67*(1+HeadcountChgs!$J66)*(TuitionRates!P67),0)</f>
        <v>0</v>
      </c>
      <c r="K66" s="52">
        <f>+ROUND(FY17BaseCalcns!R67*(1+HeadcountChgs!$J66)*(TuitionRates!Q67),0)</f>
        <v>0</v>
      </c>
      <c r="L66" s="41">
        <f t="shared" si="3"/>
        <v>0</v>
      </c>
      <c r="M66" s="52">
        <f>+ROUND(FY17BaseCalcns!S67*TuitionRates!P67*(1+HeadcountChgs!J66),0)</f>
        <v>0</v>
      </c>
      <c r="N66" s="52">
        <f>ROUND(FY17BaseCalcns!T67*TuitionRates!Q67*(1+HeadcountChgs!J66),0)</f>
        <v>0</v>
      </c>
      <c r="O66" s="52">
        <f>ROUND(FY17BaseCalcns!U67*TuitionRates!R67*(1+HeadcountChgs!J66),0)</f>
        <v>0</v>
      </c>
      <c r="P66" s="52">
        <f t="shared" si="4"/>
        <v>0</v>
      </c>
      <c r="Q66" s="52">
        <f t="shared" si="5"/>
        <v>0</v>
      </c>
      <c r="R66" s="52">
        <f t="shared" si="6"/>
        <v>0</v>
      </c>
      <c r="T66" s="3">
        <v>1</v>
      </c>
      <c r="U66" s="3">
        <v>0</v>
      </c>
      <c r="V66" s="3">
        <v>0</v>
      </c>
      <c r="W66" s="3">
        <f t="shared" si="7"/>
        <v>0</v>
      </c>
      <c r="X66" s="3">
        <f t="shared" si="8"/>
        <v>0</v>
      </c>
      <c r="Y66" s="3">
        <f t="shared" si="9"/>
        <v>0</v>
      </c>
    </row>
    <row r="67" spans="1:25" ht="18" customHeight="1" x14ac:dyDescent="0.25">
      <c r="A67" s="411">
        <v>0</v>
      </c>
      <c r="B67" s="411">
        <v>49</v>
      </c>
      <c r="C67" s="412" t="s">
        <v>63</v>
      </c>
      <c r="D67" s="411">
        <v>115</v>
      </c>
      <c r="E67" s="412" t="s">
        <v>63</v>
      </c>
      <c r="F67" s="411">
        <v>1</v>
      </c>
      <c r="G67" s="412" t="s">
        <v>7</v>
      </c>
      <c r="H67" s="30">
        <f>ROUND(FY17BaseCalcns!O68*(1+HeadcountChgs!$J67),0)</f>
        <v>0</v>
      </c>
      <c r="I67" s="30">
        <f>ROUND(FY17BaseCalcns!P68*(1+HeadcountChgs!$J67),0)</f>
        <v>526</v>
      </c>
      <c r="J67" s="52">
        <f>+ROUND(FY17BaseCalcns!Q68*(1+HeadcountChgs!$J67)*(TuitionRates!P68),0)</f>
        <v>16164248</v>
      </c>
      <c r="K67" s="52">
        <f>+ROUND(FY17BaseCalcns!R68*(1+HeadcountChgs!$J67)*(TuitionRates!Q68),0)</f>
        <v>16164248</v>
      </c>
      <c r="L67" s="41">
        <f t="shared" si="3"/>
        <v>646570</v>
      </c>
      <c r="M67" s="52">
        <f>+ROUND(FY17BaseCalcns!S68*TuitionRates!P68*(1+HeadcountChgs!J67),0)</f>
        <v>0</v>
      </c>
      <c r="N67" s="52">
        <f>ROUND(FY17BaseCalcns!T68*TuitionRates!Q68*(1+HeadcountChgs!J67),0)</f>
        <v>246295</v>
      </c>
      <c r="O67" s="52">
        <f>ROUND(FY17BaseCalcns!U68*TuitionRates!R68*(1+HeadcountChgs!J67),0)</f>
        <v>0</v>
      </c>
      <c r="P67" s="52">
        <f t="shared" si="4"/>
        <v>246295</v>
      </c>
      <c r="Q67" s="52">
        <f t="shared" si="5"/>
        <v>763569</v>
      </c>
      <c r="R67" s="52">
        <f t="shared" si="6"/>
        <v>14507814</v>
      </c>
      <c r="T67" s="3">
        <v>1</v>
      </c>
      <c r="U67" s="3">
        <v>0</v>
      </c>
      <c r="V67" s="3">
        <v>0</v>
      </c>
      <c r="W67" s="3">
        <f t="shared" si="7"/>
        <v>14507814</v>
      </c>
      <c r="X67" s="3">
        <f t="shared" si="8"/>
        <v>0</v>
      </c>
      <c r="Y67" s="3">
        <f t="shared" si="9"/>
        <v>0</v>
      </c>
    </row>
    <row r="68" spans="1:25" ht="18" customHeight="1" x14ac:dyDescent="0.25">
      <c r="A68" s="411">
        <v>0</v>
      </c>
      <c r="B68" s="411">
        <v>49</v>
      </c>
      <c r="C68" s="412" t="s">
        <v>63</v>
      </c>
      <c r="D68" s="411">
        <v>115</v>
      </c>
      <c r="E68" s="412" t="s">
        <v>63</v>
      </c>
      <c r="F68" s="411">
        <v>2</v>
      </c>
      <c r="G68" s="412" t="s">
        <v>9</v>
      </c>
      <c r="H68" s="30">
        <f>ROUND(FY17BaseCalcns!O69*(1+HeadcountChgs!$J68),0)</f>
        <v>0</v>
      </c>
      <c r="I68" s="30">
        <f>ROUND(FY17BaseCalcns!P69*(1+HeadcountChgs!$J68),0)</f>
        <v>321</v>
      </c>
      <c r="J68" s="52">
        <f>+ROUND(FY17BaseCalcns!Q69*(1+HeadcountChgs!$J68)*(TuitionRates!P69),0)</f>
        <v>18664938</v>
      </c>
      <c r="K68" s="52">
        <f>+ROUND(FY17BaseCalcns!R69*(1+HeadcountChgs!$J68)*(TuitionRates!Q69),0)</f>
        <v>9750800</v>
      </c>
      <c r="L68" s="41">
        <f t="shared" ref="L68:L120" si="10">ROUND($L$1*K68,0)</f>
        <v>390032</v>
      </c>
      <c r="M68" s="52">
        <f>+ROUND(FY17BaseCalcns!S69*TuitionRates!P69*(1+HeadcountChgs!J68),0)</f>
        <v>0</v>
      </c>
      <c r="N68" s="52">
        <f>ROUND(FY17BaseCalcns!T69*TuitionRates!Q69*(1+HeadcountChgs!J68),0)</f>
        <v>0</v>
      </c>
      <c r="O68" s="52">
        <f>ROUND(FY17BaseCalcns!U69*TuitionRates!R69*(1+HeadcountChgs!J68),0)</f>
        <v>8553489</v>
      </c>
      <c r="P68" s="52">
        <f t="shared" ref="P68:P120" si="11">SUM(M68:O68)</f>
        <v>8553489</v>
      </c>
      <c r="Q68" s="52">
        <f t="shared" ref="Q68:Q120" si="12">ROUND($Q$1*(J68-L68-P68),0)</f>
        <v>486071</v>
      </c>
      <c r="R68" s="52">
        <f t="shared" ref="R68:R120" si="13">+J68-L68-P68-Q68</f>
        <v>9235346</v>
      </c>
      <c r="T68" s="3">
        <v>1</v>
      </c>
      <c r="U68" s="3">
        <v>0</v>
      </c>
      <c r="V68" s="3">
        <v>0</v>
      </c>
      <c r="W68" s="3">
        <f t="shared" si="7"/>
        <v>9235346</v>
      </c>
      <c r="X68" s="3">
        <f t="shared" si="8"/>
        <v>0</v>
      </c>
      <c r="Y68" s="3">
        <f t="shared" si="9"/>
        <v>0</v>
      </c>
    </row>
    <row r="69" spans="1:25" ht="18" customHeight="1" x14ac:dyDescent="0.25">
      <c r="A69" s="411">
        <v>0</v>
      </c>
      <c r="B69" s="411">
        <v>51</v>
      </c>
      <c r="C69" s="412" t="s">
        <v>66</v>
      </c>
      <c r="D69" s="411">
        <v>91</v>
      </c>
      <c r="E69" s="412" t="s">
        <v>271</v>
      </c>
      <c r="F69" s="411">
        <v>1</v>
      </c>
      <c r="G69" s="412" t="s">
        <v>7</v>
      </c>
      <c r="H69" s="30">
        <f>ROUND(FY17BaseCalcns!O70*(1+HeadcountChgs!$J69),0)</f>
        <v>129</v>
      </c>
      <c r="I69" s="30">
        <f>ROUND(FY17BaseCalcns!P70*(1+HeadcountChgs!$J69),0)</f>
        <v>51</v>
      </c>
      <c r="J69" s="52">
        <f>+ROUND(FY17BaseCalcns!Q70*(1+HeadcountChgs!$J69)*(TuitionRates!P70),0)</f>
        <v>2242741</v>
      </c>
      <c r="K69" s="52">
        <f>+ROUND(FY17BaseCalcns!R70*(1+HeadcountChgs!$J69)*(TuitionRates!Q70),0)</f>
        <v>2242741</v>
      </c>
      <c r="L69" s="41">
        <f t="shared" si="10"/>
        <v>89710</v>
      </c>
      <c r="M69" s="52">
        <f>+ROUND(FY17BaseCalcns!S70*TuitionRates!P70*(1+HeadcountChgs!J69),0)</f>
        <v>0</v>
      </c>
      <c r="N69" s="52">
        <f>ROUND(FY17BaseCalcns!T70*TuitionRates!Q70*(1+HeadcountChgs!J69),0)</f>
        <v>14627</v>
      </c>
      <c r="O69" s="52">
        <f>ROUND(FY17BaseCalcns!U70*TuitionRates!R70*(1+HeadcountChgs!J69),0)</f>
        <v>0</v>
      </c>
      <c r="P69" s="52">
        <f t="shared" si="11"/>
        <v>14627</v>
      </c>
      <c r="Q69" s="52">
        <f t="shared" si="12"/>
        <v>106920</v>
      </c>
      <c r="R69" s="52">
        <f t="shared" si="13"/>
        <v>2031484</v>
      </c>
      <c r="T69" s="3">
        <v>1</v>
      </c>
      <c r="U69" s="3">
        <v>0</v>
      </c>
      <c r="V69" s="3">
        <v>0</v>
      </c>
      <c r="W69" s="3">
        <f t="shared" si="7"/>
        <v>2031484</v>
      </c>
      <c r="X69" s="3">
        <f t="shared" si="8"/>
        <v>0</v>
      </c>
      <c r="Y69" s="3">
        <f t="shared" si="9"/>
        <v>0</v>
      </c>
    </row>
    <row r="70" spans="1:25" ht="18" customHeight="1" x14ac:dyDescent="0.25">
      <c r="A70" s="411">
        <v>0</v>
      </c>
      <c r="B70" s="411">
        <v>51</v>
      </c>
      <c r="C70" s="412" t="s">
        <v>66</v>
      </c>
      <c r="D70" s="411">
        <v>91</v>
      </c>
      <c r="E70" s="412" t="s">
        <v>271</v>
      </c>
      <c r="F70" s="411">
        <v>2</v>
      </c>
      <c r="G70" s="412" t="s">
        <v>9</v>
      </c>
      <c r="H70" s="30">
        <f>ROUND(FY17BaseCalcns!O71*(1+HeadcountChgs!$J70),0)</f>
        <v>11</v>
      </c>
      <c r="I70" s="30">
        <f>ROUND(FY17BaseCalcns!P71*(1+HeadcountChgs!$J70),0)</f>
        <v>4</v>
      </c>
      <c r="J70" s="52">
        <f>+ROUND(FY17BaseCalcns!Q71*(1+HeadcountChgs!$J70)*(TuitionRates!P71),0)</f>
        <v>307026</v>
      </c>
      <c r="K70" s="52">
        <f>+ROUND(FY17BaseCalcns!R71*(1+HeadcountChgs!$J70)*(TuitionRates!Q71),0)</f>
        <v>195021</v>
      </c>
      <c r="L70" s="41">
        <f t="shared" si="10"/>
        <v>7801</v>
      </c>
      <c r="M70" s="52">
        <f>+ROUND(FY17BaseCalcns!S71*TuitionRates!P71*(1+HeadcountChgs!J70),0)</f>
        <v>0</v>
      </c>
      <c r="N70" s="52">
        <f>ROUND(FY17BaseCalcns!T71*TuitionRates!Q71*(1+HeadcountChgs!J70),0)</f>
        <v>0</v>
      </c>
      <c r="O70" s="52">
        <f>ROUND(FY17BaseCalcns!U71*TuitionRates!R71*(1+HeadcountChgs!J70),0)</f>
        <v>25201</v>
      </c>
      <c r="P70" s="52">
        <f t="shared" si="11"/>
        <v>25201</v>
      </c>
      <c r="Q70" s="52">
        <f t="shared" si="12"/>
        <v>13701</v>
      </c>
      <c r="R70" s="52">
        <f t="shared" si="13"/>
        <v>260323</v>
      </c>
      <c r="T70" s="3">
        <v>1</v>
      </c>
      <c r="U70" s="3">
        <v>0</v>
      </c>
      <c r="V70" s="3">
        <v>0</v>
      </c>
      <c r="W70" s="3">
        <f t="shared" si="7"/>
        <v>260323</v>
      </c>
      <c r="X70" s="3">
        <f t="shared" si="8"/>
        <v>0</v>
      </c>
      <c r="Y70" s="3">
        <f t="shared" si="9"/>
        <v>0</v>
      </c>
    </row>
    <row r="71" spans="1:25" ht="18" customHeight="1" x14ac:dyDescent="0.25">
      <c r="A71" s="411">
        <v>0</v>
      </c>
      <c r="B71" s="411">
        <v>51</v>
      </c>
      <c r="C71" s="412" t="s">
        <v>66</v>
      </c>
      <c r="D71" s="411">
        <v>92</v>
      </c>
      <c r="E71" s="412" t="s">
        <v>272</v>
      </c>
      <c r="F71" s="411">
        <v>1</v>
      </c>
      <c r="G71" s="412" t="s">
        <v>7</v>
      </c>
      <c r="H71" s="30">
        <f>ROUND(FY17BaseCalcns!O72*(1+HeadcountChgs!$J71),0)</f>
        <v>160</v>
      </c>
      <c r="I71" s="30">
        <f>ROUND(FY17BaseCalcns!P72*(1+HeadcountChgs!$J71),0)</f>
        <v>58</v>
      </c>
      <c r="J71" s="52">
        <f>+ROUND(FY17BaseCalcns!Q72*(1+HeadcountChgs!$J71)*(TuitionRates!P72),0)</f>
        <v>2509911</v>
      </c>
      <c r="K71" s="52">
        <f>+ROUND(FY17BaseCalcns!R72*(1+HeadcountChgs!$J71)*(TuitionRates!Q72),0)</f>
        <v>2509911</v>
      </c>
      <c r="L71" s="41">
        <f t="shared" si="10"/>
        <v>100396</v>
      </c>
      <c r="M71" s="52">
        <f>+ROUND(FY17BaseCalcns!S72*TuitionRates!P72*(1+HeadcountChgs!J71),0)</f>
        <v>0</v>
      </c>
      <c r="N71" s="52">
        <f>ROUND(FY17BaseCalcns!T72*TuitionRates!Q72*(1+HeadcountChgs!J71),0)</f>
        <v>0</v>
      </c>
      <c r="O71" s="52">
        <f>ROUND(FY17BaseCalcns!U72*TuitionRates!R72*(1+HeadcountChgs!J71),0)</f>
        <v>0</v>
      </c>
      <c r="P71" s="52">
        <f t="shared" si="11"/>
        <v>0</v>
      </c>
      <c r="Q71" s="52">
        <f t="shared" si="12"/>
        <v>120476</v>
      </c>
      <c r="R71" s="52">
        <f t="shared" si="13"/>
        <v>2289039</v>
      </c>
      <c r="T71" s="3"/>
      <c r="U71" s="3"/>
      <c r="V71" s="3"/>
      <c r="W71" s="3"/>
      <c r="X71" s="3"/>
      <c r="Y71" s="3"/>
    </row>
    <row r="72" spans="1:25" ht="18" customHeight="1" x14ac:dyDescent="0.25">
      <c r="A72" s="411">
        <v>0</v>
      </c>
      <c r="B72" s="411">
        <v>51</v>
      </c>
      <c r="C72" s="412" t="s">
        <v>66</v>
      </c>
      <c r="D72" s="411">
        <v>92</v>
      </c>
      <c r="E72" s="412" t="s">
        <v>272</v>
      </c>
      <c r="F72" s="411">
        <v>2</v>
      </c>
      <c r="G72" s="412" t="s">
        <v>9</v>
      </c>
      <c r="H72" s="30">
        <f>ROUND(FY17BaseCalcns!O73*(1+HeadcountChgs!$J72),0)</f>
        <v>15</v>
      </c>
      <c r="I72" s="30">
        <f>ROUND(FY17BaseCalcns!P73*(1+HeadcountChgs!$J72),0)</f>
        <v>5</v>
      </c>
      <c r="J72" s="52">
        <f>+ROUND(FY17BaseCalcns!Q73*(1+HeadcountChgs!$J72)*(TuitionRates!P73),0)</f>
        <v>364244</v>
      </c>
      <c r="K72" s="52">
        <f>+ROUND(FY17BaseCalcns!R73*(1+HeadcountChgs!$J72)*(TuitionRates!Q73),0)</f>
        <v>231366</v>
      </c>
      <c r="L72" s="41">
        <f t="shared" si="10"/>
        <v>9255</v>
      </c>
      <c r="M72" s="52">
        <f>+ROUND(FY17BaseCalcns!S73*TuitionRates!P73*(1+HeadcountChgs!J72),0)</f>
        <v>0</v>
      </c>
      <c r="N72" s="52">
        <f>ROUND(FY17BaseCalcns!T73*TuitionRates!Q73*(1+HeadcountChgs!J72),0)</f>
        <v>0</v>
      </c>
      <c r="O72" s="52">
        <f>ROUND(FY17BaseCalcns!U73*TuitionRates!R73*(1+HeadcountChgs!J72),0)</f>
        <v>25201</v>
      </c>
      <c r="P72" s="52">
        <f t="shared" si="11"/>
        <v>25201</v>
      </c>
      <c r="Q72" s="52">
        <f t="shared" si="12"/>
        <v>16489</v>
      </c>
      <c r="R72" s="52">
        <f t="shared" si="13"/>
        <v>313299</v>
      </c>
      <c r="S72" s="3"/>
      <c r="T72" s="3"/>
      <c r="U72" s="3"/>
      <c r="V72" s="3"/>
      <c r="W72" s="3"/>
      <c r="X72" s="3"/>
      <c r="Y72" s="3"/>
    </row>
    <row r="73" spans="1:25" ht="18" customHeight="1" x14ac:dyDescent="0.25">
      <c r="A73" s="411">
        <v>0</v>
      </c>
      <c r="B73" s="411">
        <v>51</v>
      </c>
      <c r="C73" s="412" t="s">
        <v>66</v>
      </c>
      <c r="D73" s="411">
        <v>93</v>
      </c>
      <c r="E73" s="412" t="s">
        <v>273</v>
      </c>
      <c r="F73" s="411">
        <v>1</v>
      </c>
      <c r="G73" s="412" t="s">
        <v>7</v>
      </c>
      <c r="H73" s="30">
        <f>ROUND(FY17BaseCalcns!O74*(1+HeadcountChgs!$J73),0)</f>
        <v>98</v>
      </c>
      <c r="I73" s="30">
        <f>ROUND(FY17BaseCalcns!P74*(1+HeadcountChgs!$J73),0)</f>
        <v>51</v>
      </c>
      <c r="J73" s="52">
        <f>+ROUND(FY17BaseCalcns!Q74*(1+HeadcountChgs!$J73)*(TuitionRates!P74),0)</f>
        <v>2231192</v>
      </c>
      <c r="K73" s="52">
        <f>+ROUND(FY17BaseCalcns!R74*(1+HeadcountChgs!$J73)*(TuitionRates!Q74),0)</f>
        <v>2231192</v>
      </c>
      <c r="L73" s="41">
        <f t="shared" si="10"/>
        <v>89248</v>
      </c>
      <c r="M73" s="52">
        <f>+ROUND(FY17BaseCalcns!S74*TuitionRates!P74*(1+HeadcountChgs!J73),0)</f>
        <v>0</v>
      </c>
      <c r="N73" s="52">
        <f>ROUND(FY17BaseCalcns!T74*TuitionRates!Q74*(1+HeadcountChgs!J73),0)</f>
        <v>21938</v>
      </c>
      <c r="O73" s="52">
        <f>ROUND(FY17BaseCalcns!U74*TuitionRates!R74*(1+HeadcountChgs!J73),0)</f>
        <v>0</v>
      </c>
      <c r="P73" s="52">
        <f t="shared" si="11"/>
        <v>21938</v>
      </c>
      <c r="Q73" s="52">
        <f t="shared" si="12"/>
        <v>106000</v>
      </c>
      <c r="R73" s="52">
        <f t="shared" si="13"/>
        <v>2014006</v>
      </c>
      <c r="S73" s="3"/>
      <c r="T73" s="3"/>
      <c r="U73" s="3"/>
      <c r="V73" s="3"/>
      <c r="W73" s="3"/>
      <c r="X73" s="3"/>
      <c r="Y73" s="3"/>
    </row>
    <row r="74" spans="1:25" ht="18" customHeight="1" x14ac:dyDescent="0.25">
      <c r="A74" s="411">
        <v>0</v>
      </c>
      <c r="B74" s="411">
        <v>51</v>
      </c>
      <c r="C74" s="412" t="s">
        <v>66</v>
      </c>
      <c r="D74" s="411">
        <v>93</v>
      </c>
      <c r="E74" s="412" t="s">
        <v>273</v>
      </c>
      <c r="F74" s="411">
        <v>2</v>
      </c>
      <c r="G74" s="412" t="s">
        <v>9</v>
      </c>
      <c r="H74" s="30">
        <f>ROUND(FY17BaseCalcns!O75*(1+HeadcountChgs!$J74),0)</f>
        <v>12</v>
      </c>
      <c r="I74" s="30">
        <f>ROUND(FY17BaseCalcns!P75*(1+HeadcountChgs!$J74),0)</f>
        <v>6</v>
      </c>
      <c r="J74" s="52">
        <f>+ROUND(FY17BaseCalcns!Q75*(1+HeadcountChgs!$J74)*(TuitionRates!P75),0)</f>
        <v>437511</v>
      </c>
      <c r="K74" s="52">
        <f>+ROUND(FY17BaseCalcns!R75*(1+HeadcountChgs!$J74)*(TuitionRates!Q75),0)</f>
        <v>277867</v>
      </c>
      <c r="L74" s="41">
        <f t="shared" si="10"/>
        <v>11115</v>
      </c>
      <c r="M74" s="52">
        <f>+ROUND(FY17BaseCalcns!S75*TuitionRates!P75*(1+HeadcountChgs!J74),0)</f>
        <v>0</v>
      </c>
      <c r="N74" s="52">
        <f>ROUND(FY17BaseCalcns!T75*TuitionRates!Q75*(1+HeadcountChgs!J74),0)</f>
        <v>0</v>
      </c>
      <c r="O74" s="52">
        <f>ROUND(FY17BaseCalcns!U75*TuitionRates!R75*(1+HeadcountChgs!J74),0)</f>
        <v>75621</v>
      </c>
      <c r="P74" s="52">
        <f t="shared" si="11"/>
        <v>75621</v>
      </c>
      <c r="Q74" s="52">
        <f t="shared" si="12"/>
        <v>17539</v>
      </c>
      <c r="R74" s="52">
        <f t="shared" si="13"/>
        <v>333236</v>
      </c>
      <c r="S74" s="3"/>
      <c r="T74" s="3"/>
      <c r="U74" s="3"/>
      <c r="V74" s="3"/>
      <c r="W74" s="3"/>
      <c r="X74" s="3"/>
      <c r="Y74" s="3"/>
    </row>
    <row r="75" spans="1:25" ht="18" customHeight="1" x14ac:dyDescent="0.25">
      <c r="A75" s="411">
        <v>0</v>
      </c>
      <c r="B75" s="411">
        <v>51</v>
      </c>
      <c r="C75" s="412" t="s">
        <v>66</v>
      </c>
      <c r="D75" s="411">
        <v>94</v>
      </c>
      <c r="E75" s="412" t="s">
        <v>274</v>
      </c>
      <c r="F75" s="411">
        <v>1</v>
      </c>
      <c r="G75" s="412" t="s">
        <v>7</v>
      </c>
      <c r="H75" s="30">
        <f>ROUND(FY17BaseCalcns!O76*(1+HeadcountChgs!$J75),0)</f>
        <v>96</v>
      </c>
      <c r="I75" s="30">
        <f>ROUND(FY17BaseCalcns!P76*(1+HeadcountChgs!$J75),0)</f>
        <v>59</v>
      </c>
      <c r="J75" s="52">
        <f>+ROUND(FY17BaseCalcns!Q76*(1+HeadcountChgs!$J75)*(TuitionRates!P76),0)</f>
        <v>2389939</v>
      </c>
      <c r="K75" s="52">
        <f>+ROUND(FY17BaseCalcns!R76*(1+HeadcountChgs!$J75)*(TuitionRates!Q76),0)</f>
        <v>2389939</v>
      </c>
      <c r="L75" s="41">
        <f t="shared" si="10"/>
        <v>95598</v>
      </c>
      <c r="M75" s="52">
        <f>+ROUND(FY17BaseCalcns!S76*TuitionRates!P76*(1+HeadcountChgs!J75),0)</f>
        <v>0</v>
      </c>
      <c r="N75" s="52">
        <f>ROUND(FY17BaseCalcns!T76*TuitionRates!Q76*(1+HeadcountChgs!J75),0)</f>
        <v>0</v>
      </c>
      <c r="O75" s="52">
        <f>ROUND(FY17BaseCalcns!U76*TuitionRates!R76*(1+HeadcountChgs!J75),0)</f>
        <v>0</v>
      </c>
      <c r="P75" s="52">
        <f t="shared" si="11"/>
        <v>0</v>
      </c>
      <c r="Q75" s="52">
        <f t="shared" si="12"/>
        <v>114717</v>
      </c>
      <c r="R75" s="52">
        <f t="shared" si="13"/>
        <v>2179624</v>
      </c>
      <c r="S75" s="3"/>
      <c r="T75" s="3"/>
      <c r="U75" s="3"/>
      <c r="V75" s="3"/>
      <c r="W75" s="3"/>
      <c r="X75" s="3"/>
      <c r="Y75" s="3"/>
    </row>
    <row r="76" spans="1:25" ht="18" customHeight="1" x14ac:dyDescent="0.25">
      <c r="A76" s="411">
        <v>0</v>
      </c>
      <c r="B76" s="411">
        <v>51</v>
      </c>
      <c r="C76" s="412" t="s">
        <v>66</v>
      </c>
      <c r="D76" s="411">
        <v>94</v>
      </c>
      <c r="E76" s="412" t="s">
        <v>274</v>
      </c>
      <c r="F76" s="411">
        <v>2</v>
      </c>
      <c r="G76" s="412" t="s">
        <v>9</v>
      </c>
      <c r="H76" s="30">
        <f>ROUND(FY17BaseCalcns!O77*(1+HeadcountChgs!$J76),0)</f>
        <v>10</v>
      </c>
      <c r="I76" s="30">
        <f>ROUND(FY17BaseCalcns!P77*(1+HeadcountChgs!$J76),0)</f>
        <v>6</v>
      </c>
      <c r="J76" s="52">
        <f>+ROUND(FY17BaseCalcns!Q77*(1+HeadcountChgs!$J76)*(TuitionRates!P77),0)</f>
        <v>414484</v>
      </c>
      <c r="K76" s="52">
        <f>+ROUND(FY17BaseCalcns!R77*(1+HeadcountChgs!$J76)*(TuitionRates!Q77),0)</f>
        <v>243362</v>
      </c>
      <c r="L76" s="41">
        <f t="shared" si="10"/>
        <v>9734</v>
      </c>
      <c r="M76" s="52">
        <f>+ROUND(FY17BaseCalcns!S77*TuitionRates!P77*(1+HeadcountChgs!J76),0)</f>
        <v>0</v>
      </c>
      <c r="N76" s="52">
        <f>ROUND(FY17BaseCalcns!T77*TuitionRates!Q77*(1+HeadcountChgs!J76),0)</f>
        <v>0</v>
      </c>
      <c r="O76" s="52">
        <f>ROUND(FY17BaseCalcns!U77*TuitionRates!R77*(1+HeadcountChgs!J76),0)</f>
        <v>57041</v>
      </c>
      <c r="P76" s="52">
        <f t="shared" si="11"/>
        <v>57041</v>
      </c>
      <c r="Q76" s="52">
        <f t="shared" si="12"/>
        <v>17385</v>
      </c>
      <c r="R76" s="52">
        <f t="shared" si="13"/>
        <v>330324</v>
      </c>
      <c r="S76" s="3"/>
      <c r="T76" s="3"/>
      <c r="U76" s="3"/>
      <c r="V76" s="3"/>
      <c r="W76" s="3"/>
      <c r="X76" s="3"/>
      <c r="Y76" s="3"/>
    </row>
    <row r="77" spans="1:25" ht="18" customHeight="1" x14ac:dyDescent="0.25">
      <c r="A77" s="411">
        <v>0</v>
      </c>
      <c r="B77" s="411">
        <v>53</v>
      </c>
      <c r="C77" s="412" t="s">
        <v>72</v>
      </c>
      <c r="D77" s="411">
        <v>98</v>
      </c>
      <c r="E77" s="412" t="s">
        <v>275</v>
      </c>
      <c r="F77" s="411">
        <v>1</v>
      </c>
      <c r="G77" s="412" t="s">
        <v>7</v>
      </c>
      <c r="H77" s="30">
        <f>ROUND(FY17BaseCalcns!O78*(1+HeadcountChgs!$J77),0)</f>
        <v>7</v>
      </c>
      <c r="I77" s="30">
        <f>ROUND(FY17BaseCalcns!P78*(1+HeadcountChgs!$J77),0)</f>
        <v>6</v>
      </c>
      <c r="J77" s="52">
        <f>+ROUND(FY17BaseCalcns!Q78*(1+HeadcountChgs!$J77)*(TuitionRates!P78),0)</f>
        <v>94592</v>
      </c>
      <c r="K77" s="52">
        <f>+ROUND(FY17BaseCalcns!R78*(1+HeadcountChgs!$J77)*(TuitionRates!Q78),0)</f>
        <v>94592</v>
      </c>
      <c r="L77" s="41">
        <f t="shared" si="10"/>
        <v>3784</v>
      </c>
      <c r="M77" s="52">
        <f>+ROUND(FY17BaseCalcns!S78*TuitionRates!P78*(1+HeadcountChgs!J77),0)</f>
        <v>0</v>
      </c>
      <c r="N77" s="52">
        <f>ROUND(FY17BaseCalcns!T78*TuitionRates!Q78*(1+HeadcountChgs!J77),0)</f>
        <v>0</v>
      </c>
      <c r="O77" s="52">
        <f>ROUND(FY17BaseCalcns!U78*TuitionRates!R78*(1+HeadcountChgs!J77),0)</f>
        <v>0</v>
      </c>
      <c r="P77" s="52">
        <f t="shared" si="11"/>
        <v>0</v>
      </c>
      <c r="Q77" s="52">
        <f t="shared" si="12"/>
        <v>4540</v>
      </c>
      <c r="R77" s="52">
        <f t="shared" si="13"/>
        <v>86268</v>
      </c>
      <c r="T77" s="3"/>
      <c r="U77" s="3"/>
      <c r="V77" s="3"/>
      <c r="W77" s="3"/>
      <c r="X77" s="3"/>
      <c r="Y77" s="3"/>
    </row>
    <row r="78" spans="1:25" ht="18" customHeight="1" x14ac:dyDescent="0.25">
      <c r="A78" s="411">
        <v>0</v>
      </c>
      <c r="B78" s="411">
        <v>53</v>
      </c>
      <c r="C78" s="412" t="s">
        <v>72</v>
      </c>
      <c r="D78" s="411">
        <v>98</v>
      </c>
      <c r="E78" s="412" t="s">
        <v>275</v>
      </c>
      <c r="F78" s="411">
        <v>2</v>
      </c>
      <c r="G78" s="412" t="s">
        <v>9</v>
      </c>
      <c r="H78" s="30">
        <f>ROUND(FY17BaseCalcns!O79*(1+HeadcountChgs!$J78),0)</f>
        <v>9</v>
      </c>
      <c r="I78" s="30">
        <f>ROUND(FY17BaseCalcns!P79*(1+HeadcountChgs!$J78),0)</f>
        <v>11</v>
      </c>
      <c r="J78" s="52">
        <f>+ROUND(FY17BaseCalcns!Q79*(1+HeadcountChgs!$J78)*(TuitionRates!P79),0)</f>
        <v>257423</v>
      </c>
      <c r="K78" s="52">
        <f>+ROUND(FY17BaseCalcns!R79*(1+HeadcountChgs!$J78)*(TuitionRates!Q79),0)</f>
        <v>133998</v>
      </c>
      <c r="L78" s="41">
        <f t="shared" si="10"/>
        <v>5360</v>
      </c>
      <c r="M78" s="52">
        <f>+ROUND(FY17BaseCalcns!S79*TuitionRates!P79*(1+HeadcountChgs!J78),0)</f>
        <v>0</v>
      </c>
      <c r="N78" s="52">
        <f>ROUND(FY17BaseCalcns!T79*TuitionRates!Q79*(1+HeadcountChgs!J78),0)</f>
        <v>0</v>
      </c>
      <c r="O78" s="52">
        <f>ROUND(FY17BaseCalcns!U79*TuitionRates!R79*(1+HeadcountChgs!J78),0)</f>
        <v>23025</v>
      </c>
      <c r="P78" s="52">
        <f t="shared" si="11"/>
        <v>23025</v>
      </c>
      <c r="Q78" s="52">
        <f t="shared" si="12"/>
        <v>11452</v>
      </c>
      <c r="R78" s="52">
        <f t="shared" si="13"/>
        <v>217586</v>
      </c>
      <c r="T78" s="3">
        <v>0</v>
      </c>
      <c r="U78" s="3">
        <v>1</v>
      </c>
      <c r="V78" s="3">
        <v>0</v>
      </c>
      <c r="W78" s="3">
        <f t="shared" ref="W78:W95" si="14">+$R78*T78</f>
        <v>0</v>
      </c>
      <c r="X78" s="3">
        <f t="shared" ref="X78:X95" si="15">+$R78*U78</f>
        <v>217586</v>
      </c>
      <c r="Y78" s="3">
        <f t="shared" ref="Y78:Y95" si="16">+$R78*V78</f>
        <v>0</v>
      </c>
    </row>
    <row r="79" spans="1:25" ht="18" customHeight="1" x14ac:dyDescent="0.25">
      <c r="A79" s="411">
        <v>0</v>
      </c>
      <c r="B79" s="411">
        <v>53</v>
      </c>
      <c r="C79" s="412" t="s">
        <v>72</v>
      </c>
      <c r="D79" s="411">
        <v>100</v>
      </c>
      <c r="E79" s="412" t="s">
        <v>276</v>
      </c>
      <c r="F79" s="411">
        <v>1</v>
      </c>
      <c r="G79" s="412" t="s">
        <v>7</v>
      </c>
      <c r="H79" s="30">
        <f>ROUND(FY17BaseCalcns!O80*(1+HeadcountChgs!$J79),0)</f>
        <v>14</v>
      </c>
      <c r="I79" s="30">
        <f>ROUND(FY17BaseCalcns!P80*(1+HeadcountChgs!$J79),0)</f>
        <v>14</v>
      </c>
      <c r="J79" s="52">
        <f>+ROUND(FY17BaseCalcns!Q80*(1+HeadcountChgs!$J79)*(TuitionRates!P80),0)</f>
        <v>214143</v>
      </c>
      <c r="K79" s="52">
        <f>+ROUND(FY17BaseCalcns!R80*(1+HeadcountChgs!$J79)*(TuitionRates!Q80),0)</f>
        <v>214143</v>
      </c>
      <c r="L79" s="41">
        <f t="shared" si="10"/>
        <v>8566</v>
      </c>
      <c r="M79" s="52">
        <f>+ROUND(FY17BaseCalcns!S80*TuitionRates!P80*(1+HeadcountChgs!J79),0)</f>
        <v>0</v>
      </c>
      <c r="N79" s="52">
        <f>ROUND(FY17BaseCalcns!T80*TuitionRates!Q80*(1+HeadcountChgs!J79),0)</f>
        <v>0</v>
      </c>
      <c r="O79" s="52">
        <f>ROUND(FY17BaseCalcns!U80*TuitionRates!R80*(1+HeadcountChgs!J79),0)</f>
        <v>0</v>
      </c>
      <c r="P79" s="52">
        <f t="shared" si="11"/>
        <v>0</v>
      </c>
      <c r="Q79" s="52">
        <f t="shared" si="12"/>
        <v>10279</v>
      </c>
      <c r="R79" s="52">
        <f t="shared" si="13"/>
        <v>195298</v>
      </c>
      <c r="T79" s="3">
        <v>0</v>
      </c>
      <c r="U79" s="3">
        <v>1</v>
      </c>
      <c r="V79" s="3">
        <v>0</v>
      </c>
      <c r="W79" s="3">
        <f t="shared" si="14"/>
        <v>0</v>
      </c>
      <c r="X79" s="3">
        <f t="shared" si="15"/>
        <v>195298</v>
      </c>
      <c r="Y79" s="3">
        <f t="shared" si="16"/>
        <v>0</v>
      </c>
    </row>
    <row r="80" spans="1:25" ht="18" customHeight="1" x14ac:dyDescent="0.25">
      <c r="A80" s="411">
        <v>0</v>
      </c>
      <c r="B80" s="411">
        <v>53</v>
      </c>
      <c r="C80" s="412" t="s">
        <v>72</v>
      </c>
      <c r="D80" s="411">
        <v>100</v>
      </c>
      <c r="E80" s="412" t="s">
        <v>276</v>
      </c>
      <c r="F80" s="411">
        <v>2</v>
      </c>
      <c r="G80" s="412" t="s">
        <v>9</v>
      </c>
      <c r="H80" s="30">
        <f>ROUND(FY17BaseCalcns!O81*(1+HeadcountChgs!$J80),0)</f>
        <v>32</v>
      </c>
      <c r="I80" s="30">
        <f>ROUND(FY17BaseCalcns!P81*(1+HeadcountChgs!$J80),0)</f>
        <v>26</v>
      </c>
      <c r="J80" s="52">
        <f>+ROUND(FY17BaseCalcns!Q81*(1+HeadcountChgs!$J80)*(TuitionRates!P81),0)</f>
        <v>772140</v>
      </c>
      <c r="K80" s="52">
        <f>+ROUND(FY17BaseCalcns!R81*(1+HeadcountChgs!$J80)*(TuitionRates!Q81),0)</f>
        <v>409504</v>
      </c>
      <c r="L80" s="41">
        <f t="shared" si="10"/>
        <v>16380</v>
      </c>
      <c r="M80" s="52">
        <f>+ROUND(FY17BaseCalcns!S81*TuitionRates!P81*(1+HeadcountChgs!J80),0)</f>
        <v>0</v>
      </c>
      <c r="N80" s="52">
        <f>ROUND(FY17BaseCalcns!T81*TuitionRates!Q81*(1+HeadcountChgs!J80),0)</f>
        <v>0</v>
      </c>
      <c r="O80" s="52">
        <f>ROUND(FY17BaseCalcns!U81*TuitionRates!R81*(1+HeadcountChgs!J80),0)</f>
        <v>73740</v>
      </c>
      <c r="P80" s="52">
        <f t="shared" si="11"/>
        <v>73740</v>
      </c>
      <c r="Q80" s="52">
        <f t="shared" si="12"/>
        <v>34101</v>
      </c>
      <c r="R80" s="52">
        <f t="shared" si="13"/>
        <v>647919</v>
      </c>
      <c r="T80" s="3">
        <v>0</v>
      </c>
      <c r="U80" s="3">
        <v>1</v>
      </c>
      <c r="V80" s="3">
        <v>0</v>
      </c>
      <c r="W80" s="3">
        <f t="shared" si="14"/>
        <v>0</v>
      </c>
      <c r="X80" s="3">
        <f t="shared" si="15"/>
        <v>647919</v>
      </c>
      <c r="Y80" s="3">
        <f t="shared" si="16"/>
        <v>0</v>
      </c>
    </row>
    <row r="81" spans="1:25" ht="18" customHeight="1" x14ac:dyDescent="0.25">
      <c r="A81" s="411">
        <v>0</v>
      </c>
      <c r="B81" s="411">
        <v>53</v>
      </c>
      <c r="C81" s="412" t="s">
        <v>72</v>
      </c>
      <c r="D81" s="411">
        <v>102</v>
      </c>
      <c r="E81" s="412" t="s">
        <v>277</v>
      </c>
      <c r="F81" s="411">
        <v>1</v>
      </c>
      <c r="G81" s="412" t="s">
        <v>7</v>
      </c>
      <c r="H81" s="30">
        <f>ROUND(FY17BaseCalcns!O82*(1+HeadcountChgs!$J81),0)</f>
        <v>3</v>
      </c>
      <c r="I81" s="30">
        <f>ROUND(FY17BaseCalcns!P82*(1+HeadcountChgs!$J81),0)</f>
        <v>2</v>
      </c>
      <c r="J81" s="52">
        <f>+ROUND(FY17BaseCalcns!Q82*(1+HeadcountChgs!$J81)*(TuitionRates!P82),0)</f>
        <v>36632</v>
      </c>
      <c r="K81" s="52">
        <f>+ROUND(FY17BaseCalcns!R82*(1+HeadcountChgs!$J81)*(TuitionRates!Q82),0)</f>
        <v>36632</v>
      </c>
      <c r="L81" s="41">
        <f t="shared" si="10"/>
        <v>1465</v>
      </c>
      <c r="M81" s="52">
        <f>+ROUND(FY17BaseCalcns!S82*TuitionRates!P82*(1+HeadcountChgs!J81),0)</f>
        <v>0</v>
      </c>
      <c r="N81" s="52">
        <f>ROUND(FY17BaseCalcns!T82*TuitionRates!Q82*(1+HeadcountChgs!J81),0)</f>
        <v>0</v>
      </c>
      <c r="O81" s="52">
        <f>ROUND(FY17BaseCalcns!U82*TuitionRates!R82*(1+HeadcountChgs!J81),0)</f>
        <v>0</v>
      </c>
      <c r="P81" s="52">
        <f t="shared" si="11"/>
        <v>0</v>
      </c>
      <c r="Q81" s="52">
        <f t="shared" si="12"/>
        <v>1758</v>
      </c>
      <c r="R81" s="52">
        <f t="shared" si="13"/>
        <v>33409</v>
      </c>
      <c r="T81" s="3">
        <v>0</v>
      </c>
      <c r="U81" s="3">
        <v>1</v>
      </c>
      <c r="V81" s="3">
        <v>0</v>
      </c>
      <c r="W81" s="3">
        <f t="shared" si="14"/>
        <v>0</v>
      </c>
      <c r="X81" s="3">
        <f t="shared" si="15"/>
        <v>33409</v>
      </c>
      <c r="Y81" s="3">
        <f t="shared" si="16"/>
        <v>0</v>
      </c>
    </row>
    <row r="82" spans="1:25" ht="18" customHeight="1" x14ac:dyDescent="0.25">
      <c r="A82" s="411">
        <v>0</v>
      </c>
      <c r="B82" s="411">
        <v>53</v>
      </c>
      <c r="C82" s="412" t="s">
        <v>72</v>
      </c>
      <c r="D82" s="411">
        <v>102</v>
      </c>
      <c r="E82" s="412" t="s">
        <v>277</v>
      </c>
      <c r="F82" s="411">
        <v>2</v>
      </c>
      <c r="G82" s="412" t="s">
        <v>9</v>
      </c>
      <c r="H82" s="30">
        <f>ROUND(FY17BaseCalcns!O83*(1+HeadcountChgs!$J82),0)</f>
        <v>10</v>
      </c>
      <c r="I82" s="30">
        <f>ROUND(FY17BaseCalcns!P83*(1+HeadcountChgs!$J82),0)</f>
        <v>6</v>
      </c>
      <c r="J82" s="52">
        <f>+ROUND(FY17BaseCalcns!Q83*(1+HeadcountChgs!$J82)*(TuitionRates!P83),0)</f>
        <v>188417</v>
      </c>
      <c r="K82" s="52">
        <f>+ROUND(FY17BaseCalcns!R83*(1+HeadcountChgs!$J82)*(TuitionRates!Q83),0)</f>
        <v>109897</v>
      </c>
      <c r="L82" s="41">
        <f t="shared" si="10"/>
        <v>4396</v>
      </c>
      <c r="M82" s="52">
        <f>+ROUND(FY17BaseCalcns!S83*TuitionRates!P83*(1+HeadcountChgs!J82),0)</f>
        <v>0</v>
      </c>
      <c r="N82" s="52">
        <f>ROUND(FY17BaseCalcns!T83*TuitionRates!Q83*(1+HeadcountChgs!J82),0)</f>
        <v>0</v>
      </c>
      <c r="O82" s="52">
        <f>ROUND(FY17BaseCalcns!U83*TuitionRates!R83*(1+HeadcountChgs!J82),0)</f>
        <v>0</v>
      </c>
      <c r="P82" s="52">
        <f t="shared" si="11"/>
        <v>0</v>
      </c>
      <c r="Q82" s="52">
        <f t="shared" si="12"/>
        <v>9201</v>
      </c>
      <c r="R82" s="52">
        <f t="shared" si="13"/>
        <v>174820</v>
      </c>
      <c r="T82" s="3">
        <v>0</v>
      </c>
      <c r="U82" s="3">
        <v>1</v>
      </c>
      <c r="V82" s="3">
        <v>0</v>
      </c>
      <c r="W82" s="3">
        <f t="shared" si="14"/>
        <v>0</v>
      </c>
      <c r="X82" s="3">
        <f t="shared" si="15"/>
        <v>174820</v>
      </c>
      <c r="Y82" s="3">
        <f t="shared" si="16"/>
        <v>0</v>
      </c>
    </row>
    <row r="83" spans="1:25" ht="18" customHeight="1" x14ac:dyDescent="0.25">
      <c r="A83" s="411">
        <v>0</v>
      </c>
      <c r="B83" s="411">
        <v>53</v>
      </c>
      <c r="C83" s="412" t="s">
        <v>72</v>
      </c>
      <c r="D83" s="411">
        <v>104</v>
      </c>
      <c r="E83" s="412" t="s">
        <v>278</v>
      </c>
      <c r="F83" s="411">
        <v>1</v>
      </c>
      <c r="G83" s="412" t="s">
        <v>7</v>
      </c>
      <c r="H83" s="30">
        <f>ROUND(FY17BaseCalcns!O84*(1+HeadcountChgs!$J83),0)</f>
        <v>9</v>
      </c>
      <c r="I83" s="30">
        <f>ROUND(FY17BaseCalcns!P84*(1+HeadcountChgs!$J83),0)</f>
        <v>6</v>
      </c>
      <c r="J83" s="52">
        <f>+ROUND(FY17BaseCalcns!Q84*(1+HeadcountChgs!$J83)*(TuitionRates!P84),0)</f>
        <v>132385</v>
      </c>
      <c r="K83" s="52">
        <f>+ROUND(FY17BaseCalcns!R84*(1+HeadcountChgs!$J83)*(TuitionRates!Q84),0)</f>
        <v>132385</v>
      </c>
      <c r="L83" s="41">
        <f t="shared" si="10"/>
        <v>5295</v>
      </c>
      <c r="M83" s="52">
        <f>+ROUND(FY17BaseCalcns!S84*TuitionRates!P84*(1+HeadcountChgs!J83),0)</f>
        <v>0</v>
      </c>
      <c r="N83" s="52">
        <f>ROUND(FY17BaseCalcns!T84*TuitionRates!Q84*(1+HeadcountChgs!J83),0)</f>
        <v>0</v>
      </c>
      <c r="O83" s="52">
        <f>ROUND(FY17BaseCalcns!U84*TuitionRates!R84*(1+HeadcountChgs!J83),0)</f>
        <v>0</v>
      </c>
      <c r="P83" s="52">
        <f t="shared" si="11"/>
        <v>0</v>
      </c>
      <c r="Q83" s="52">
        <f t="shared" si="12"/>
        <v>6355</v>
      </c>
      <c r="R83" s="52">
        <f t="shared" si="13"/>
        <v>120735</v>
      </c>
      <c r="T83" s="3">
        <v>0</v>
      </c>
      <c r="U83" s="3">
        <v>1</v>
      </c>
      <c r="V83" s="3">
        <v>0</v>
      </c>
      <c r="W83" s="3">
        <f t="shared" si="14"/>
        <v>0</v>
      </c>
      <c r="X83" s="3">
        <f t="shared" si="15"/>
        <v>120735</v>
      </c>
      <c r="Y83" s="3">
        <f t="shared" si="16"/>
        <v>0</v>
      </c>
    </row>
    <row r="84" spans="1:25" ht="18" customHeight="1" x14ac:dyDescent="0.25">
      <c r="A84" s="411">
        <v>0</v>
      </c>
      <c r="B84" s="411">
        <v>53</v>
      </c>
      <c r="C84" s="412" t="s">
        <v>72</v>
      </c>
      <c r="D84" s="411">
        <v>104</v>
      </c>
      <c r="E84" s="412" t="s">
        <v>278</v>
      </c>
      <c r="F84" s="411">
        <v>2</v>
      </c>
      <c r="G84" s="412" t="s">
        <v>9</v>
      </c>
      <c r="H84" s="30">
        <f>ROUND(FY17BaseCalcns!O85*(1+HeadcountChgs!$J84),0)</f>
        <v>12</v>
      </c>
      <c r="I84" s="30">
        <f>ROUND(FY17BaseCalcns!P85*(1+HeadcountChgs!$J84),0)</f>
        <v>8</v>
      </c>
      <c r="J84" s="52">
        <f>+ROUND(FY17BaseCalcns!Q85*(1+HeadcountChgs!$J84)*(TuitionRates!P85),0)</f>
        <v>242246</v>
      </c>
      <c r="K84" s="52">
        <f>+ROUND(FY17BaseCalcns!R85*(1+HeadcountChgs!$J84)*(TuitionRates!Q85),0)</f>
        <v>179963</v>
      </c>
      <c r="L84" s="41">
        <f t="shared" si="10"/>
        <v>7199</v>
      </c>
      <c r="M84" s="52">
        <f>+ROUND(FY17BaseCalcns!S85*TuitionRates!P85*(1+HeadcountChgs!J84),0)</f>
        <v>0</v>
      </c>
      <c r="N84" s="52">
        <f>ROUND(FY17BaseCalcns!T85*TuitionRates!Q85*(1+HeadcountChgs!J84),0)</f>
        <v>0</v>
      </c>
      <c r="O84" s="52">
        <f>ROUND(FY17BaseCalcns!U85*TuitionRates!R85*(1+HeadcountChgs!J84),0)</f>
        <v>0</v>
      </c>
      <c r="P84" s="52">
        <f t="shared" si="11"/>
        <v>0</v>
      </c>
      <c r="Q84" s="52">
        <f t="shared" si="12"/>
        <v>11752</v>
      </c>
      <c r="R84" s="52">
        <f t="shared" si="13"/>
        <v>223295</v>
      </c>
      <c r="T84" s="3">
        <v>0</v>
      </c>
      <c r="U84" s="3">
        <v>1</v>
      </c>
      <c r="V84" s="3">
        <v>0</v>
      </c>
      <c r="W84" s="3">
        <f t="shared" si="14"/>
        <v>0</v>
      </c>
      <c r="X84" s="3">
        <f t="shared" si="15"/>
        <v>223295</v>
      </c>
      <c r="Y84" s="3">
        <f t="shared" si="16"/>
        <v>0</v>
      </c>
    </row>
    <row r="85" spans="1:25" ht="18" customHeight="1" x14ac:dyDescent="0.25">
      <c r="A85" s="411">
        <v>1</v>
      </c>
      <c r="B85" s="411">
        <v>0</v>
      </c>
      <c r="C85" s="412" t="s">
        <v>5</v>
      </c>
      <c r="D85" s="411">
        <v>1</v>
      </c>
      <c r="E85" s="412" t="s">
        <v>5</v>
      </c>
      <c r="F85" s="411">
        <v>1</v>
      </c>
      <c r="G85" s="412" t="s">
        <v>7</v>
      </c>
      <c r="H85" s="30">
        <f>ROUND(FY17BaseCalcns!O86*(1+HeadcountChgs!$J85),0)</f>
        <v>4003</v>
      </c>
      <c r="I85" s="30">
        <f>ROUND(FY17BaseCalcns!P86*(1+HeadcountChgs!$J85),0)</f>
        <v>4217</v>
      </c>
      <c r="J85" s="52">
        <f>+ROUND(FY17BaseCalcns!Q86*(1+HeadcountChgs!$J85)*(TuitionRates!P86),0)</f>
        <v>38396197</v>
      </c>
      <c r="K85" s="52">
        <f>+ROUND(FY17BaseCalcns!R86*(1+HeadcountChgs!$J85)*(TuitionRates!Q86),0)</f>
        <v>38396197</v>
      </c>
      <c r="L85" s="41">
        <f t="shared" si="10"/>
        <v>1535848</v>
      </c>
      <c r="M85" s="52">
        <f>+ROUND(FY17BaseCalcns!S86*TuitionRates!P86*(1+HeadcountChgs!J85),0)</f>
        <v>0</v>
      </c>
      <c r="N85" s="52">
        <f>ROUND(FY17BaseCalcns!T86*TuitionRates!Q86*(1+HeadcountChgs!J85),0)</f>
        <v>206735</v>
      </c>
      <c r="O85" s="52">
        <f>ROUND(FY17BaseCalcns!U86*TuitionRates!R86*(1+HeadcountChgs!J85),0)</f>
        <v>0</v>
      </c>
      <c r="P85" s="52">
        <f t="shared" si="11"/>
        <v>206735</v>
      </c>
      <c r="Q85" s="52">
        <f t="shared" si="12"/>
        <v>1832681</v>
      </c>
      <c r="R85" s="52">
        <f t="shared" si="13"/>
        <v>34820933</v>
      </c>
      <c r="T85" s="3">
        <v>0</v>
      </c>
      <c r="U85" s="3">
        <v>1</v>
      </c>
      <c r="V85" s="3">
        <v>0</v>
      </c>
      <c r="W85" s="3">
        <f t="shared" si="14"/>
        <v>0</v>
      </c>
      <c r="X85" s="3">
        <f t="shared" si="15"/>
        <v>34820933</v>
      </c>
      <c r="Y85" s="3">
        <f t="shared" si="16"/>
        <v>0</v>
      </c>
    </row>
    <row r="86" spans="1:25" ht="18" customHeight="1" x14ac:dyDescent="0.25">
      <c r="A86" s="411">
        <v>1</v>
      </c>
      <c r="B86" s="411">
        <v>0</v>
      </c>
      <c r="C86" s="412" t="s">
        <v>5</v>
      </c>
      <c r="D86" s="411">
        <v>1</v>
      </c>
      <c r="E86" s="412" t="s">
        <v>5</v>
      </c>
      <c r="F86" s="411">
        <v>2</v>
      </c>
      <c r="G86" s="412" t="s">
        <v>9</v>
      </c>
      <c r="H86" s="30">
        <f>ROUND(FY17BaseCalcns!O87*(1+HeadcountChgs!$J86),0)</f>
        <v>584</v>
      </c>
      <c r="I86" s="30">
        <f>ROUND(FY17BaseCalcns!P87*(1+HeadcountChgs!$J86),0)</f>
        <v>591</v>
      </c>
      <c r="J86" s="52">
        <f>+ROUND(FY17BaseCalcns!Q87*(1+HeadcountChgs!$J86)*(TuitionRates!P87),0)</f>
        <v>19129374</v>
      </c>
      <c r="K86" s="52">
        <f>+ROUND(FY17BaseCalcns!R87*(1+HeadcountChgs!$J86)*(TuitionRates!Q87),0)</f>
        <v>5428148</v>
      </c>
      <c r="L86" s="41">
        <f t="shared" si="10"/>
        <v>217126</v>
      </c>
      <c r="M86" s="52">
        <f>+ROUND(FY17BaseCalcns!S87*TuitionRates!P87*(1+HeadcountChgs!J86),0)</f>
        <v>0</v>
      </c>
      <c r="N86" s="52">
        <f>ROUND(FY17BaseCalcns!T87*TuitionRates!Q87*(1+HeadcountChgs!J86),0)</f>
        <v>0</v>
      </c>
      <c r="O86" s="52">
        <f>ROUND(FY17BaseCalcns!U87*TuitionRates!R87*(1+HeadcountChgs!J86),0)</f>
        <v>0</v>
      </c>
      <c r="P86" s="52">
        <f t="shared" si="11"/>
        <v>0</v>
      </c>
      <c r="Q86" s="52">
        <f t="shared" si="12"/>
        <v>945612</v>
      </c>
      <c r="R86" s="52">
        <f t="shared" si="13"/>
        <v>17966636</v>
      </c>
      <c r="T86" s="3">
        <v>0</v>
      </c>
      <c r="U86" s="3">
        <v>1</v>
      </c>
      <c r="V86" s="3">
        <v>0</v>
      </c>
      <c r="W86" s="3">
        <f t="shared" si="14"/>
        <v>0</v>
      </c>
      <c r="X86" s="3">
        <f t="shared" si="15"/>
        <v>17966636</v>
      </c>
      <c r="Y86" s="3">
        <f t="shared" si="16"/>
        <v>0</v>
      </c>
    </row>
    <row r="87" spans="1:25" ht="18" customHeight="1" x14ac:dyDescent="0.25">
      <c r="A87" s="411">
        <v>1</v>
      </c>
      <c r="B87" s="411">
        <v>0</v>
      </c>
      <c r="C87" s="412" t="s">
        <v>5</v>
      </c>
      <c r="D87" s="411">
        <v>3</v>
      </c>
      <c r="E87" s="412" t="s">
        <v>11</v>
      </c>
      <c r="F87" s="411">
        <v>1</v>
      </c>
      <c r="G87" s="412" t="s">
        <v>7</v>
      </c>
      <c r="H87" s="30">
        <f>ROUND(FY17BaseCalcns!O88*(1+HeadcountChgs!$J87),0)</f>
        <v>128</v>
      </c>
      <c r="I87" s="30">
        <f>ROUND(FY17BaseCalcns!P88*(1+HeadcountChgs!$J87),0)</f>
        <v>170</v>
      </c>
      <c r="J87" s="52">
        <f>+ROUND(FY17BaseCalcns!Q88*(1+HeadcountChgs!$J87)*(TuitionRates!P88),0)</f>
        <v>1363933</v>
      </c>
      <c r="K87" s="52">
        <f>+ROUND(FY17BaseCalcns!R88*(1+HeadcountChgs!$J87)*(TuitionRates!Q88),0)</f>
        <v>1363933</v>
      </c>
      <c r="L87" s="41">
        <f t="shared" si="10"/>
        <v>54557</v>
      </c>
      <c r="M87" s="52">
        <f>+ROUND(FY17BaseCalcns!S88*TuitionRates!P88*(1+HeadcountChgs!J87),0)</f>
        <v>0</v>
      </c>
      <c r="N87" s="52">
        <f>ROUND(FY17BaseCalcns!T88*TuitionRates!Q88*(1+HeadcountChgs!J87),0)</f>
        <v>0</v>
      </c>
      <c r="O87" s="52">
        <f>ROUND(FY17BaseCalcns!U88*TuitionRates!R88*(1+HeadcountChgs!J87),0)</f>
        <v>0</v>
      </c>
      <c r="P87" s="52">
        <f t="shared" si="11"/>
        <v>0</v>
      </c>
      <c r="Q87" s="52">
        <f t="shared" si="12"/>
        <v>65469</v>
      </c>
      <c r="R87" s="52">
        <f t="shared" si="13"/>
        <v>1243907</v>
      </c>
      <c r="T87" s="3">
        <v>0</v>
      </c>
      <c r="U87" s="3">
        <v>1</v>
      </c>
      <c r="V87" s="3">
        <v>0</v>
      </c>
      <c r="W87" s="3">
        <f t="shared" si="14"/>
        <v>0</v>
      </c>
      <c r="X87" s="3">
        <f t="shared" si="15"/>
        <v>1243907</v>
      </c>
      <c r="Y87" s="3">
        <f t="shared" si="16"/>
        <v>0</v>
      </c>
    </row>
    <row r="88" spans="1:25" ht="18" customHeight="1" x14ac:dyDescent="0.25">
      <c r="A88" s="411">
        <v>1</v>
      </c>
      <c r="B88" s="411">
        <v>0</v>
      </c>
      <c r="C88" s="412" t="s">
        <v>5</v>
      </c>
      <c r="D88" s="411">
        <v>3</v>
      </c>
      <c r="E88" s="412" t="s">
        <v>11</v>
      </c>
      <c r="F88" s="411">
        <v>2</v>
      </c>
      <c r="G88" s="412" t="s">
        <v>9</v>
      </c>
      <c r="H88" s="30">
        <f>ROUND(FY17BaseCalcns!O89*(1+HeadcountChgs!$J88),0)</f>
        <v>4</v>
      </c>
      <c r="I88" s="30">
        <f>ROUND(FY17BaseCalcns!P89*(1+HeadcountChgs!$J88),0)</f>
        <v>3</v>
      </c>
      <c r="J88" s="52">
        <f>+ROUND(FY17BaseCalcns!Q89*(1+HeadcountChgs!$J88)*(TuitionRates!P89),0)</f>
        <v>113699</v>
      </c>
      <c r="K88" s="52">
        <f>+ROUND(FY17BaseCalcns!R89*(1+HeadcountChgs!$J88)*(TuitionRates!Q89),0)</f>
        <v>32260</v>
      </c>
      <c r="L88" s="41">
        <f t="shared" si="10"/>
        <v>1290</v>
      </c>
      <c r="M88" s="52">
        <f>+ROUND(FY17BaseCalcns!S89*TuitionRates!P89*(1+HeadcountChgs!J88),0)</f>
        <v>0</v>
      </c>
      <c r="N88" s="52">
        <f>ROUND(FY17BaseCalcns!T89*TuitionRates!Q89*(1+HeadcountChgs!J88),0)</f>
        <v>0</v>
      </c>
      <c r="O88" s="52">
        <f>ROUND(FY17BaseCalcns!U89*TuitionRates!R89*(1+HeadcountChgs!J88),0)</f>
        <v>0</v>
      </c>
      <c r="P88" s="52">
        <f t="shared" si="11"/>
        <v>0</v>
      </c>
      <c r="Q88" s="52">
        <f t="shared" si="12"/>
        <v>5620</v>
      </c>
      <c r="R88" s="52">
        <f t="shared" si="13"/>
        <v>106789</v>
      </c>
      <c r="T88" s="3">
        <v>0</v>
      </c>
      <c r="U88" s="3">
        <v>1</v>
      </c>
      <c r="V88" s="3">
        <v>0</v>
      </c>
      <c r="W88" s="3">
        <f t="shared" si="14"/>
        <v>0</v>
      </c>
      <c r="X88" s="3">
        <f t="shared" si="15"/>
        <v>106789</v>
      </c>
      <c r="Y88" s="3">
        <f t="shared" si="16"/>
        <v>0</v>
      </c>
    </row>
    <row r="89" spans="1:25" ht="18" customHeight="1" x14ac:dyDescent="0.25">
      <c r="A89" s="411">
        <v>1</v>
      </c>
      <c r="B89" s="411">
        <v>0</v>
      </c>
      <c r="C89" s="412" t="s">
        <v>13</v>
      </c>
      <c r="D89" s="411">
        <v>5</v>
      </c>
      <c r="E89" s="412" t="s">
        <v>13</v>
      </c>
      <c r="F89" s="411">
        <v>1</v>
      </c>
      <c r="G89" s="412" t="s">
        <v>7</v>
      </c>
      <c r="H89" s="30">
        <f>ROUND(FY17BaseCalcns!O90*(1+HeadcountChgs!$J89),0)</f>
        <v>22</v>
      </c>
      <c r="I89" s="30">
        <f>ROUND(FY17BaseCalcns!P90*(1+HeadcountChgs!$J89),0)</f>
        <v>22</v>
      </c>
      <c r="J89" s="52">
        <f>+ROUND(FY17BaseCalcns!Q90*(1+HeadcountChgs!$J89)*(TuitionRates!P90),0)</f>
        <v>324445</v>
      </c>
      <c r="K89" s="52">
        <f>+ROUND(FY17BaseCalcns!R90*(1+HeadcountChgs!$J89)*(TuitionRates!Q90),0)</f>
        <v>324445</v>
      </c>
      <c r="L89" s="41">
        <f t="shared" si="10"/>
        <v>12978</v>
      </c>
      <c r="M89" s="52">
        <f>+ROUND(FY17BaseCalcns!S90*TuitionRates!P90*(1+HeadcountChgs!J89),0)</f>
        <v>0</v>
      </c>
      <c r="N89" s="52">
        <f>ROUND(FY17BaseCalcns!T90*TuitionRates!Q90*(1+HeadcountChgs!J89),0)</f>
        <v>0</v>
      </c>
      <c r="O89" s="52">
        <f>ROUND(FY17BaseCalcns!U90*TuitionRates!R90*(1+HeadcountChgs!J89),0)</f>
        <v>0</v>
      </c>
      <c r="P89" s="52">
        <f t="shared" si="11"/>
        <v>0</v>
      </c>
      <c r="Q89" s="52">
        <f t="shared" si="12"/>
        <v>15573</v>
      </c>
      <c r="R89" s="52">
        <f t="shared" si="13"/>
        <v>295894</v>
      </c>
      <c r="T89" s="3">
        <v>0</v>
      </c>
      <c r="U89" s="3">
        <v>1</v>
      </c>
      <c r="V89" s="3">
        <v>0</v>
      </c>
      <c r="W89" s="3">
        <f t="shared" si="14"/>
        <v>0</v>
      </c>
      <c r="X89" s="3">
        <f t="shared" si="15"/>
        <v>295894</v>
      </c>
      <c r="Y89" s="3">
        <f t="shared" si="16"/>
        <v>0</v>
      </c>
    </row>
    <row r="90" spans="1:25" ht="18" customHeight="1" x14ac:dyDescent="0.25">
      <c r="A90" s="411">
        <v>1</v>
      </c>
      <c r="B90" s="411">
        <v>0</v>
      </c>
      <c r="C90" s="412" t="s">
        <v>13</v>
      </c>
      <c r="D90" s="411">
        <v>5</v>
      </c>
      <c r="E90" s="412" t="s">
        <v>13</v>
      </c>
      <c r="F90" s="411">
        <v>2</v>
      </c>
      <c r="G90" s="412" t="s">
        <v>9</v>
      </c>
      <c r="H90" s="30">
        <f>ROUND(FY17BaseCalcns!O91*(1+HeadcountChgs!$J90),0)</f>
        <v>6</v>
      </c>
      <c r="I90" s="30">
        <f>ROUND(FY17BaseCalcns!P91*(1+HeadcountChgs!$J90),0)</f>
        <v>6</v>
      </c>
      <c r="J90" s="52">
        <f>+ROUND(FY17BaseCalcns!Q91*(1+HeadcountChgs!$J90)*(TuitionRates!P91),0)</f>
        <v>155824</v>
      </c>
      <c r="K90" s="52">
        <f>+ROUND(FY17BaseCalcns!R91*(1+HeadcountChgs!$J90)*(TuitionRates!Q91),0)</f>
        <v>87402</v>
      </c>
      <c r="L90" s="41">
        <f t="shared" si="10"/>
        <v>3496</v>
      </c>
      <c r="M90" s="52">
        <f>+ROUND(FY17BaseCalcns!S91*TuitionRates!P91*(1+HeadcountChgs!J90),0)</f>
        <v>0</v>
      </c>
      <c r="N90" s="52">
        <f>ROUND(FY17BaseCalcns!T91*TuitionRates!Q91*(1+HeadcountChgs!J90),0)</f>
        <v>28984</v>
      </c>
      <c r="O90" s="52">
        <f>ROUND(FY17BaseCalcns!U91*TuitionRates!R91*(1+HeadcountChgs!J90),0)</f>
        <v>23385</v>
      </c>
      <c r="P90" s="52">
        <f t="shared" si="11"/>
        <v>52369</v>
      </c>
      <c r="Q90" s="52">
        <f t="shared" si="12"/>
        <v>4998</v>
      </c>
      <c r="R90" s="52">
        <f t="shared" si="13"/>
        <v>94961</v>
      </c>
      <c r="T90" s="3">
        <v>0</v>
      </c>
      <c r="U90" s="3">
        <v>1</v>
      </c>
      <c r="V90" s="3">
        <v>0</v>
      </c>
      <c r="W90" s="3">
        <f t="shared" si="14"/>
        <v>0</v>
      </c>
      <c r="X90" s="3">
        <f t="shared" si="15"/>
        <v>94961</v>
      </c>
      <c r="Y90" s="3">
        <f t="shared" si="16"/>
        <v>0</v>
      </c>
    </row>
    <row r="91" spans="1:25" ht="18" customHeight="1" x14ac:dyDescent="0.25">
      <c r="A91" s="411">
        <v>1</v>
      </c>
      <c r="B91" s="411">
        <v>0</v>
      </c>
      <c r="C91" s="412" t="s">
        <v>16</v>
      </c>
      <c r="D91" s="411">
        <v>7</v>
      </c>
      <c r="E91" s="412" t="s">
        <v>16</v>
      </c>
      <c r="F91" s="411">
        <v>1</v>
      </c>
      <c r="G91" s="412" t="s">
        <v>7</v>
      </c>
      <c r="H91" s="30">
        <f>ROUND(FY17BaseCalcns!O92*(1+HeadcountChgs!$J91),0)</f>
        <v>111</v>
      </c>
      <c r="I91" s="30">
        <f>ROUND(FY17BaseCalcns!P92*(1+HeadcountChgs!$J91),0)</f>
        <v>122</v>
      </c>
      <c r="J91" s="52">
        <f>+ROUND(FY17BaseCalcns!Q92*(1+HeadcountChgs!$J91)*(TuitionRates!P92),0)</f>
        <v>1619253</v>
      </c>
      <c r="K91" s="52">
        <f>+ROUND(FY17BaseCalcns!R92*(1+HeadcountChgs!$J91)*(TuitionRates!Q92),0)</f>
        <v>1619253</v>
      </c>
      <c r="L91" s="41">
        <f t="shared" si="10"/>
        <v>64770</v>
      </c>
      <c r="M91" s="52">
        <f>+ROUND(FY17BaseCalcns!S92*TuitionRates!P92*(1+HeadcountChgs!J91),0)</f>
        <v>0</v>
      </c>
      <c r="N91" s="52">
        <f>ROUND(FY17BaseCalcns!T92*TuitionRates!Q92*(1+HeadcountChgs!J91),0)</f>
        <v>7658</v>
      </c>
      <c r="O91" s="52">
        <f>ROUND(FY17BaseCalcns!U92*TuitionRates!R92*(1+HeadcountChgs!J91),0)</f>
        <v>0</v>
      </c>
      <c r="P91" s="52">
        <f t="shared" si="11"/>
        <v>7658</v>
      </c>
      <c r="Q91" s="52">
        <f t="shared" si="12"/>
        <v>77341</v>
      </c>
      <c r="R91" s="52">
        <f t="shared" si="13"/>
        <v>1469484</v>
      </c>
      <c r="T91" s="3">
        <v>0</v>
      </c>
      <c r="U91" s="3">
        <v>1</v>
      </c>
      <c r="V91" s="3">
        <v>0</v>
      </c>
      <c r="W91" s="3">
        <f t="shared" si="14"/>
        <v>0</v>
      </c>
      <c r="X91" s="3">
        <f t="shared" si="15"/>
        <v>1469484</v>
      </c>
      <c r="Y91" s="3">
        <f t="shared" si="16"/>
        <v>0</v>
      </c>
    </row>
    <row r="92" spans="1:25" ht="18" customHeight="1" x14ac:dyDescent="0.25">
      <c r="A92" s="411">
        <v>1</v>
      </c>
      <c r="B92" s="411">
        <v>0</v>
      </c>
      <c r="C92" s="412" t="s">
        <v>16</v>
      </c>
      <c r="D92" s="411">
        <v>7</v>
      </c>
      <c r="E92" s="412" t="s">
        <v>16</v>
      </c>
      <c r="F92" s="411">
        <v>2</v>
      </c>
      <c r="G92" s="412" t="s">
        <v>9</v>
      </c>
      <c r="H92" s="30">
        <f>ROUND(FY17BaseCalcns!O93*(1+HeadcountChgs!$J92),0)</f>
        <v>11</v>
      </c>
      <c r="I92" s="30">
        <f>ROUND(FY17BaseCalcns!P93*(1+HeadcountChgs!$J92),0)</f>
        <v>8</v>
      </c>
      <c r="J92" s="52">
        <f>+ROUND(FY17BaseCalcns!Q93*(1+HeadcountChgs!$J92)*(TuitionRates!P93),0)</f>
        <v>209855</v>
      </c>
      <c r="K92" s="52">
        <f>+ROUND(FY17BaseCalcns!R93*(1+HeadcountChgs!$J92)*(TuitionRates!Q93),0)</f>
        <v>118161</v>
      </c>
      <c r="L92" s="41">
        <f t="shared" si="10"/>
        <v>4726</v>
      </c>
      <c r="M92" s="52">
        <f>+ROUND(FY17BaseCalcns!S93*TuitionRates!P93*(1+HeadcountChgs!J92),0)</f>
        <v>0</v>
      </c>
      <c r="N92" s="52">
        <f>ROUND(FY17BaseCalcns!T93*TuitionRates!Q93*(1+HeadcountChgs!J92),0)</f>
        <v>0</v>
      </c>
      <c r="O92" s="52">
        <f>ROUND(FY17BaseCalcns!U93*TuitionRates!R93*(1+HeadcountChgs!J92),0)</f>
        <v>0</v>
      </c>
      <c r="P92" s="52">
        <f t="shared" si="11"/>
        <v>0</v>
      </c>
      <c r="Q92" s="52">
        <f t="shared" si="12"/>
        <v>10256</v>
      </c>
      <c r="R92" s="52">
        <f t="shared" si="13"/>
        <v>194873</v>
      </c>
      <c r="T92" s="3">
        <v>0</v>
      </c>
      <c r="U92" s="3">
        <v>1</v>
      </c>
      <c r="V92" s="3">
        <v>0</v>
      </c>
      <c r="W92" s="3">
        <f t="shared" si="14"/>
        <v>0</v>
      </c>
      <c r="X92" s="3">
        <f t="shared" si="15"/>
        <v>194873</v>
      </c>
      <c r="Y92" s="3">
        <f t="shared" si="16"/>
        <v>0</v>
      </c>
    </row>
    <row r="93" spans="1:25" ht="18" customHeight="1" x14ac:dyDescent="0.25">
      <c r="A93" s="411">
        <v>1</v>
      </c>
      <c r="B93" s="411">
        <v>0</v>
      </c>
      <c r="C93" s="412" t="s">
        <v>18</v>
      </c>
      <c r="D93" s="411">
        <v>9</v>
      </c>
      <c r="E93" s="412" t="s">
        <v>18</v>
      </c>
      <c r="F93" s="411">
        <v>1</v>
      </c>
      <c r="G93" s="412" t="s">
        <v>7</v>
      </c>
      <c r="H93" s="30">
        <f>ROUND(FY17BaseCalcns!O94*(1+HeadcountChgs!$J93),0)</f>
        <v>0</v>
      </c>
      <c r="I93" s="30">
        <f>ROUND(FY17BaseCalcns!P94*(1+HeadcountChgs!$J93),0)</f>
        <v>0</v>
      </c>
      <c r="J93" s="52">
        <f>+ROUND(FY17BaseCalcns!Q94*(1+HeadcountChgs!$J93)*(TuitionRates!P94),0)</f>
        <v>0</v>
      </c>
      <c r="K93" s="52">
        <f>+ROUND(FY17BaseCalcns!R94*(1+HeadcountChgs!$J93)*(TuitionRates!Q94),0)</f>
        <v>0</v>
      </c>
      <c r="L93" s="41">
        <f t="shared" si="10"/>
        <v>0</v>
      </c>
      <c r="M93" s="52">
        <f>+ROUND(FY17BaseCalcns!S94*TuitionRates!P94*(1+HeadcountChgs!J93),0)</f>
        <v>0</v>
      </c>
      <c r="N93" s="52">
        <f>ROUND(FY17BaseCalcns!T94*TuitionRates!Q94*(1+HeadcountChgs!J93),0)</f>
        <v>0</v>
      </c>
      <c r="O93" s="52">
        <f>ROUND(FY17BaseCalcns!U94*TuitionRates!R94*(1+HeadcountChgs!J93),0)</f>
        <v>0</v>
      </c>
      <c r="P93" s="52">
        <f t="shared" si="11"/>
        <v>0</v>
      </c>
      <c r="Q93" s="52">
        <f t="shared" si="12"/>
        <v>0</v>
      </c>
      <c r="R93" s="52">
        <f t="shared" si="13"/>
        <v>0</v>
      </c>
      <c r="T93" s="3">
        <v>0</v>
      </c>
      <c r="U93" s="3">
        <v>1</v>
      </c>
      <c r="V93" s="3">
        <v>0</v>
      </c>
      <c r="W93" s="3">
        <f t="shared" si="14"/>
        <v>0</v>
      </c>
      <c r="X93" s="3">
        <f t="shared" si="15"/>
        <v>0</v>
      </c>
      <c r="Y93" s="3">
        <f t="shared" si="16"/>
        <v>0</v>
      </c>
    </row>
    <row r="94" spans="1:25" ht="18" customHeight="1" x14ac:dyDescent="0.25">
      <c r="A94" s="411">
        <v>1</v>
      </c>
      <c r="B94" s="411">
        <v>0</v>
      </c>
      <c r="C94" s="412" t="s">
        <v>18</v>
      </c>
      <c r="D94" s="411">
        <v>9</v>
      </c>
      <c r="E94" s="412" t="s">
        <v>18</v>
      </c>
      <c r="F94" s="411">
        <v>2</v>
      </c>
      <c r="G94" s="412" t="s">
        <v>9</v>
      </c>
      <c r="H94" s="30">
        <f>ROUND(FY17BaseCalcns!O95*(1+HeadcountChgs!$J94),0)</f>
        <v>0</v>
      </c>
      <c r="I94" s="30">
        <f>ROUND(FY17BaseCalcns!P95*(1+HeadcountChgs!$J94),0)</f>
        <v>0</v>
      </c>
      <c r="J94" s="52">
        <f>+ROUND(FY17BaseCalcns!Q95*(1+HeadcountChgs!$J94)*(TuitionRates!P95),0)</f>
        <v>0</v>
      </c>
      <c r="K94" s="52">
        <f>+ROUND(FY17BaseCalcns!R95*(1+HeadcountChgs!$J94)*(TuitionRates!Q95),0)</f>
        <v>0</v>
      </c>
      <c r="L94" s="41">
        <f t="shared" si="10"/>
        <v>0</v>
      </c>
      <c r="M94" s="52">
        <f>+ROUND(FY17BaseCalcns!S95*TuitionRates!P95*(1+HeadcountChgs!J94),0)</f>
        <v>0</v>
      </c>
      <c r="N94" s="52">
        <f>ROUND(FY17BaseCalcns!T95*TuitionRates!Q95*(1+HeadcountChgs!J94),0)</f>
        <v>0</v>
      </c>
      <c r="O94" s="52">
        <f>ROUND(FY17BaseCalcns!U95*TuitionRates!R95*(1+HeadcountChgs!J94),0)</f>
        <v>0</v>
      </c>
      <c r="P94" s="52">
        <f t="shared" si="11"/>
        <v>0</v>
      </c>
      <c r="Q94" s="52">
        <f t="shared" si="12"/>
        <v>0</v>
      </c>
      <c r="R94" s="52">
        <f t="shared" si="13"/>
        <v>0</v>
      </c>
      <c r="T94" s="3">
        <v>0</v>
      </c>
      <c r="U94" s="3">
        <v>1</v>
      </c>
      <c r="V94" s="3">
        <v>0</v>
      </c>
      <c r="W94" s="3">
        <f t="shared" si="14"/>
        <v>0</v>
      </c>
      <c r="X94" s="3">
        <f t="shared" si="15"/>
        <v>0</v>
      </c>
      <c r="Y94" s="3">
        <f t="shared" si="16"/>
        <v>0</v>
      </c>
    </row>
    <row r="95" spans="1:25" ht="18" customHeight="1" x14ac:dyDescent="0.25">
      <c r="A95" s="411">
        <v>1</v>
      </c>
      <c r="B95" s="411">
        <v>0</v>
      </c>
      <c r="C95" s="412" t="s">
        <v>18</v>
      </c>
      <c r="D95" s="411">
        <v>11</v>
      </c>
      <c r="E95" s="412" t="s">
        <v>19</v>
      </c>
      <c r="F95" s="411">
        <v>1</v>
      </c>
      <c r="G95" s="412" t="s">
        <v>7</v>
      </c>
      <c r="H95" s="30">
        <f>ROUND(FY17BaseCalcns!O96*(1+HeadcountChgs!$J95),0)</f>
        <v>3</v>
      </c>
      <c r="I95" s="30">
        <f>ROUND(FY17BaseCalcns!P96*(1+HeadcountChgs!$J95),0)</f>
        <v>1</v>
      </c>
      <c r="J95" s="52">
        <f>+ROUND(FY17BaseCalcns!Q96*(1+HeadcountChgs!$J95)*(TuitionRates!P96),0)</f>
        <v>22147</v>
      </c>
      <c r="K95" s="52">
        <f>+ROUND(FY17BaseCalcns!R96*(1+HeadcountChgs!$J95)*(TuitionRates!Q96),0)</f>
        <v>22147</v>
      </c>
      <c r="L95" s="41">
        <f t="shared" si="10"/>
        <v>886</v>
      </c>
      <c r="M95" s="52">
        <f>+ROUND(FY17BaseCalcns!S96*TuitionRates!P96*(1+HeadcountChgs!J95),0)</f>
        <v>0</v>
      </c>
      <c r="N95" s="52">
        <f>ROUND(FY17BaseCalcns!T96*TuitionRates!Q96*(1+HeadcountChgs!J95),0)</f>
        <v>0</v>
      </c>
      <c r="O95" s="52">
        <f>ROUND(FY17BaseCalcns!U96*TuitionRates!R96*(1+HeadcountChgs!J95),0)</f>
        <v>0</v>
      </c>
      <c r="P95" s="52">
        <f t="shared" si="11"/>
        <v>0</v>
      </c>
      <c r="Q95" s="52">
        <f t="shared" si="12"/>
        <v>1063</v>
      </c>
      <c r="R95" s="52">
        <f t="shared" si="13"/>
        <v>20198</v>
      </c>
      <c r="T95" s="3">
        <v>0</v>
      </c>
      <c r="U95" s="3">
        <v>1</v>
      </c>
      <c r="V95" s="3">
        <v>0</v>
      </c>
      <c r="W95" s="3">
        <f t="shared" si="14"/>
        <v>0</v>
      </c>
      <c r="X95" s="3">
        <f t="shared" si="15"/>
        <v>20198</v>
      </c>
      <c r="Y95" s="3">
        <f t="shared" si="16"/>
        <v>0</v>
      </c>
    </row>
    <row r="96" spans="1:25" ht="18" customHeight="1" x14ac:dyDescent="0.25">
      <c r="A96" s="411">
        <v>1</v>
      </c>
      <c r="B96" s="411">
        <v>0</v>
      </c>
      <c r="C96" s="412" t="s">
        <v>18</v>
      </c>
      <c r="D96" s="411">
        <v>11</v>
      </c>
      <c r="E96" s="412" t="s">
        <v>19</v>
      </c>
      <c r="F96" s="411">
        <v>2</v>
      </c>
      <c r="G96" s="412" t="s">
        <v>9</v>
      </c>
      <c r="H96" s="30">
        <f>ROUND(FY17BaseCalcns!O97*(1+HeadcountChgs!$J96),0)</f>
        <v>0</v>
      </c>
      <c r="I96" s="30">
        <f>ROUND(FY17BaseCalcns!P97*(1+HeadcountChgs!$J96),0)</f>
        <v>0</v>
      </c>
      <c r="J96" s="52">
        <f>+ROUND(FY17BaseCalcns!Q97*(1+HeadcountChgs!$J96)*(TuitionRates!P97),0)</f>
        <v>0</v>
      </c>
      <c r="K96" s="52">
        <f>+ROUND(FY17BaseCalcns!R97*(1+HeadcountChgs!$J96)*(TuitionRates!Q97),0)</f>
        <v>0</v>
      </c>
      <c r="L96" s="41">
        <f t="shared" si="10"/>
        <v>0</v>
      </c>
      <c r="M96" s="52">
        <f>+ROUND(FY17BaseCalcns!S97*TuitionRates!P97*(1+HeadcountChgs!J96),0)</f>
        <v>0</v>
      </c>
      <c r="N96" s="52">
        <f>ROUND(FY17BaseCalcns!T97*TuitionRates!Q97*(1+HeadcountChgs!J96),0)</f>
        <v>0</v>
      </c>
      <c r="O96" s="52">
        <f>ROUND(FY17BaseCalcns!U97*TuitionRates!R97*(1+HeadcountChgs!J96),0)</f>
        <v>0</v>
      </c>
      <c r="P96" s="52">
        <f t="shared" si="11"/>
        <v>0</v>
      </c>
      <c r="Q96" s="52">
        <f t="shared" si="12"/>
        <v>0</v>
      </c>
      <c r="R96" s="52">
        <f t="shared" si="13"/>
        <v>0</v>
      </c>
      <c r="T96" s="3"/>
      <c r="U96" s="3"/>
      <c r="V96" s="3"/>
      <c r="W96" s="3"/>
      <c r="X96" s="3"/>
      <c r="Y96" s="3"/>
    </row>
    <row r="97" spans="1:25" ht="18" customHeight="1" x14ac:dyDescent="0.25">
      <c r="A97" s="411">
        <v>1</v>
      </c>
      <c r="B97" s="411">
        <v>0</v>
      </c>
      <c r="C97" s="412" t="s">
        <v>78</v>
      </c>
      <c r="D97" s="411">
        <v>71</v>
      </c>
      <c r="E97" s="412" t="s">
        <v>79</v>
      </c>
      <c r="F97" s="411">
        <v>1</v>
      </c>
      <c r="G97" s="412" t="s">
        <v>7</v>
      </c>
      <c r="H97" s="30">
        <f>ROUND(FY17BaseCalcns!O98*(1+HeadcountChgs!$J97),0)</f>
        <v>34</v>
      </c>
      <c r="I97" s="30">
        <f>ROUND(FY17BaseCalcns!P98*(1+HeadcountChgs!$J97),0)</f>
        <v>62</v>
      </c>
      <c r="J97" s="52">
        <f>+ROUND(FY17BaseCalcns!Q98*(1+HeadcountChgs!$J97)*(TuitionRates!P98),0)</f>
        <v>743321</v>
      </c>
      <c r="K97" s="52">
        <f>+ROUND(FY17BaseCalcns!R98*(1+HeadcountChgs!$J97)*(TuitionRates!Q98),0)</f>
        <v>743321</v>
      </c>
      <c r="L97" s="41">
        <f t="shared" si="10"/>
        <v>29733</v>
      </c>
      <c r="M97" s="52">
        <f>+ROUND(FY17BaseCalcns!S98*TuitionRates!P98*(1+HeadcountChgs!J97),0)</f>
        <v>0</v>
      </c>
      <c r="N97" s="52">
        <f>ROUND(FY17BaseCalcns!T98*TuitionRates!Q98*(1+HeadcountChgs!J97),0)</f>
        <v>0</v>
      </c>
      <c r="O97" s="52">
        <f>ROUND(FY17BaseCalcns!U98*TuitionRates!R98*(1+HeadcountChgs!J97),0)</f>
        <v>0</v>
      </c>
      <c r="P97" s="52">
        <f t="shared" si="11"/>
        <v>0</v>
      </c>
      <c r="Q97" s="52">
        <f t="shared" si="12"/>
        <v>35679</v>
      </c>
      <c r="R97" s="52">
        <f t="shared" si="13"/>
        <v>677909</v>
      </c>
      <c r="S97" s="3"/>
      <c r="T97" s="3"/>
      <c r="U97" s="3"/>
      <c r="V97" s="3"/>
      <c r="W97" s="3"/>
      <c r="X97" s="3"/>
      <c r="Y97" s="3"/>
    </row>
    <row r="98" spans="1:25" ht="18" customHeight="1" x14ac:dyDescent="0.25">
      <c r="A98" s="411">
        <v>1</v>
      </c>
      <c r="B98" s="411">
        <v>0</v>
      </c>
      <c r="C98" s="412" t="s">
        <v>78</v>
      </c>
      <c r="D98" s="411">
        <v>71</v>
      </c>
      <c r="E98" s="412" t="s">
        <v>79</v>
      </c>
      <c r="F98" s="411">
        <v>2</v>
      </c>
      <c r="G98" s="412" t="s">
        <v>9</v>
      </c>
      <c r="H98" s="30">
        <f>ROUND(FY17BaseCalcns!O99*(1+HeadcountChgs!$J98),0)</f>
        <v>2</v>
      </c>
      <c r="I98" s="30">
        <f>ROUND(FY17BaseCalcns!P99*(1+HeadcountChgs!$J98),0)</f>
        <v>3</v>
      </c>
      <c r="J98" s="52">
        <f>+ROUND(FY17BaseCalcns!Q99*(1+HeadcountChgs!$J98)*(TuitionRates!P99),0)</f>
        <v>69936</v>
      </c>
      <c r="K98" s="52">
        <f>+ROUND(FY17BaseCalcns!R99*(1+HeadcountChgs!$J98)*(TuitionRates!Q99),0)</f>
        <v>39378</v>
      </c>
      <c r="L98" s="41">
        <f t="shared" si="10"/>
        <v>1575</v>
      </c>
      <c r="M98" s="52">
        <f>+ROUND(FY17BaseCalcns!S99*TuitionRates!P99*(1+HeadcountChgs!J98),0)</f>
        <v>0</v>
      </c>
      <c r="N98" s="52">
        <f>ROUND(FY17BaseCalcns!T99*TuitionRates!Q99*(1+HeadcountChgs!J98),0)</f>
        <v>0</v>
      </c>
      <c r="O98" s="52">
        <f>ROUND(FY17BaseCalcns!U99*TuitionRates!R99*(1+HeadcountChgs!J98),0)</f>
        <v>0</v>
      </c>
      <c r="P98" s="52">
        <f t="shared" si="11"/>
        <v>0</v>
      </c>
      <c r="Q98" s="52">
        <f t="shared" si="12"/>
        <v>3418</v>
      </c>
      <c r="R98" s="52">
        <f t="shared" si="13"/>
        <v>64943</v>
      </c>
      <c r="S98" s="3"/>
      <c r="T98" s="3"/>
      <c r="U98" s="3"/>
      <c r="V98" s="3"/>
      <c r="W98" s="3"/>
      <c r="X98" s="3"/>
      <c r="Y98" s="3"/>
    </row>
    <row r="99" spans="1:25" ht="18" customHeight="1" x14ac:dyDescent="0.25">
      <c r="A99" s="411">
        <v>1</v>
      </c>
      <c r="B99" s="411">
        <v>0</v>
      </c>
      <c r="C99" s="412" t="s">
        <v>48</v>
      </c>
      <c r="D99" s="411">
        <v>52</v>
      </c>
      <c r="E99" s="412" t="s">
        <v>266</v>
      </c>
      <c r="F99" s="411">
        <v>1</v>
      </c>
      <c r="G99" s="412" t="s">
        <v>7</v>
      </c>
      <c r="H99" s="30">
        <f>ROUND(FY17BaseCalcns!O100*(1+HeadcountChgs!$J99),0)</f>
        <v>48</v>
      </c>
      <c r="I99" s="30">
        <f>ROUND(FY17BaseCalcns!P100*(1+HeadcountChgs!$J99),0)</f>
        <v>46</v>
      </c>
      <c r="J99" s="52">
        <f>+ROUND(FY17BaseCalcns!Q100*(1+HeadcountChgs!$J99)*(TuitionRates!P100),0)</f>
        <v>967347</v>
      </c>
      <c r="K99" s="52">
        <f>+ROUND(FY17BaseCalcns!R100*(1+HeadcountChgs!$J99)*(TuitionRates!Q100),0)</f>
        <v>967347</v>
      </c>
      <c r="L99" s="41">
        <f t="shared" si="10"/>
        <v>38694</v>
      </c>
      <c r="M99" s="52">
        <f>+ROUND(FY17BaseCalcns!S100*TuitionRates!P100*(1+HeadcountChgs!J99),0)</f>
        <v>0</v>
      </c>
      <c r="N99" s="52">
        <f>ROUND(FY17BaseCalcns!T100*TuitionRates!Q100*(1+HeadcountChgs!J99),0)</f>
        <v>9299</v>
      </c>
      <c r="O99" s="52">
        <f>ROUND(FY17BaseCalcns!U100*TuitionRates!R100*(1+HeadcountChgs!J99),0)</f>
        <v>0</v>
      </c>
      <c r="P99" s="52">
        <f t="shared" si="11"/>
        <v>9299</v>
      </c>
      <c r="Q99" s="52">
        <f t="shared" si="12"/>
        <v>45968</v>
      </c>
      <c r="R99" s="52">
        <f t="shared" si="13"/>
        <v>873386</v>
      </c>
      <c r="S99" s="3"/>
      <c r="T99" s="3"/>
      <c r="U99" s="3"/>
      <c r="V99" s="3"/>
      <c r="W99" s="3"/>
      <c r="X99" s="3"/>
      <c r="Y99" s="3"/>
    </row>
    <row r="100" spans="1:25" ht="18" customHeight="1" x14ac:dyDescent="0.25">
      <c r="A100" s="411">
        <v>1</v>
      </c>
      <c r="B100" s="411">
        <v>0</v>
      </c>
      <c r="C100" s="412" t="s">
        <v>48</v>
      </c>
      <c r="D100" s="411">
        <v>52</v>
      </c>
      <c r="E100" s="412" t="s">
        <v>266</v>
      </c>
      <c r="F100" s="411">
        <v>2</v>
      </c>
      <c r="G100" s="412" t="s">
        <v>9</v>
      </c>
      <c r="H100" s="30">
        <f>ROUND(FY17BaseCalcns!O101*(1+HeadcountChgs!$J100),0)</f>
        <v>3</v>
      </c>
      <c r="I100" s="30">
        <f>ROUND(FY17BaseCalcns!P101*(1+HeadcountChgs!$J100),0)</f>
        <v>3</v>
      </c>
      <c r="J100" s="52">
        <f>+ROUND(FY17BaseCalcns!Q101*(1+HeadcountChgs!$J100)*(TuitionRates!P101),0)</f>
        <v>78087</v>
      </c>
      <c r="K100" s="52">
        <f>+ROUND(FY17BaseCalcns!R101*(1+HeadcountChgs!$J100)*(TuitionRates!Q101),0)</f>
        <v>62611</v>
      </c>
      <c r="L100" s="41">
        <f t="shared" si="10"/>
        <v>2504</v>
      </c>
      <c r="M100" s="52">
        <f>+ROUND(FY17BaseCalcns!S101*TuitionRates!P101*(1+HeadcountChgs!J100),0)</f>
        <v>0</v>
      </c>
      <c r="N100" s="52">
        <f>ROUND(FY17BaseCalcns!T101*TuitionRates!Q101*(1+HeadcountChgs!J100),0)</f>
        <v>0</v>
      </c>
      <c r="O100" s="52">
        <f>ROUND(FY17BaseCalcns!U101*TuitionRates!R101*(1+HeadcountChgs!J100),0)</f>
        <v>0</v>
      </c>
      <c r="P100" s="52">
        <f t="shared" si="11"/>
        <v>0</v>
      </c>
      <c r="Q100" s="52">
        <f t="shared" si="12"/>
        <v>3779</v>
      </c>
      <c r="R100" s="52">
        <f t="shared" si="13"/>
        <v>71804</v>
      </c>
      <c r="S100" s="3"/>
      <c r="T100" s="3"/>
      <c r="U100" s="3"/>
      <c r="V100" s="3"/>
      <c r="W100" s="3"/>
      <c r="X100" s="3"/>
      <c r="Y100" s="3"/>
    </row>
    <row r="101" spans="1:25" ht="18" customHeight="1" x14ac:dyDescent="0.25">
      <c r="A101" s="411">
        <v>1</v>
      </c>
      <c r="B101" s="411">
        <v>0</v>
      </c>
      <c r="C101" s="412" t="s">
        <v>48</v>
      </c>
      <c r="D101" s="411">
        <v>53</v>
      </c>
      <c r="E101" s="412" t="s">
        <v>267</v>
      </c>
      <c r="F101" s="411">
        <v>1</v>
      </c>
      <c r="G101" s="412" t="s">
        <v>7</v>
      </c>
      <c r="H101" s="30">
        <f>ROUND(FY17BaseCalcns!O102*(1+HeadcountChgs!$J101),0)</f>
        <v>60</v>
      </c>
      <c r="I101" s="30">
        <f>ROUND(FY17BaseCalcns!P102*(1+HeadcountChgs!$J101),0)</f>
        <v>55</v>
      </c>
      <c r="J101" s="52">
        <f>+ROUND(FY17BaseCalcns!Q102*(1+HeadcountChgs!$J101)*(TuitionRates!P102),0)</f>
        <v>1150138</v>
      </c>
      <c r="K101" s="52">
        <f>+ROUND(FY17BaseCalcns!R102*(1+HeadcountChgs!$J101)*(TuitionRates!Q102),0)</f>
        <v>1150138</v>
      </c>
      <c r="L101" s="41">
        <f t="shared" si="10"/>
        <v>46006</v>
      </c>
      <c r="M101" s="52">
        <f>+ROUND(FY17BaseCalcns!S102*TuitionRates!P102*(1+HeadcountChgs!J101),0)</f>
        <v>0</v>
      </c>
      <c r="N101" s="52">
        <f>ROUND(FY17BaseCalcns!T102*TuitionRates!Q102*(1+HeadcountChgs!J101),0)</f>
        <v>22887</v>
      </c>
      <c r="O101" s="52">
        <f>ROUND(FY17BaseCalcns!U102*TuitionRates!R102*(1+HeadcountChgs!J101),0)</f>
        <v>0</v>
      </c>
      <c r="P101" s="52">
        <f t="shared" si="11"/>
        <v>22887</v>
      </c>
      <c r="Q101" s="52">
        <f t="shared" si="12"/>
        <v>54062</v>
      </c>
      <c r="R101" s="52">
        <f t="shared" si="13"/>
        <v>1027183</v>
      </c>
      <c r="S101" s="3"/>
      <c r="T101" s="3"/>
      <c r="U101" s="3"/>
      <c r="V101" s="3"/>
      <c r="W101" s="3"/>
      <c r="X101" s="3"/>
      <c r="Y101" s="3"/>
    </row>
    <row r="102" spans="1:25" ht="18" customHeight="1" x14ac:dyDescent="0.25">
      <c r="A102" s="411">
        <v>1</v>
      </c>
      <c r="B102" s="411">
        <v>0</v>
      </c>
      <c r="C102" s="412" t="s">
        <v>48</v>
      </c>
      <c r="D102" s="411">
        <v>53</v>
      </c>
      <c r="E102" s="412" t="s">
        <v>267</v>
      </c>
      <c r="F102" s="411">
        <v>2</v>
      </c>
      <c r="G102" s="412" t="s">
        <v>9</v>
      </c>
      <c r="H102" s="30">
        <f>ROUND(FY17BaseCalcns!O103*(1+HeadcountChgs!$J102),0)</f>
        <v>8</v>
      </c>
      <c r="I102" s="30">
        <f>ROUND(FY17BaseCalcns!P103*(1+HeadcountChgs!$J102),0)</f>
        <v>7</v>
      </c>
      <c r="J102" s="52">
        <f>+ROUND(FY17BaseCalcns!Q103*(1+HeadcountChgs!$J102)*(TuitionRates!P103),0)</f>
        <v>190661</v>
      </c>
      <c r="K102" s="52">
        <f>+ROUND(FY17BaseCalcns!R103*(1+HeadcountChgs!$J102)*(TuitionRates!Q103),0)</f>
        <v>151362</v>
      </c>
      <c r="L102" s="41">
        <f t="shared" si="10"/>
        <v>6054</v>
      </c>
      <c r="M102" s="52">
        <f>+ROUND(FY17BaseCalcns!S103*TuitionRates!P103*(1+HeadcountChgs!J102),0)</f>
        <v>0</v>
      </c>
      <c r="N102" s="52">
        <f>ROUND(FY17BaseCalcns!T103*TuitionRates!Q103*(1+HeadcountChgs!J102),0)</f>
        <v>0</v>
      </c>
      <c r="O102" s="52">
        <f>ROUND(FY17BaseCalcns!U103*TuitionRates!R103*(1+HeadcountChgs!J102),0)</f>
        <v>0</v>
      </c>
      <c r="P102" s="52">
        <f t="shared" si="11"/>
        <v>0</v>
      </c>
      <c r="Q102" s="52">
        <f t="shared" si="12"/>
        <v>9230</v>
      </c>
      <c r="R102" s="52">
        <f t="shared" si="13"/>
        <v>175377</v>
      </c>
      <c r="T102" s="3"/>
      <c r="U102" s="3"/>
      <c r="V102" s="3"/>
      <c r="W102" s="3"/>
      <c r="X102" s="3"/>
      <c r="Y102" s="3"/>
    </row>
    <row r="103" spans="1:25" ht="18" customHeight="1" x14ac:dyDescent="0.25">
      <c r="A103" s="411">
        <v>2</v>
      </c>
      <c r="B103" s="411">
        <v>0</v>
      </c>
      <c r="C103" s="412" t="s">
        <v>5</v>
      </c>
      <c r="D103" s="411">
        <v>1</v>
      </c>
      <c r="E103" s="412" t="s">
        <v>5</v>
      </c>
      <c r="F103" s="411">
        <v>1</v>
      </c>
      <c r="G103" s="412" t="s">
        <v>7</v>
      </c>
      <c r="H103" s="30">
        <f>ROUND(FY17BaseCalcns!O104*(1+HeadcountChgs!$J103),0)</f>
        <v>3632</v>
      </c>
      <c r="I103" s="30">
        <f>ROUND(FY17BaseCalcns!P104*(1+HeadcountChgs!$J103),0)</f>
        <v>3883</v>
      </c>
      <c r="J103" s="52">
        <f>+ROUND(FY17BaseCalcns!Q104*(1+HeadcountChgs!$J103)*(TuitionRates!P104),0)</f>
        <v>35137999</v>
      </c>
      <c r="K103" s="52">
        <f>+ROUND(FY17BaseCalcns!R104*(1+HeadcountChgs!$J103)*(TuitionRates!Q104),0)</f>
        <v>35137999</v>
      </c>
      <c r="L103" s="41">
        <f t="shared" si="10"/>
        <v>1405520</v>
      </c>
      <c r="M103" s="52">
        <f>+ROUND(FY17BaseCalcns!S104*TuitionRates!P104*(1+HeadcountChgs!J103),0)</f>
        <v>0</v>
      </c>
      <c r="N103" s="52">
        <f>ROUND(FY17BaseCalcns!T104*TuitionRates!Q104*(1+HeadcountChgs!J103),0)</f>
        <v>724156</v>
      </c>
      <c r="O103" s="52">
        <f>ROUND(FY17BaseCalcns!U104*TuitionRates!R104*(1+HeadcountChgs!J103),0)</f>
        <v>0</v>
      </c>
      <c r="P103" s="52">
        <f t="shared" si="11"/>
        <v>724156</v>
      </c>
      <c r="Q103" s="52">
        <f t="shared" si="12"/>
        <v>1650416</v>
      </c>
      <c r="R103" s="52">
        <f t="shared" si="13"/>
        <v>31357907</v>
      </c>
      <c r="T103" s="3">
        <v>0</v>
      </c>
      <c r="U103" s="3">
        <v>0</v>
      </c>
      <c r="V103" s="3">
        <v>1</v>
      </c>
      <c r="W103" s="3">
        <f t="shared" ref="W103:W118" si="17">+$R103*T103</f>
        <v>0</v>
      </c>
      <c r="X103" s="3">
        <f t="shared" ref="X103:X118" si="18">+$R103*U103</f>
        <v>0</v>
      </c>
      <c r="Y103" s="3">
        <f t="shared" ref="Y103:Y118" si="19">+$R103*V103</f>
        <v>31357907</v>
      </c>
    </row>
    <row r="104" spans="1:25" ht="18" customHeight="1" x14ac:dyDescent="0.25">
      <c r="A104" s="411">
        <v>2</v>
      </c>
      <c r="B104" s="411">
        <v>0</v>
      </c>
      <c r="C104" s="412" t="s">
        <v>5</v>
      </c>
      <c r="D104" s="411">
        <v>1</v>
      </c>
      <c r="E104" s="412" t="s">
        <v>5</v>
      </c>
      <c r="F104" s="411">
        <v>2</v>
      </c>
      <c r="G104" s="412" t="s">
        <v>9</v>
      </c>
      <c r="H104" s="30">
        <f>ROUND(FY17BaseCalcns!O105*(1+HeadcountChgs!$J104),0)</f>
        <v>235</v>
      </c>
      <c r="I104" s="30">
        <f>ROUND(FY17BaseCalcns!P105*(1+HeadcountChgs!$J104),0)</f>
        <v>239</v>
      </c>
      <c r="J104" s="52">
        <f>+ROUND(FY17BaseCalcns!Q105*(1+HeadcountChgs!$J104)*(TuitionRates!P105),0)</f>
        <v>7689069</v>
      </c>
      <c r="K104" s="52">
        <f>+ROUND(FY17BaseCalcns!R105*(1+HeadcountChgs!$J104)*(TuitionRates!Q105),0)</f>
        <v>2182028</v>
      </c>
      <c r="L104" s="41">
        <f t="shared" si="10"/>
        <v>87281</v>
      </c>
      <c r="M104" s="52">
        <f>+ROUND(FY17BaseCalcns!S105*TuitionRates!P105*(1+HeadcountChgs!J104),0)</f>
        <v>0</v>
      </c>
      <c r="N104" s="52">
        <f>ROUND(FY17BaseCalcns!T105*TuitionRates!Q105*(1+HeadcountChgs!J104),0)</f>
        <v>0</v>
      </c>
      <c r="O104" s="52">
        <f>ROUND(FY17BaseCalcns!U105*TuitionRates!R105*(1+HeadcountChgs!J104),0)</f>
        <v>42045</v>
      </c>
      <c r="P104" s="52">
        <f t="shared" si="11"/>
        <v>42045</v>
      </c>
      <c r="Q104" s="52">
        <f t="shared" si="12"/>
        <v>377987</v>
      </c>
      <c r="R104" s="52">
        <f t="shared" si="13"/>
        <v>7181756</v>
      </c>
      <c r="T104" s="3">
        <v>0</v>
      </c>
      <c r="U104" s="3">
        <v>0</v>
      </c>
      <c r="V104" s="3">
        <v>1</v>
      </c>
      <c r="W104" s="3">
        <f t="shared" si="17"/>
        <v>0</v>
      </c>
      <c r="X104" s="3">
        <f t="shared" si="18"/>
        <v>0</v>
      </c>
      <c r="Y104" s="3">
        <f t="shared" si="19"/>
        <v>7181756</v>
      </c>
    </row>
    <row r="105" spans="1:25" ht="18" customHeight="1" x14ac:dyDescent="0.25">
      <c r="A105" s="411">
        <v>2</v>
      </c>
      <c r="B105" s="411">
        <v>0</v>
      </c>
      <c r="C105" s="412" t="s">
        <v>5</v>
      </c>
      <c r="D105" s="411">
        <v>3</v>
      </c>
      <c r="E105" s="412" t="s">
        <v>11</v>
      </c>
      <c r="F105" s="411">
        <v>1</v>
      </c>
      <c r="G105" s="412" t="s">
        <v>7</v>
      </c>
      <c r="H105" s="30">
        <f>ROUND(FY17BaseCalcns!O106*(1+HeadcountChgs!$J105),0)</f>
        <v>71</v>
      </c>
      <c r="I105" s="30">
        <f>ROUND(FY17BaseCalcns!P106*(1+HeadcountChgs!$J105),0)</f>
        <v>108</v>
      </c>
      <c r="J105" s="52">
        <f>+ROUND(FY17BaseCalcns!Q106*(1+HeadcountChgs!$J105)*(TuitionRates!P106),0)</f>
        <v>795424</v>
      </c>
      <c r="K105" s="52">
        <f>+ROUND(FY17BaseCalcns!R106*(1+HeadcountChgs!$J105)*(TuitionRates!Q106),0)</f>
        <v>795424</v>
      </c>
      <c r="L105" s="41">
        <f t="shared" si="10"/>
        <v>31817</v>
      </c>
      <c r="M105" s="52">
        <f>+ROUND(FY17BaseCalcns!S106*TuitionRates!P106*(1+HeadcountChgs!J105),0)</f>
        <v>0</v>
      </c>
      <c r="N105" s="52">
        <f>ROUND(FY17BaseCalcns!T106*TuitionRates!Q106*(1+HeadcountChgs!J105),0)</f>
        <v>0</v>
      </c>
      <c r="O105" s="52">
        <f>ROUND(FY17BaseCalcns!U106*TuitionRates!R106*(1+HeadcountChgs!J105),0)</f>
        <v>0</v>
      </c>
      <c r="P105" s="52">
        <f t="shared" si="11"/>
        <v>0</v>
      </c>
      <c r="Q105" s="52">
        <f t="shared" si="12"/>
        <v>38180</v>
      </c>
      <c r="R105" s="52">
        <f t="shared" si="13"/>
        <v>725427</v>
      </c>
      <c r="T105" s="3">
        <v>0</v>
      </c>
      <c r="U105" s="3">
        <v>0</v>
      </c>
      <c r="V105" s="3">
        <v>1</v>
      </c>
      <c r="W105" s="3">
        <f t="shared" si="17"/>
        <v>0</v>
      </c>
      <c r="X105" s="3">
        <f t="shared" si="18"/>
        <v>0</v>
      </c>
      <c r="Y105" s="3">
        <f t="shared" si="19"/>
        <v>725427</v>
      </c>
    </row>
    <row r="106" spans="1:25" ht="18" customHeight="1" x14ac:dyDescent="0.25">
      <c r="A106" s="411">
        <v>2</v>
      </c>
      <c r="B106" s="411">
        <v>0</v>
      </c>
      <c r="C106" s="412" t="s">
        <v>5</v>
      </c>
      <c r="D106" s="411">
        <v>3</v>
      </c>
      <c r="E106" s="412" t="s">
        <v>11</v>
      </c>
      <c r="F106" s="411">
        <v>2</v>
      </c>
      <c r="G106" s="412" t="s">
        <v>9</v>
      </c>
      <c r="H106" s="30">
        <f>ROUND(FY17BaseCalcns!O107*(1+HeadcountChgs!$J106),0)</f>
        <v>8</v>
      </c>
      <c r="I106" s="30">
        <f>ROUND(FY17BaseCalcns!P107*(1+HeadcountChgs!$J106),0)</f>
        <v>7</v>
      </c>
      <c r="J106" s="52">
        <f>+ROUND(FY17BaseCalcns!Q107*(1+HeadcountChgs!$J106)*(TuitionRates!P107),0)</f>
        <v>257466</v>
      </c>
      <c r="K106" s="52">
        <f>+ROUND(FY17BaseCalcns!R107*(1+HeadcountChgs!$J106)*(TuitionRates!Q107),0)</f>
        <v>73078</v>
      </c>
      <c r="L106" s="41">
        <f t="shared" si="10"/>
        <v>2923</v>
      </c>
      <c r="M106" s="52">
        <f>+ROUND(FY17BaseCalcns!S107*TuitionRates!P107*(1+HeadcountChgs!J106),0)</f>
        <v>0</v>
      </c>
      <c r="N106" s="52">
        <f>ROUND(FY17BaseCalcns!T107*TuitionRates!Q107*(1+HeadcountChgs!J106),0)</f>
        <v>0</v>
      </c>
      <c r="O106" s="52">
        <f>ROUND(FY17BaseCalcns!U107*TuitionRates!R107*(1+HeadcountChgs!J106),0)</f>
        <v>0</v>
      </c>
      <c r="P106" s="52">
        <f t="shared" si="11"/>
        <v>0</v>
      </c>
      <c r="Q106" s="52">
        <f t="shared" si="12"/>
        <v>12727</v>
      </c>
      <c r="R106" s="52">
        <f t="shared" si="13"/>
        <v>241816</v>
      </c>
      <c r="T106" s="3">
        <v>0</v>
      </c>
      <c r="U106" s="3">
        <v>0</v>
      </c>
      <c r="V106" s="3">
        <v>1</v>
      </c>
      <c r="W106" s="3">
        <f t="shared" si="17"/>
        <v>0</v>
      </c>
      <c r="X106" s="3">
        <f t="shared" si="18"/>
        <v>0</v>
      </c>
      <c r="Y106" s="3">
        <f t="shared" si="19"/>
        <v>241816</v>
      </c>
    </row>
    <row r="107" spans="1:25" ht="18" customHeight="1" x14ac:dyDescent="0.25">
      <c r="A107" s="411">
        <v>2</v>
      </c>
      <c r="B107" s="411">
        <v>0</v>
      </c>
      <c r="C107" s="412" t="s">
        <v>13</v>
      </c>
      <c r="D107" s="411">
        <v>5</v>
      </c>
      <c r="E107" s="412" t="s">
        <v>13</v>
      </c>
      <c r="F107" s="411">
        <v>1</v>
      </c>
      <c r="G107" s="412" t="s">
        <v>7</v>
      </c>
      <c r="H107" s="30">
        <f>ROUND(FY17BaseCalcns!O108*(1+HeadcountChgs!$J107),0)</f>
        <v>141</v>
      </c>
      <c r="I107" s="30">
        <f>ROUND(FY17BaseCalcns!P108*(1+HeadcountChgs!$J107),0)</f>
        <v>179</v>
      </c>
      <c r="J107" s="52">
        <f>+ROUND(FY17BaseCalcns!Q108*(1+HeadcountChgs!$J107)*(TuitionRates!P108),0)</f>
        <v>2405191</v>
      </c>
      <c r="K107" s="52">
        <f>+ROUND(FY17BaseCalcns!R108*(1+HeadcountChgs!$J107)*(TuitionRates!Q108),0)</f>
        <v>2405191</v>
      </c>
      <c r="L107" s="41">
        <f t="shared" si="10"/>
        <v>96208</v>
      </c>
      <c r="M107" s="52">
        <f>+ROUND(FY17BaseCalcns!S108*TuitionRates!P108*(1+HeadcountChgs!J107),0)</f>
        <v>0</v>
      </c>
      <c r="N107" s="52">
        <f>ROUND(FY17BaseCalcns!T108*TuitionRates!Q108*(1+HeadcountChgs!J107),0)</f>
        <v>0</v>
      </c>
      <c r="O107" s="52">
        <f>ROUND(FY17BaseCalcns!U108*TuitionRates!R108*(1+HeadcountChgs!J107),0)</f>
        <v>0</v>
      </c>
      <c r="P107" s="52">
        <f t="shared" si="11"/>
        <v>0</v>
      </c>
      <c r="Q107" s="52">
        <f t="shared" si="12"/>
        <v>115449</v>
      </c>
      <c r="R107" s="52">
        <f t="shared" si="13"/>
        <v>2193534</v>
      </c>
      <c r="T107" s="3">
        <v>0</v>
      </c>
      <c r="U107" s="3">
        <v>0</v>
      </c>
      <c r="V107" s="3">
        <v>1</v>
      </c>
      <c r="W107" s="3">
        <f t="shared" si="17"/>
        <v>0</v>
      </c>
      <c r="X107" s="3">
        <f t="shared" si="18"/>
        <v>0</v>
      </c>
      <c r="Y107" s="3">
        <f t="shared" si="19"/>
        <v>2193534</v>
      </c>
    </row>
    <row r="108" spans="1:25" ht="18" customHeight="1" x14ac:dyDescent="0.25">
      <c r="A108" s="411">
        <v>2</v>
      </c>
      <c r="B108" s="411">
        <v>0</v>
      </c>
      <c r="C108" s="412" t="s">
        <v>13</v>
      </c>
      <c r="D108" s="411">
        <v>5</v>
      </c>
      <c r="E108" s="412" t="s">
        <v>13</v>
      </c>
      <c r="F108" s="411">
        <v>2</v>
      </c>
      <c r="G108" s="412" t="s">
        <v>9</v>
      </c>
      <c r="H108" s="30">
        <f>ROUND(FY17BaseCalcns!O109*(1+HeadcountChgs!$J108),0)</f>
        <v>3</v>
      </c>
      <c r="I108" s="30">
        <f>ROUND(FY17BaseCalcns!P109*(1+HeadcountChgs!$J108),0)</f>
        <v>5</v>
      </c>
      <c r="J108" s="52">
        <f>+ROUND(FY17BaseCalcns!Q109*(1+HeadcountChgs!$J108)*(TuitionRates!P109),0)</f>
        <v>110969</v>
      </c>
      <c r="K108" s="52">
        <f>+ROUND(FY17BaseCalcns!R109*(1+HeadcountChgs!$J108)*(TuitionRates!Q109),0)</f>
        <v>62246</v>
      </c>
      <c r="L108" s="41">
        <f t="shared" si="10"/>
        <v>2490</v>
      </c>
      <c r="M108" s="52">
        <f>+ROUND(FY17BaseCalcns!S109*TuitionRates!P109*(1+HeadcountChgs!J108),0)</f>
        <v>0</v>
      </c>
      <c r="N108" s="52">
        <f>ROUND(FY17BaseCalcns!T109*TuitionRates!Q109*(1+HeadcountChgs!J108),0)</f>
        <v>0</v>
      </c>
      <c r="O108" s="52">
        <f>ROUND(FY17BaseCalcns!U109*TuitionRates!R109*(1+HeadcountChgs!J108),0)</f>
        <v>0</v>
      </c>
      <c r="P108" s="52">
        <f t="shared" si="11"/>
        <v>0</v>
      </c>
      <c r="Q108" s="52">
        <f t="shared" si="12"/>
        <v>5424</v>
      </c>
      <c r="R108" s="52">
        <f t="shared" si="13"/>
        <v>103055</v>
      </c>
      <c r="T108" s="3">
        <v>0</v>
      </c>
      <c r="U108" s="3">
        <v>0</v>
      </c>
      <c r="V108" s="3">
        <v>1</v>
      </c>
      <c r="W108" s="3">
        <f t="shared" si="17"/>
        <v>0</v>
      </c>
      <c r="X108" s="3">
        <f t="shared" si="18"/>
        <v>0</v>
      </c>
      <c r="Y108" s="3">
        <f t="shared" si="19"/>
        <v>103055</v>
      </c>
    </row>
    <row r="109" spans="1:25" ht="18" customHeight="1" x14ac:dyDescent="0.25">
      <c r="A109" s="411">
        <v>2</v>
      </c>
      <c r="B109" s="411">
        <v>0</v>
      </c>
      <c r="C109" s="412" t="s">
        <v>16</v>
      </c>
      <c r="D109" s="411">
        <v>7</v>
      </c>
      <c r="E109" s="412" t="s">
        <v>16</v>
      </c>
      <c r="F109" s="411">
        <v>1</v>
      </c>
      <c r="G109" s="412" t="s">
        <v>7</v>
      </c>
      <c r="H109" s="30">
        <f>ROUND(FY17BaseCalcns!O110*(1+HeadcountChgs!$J109),0)</f>
        <v>151</v>
      </c>
      <c r="I109" s="30">
        <f>ROUND(FY17BaseCalcns!P110*(1+HeadcountChgs!$J109),0)</f>
        <v>153</v>
      </c>
      <c r="J109" s="52">
        <f>+ROUND(FY17BaseCalcns!Q110*(1+HeadcountChgs!$J109)*(TuitionRates!P110),0)</f>
        <v>1900290</v>
      </c>
      <c r="K109" s="52">
        <f>+ROUND(FY17BaseCalcns!R110*(1+HeadcountChgs!$J109)*(TuitionRates!Q110),0)</f>
        <v>1900290</v>
      </c>
      <c r="L109" s="41">
        <f t="shared" si="10"/>
        <v>76012</v>
      </c>
      <c r="M109" s="52">
        <f>+ROUND(FY17BaseCalcns!S110*TuitionRates!P110*(1+HeadcountChgs!J109),0)</f>
        <v>0</v>
      </c>
      <c r="N109" s="52">
        <f>ROUND(FY17BaseCalcns!T110*TuitionRates!Q110*(1+HeadcountChgs!J109),0)</f>
        <v>22974</v>
      </c>
      <c r="O109" s="52">
        <f>ROUND(FY17BaseCalcns!U110*TuitionRates!R110*(1+HeadcountChgs!J109),0)</f>
        <v>0</v>
      </c>
      <c r="P109" s="52">
        <f t="shared" si="11"/>
        <v>22974</v>
      </c>
      <c r="Q109" s="52">
        <f t="shared" si="12"/>
        <v>90065</v>
      </c>
      <c r="R109" s="52">
        <f t="shared" si="13"/>
        <v>1711239</v>
      </c>
      <c r="T109" s="3">
        <v>0</v>
      </c>
      <c r="U109" s="3">
        <v>0</v>
      </c>
      <c r="V109" s="3">
        <v>1</v>
      </c>
      <c r="W109" s="3">
        <f t="shared" si="17"/>
        <v>0</v>
      </c>
      <c r="X109" s="3">
        <f t="shared" si="18"/>
        <v>0</v>
      </c>
      <c r="Y109" s="3">
        <f t="shared" si="19"/>
        <v>1711239</v>
      </c>
    </row>
    <row r="110" spans="1:25" ht="18" customHeight="1" x14ac:dyDescent="0.25">
      <c r="A110" s="411">
        <v>2</v>
      </c>
      <c r="B110" s="411">
        <v>0</v>
      </c>
      <c r="C110" s="412" t="s">
        <v>16</v>
      </c>
      <c r="D110" s="411">
        <v>7</v>
      </c>
      <c r="E110" s="412" t="s">
        <v>16</v>
      </c>
      <c r="F110" s="411">
        <v>2</v>
      </c>
      <c r="G110" s="412" t="s">
        <v>9</v>
      </c>
      <c r="H110" s="30">
        <f>ROUND(FY17BaseCalcns!O111*(1+HeadcountChgs!$J110),0)</f>
        <v>5</v>
      </c>
      <c r="I110" s="30">
        <f>ROUND(FY17BaseCalcns!P111*(1+HeadcountChgs!$J110),0)</f>
        <v>3</v>
      </c>
      <c r="J110" s="52">
        <f>+ROUND(FY17BaseCalcns!Q111*(1+HeadcountChgs!$J110)*(TuitionRates!P111),0)</f>
        <v>87027</v>
      </c>
      <c r="K110" s="52">
        <f>+ROUND(FY17BaseCalcns!R111*(1+HeadcountChgs!$J110)*(TuitionRates!Q111),0)</f>
        <v>49002</v>
      </c>
      <c r="L110" s="41">
        <f t="shared" si="10"/>
        <v>1960</v>
      </c>
      <c r="M110" s="52">
        <f>+ROUND(FY17BaseCalcns!S111*TuitionRates!P111*(1+HeadcountChgs!J110),0)</f>
        <v>0</v>
      </c>
      <c r="N110" s="52">
        <f>ROUND(FY17BaseCalcns!T111*TuitionRates!Q111*(1+HeadcountChgs!J110),0)</f>
        <v>24467</v>
      </c>
      <c r="O110" s="52">
        <f>ROUND(FY17BaseCalcns!U111*TuitionRates!R111*(1+HeadcountChgs!J110),0)</f>
        <v>19805</v>
      </c>
      <c r="P110" s="52">
        <f t="shared" si="11"/>
        <v>44272</v>
      </c>
      <c r="Q110" s="52">
        <f t="shared" si="12"/>
        <v>2040</v>
      </c>
      <c r="R110" s="52">
        <f t="shared" si="13"/>
        <v>38755</v>
      </c>
      <c r="T110" s="3">
        <v>0</v>
      </c>
      <c r="U110" s="3">
        <v>0</v>
      </c>
      <c r="V110" s="3">
        <v>1</v>
      </c>
      <c r="W110" s="3">
        <f t="shared" si="17"/>
        <v>0</v>
      </c>
      <c r="X110" s="3">
        <f t="shared" si="18"/>
        <v>0</v>
      </c>
      <c r="Y110" s="3">
        <f t="shared" si="19"/>
        <v>38755</v>
      </c>
    </row>
    <row r="111" spans="1:25" ht="18" customHeight="1" x14ac:dyDescent="0.25">
      <c r="A111" s="411">
        <v>2</v>
      </c>
      <c r="B111" s="411">
        <v>0</v>
      </c>
      <c r="C111" s="412" t="s">
        <v>18</v>
      </c>
      <c r="D111" s="411">
        <v>9</v>
      </c>
      <c r="E111" s="412" t="s">
        <v>18</v>
      </c>
      <c r="F111" s="411">
        <v>1</v>
      </c>
      <c r="G111" s="412" t="s">
        <v>7</v>
      </c>
      <c r="H111" s="30">
        <f>ROUND(FY17BaseCalcns!O112*(1+HeadcountChgs!$J111),0)</f>
        <v>56</v>
      </c>
      <c r="I111" s="30">
        <f>ROUND(FY17BaseCalcns!P112*(1+HeadcountChgs!$J111),0)</f>
        <v>66</v>
      </c>
      <c r="J111" s="52">
        <f>+ROUND(FY17BaseCalcns!Q112*(1+HeadcountChgs!$J111)*(TuitionRates!P112),0)</f>
        <v>1017023</v>
      </c>
      <c r="K111" s="52">
        <f>+ROUND(FY17BaseCalcns!R112*(1+HeadcountChgs!$J111)*(TuitionRates!Q112),0)</f>
        <v>1017023</v>
      </c>
      <c r="L111" s="41">
        <f t="shared" si="10"/>
        <v>40681</v>
      </c>
      <c r="M111" s="52">
        <f>+ROUND(FY17BaseCalcns!S112*TuitionRates!P112*(1+HeadcountChgs!J111),0)</f>
        <v>0</v>
      </c>
      <c r="N111" s="52">
        <f>ROUND(FY17BaseCalcns!T112*TuitionRates!Q112*(1+HeadcountChgs!J111),0)</f>
        <v>0</v>
      </c>
      <c r="O111" s="52">
        <f>ROUND(FY17BaseCalcns!U112*TuitionRates!R112*(1+HeadcountChgs!J111),0)</f>
        <v>0</v>
      </c>
      <c r="P111" s="52">
        <f t="shared" si="11"/>
        <v>0</v>
      </c>
      <c r="Q111" s="52">
        <f t="shared" si="12"/>
        <v>48817</v>
      </c>
      <c r="R111" s="52">
        <f t="shared" si="13"/>
        <v>927525</v>
      </c>
      <c r="T111" s="3">
        <v>0</v>
      </c>
      <c r="U111" s="3">
        <v>0</v>
      </c>
      <c r="V111" s="3">
        <v>1</v>
      </c>
      <c r="W111" s="3">
        <f t="shared" si="17"/>
        <v>0</v>
      </c>
      <c r="X111" s="3">
        <f t="shared" si="18"/>
        <v>0</v>
      </c>
      <c r="Y111" s="3">
        <f t="shared" si="19"/>
        <v>927525</v>
      </c>
    </row>
    <row r="112" spans="1:25" ht="18" customHeight="1" x14ac:dyDescent="0.25">
      <c r="A112" s="411">
        <v>2</v>
      </c>
      <c r="B112" s="411">
        <v>0</v>
      </c>
      <c r="C112" s="412" t="s">
        <v>18</v>
      </c>
      <c r="D112" s="411">
        <v>9</v>
      </c>
      <c r="E112" s="412" t="s">
        <v>18</v>
      </c>
      <c r="F112" s="411">
        <v>2</v>
      </c>
      <c r="G112" s="412" t="s">
        <v>9</v>
      </c>
      <c r="H112" s="30">
        <f>ROUND(FY17BaseCalcns!O113*(1+HeadcountChgs!$J112),0)</f>
        <v>89</v>
      </c>
      <c r="I112" s="30">
        <f>ROUND(FY17BaseCalcns!P113*(1+HeadcountChgs!$J112),0)</f>
        <v>89</v>
      </c>
      <c r="J112" s="52">
        <f>+ROUND(FY17BaseCalcns!Q113*(1+HeadcountChgs!$J112)*(TuitionRates!P113),0)</f>
        <v>2430250</v>
      </c>
      <c r="K112" s="52">
        <f>+ROUND(FY17BaseCalcns!R113*(1+HeadcountChgs!$J112)*(TuitionRates!Q113),0)</f>
        <v>1370357</v>
      </c>
      <c r="L112" s="41">
        <f t="shared" si="10"/>
        <v>54814</v>
      </c>
      <c r="M112" s="52">
        <f>+ROUND(FY17BaseCalcns!S113*TuitionRates!P113*(1+HeadcountChgs!J112),0)</f>
        <v>0</v>
      </c>
      <c r="N112" s="52">
        <f>ROUND(FY17BaseCalcns!T113*TuitionRates!Q113*(1+HeadcountChgs!J112),0)</f>
        <v>0</v>
      </c>
      <c r="O112" s="52">
        <f>ROUND(FY17BaseCalcns!U113*TuitionRates!R113*(1+HeadcountChgs!J112),0)</f>
        <v>0</v>
      </c>
      <c r="P112" s="52">
        <f t="shared" si="11"/>
        <v>0</v>
      </c>
      <c r="Q112" s="52">
        <f t="shared" si="12"/>
        <v>118772</v>
      </c>
      <c r="R112" s="52">
        <f t="shared" si="13"/>
        <v>2256664</v>
      </c>
      <c r="T112" s="3">
        <v>0</v>
      </c>
      <c r="U112" s="3">
        <v>0</v>
      </c>
      <c r="V112" s="3">
        <v>1</v>
      </c>
      <c r="W112" s="3">
        <f t="shared" si="17"/>
        <v>0</v>
      </c>
      <c r="X112" s="3">
        <f t="shared" si="18"/>
        <v>0</v>
      </c>
      <c r="Y112" s="3">
        <f t="shared" si="19"/>
        <v>2256664</v>
      </c>
    </row>
    <row r="113" spans="1:25" ht="18" customHeight="1" x14ac:dyDescent="0.25">
      <c r="A113" s="411">
        <v>2</v>
      </c>
      <c r="B113" s="411">
        <v>0</v>
      </c>
      <c r="C113" s="412" t="s">
        <v>18</v>
      </c>
      <c r="D113" s="411">
        <v>11</v>
      </c>
      <c r="E113" s="412" t="s">
        <v>19</v>
      </c>
      <c r="F113" s="411">
        <v>1</v>
      </c>
      <c r="G113" s="412" t="s">
        <v>7</v>
      </c>
      <c r="H113" s="30">
        <f>ROUND(FY17BaseCalcns!O114*(1+HeadcountChgs!$J113),0)</f>
        <v>4</v>
      </c>
      <c r="I113" s="30">
        <f>ROUND(FY17BaseCalcns!P114*(1+HeadcountChgs!$J113),0)</f>
        <v>5</v>
      </c>
      <c r="J113" s="52">
        <f>+ROUND(FY17BaseCalcns!Q114*(1+HeadcountChgs!$J113)*(TuitionRates!P114),0)</f>
        <v>64196</v>
      </c>
      <c r="K113" s="52">
        <f>+ROUND(FY17BaseCalcns!R114*(1+HeadcountChgs!$J113)*(TuitionRates!Q114),0)</f>
        <v>64196</v>
      </c>
      <c r="L113" s="41">
        <f t="shared" si="10"/>
        <v>2568</v>
      </c>
      <c r="M113" s="52">
        <f>+ROUND(FY17BaseCalcns!S114*TuitionRates!P114*(1+HeadcountChgs!J113),0)</f>
        <v>0</v>
      </c>
      <c r="N113" s="52">
        <f>ROUND(FY17BaseCalcns!T114*TuitionRates!Q114*(1+HeadcountChgs!J113),0)</f>
        <v>0</v>
      </c>
      <c r="O113" s="52">
        <f>ROUND(FY17BaseCalcns!U114*TuitionRates!R114*(1+HeadcountChgs!J113),0)</f>
        <v>0</v>
      </c>
      <c r="P113" s="52">
        <f t="shared" si="11"/>
        <v>0</v>
      </c>
      <c r="Q113" s="52">
        <f t="shared" si="12"/>
        <v>3081</v>
      </c>
      <c r="R113" s="52">
        <f t="shared" si="13"/>
        <v>58547</v>
      </c>
      <c r="T113" s="3">
        <v>0</v>
      </c>
      <c r="U113" s="3">
        <v>0</v>
      </c>
      <c r="V113" s="3">
        <v>1</v>
      </c>
      <c r="W113" s="3">
        <f t="shared" si="17"/>
        <v>0</v>
      </c>
      <c r="X113" s="3">
        <f t="shared" si="18"/>
        <v>0</v>
      </c>
      <c r="Y113" s="3">
        <f t="shared" si="19"/>
        <v>58547</v>
      </c>
    </row>
    <row r="114" spans="1:25" ht="18" customHeight="1" x14ac:dyDescent="0.25">
      <c r="A114" s="411">
        <v>2</v>
      </c>
      <c r="B114" s="411">
        <v>0</v>
      </c>
      <c r="C114" s="412" t="s">
        <v>18</v>
      </c>
      <c r="D114" s="411">
        <v>11</v>
      </c>
      <c r="E114" s="412" t="s">
        <v>19</v>
      </c>
      <c r="F114" s="411">
        <v>2</v>
      </c>
      <c r="G114" s="412" t="s">
        <v>9</v>
      </c>
      <c r="H114" s="30">
        <f>ROUND(FY17BaseCalcns!O115*(1+HeadcountChgs!$J114),0)</f>
        <v>0</v>
      </c>
      <c r="I114" s="30">
        <f>ROUND(FY17BaseCalcns!P115*(1+HeadcountChgs!$J114),0)</f>
        <v>0</v>
      </c>
      <c r="J114" s="52">
        <f>+ROUND(FY17BaseCalcns!Q115*(1+HeadcountChgs!$J114)*(TuitionRates!P115),0)</f>
        <v>0</v>
      </c>
      <c r="K114" s="52">
        <f>+ROUND(FY17BaseCalcns!R115*(1+HeadcountChgs!$J114)*(TuitionRates!Q115),0)</f>
        <v>0</v>
      </c>
      <c r="L114" s="41">
        <f t="shared" si="10"/>
        <v>0</v>
      </c>
      <c r="M114" s="52">
        <f>+ROUND(FY17BaseCalcns!S115*TuitionRates!P115*(1+HeadcountChgs!J114),0)</f>
        <v>0</v>
      </c>
      <c r="N114" s="52">
        <f>ROUND(FY17BaseCalcns!T115*TuitionRates!Q115*(1+HeadcountChgs!J114),0)</f>
        <v>0</v>
      </c>
      <c r="O114" s="52">
        <f>ROUND(FY17BaseCalcns!U115*TuitionRates!R115*(1+HeadcountChgs!J114),0)</f>
        <v>0</v>
      </c>
      <c r="P114" s="52">
        <f t="shared" si="11"/>
        <v>0</v>
      </c>
      <c r="Q114" s="52">
        <f t="shared" si="12"/>
        <v>0</v>
      </c>
      <c r="R114" s="52">
        <f t="shared" si="13"/>
        <v>0</v>
      </c>
      <c r="T114" s="3">
        <v>0</v>
      </c>
      <c r="U114" s="3">
        <v>0</v>
      </c>
      <c r="V114" s="3">
        <v>1</v>
      </c>
      <c r="W114" s="3">
        <f t="shared" si="17"/>
        <v>0</v>
      </c>
      <c r="X114" s="3">
        <f t="shared" si="18"/>
        <v>0</v>
      </c>
      <c r="Y114" s="3">
        <f t="shared" si="19"/>
        <v>0</v>
      </c>
    </row>
    <row r="115" spans="1:25" ht="18" customHeight="1" x14ac:dyDescent="0.25">
      <c r="A115" s="411">
        <v>2</v>
      </c>
      <c r="B115" s="411">
        <v>0</v>
      </c>
      <c r="C115" s="412" t="s">
        <v>78</v>
      </c>
      <c r="D115" s="411">
        <v>71</v>
      </c>
      <c r="E115" s="412" t="s">
        <v>79</v>
      </c>
      <c r="F115" s="411">
        <v>1</v>
      </c>
      <c r="G115" s="412" t="s">
        <v>7</v>
      </c>
      <c r="H115" s="30">
        <f>ROUND(FY17BaseCalcns!O116*(1+HeadcountChgs!$J115),0)</f>
        <v>19</v>
      </c>
      <c r="I115" s="30">
        <f>ROUND(FY17BaseCalcns!P116*(1+HeadcountChgs!$J115),0)</f>
        <v>33</v>
      </c>
      <c r="J115" s="52">
        <f>+ROUND(FY17BaseCalcns!Q116*(1+HeadcountChgs!$J115)*(TuitionRates!P116),0)</f>
        <v>384881</v>
      </c>
      <c r="K115" s="52">
        <f>+ROUND(FY17BaseCalcns!R116*(1+HeadcountChgs!$J115)*(TuitionRates!Q116),0)</f>
        <v>384881</v>
      </c>
      <c r="L115" s="41">
        <f t="shared" si="10"/>
        <v>15395</v>
      </c>
      <c r="M115" s="52">
        <f>+ROUND(FY17BaseCalcns!S116*TuitionRates!P116*(1+HeadcountChgs!J115),0)</f>
        <v>0</v>
      </c>
      <c r="N115" s="52">
        <f>ROUND(FY17BaseCalcns!T116*TuitionRates!Q116*(1+HeadcountChgs!J115),0)</f>
        <v>0</v>
      </c>
      <c r="O115" s="52">
        <f>ROUND(FY17BaseCalcns!U116*TuitionRates!R116*(1+HeadcountChgs!J115),0)</f>
        <v>0</v>
      </c>
      <c r="P115" s="52">
        <f t="shared" si="11"/>
        <v>0</v>
      </c>
      <c r="Q115" s="52">
        <f t="shared" si="12"/>
        <v>18474</v>
      </c>
      <c r="R115" s="52">
        <f t="shared" si="13"/>
        <v>351012</v>
      </c>
      <c r="T115" s="3">
        <v>0</v>
      </c>
      <c r="U115" s="3">
        <v>0</v>
      </c>
      <c r="V115" s="3">
        <v>1</v>
      </c>
      <c r="W115" s="3">
        <f t="shared" si="17"/>
        <v>0</v>
      </c>
      <c r="X115" s="3">
        <f t="shared" si="18"/>
        <v>0</v>
      </c>
      <c r="Y115" s="3">
        <f t="shared" si="19"/>
        <v>351012</v>
      </c>
    </row>
    <row r="116" spans="1:25" ht="18" customHeight="1" x14ac:dyDescent="0.25">
      <c r="A116" s="411">
        <v>2</v>
      </c>
      <c r="B116" s="411">
        <v>0</v>
      </c>
      <c r="C116" s="412" t="s">
        <v>78</v>
      </c>
      <c r="D116" s="411">
        <v>71</v>
      </c>
      <c r="E116" s="412" t="s">
        <v>79</v>
      </c>
      <c r="F116" s="411">
        <v>2</v>
      </c>
      <c r="G116" s="412" t="s">
        <v>9</v>
      </c>
      <c r="H116" s="30">
        <f>ROUND(FY17BaseCalcns!O117*(1+HeadcountChgs!$J116),0)</f>
        <v>1</v>
      </c>
      <c r="I116" s="30">
        <f>ROUND(FY17BaseCalcns!P117*(1+HeadcountChgs!$J116),0)</f>
        <v>1</v>
      </c>
      <c r="J116" s="52">
        <f>+ROUND(FY17BaseCalcns!Q117*(1+HeadcountChgs!$J116)*(TuitionRates!P117),0)</f>
        <v>18130</v>
      </c>
      <c r="K116" s="52">
        <f>+ROUND(FY17BaseCalcns!R117*(1+HeadcountChgs!$J116)*(TuitionRates!Q117),0)</f>
        <v>10208</v>
      </c>
      <c r="L116" s="41">
        <f t="shared" si="10"/>
        <v>408</v>
      </c>
      <c r="M116" s="52">
        <f>+ROUND(FY17BaseCalcns!S117*TuitionRates!P117*(1+HeadcountChgs!J116),0)</f>
        <v>0</v>
      </c>
      <c r="N116" s="52">
        <f>ROUND(FY17BaseCalcns!T117*TuitionRates!Q117*(1+HeadcountChgs!J116),0)</f>
        <v>0</v>
      </c>
      <c r="O116" s="52">
        <f>ROUND(FY17BaseCalcns!U117*TuitionRates!R117*(1+HeadcountChgs!J116),0)</f>
        <v>0</v>
      </c>
      <c r="P116" s="52">
        <f t="shared" si="11"/>
        <v>0</v>
      </c>
      <c r="Q116" s="52">
        <f t="shared" si="12"/>
        <v>886</v>
      </c>
      <c r="R116" s="52">
        <f t="shared" si="13"/>
        <v>16836</v>
      </c>
      <c r="T116" s="3">
        <v>0</v>
      </c>
      <c r="U116" s="3">
        <v>0</v>
      </c>
      <c r="V116" s="3">
        <v>1</v>
      </c>
      <c r="W116" s="3">
        <f t="shared" si="17"/>
        <v>0</v>
      </c>
      <c r="X116" s="3">
        <f t="shared" si="18"/>
        <v>0</v>
      </c>
      <c r="Y116" s="3">
        <f t="shared" si="19"/>
        <v>16836</v>
      </c>
    </row>
    <row r="117" spans="1:25" ht="18" customHeight="1" x14ac:dyDescent="0.25">
      <c r="A117" s="411">
        <v>2</v>
      </c>
      <c r="B117" s="411">
        <v>0</v>
      </c>
      <c r="C117" s="412" t="s">
        <v>48</v>
      </c>
      <c r="D117" s="411">
        <v>52</v>
      </c>
      <c r="E117" s="412" t="s">
        <v>266</v>
      </c>
      <c r="F117" s="411">
        <v>1</v>
      </c>
      <c r="G117" s="412" t="s">
        <v>7</v>
      </c>
      <c r="H117" s="30">
        <f>ROUND(FY17BaseCalcns!O118*(1+HeadcountChgs!$J117),0)</f>
        <v>20</v>
      </c>
      <c r="I117" s="30">
        <f>ROUND(FY17BaseCalcns!P118*(1+HeadcountChgs!$J117),0)</f>
        <v>27</v>
      </c>
      <c r="J117" s="52">
        <f>+ROUND(FY17BaseCalcns!Q118*(1+HeadcountChgs!$J117)*(TuitionRates!P118),0)</f>
        <v>470936</v>
      </c>
      <c r="K117" s="52">
        <f>+ROUND(FY17BaseCalcns!R118*(1+HeadcountChgs!$J117)*(TuitionRates!Q118),0)</f>
        <v>470936</v>
      </c>
      <c r="L117" s="41">
        <f t="shared" si="10"/>
        <v>18837</v>
      </c>
      <c r="M117" s="52">
        <f>+ROUND(FY17BaseCalcns!S118*TuitionRates!P118*(1+HeadcountChgs!J117),0)</f>
        <v>0</v>
      </c>
      <c r="N117" s="52">
        <f>ROUND(FY17BaseCalcns!T118*TuitionRates!Q118*(1+HeadcountChgs!J117),0)</f>
        <v>9979</v>
      </c>
      <c r="O117" s="52">
        <f>ROUND(FY17BaseCalcns!U118*TuitionRates!R118*(1+HeadcountChgs!J117),0)</f>
        <v>0</v>
      </c>
      <c r="P117" s="52">
        <f t="shared" si="11"/>
        <v>9979</v>
      </c>
      <c r="Q117" s="52">
        <f t="shared" si="12"/>
        <v>22106</v>
      </c>
      <c r="R117" s="52">
        <f t="shared" si="13"/>
        <v>420014</v>
      </c>
      <c r="T117" s="3">
        <v>0</v>
      </c>
      <c r="U117" s="3">
        <v>0</v>
      </c>
      <c r="V117" s="3">
        <v>1</v>
      </c>
      <c r="W117" s="3">
        <f t="shared" si="17"/>
        <v>0</v>
      </c>
      <c r="X117" s="3">
        <f t="shared" si="18"/>
        <v>0</v>
      </c>
      <c r="Y117" s="3">
        <f t="shared" si="19"/>
        <v>420014</v>
      </c>
    </row>
    <row r="118" spans="1:25" ht="18" customHeight="1" x14ac:dyDescent="0.25">
      <c r="A118" s="411">
        <v>2</v>
      </c>
      <c r="B118" s="411">
        <v>0</v>
      </c>
      <c r="C118" s="412" t="s">
        <v>48</v>
      </c>
      <c r="D118" s="411">
        <v>52</v>
      </c>
      <c r="E118" s="412" t="s">
        <v>266</v>
      </c>
      <c r="F118" s="411">
        <v>2</v>
      </c>
      <c r="G118" s="412" t="s">
        <v>9</v>
      </c>
      <c r="H118" s="30">
        <f>ROUND(FY17BaseCalcns!O119*(1+HeadcountChgs!$J118),0)</f>
        <v>0</v>
      </c>
      <c r="I118" s="30">
        <f>ROUND(FY17BaseCalcns!P119*(1+HeadcountChgs!$J118),0)</f>
        <v>1</v>
      </c>
      <c r="J118" s="52">
        <f>+ROUND(FY17BaseCalcns!Q119*(1+HeadcountChgs!$J118)*(TuitionRates!P119),0)</f>
        <v>18884</v>
      </c>
      <c r="K118" s="52">
        <f>+ROUND(FY17BaseCalcns!R119*(1+HeadcountChgs!$J118)*(TuitionRates!Q119),0)</f>
        <v>11405</v>
      </c>
      <c r="L118" s="41">
        <f t="shared" si="10"/>
        <v>456</v>
      </c>
      <c r="M118" s="52">
        <f>+ROUND(FY17BaseCalcns!S119*TuitionRates!P119*(1+HeadcountChgs!J118),0)</f>
        <v>0</v>
      </c>
      <c r="N118" s="52">
        <f>ROUND(FY17BaseCalcns!T119*TuitionRates!Q119*(1+HeadcountChgs!J118),0)</f>
        <v>0</v>
      </c>
      <c r="O118" s="52">
        <f>ROUND(FY17BaseCalcns!U119*TuitionRates!R119*(1+HeadcountChgs!J118),0)</f>
        <v>0</v>
      </c>
      <c r="P118" s="52">
        <f t="shared" si="11"/>
        <v>0</v>
      </c>
      <c r="Q118" s="52">
        <f t="shared" si="12"/>
        <v>921</v>
      </c>
      <c r="R118" s="52">
        <f t="shared" si="13"/>
        <v>17507</v>
      </c>
      <c r="T118" s="3">
        <v>0</v>
      </c>
      <c r="U118" s="3">
        <v>0</v>
      </c>
      <c r="V118" s="3">
        <v>1</v>
      </c>
      <c r="W118" s="3">
        <f t="shared" si="17"/>
        <v>0</v>
      </c>
      <c r="X118" s="3">
        <f t="shared" si="18"/>
        <v>0</v>
      </c>
      <c r="Y118" s="3">
        <f t="shared" si="19"/>
        <v>17507</v>
      </c>
    </row>
    <row r="119" spans="1:25" ht="18" customHeight="1" x14ac:dyDescent="0.25">
      <c r="A119" s="411">
        <v>2</v>
      </c>
      <c r="B119" s="411">
        <v>0</v>
      </c>
      <c r="C119" s="412" t="s">
        <v>48</v>
      </c>
      <c r="D119" s="411">
        <v>53</v>
      </c>
      <c r="E119" s="412" t="s">
        <v>267</v>
      </c>
      <c r="F119" s="411">
        <v>1</v>
      </c>
      <c r="G119" s="412" t="s">
        <v>7</v>
      </c>
      <c r="H119" s="30">
        <f>ROUND(FY17BaseCalcns!O120*(1+HeadcountChgs!$J119),0)</f>
        <v>14</v>
      </c>
      <c r="I119" s="30">
        <f>ROUND(FY17BaseCalcns!P120*(1+HeadcountChgs!$J119),0)</f>
        <v>20</v>
      </c>
      <c r="J119" s="52">
        <f>+ROUND(FY17BaseCalcns!Q120*(1+HeadcountChgs!$J119)*(TuitionRates!P120),0)</f>
        <v>330470</v>
      </c>
      <c r="K119" s="52">
        <f>+ROUND(FY17BaseCalcns!R120*(1+HeadcountChgs!$J119)*(TuitionRates!Q120),0)</f>
        <v>330470</v>
      </c>
      <c r="L119" s="41">
        <f t="shared" si="10"/>
        <v>13219</v>
      </c>
      <c r="M119" s="52">
        <f>+ROUND(FY17BaseCalcns!S120*TuitionRates!P120*(1+HeadcountChgs!J119),0)</f>
        <v>0</v>
      </c>
      <c r="N119" s="52">
        <f>ROUND(FY17BaseCalcns!T120*TuitionRates!Q120*(1+HeadcountChgs!J119),0)</f>
        <v>0</v>
      </c>
      <c r="O119" s="52">
        <f>ROUND(FY17BaseCalcns!U120*TuitionRates!R120*(1+HeadcountChgs!J119),0)</f>
        <v>0</v>
      </c>
      <c r="P119" s="52">
        <f t="shared" si="11"/>
        <v>0</v>
      </c>
      <c r="Q119" s="52">
        <f t="shared" si="12"/>
        <v>15863</v>
      </c>
      <c r="R119" s="52">
        <f t="shared" si="13"/>
        <v>301388</v>
      </c>
      <c r="T119" s="17"/>
      <c r="U119" s="17"/>
      <c r="V119" s="17"/>
      <c r="W119" s="17"/>
      <c r="X119" s="17"/>
      <c r="Y119" s="17"/>
    </row>
    <row r="120" spans="1:25" ht="18" customHeight="1" x14ac:dyDescent="0.25">
      <c r="A120" s="411">
        <v>2</v>
      </c>
      <c r="B120" s="411">
        <v>0</v>
      </c>
      <c r="C120" s="412" t="s">
        <v>48</v>
      </c>
      <c r="D120" s="411">
        <v>53</v>
      </c>
      <c r="E120" s="412" t="s">
        <v>267</v>
      </c>
      <c r="F120" s="411">
        <v>2</v>
      </c>
      <c r="G120" s="412" t="s">
        <v>9</v>
      </c>
      <c r="H120" s="30">
        <f>ROUND(FY17BaseCalcns!O121*(1+HeadcountChgs!$J120),0)</f>
        <v>0</v>
      </c>
      <c r="I120" s="30">
        <f>ROUND(FY17BaseCalcns!P121*(1+HeadcountChgs!$J120),0)</f>
        <v>0</v>
      </c>
      <c r="J120" s="52">
        <f>+ROUND(FY17BaseCalcns!Q121*(1+HeadcountChgs!$J120)*(TuitionRates!P121),0)</f>
        <v>0</v>
      </c>
      <c r="K120" s="52">
        <f>+ROUND(FY17BaseCalcns!R121*(1+HeadcountChgs!$J120)*(TuitionRates!Q121),0)</f>
        <v>0</v>
      </c>
      <c r="L120" s="41">
        <f t="shared" si="10"/>
        <v>0</v>
      </c>
      <c r="M120" s="52">
        <f>+ROUND(FY17BaseCalcns!S121*TuitionRates!P121*(1+HeadcountChgs!J120),0)</f>
        <v>0</v>
      </c>
      <c r="N120" s="52">
        <f>ROUND(FY17BaseCalcns!T121*TuitionRates!Q121*(1+HeadcountChgs!J120),0)</f>
        <v>0</v>
      </c>
      <c r="O120" s="52">
        <f>ROUND(FY17BaseCalcns!U121*TuitionRates!R121*(1+HeadcountChgs!J120),0)</f>
        <v>0</v>
      </c>
      <c r="P120" s="52">
        <f t="shared" si="11"/>
        <v>0</v>
      </c>
      <c r="Q120" s="52">
        <f t="shared" si="12"/>
        <v>0</v>
      </c>
      <c r="R120" s="52">
        <f t="shared" si="13"/>
        <v>0</v>
      </c>
      <c r="S120" s="17"/>
      <c r="T120" s="17"/>
      <c r="U120" s="17"/>
      <c r="V120" s="17"/>
      <c r="W120" s="17"/>
      <c r="X120" s="17"/>
      <c r="Y120" s="17"/>
    </row>
    <row r="121" spans="1:25" ht="18" customHeight="1" x14ac:dyDescent="0.25">
      <c r="A121" s="16"/>
      <c r="B121" s="16"/>
      <c r="C121" s="16"/>
      <c r="D121" s="16"/>
      <c r="E121" s="16"/>
      <c r="F121" s="16"/>
      <c r="G121" s="16"/>
      <c r="H121" s="16"/>
      <c r="I121" s="16"/>
      <c r="S121" s="7"/>
      <c r="T121" s="17"/>
      <c r="U121" s="17"/>
      <c r="V121" s="17"/>
      <c r="W121" s="17"/>
      <c r="X121" s="17"/>
      <c r="Y121" s="17"/>
    </row>
    <row r="122" spans="1:25" ht="18" customHeight="1" x14ac:dyDescent="0.25">
      <c r="T122" s="4"/>
      <c r="U122" s="4"/>
      <c r="V122" s="4"/>
      <c r="W122" s="4"/>
      <c r="X122" s="4"/>
      <c r="Y122" s="4"/>
    </row>
    <row r="123" spans="1:25" ht="18" customHeight="1" x14ac:dyDescent="0.25">
      <c r="T123" s="4"/>
      <c r="U123" s="4"/>
      <c r="V123" s="4"/>
      <c r="W123" s="4"/>
      <c r="X123" s="4"/>
      <c r="Y123" s="4"/>
    </row>
    <row r="124" spans="1:25" ht="18" customHeight="1" x14ac:dyDescent="0.25">
      <c r="Q124" s="6"/>
      <c r="S124" s="4"/>
    </row>
    <row r="125" spans="1:25" ht="18" customHeight="1" x14ac:dyDescent="0.25">
      <c r="Q125" s="6"/>
      <c r="X125" s="7"/>
    </row>
    <row r="126" spans="1:25" ht="18" customHeight="1" x14ac:dyDescent="0.25">
      <c r="Q126" s="6"/>
      <c r="X126" s="7"/>
    </row>
    <row r="127" spans="1:25" ht="18" customHeight="1" x14ac:dyDescent="0.25">
      <c r="Q127" s="6"/>
      <c r="X127" s="7"/>
    </row>
    <row r="128" spans="1:25" ht="18" customHeight="1" x14ac:dyDescent="0.25">
      <c r="Q128" s="6"/>
      <c r="X128" s="7"/>
    </row>
    <row r="129" spans="17:24" ht="18" customHeight="1" x14ac:dyDescent="0.25">
      <c r="Q129" s="6"/>
      <c r="X129" s="7"/>
    </row>
    <row r="130" spans="17:24" ht="18" customHeight="1" x14ac:dyDescent="0.25">
      <c r="Q130" s="6"/>
      <c r="X130" s="7"/>
    </row>
    <row r="132" spans="17:24" ht="18" customHeight="1" x14ac:dyDescent="0.25">
      <c r="Q132" s="6"/>
      <c r="S132" s="1"/>
      <c r="T132" s="7"/>
    </row>
    <row r="133" spans="17:24" ht="18" customHeight="1" x14ac:dyDescent="0.25">
      <c r="Q133" s="6"/>
      <c r="S133" s="1"/>
      <c r="T133" s="7"/>
    </row>
    <row r="134" spans="17:24" ht="18" customHeight="1" x14ac:dyDescent="0.25">
      <c r="Q134" s="6"/>
      <c r="S134" s="1"/>
      <c r="T134" s="7"/>
    </row>
    <row r="136" spans="17:24" ht="18" customHeight="1" x14ac:dyDescent="0.25">
      <c r="Q136" s="14"/>
    </row>
  </sheetData>
  <pageMargins left="0.7" right="0.7" top="0.75" bottom="0.75" header="0.3" footer="0.3"/>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103"/>
  <sheetViews>
    <sheetView topLeftCell="C1" workbookViewId="0">
      <selection activeCell="D28" sqref="D28"/>
    </sheetView>
  </sheetViews>
  <sheetFormatPr defaultColWidth="8.85546875" defaultRowHeight="15" x14ac:dyDescent="0.25"/>
  <cols>
    <col min="1" max="1" width="12.85546875" style="32" hidden="1" customWidth="1"/>
    <col min="2" max="2" width="15.42578125" style="32" hidden="1" customWidth="1"/>
    <col min="3" max="3" width="41.85546875" style="32" customWidth="1"/>
    <col min="4" max="4" width="13.42578125" style="32" customWidth="1"/>
    <col min="5" max="20" width="13.7109375" style="32" customWidth="1"/>
    <col min="21" max="21" width="14.85546875" style="32" customWidth="1"/>
    <col min="22" max="25" width="12.7109375" style="32" customWidth="1"/>
    <col min="26" max="26" width="15.85546875" style="32" customWidth="1"/>
    <col min="27" max="31" width="13.7109375" style="32" customWidth="1"/>
    <col min="32" max="32" width="24.42578125" style="32" customWidth="1"/>
    <col min="33" max="34" width="15.7109375" style="32" customWidth="1"/>
    <col min="35" max="35" width="13.28515625" style="32" bestFit="1" customWidth="1"/>
    <col min="36" max="36" width="14.28515625" style="32" bestFit="1" customWidth="1"/>
    <col min="37" max="40" width="13.28515625" style="32" bestFit="1" customWidth="1"/>
    <col min="41" max="41" width="14.7109375" style="32" customWidth="1"/>
    <col min="42" max="42" width="16" style="32" customWidth="1"/>
    <col min="43" max="16384" width="8.85546875" style="32"/>
  </cols>
  <sheetData>
    <row r="1" spans="1:25" ht="15.95" customHeight="1" x14ac:dyDescent="0.25">
      <c r="C1" s="447" t="s">
        <v>138</v>
      </c>
      <c r="D1" s="447"/>
      <c r="E1" s="447"/>
      <c r="F1" s="447"/>
      <c r="G1" s="447"/>
      <c r="H1" s="447"/>
      <c r="I1" s="447"/>
      <c r="J1" s="447"/>
      <c r="K1" s="447"/>
      <c r="L1" s="447"/>
    </row>
    <row r="2" spans="1:25" ht="48.75" customHeight="1" x14ac:dyDescent="0.25">
      <c r="A2" s="448"/>
      <c r="B2" s="359"/>
      <c r="C2" s="259" t="s">
        <v>139</v>
      </c>
      <c r="D2" s="260" t="s">
        <v>140</v>
      </c>
      <c r="E2" s="260" t="s">
        <v>141</v>
      </c>
      <c r="F2" s="260" t="s">
        <v>142</v>
      </c>
      <c r="G2" s="261" t="s">
        <v>143</v>
      </c>
      <c r="H2" s="260" t="s">
        <v>144</v>
      </c>
      <c r="I2" s="260" t="s">
        <v>145</v>
      </c>
      <c r="J2" s="260" t="s">
        <v>146</v>
      </c>
      <c r="K2" s="260" t="s">
        <v>147</v>
      </c>
      <c r="L2" s="260" t="s">
        <v>148</v>
      </c>
      <c r="M2" s="260" t="s">
        <v>149</v>
      </c>
      <c r="N2" s="260" t="s">
        <v>150</v>
      </c>
      <c r="O2" s="260" t="s">
        <v>151</v>
      </c>
      <c r="P2" s="260" t="s">
        <v>152</v>
      </c>
      <c r="Q2" s="260" t="s">
        <v>153</v>
      </c>
      <c r="R2" s="260" t="s">
        <v>154</v>
      </c>
      <c r="S2" s="260" t="s">
        <v>155</v>
      </c>
      <c r="T2" s="260" t="s">
        <v>156</v>
      </c>
      <c r="U2" s="262" t="s">
        <v>157</v>
      </c>
    </row>
    <row r="3" spans="1:25" ht="33.75" hidden="1" customHeight="1" x14ac:dyDescent="0.25">
      <c r="A3" s="449"/>
      <c r="B3" s="360"/>
      <c r="C3" s="263"/>
      <c r="D3" s="264">
        <v>252</v>
      </c>
      <c r="E3" s="264">
        <v>254</v>
      </c>
      <c r="F3" s="264">
        <v>256</v>
      </c>
      <c r="G3" s="265">
        <v>258</v>
      </c>
      <c r="H3" s="264">
        <v>260</v>
      </c>
      <c r="I3" s="264">
        <v>263</v>
      </c>
      <c r="J3" s="264">
        <v>267</v>
      </c>
      <c r="K3" s="264">
        <v>268</v>
      </c>
      <c r="L3" s="264">
        <v>270</v>
      </c>
      <c r="M3" s="264">
        <v>272</v>
      </c>
      <c r="N3" s="264">
        <v>302</v>
      </c>
      <c r="O3" s="264">
        <v>304</v>
      </c>
      <c r="P3" s="264">
        <v>306</v>
      </c>
      <c r="Q3" s="264">
        <v>308</v>
      </c>
      <c r="R3" s="264">
        <v>310</v>
      </c>
      <c r="S3" s="264">
        <v>350</v>
      </c>
      <c r="T3" s="264">
        <v>351</v>
      </c>
      <c r="U3" s="266"/>
    </row>
    <row r="4" spans="1:25" ht="33.75" customHeight="1" x14ac:dyDescent="0.25">
      <c r="A4" s="126"/>
      <c r="B4" s="95"/>
      <c r="C4" s="450" t="s">
        <v>158</v>
      </c>
      <c r="D4" s="450"/>
      <c r="E4" s="450"/>
      <c r="F4" s="450"/>
      <c r="G4" s="450"/>
      <c r="H4" s="450"/>
      <c r="I4" s="450"/>
      <c r="J4" s="450"/>
      <c r="K4" s="450"/>
      <c r="L4" s="450"/>
      <c r="M4" s="450"/>
      <c r="N4" s="450"/>
      <c r="O4" s="450"/>
      <c r="P4" s="450"/>
      <c r="Q4" s="450"/>
      <c r="R4" s="450"/>
      <c r="S4" s="450"/>
      <c r="T4" s="450"/>
      <c r="U4" s="450"/>
    </row>
    <row r="5" spans="1:25" ht="20.100000000000001" customHeight="1" x14ac:dyDescent="0.25">
      <c r="A5" s="422">
        <v>1</v>
      </c>
      <c r="B5" s="291" t="s">
        <v>5</v>
      </c>
      <c r="C5" s="270" t="s">
        <v>5</v>
      </c>
      <c r="D5" s="271">
        <f t="shared" ref="D5:T19" si="0">+D28+D51</f>
        <v>4917995.2376742382</v>
      </c>
      <c r="E5" s="271">
        <f t="shared" si="0"/>
        <v>166064949.4767229</v>
      </c>
      <c r="F5" s="271">
        <f t="shared" si="0"/>
        <v>21272992.430568114</v>
      </c>
      <c r="G5" s="271">
        <f t="shared" si="0"/>
        <v>4338427.9555334821</v>
      </c>
      <c r="H5" s="271">
        <f t="shared" si="0"/>
        <v>28054392.519372769</v>
      </c>
      <c r="I5" s="271">
        <f t="shared" si="0"/>
        <v>12575263.500385221</v>
      </c>
      <c r="J5" s="271">
        <f t="shared" si="0"/>
        <v>4817664.2934303805</v>
      </c>
      <c r="K5" s="271">
        <f t="shared" si="0"/>
        <v>76563.889181654173</v>
      </c>
      <c r="L5" s="271">
        <f t="shared" si="0"/>
        <v>14491.992424668211</v>
      </c>
      <c r="M5" s="271">
        <f t="shared" si="0"/>
        <v>1058330.151495805</v>
      </c>
      <c r="N5" s="271">
        <f t="shared" si="0"/>
        <v>12824.772057228505</v>
      </c>
      <c r="O5" s="271">
        <f t="shared" si="0"/>
        <v>7724073.6336021479</v>
      </c>
      <c r="P5" s="271">
        <f t="shared" si="0"/>
        <v>3067483.0575510338</v>
      </c>
      <c r="Q5" s="271">
        <f t="shared" si="0"/>
        <v>56428.997051805418</v>
      </c>
      <c r="R5" s="271">
        <f t="shared" si="0"/>
        <v>6618814.3773840163</v>
      </c>
      <c r="S5" s="271">
        <f t="shared" si="0"/>
        <v>2319252.1791553819</v>
      </c>
      <c r="T5" s="271">
        <f t="shared" si="0"/>
        <v>44630.206759155197</v>
      </c>
      <c r="U5" s="271">
        <f t="shared" ref="U5:U25" si="1">SUM(D5:T5)</f>
        <v>263034578.67034996</v>
      </c>
      <c r="Y5" s="182"/>
    </row>
    <row r="6" spans="1:25" ht="20.100000000000001" customHeight="1" x14ac:dyDescent="0.25">
      <c r="A6" s="422">
        <v>3</v>
      </c>
      <c r="B6" s="290" t="s">
        <v>13</v>
      </c>
      <c r="C6" s="131" t="s">
        <v>13</v>
      </c>
      <c r="D6" s="133">
        <f t="shared" si="0"/>
        <v>103670.45076338251</v>
      </c>
      <c r="E6" s="133">
        <f t="shared" si="0"/>
        <v>9104988.9012436047</v>
      </c>
      <c r="F6" s="133">
        <f t="shared" si="0"/>
        <v>362665.3796682168</v>
      </c>
      <c r="G6" s="133">
        <f t="shared" si="0"/>
        <v>11407.870511490715</v>
      </c>
      <c r="H6" s="133">
        <f t="shared" si="0"/>
        <v>618328.44599496783</v>
      </c>
      <c r="I6" s="133">
        <f t="shared" si="0"/>
        <v>12264.938503286648</v>
      </c>
      <c r="J6" s="133">
        <f t="shared" si="0"/>
        <v>247655.17621766636</v>
      </c>
      <c r="K6" s="133">
        <f t="shared" si="0"/>
        <v>8640.0602461870858</v>
      </c>
      <c r="L6" s="133">
        <f t="shared" si="0"/>
        <v>97464.096340032644</v>
      </c>
      <c r="M6" s="133">
        <f t="shared" si="0"/>
        <v>5162.3210805481685</v>
      </c>
      <c r="N6" s="133">
        <f t="shared" si="0"/>
        <v>295.54068682618436</v>
      </c>
      <c r="O6" s="133">
        <f t="shared" si="0"/>
        <v>2106950.8173069414</v>
      </c>
      <c r="P6" s="133">
        <f t="shared" si="0"/>
        <v>502.41916760451335</v>
      </c>
      <c r="Q6" s="133">
        <f t="shared" si="0"/>
        <v>312470.40509841079</v>
      </c>
      <c r="R6" s="133">
        <f t="shared" si="0"/>
        <v>22165.551511963826</v>
      </c>
      <c r="S6" s="133">
        <f t="shared" si="0"/>
        <v>0</v>
      </c>
      <c r="T6" s="133">
        <f t="shared" si="0"/>
        <v>1103050.6946588703</v>
      </c>
      <c r="U6" s="133">
        <f t="shared" si="1"/>
        <v>14117683.068999996</v>
      </c>
      <c r="X6" s="184"/>
      <c r="Y6" s="182"/>
    </row>
    <row r="7" spans="1:25" ht="20.100000000000001" customHeight="1" x14ac:dyDescent="0.25">
      <c r="A7" s="422">
        <v>5</v>
      </c>
      <c r="B7" s="291" t="s">
        <v>16</v>
      </c>
      <c r="C7" s="272" t="s">
        <v>16</v>
      </c>
      <c r="D7" s="273">
        <f t="shared" si="0"/>
        <v>699.40635687453027</v>
      </c>
      <c r="E7" s="273">
        <f t="shared" si="0"/>
        <v>12589.314423741547</v>
      </c>
      <c r="F7" s="273">
        <f t="shared" si="0"/>
        <v>116.56772614575506</v>
      </c>
      <c r="G7" s="273">
        <f t="shared" si="0"/>
        <v>1457.096576821938</v>
      </c>
      <c r="H7" s="273">
        <f t="shared" si="0"/>
        <v>1165.6772614575505</v>
      </c>
      <c r="I7" s="273">
        <f t="shared" si="0"/>
        <v>0</v>
      </c>
      <c r="J7" s="273">
        <f t="shared" si="0"/>
        <v>524.55476765589776</v>
      </c>
      <c r="K7" s="273">
        <f t="shared" si="0"/>
        <v>0</v>
      </c>
      <c r="L7" s="273">
        <f t="shared" si="0"/>
        <v>699.40635687453027</v>
      </c>
      <c r="M7" s="273">
        <f t="shared" si="0"/>
        <v>292817.39494778361</v>
      </c>
      <c r="N7" s="273">
        <f t="shared" si="0"/>
        <v>0</v>
      </c>
      <c r="O7" s="273">
        <f t="shared" si="0"/>
        <v>1233170.708026296</v>
      </c>
      <c r="P7" s="273">
        <f t="shared" si="0"/>
        <v>174.85158921863257</v>
      </c>
      <c r="Q7" s="273">
        <f t="shared" si="0"/>
        <v>349.70317843726514</v>
      </c>
      <c r="R7" s="273">
        <f t="shared" si="0"/>
        <v>7518.6183364012004</v>
      </c>
      <c r="S7" s="273">
        <f t="shared" si="0"/>
        <v>0</v>
      </c>
      <c r="T7" s="273">
        <f t="shared" si="0"/>
        <v>233.13545229151012</v>
      </c>
      <c r="U7" s="273">
        <f t="shared" si="1"/>
        <v>1551516.4349999998</v>
      </c>
    </row>
    <row r="8" spans="1:25" ht="20.100000000000001" customHeight="1" x14ac:dyDescent="0.25">
      <c r="A8" s="422">
        <v>7</v>
      </c>
      <c r="B8" s="290" t="s">
        <v>18</v>
      </c>
      <c r="C8" s="131" t="s">
        <v>18</v>
      </c>
      <c r="D8" s="133">
        <f t="shared" si="0"/>
        <v>16003.148365731935</v>
      </c>
      <c r="E8" s="133">
        <f t="shared" si="0"/>
        <v>167638.69207926549</v>
      </c>
      <c r="F8" s="133">
        <f t="shared" si="0"/>
        <v>5344.5622011324585</v>
      </c>
      <c r="G8" s="133">
        <f t="shared" si="0"/>
        <v>18156.909462442367</v>
      </c>
      <c r="H8" s="133">
        <f t="shared" si="0"/>
        <v>7889585.2768112719</v>
      </c>
      <c r="I8" s="133">
        <f t="shared" si="0"/>
        <v>20387.683250741135</v>
      </c>
      <c r="J8" s="133">
        <f t="shared" si="0"/>
        <v>2788.4672353734563</v>
      </c>
      <c r="K8" s="133">
        <f t="shared" si="0"/>
        <v>10751.535072445258</v>
      </c>
      <c r="L8" s="133">
        <f t="shared" si="0"/>
        <v>7870.1189292260196</v>
      </c>
      <c r="M8" s="133">
        <f t="shared" si="0"/>
        <v>650.64235492047317</v>
      </c>
      <c r="N8" s="133">
        <f t="shared" si="0"/>
        <v>0</v>
      </c>
      <c r="O8" s="133">
        <f t="shared" si="0"/>
        <v>129532.30825219383</v>
      </c>
      <c r="P8" s="133">
        <f t="shared" si="0"/>
        <v>398343.29225383</v>
      </c>
      <c r="Q8" s="133">
        <f t="shared" si="0"/>
        <v>23719.241911781293</v>
      </c>
      <c r="R8" s="133">
        <f t="shared" si="0"/>
        <v>159137.8695959248</v>
      </c>
      <c r="S8" s="133">
        <f t="shared" si="0"/>
        <v>81739.299208355034</v>
      </c>
      <c r="T8" s="133">
        <f t="shared" si="0"/>
        <v>199419.2875153622</v>
      </c>
      <c r="U8" s="133">
        <f t="shared" si="1"/>
        <v>9131068.334499998</v>
      </c>
    </row>
    <row r="9" spans="1:25" ht="20.100000000000001" customHeight="1" x14ac:dyDescent="0.25">
      <c r="A9" s="422">
        <v>9</v>
      </c>
      <c r="B9" s="291" t="s">
        <v>22</v>
      </c>
      <c r="C9" s="272" t="s">
        <v>22</v>
      </c>
      <c r="D9" s="273">
        <f t="shared" si="0"/>
        <v>699.37458139420119</v>
      </c>
      <c r="E9" s="273">
        <f t="shared" si="0"/>
        <v>71901.282924122541</v>
      </c>
      <c r="F9" s="273">
        <f t="shared" si="0"/>
        <v>411.3968125848242</v>
      </c>
      <c r="G9" s="273">
        <f t="shared" si="0"/>
        <v>1604.4475690808142</v>
      </c>
      <c r="H9" s="273">
        <f t="shared" si="0"/>
        <v>11846.868212979847</v>
      </c>
      <c r="I9" s="273">
        <f t="shared" si="0"/>
        <v>3233467.7677781107</v>
      </c>
      <c r="J9" s="273">
        <f t="shared" si="0"/>
        <v>329.11745006785935</v>
      </c>
      <c r="K9" s="273">
        <f t="shared" si="0"/>
        <v>2427.2411942504627</v>
      </c>
      <c r="L9" s="273">
        <f t="shared" si="0"/>
        <v>5553.8569698951269</v>
      </c>
      <c r="M9" s="273">
        <f t="shared" si="0"/>
        <v>246.83808755089453</v>
      </c>
      <c r="N9" s="273">
        <f t="shared" si="0"/>
        <v>0</v>
      </c>
      <c r="O9" s="273">
        <f t="shared" si="0"/>
        <v>1357.6094815299198</v>
      </c>
      <c r="P9" s="273">
        <f t="shared" si="0"/>
        <v>0</v>
      </c>
      <c r="Q9" s="273">
        <f t="shared" si="0"/>
        <v>0</v>
      </c>
      <c r="R9" s="273">
        <f t="shared" si="0"/>
        <v>1481.0285253053669</v>
      </c>
      <c r="S9" s="273">
        <f t="shared" si="0"/>
        <v>0</v>
      </c>
      <c r="T9" s="273">
        <f t="shared" si="0"/>
        <v>3044.3364131276994</v>
      </c>
      <c r="U9" s="273">
        <f t="shared" si="1"/>
        <v>3334371.1660000002</v>
      </c>
    </row>
    <row r="10" spans="1:25" ht="20.100000000000001" customHeight="1" x14ac:dyDescent="0.25">
      <c r="A10" s="422">
        <v>11</v>
      </c>
      <c r="B10" s="290" t="s">
        <v>25</v>
      </c>
      <c r="C10" s="131" t="s">
        <v>25</v>
      </c>
      <c r="D10" s="133">
        <f t="shared" si="0"/>
        <v>150.60997552952011</v>
      </c>
      <c r="E10" s="133">
        <f t="shared" si="0"/>
        <v>51755.437370702806</v>
      </c>
      <c r="F10" s="133">
        <f t="shared" si="0"/>
        <v>200.81330070602681</v>
      </c>
      <c r="G10" s="133">
        <f t="shared" si="0"/>
        <v>4822587.2076287773</v>
      </c>
      <c r="H10" s="133">
        <f t="shared" si="0"/>
        <v>1957.9296818837613</v>
      </c>
      <c r="I10" s="133">
        <f t="shared" si="0"/>
        <v>4116.67266447355</v>
      </c>
      <c r="J10" s="133">
        <f t="shared" si="0"/>
        <v>1907.7263567072546</v>
      </c>
      <c r="K10" s="133">
        <f t="shared" si="0"/>
        <v>6826.2552619130438</v>
      </c>
      <c r="L10" s="133">
        <f t="shared" si="0"/>
        <v>8032.5320282410721</v>
      </c>
      <c r="M10" s="133">
        <f t="shared" si="0"/>
        <v>3112.6061609434155</v>
      </c>
      <c r="N10" s="133">
        <f t="shared" si="0"/>
        <v>0</v>
      </c>
      <c r="O10" s="133">
        <f t="shared" si="0"/>
        <v>1807.3197063542414</v>
      </c>
      <c r="P10" s="133">
        <f t="shared" si="0"/>
        <v>1204.8798042361609</v>
      </c>
      <c r="Q10" s="133">
        <f t="shared" si="0"/>
        <v>0</v>
      </c>
      <c r="R10" s="133">
        <f t="shared" si="0"/>
        <v>1355.4897797656809</v>
      </c>
      <c r="S10" s="133">
        <f t="shared" si="0"/>
        <v>0</v>
      </c>
      <c r="T10" s="133">
        <f t="shared" si="0"/>
        <v>1355.4897797656809</v>
      </c>
      <c r="U10" s="133">
        <f t="shared" si="1"/>
        <v>4906370.9694999997</v>
      </c>
    </row>
    <row r="11" spans="1:25" ht="20.100000000000001" customHeight="1" x14ac:dyDescent="0.25">
      <c r="A11" s="422">
        <v>17</v>
      </c>
      <c r="B11" s="291" t="s">
        <v>30</v>
      </c>
      <c r="C11" s="272" t="s">
        <v>30</v>
      </c>
      <c r="D11" s="273">
        <f t="shared" si="0"/>
        <v>1618.5797838727867</v>
      </c>
      <c r="E11" s="273">
        <f t="shared" si="0"/>
        <v>4714.9932834555093</v>
      </c>
      <c r="F11" s="273">
        <f t="shared" si="0"/>
        <v>0</v>
      </c>
      <c r="G11" s="273">
        <f t="shared" si="0"/>
        <v>3026.0404655012971</v>
      </c>
      <c r="H11" s="273">
        <f t="shared" si="0"/>
        <v>0</v>
      </c>
      <c r="I11" s="273">
        <f t="shared" si="0"/>
        <v>0</v>
      </c>
      <c r="J11" s="273">
        <f t="shared" si="0"/>
        <v>0</v>
      </c>
      <c r="K11" s="273">
        <f t="shared" si="0"/>
        <v>281.49213632570206</v>
      </c>
      <c r="L11" s="273">
        <f t="shared" si="0"/>
        <v>4433.5011471298076</v>
      </c>
      <c r="M11" s="273">
        <f t="shared" si="0"/>
        <v>3091416.46651287</v>
      </c>
      <c r="N11" s="273">
        <f t="shared" si="0"/>
        <v>0</v>
      </c>
      <c r="O11" s="273">
        <f t="shared" si="0"/>
        <v>1407.4606816285102</v>
      </c>
      <c r="P11" s="273">
        <f t="shared" si="0"/>
        <v>1125.9685453028083</v>
      </c>
      <c r="Q11" s="273">
        <f t="shared" si="0"/>
        <v>0</v>
      </c>
      <c r="R11" s="273">
        <f t="shared" si="0"/>
        <v>11471.35220534303</v>
      </c>
      <c r="S11" s="273">
        <f t="shared" si="0"/>
        <v>0</v>
      </c>
      <c r="T11" s="273">
        <f t="shared" si="0"/>
        <v>492.61123856997852</v>
      </c>
      <c r="U11" s="273">
        <f t="shared" si="1"/>
        <v>3119988.4659999995</v>
      </c>
    </row>
    <row r="12" spans="1:25" ht="20.100000000000001" customHeight="1" x14ac:dyDescent="0.25">
      <c r="A12" s="422">
        <v>19</v>
      </c>
      <c r="B12" s="290" t="s">
        <v>33</v>
      </c>
      <c r="C12" s="131" t="s">
        <v>33</v>
      </c>
      <c r="D12" s="133">
        <f t="shared" si="0"/>
        <v>7726.4309125822183</v>
      </c>
      <c r="E12" s="133">
        <f t="shared" si="0"/>
        <v>28164.574519093992</v>
      </c>
      <c r="F12" s="133">
        <f t="shared" si="0"/>
        <v>116.14257533647007</v>
      </c>
      <c r="G12" s="133">
        <f t="shared" si="0"/>
        <v>464.5703013458803</v>
      </c>
      <c r="H12" s="133">
        <f t="shared" si="0"/>
        <v>4994.1307394682135</v>
      </c>
      <c r="I12" s="133">
        <f t="shared" si="0"/>
        <v>812.99802735529056</v>
      </c>
      <c r="J12" s="133">
        <f t="shared" si="0"/>
        <v>348.42772600941026</v>
      </c>
      <c r="K12" s="133">
        <f t="shared" si="0"/>
        <v>0</v>
      </c>
      <c r="L12" s="133">
        <f t="shared" si="0"/>
        <v>1161.4257533647008</v>
      </c>
      <c r="M12" s="133">
        <f t="shared" si="0"/>
        <v>348.42772600941026</v>
      </c>
      <c r="N12" s="133">
        <f t="shared" si="0"/>
        <v>0</v>
      </c>
      <c r="O12" s="133">
        <f t="shared" si="0"/>
        <v>19805.258747575106</v>
      </c>
      <c r="P12" s="133">
        <f t="shared" si="0"/>
        <v>0</v>
      </c>
      <c r="Q12" s="133">
        <f t="shared" si="0"/>
        <v>1335.639616369406</v>
      </c>
      <c r="R12" s="133">
        <f t="shared" si="0"/>
        <v>2572255.8886536434</v>
      </c>
      <c r="S12" s="133">
        <f t="shared" si="0"/>
        <v>0</v>
      </c>
      <c r="T12" s="133">
        <f t="shared" si="0"/>
        <v>16033.574701846786</v>
      </c>
      <c r="U12" s="133">
        <f t="shared" si="1"/>
        <v>2653567.4900000002</v>
      </c>
    </row>
    <row r="13" spans="1:25" ht="20.100000000000001" customHeight="1" x14ac:dyDescent="0.25">
      <c r="A13" s="422">
        <v>21</v>
      </c>
      <c r="B13" s="291" t="s">
        <v>35</v>
      </c>
      <c r="C13" s="272" t="s">
        <v>35</v>
      </c>
      <c r="D13" s="273">
        <f t="shared" si="0"/>
        <v>777.71951227094246</v>
      </c>
      <c r="E13" s="273">
        <f t="shared" si="0"/>
        <v>32827.639058464367</v>
      </c>
      <c r="F13" s="273">
        <f t="shared" si="0"/>
        <v>0</v>
      </c>
      <c r="G13" s="273">
        <f t="shared" si="0"/>
        <v>0</v>
      </c>
      <c r="H13" s="273">
        <f t="shared" si="0"/>
        <v>7727.9723687682254</v>
      </c>
      <c r="I13" s="273">
        <f t="shared" si="0"/>
        <v>674.02357730148344</v>
      </c>
      <c r="J13" s="273">
        <f t="shared" si="0"/>
        <v>51.847967484729494</v>
      </c>
      <c r="K13" s="273">
        <f t="shared" si="0"/>
        <v>6379.9252141652587</v>
      </c>
      <c r="L13" s="273">
        <f t="shared" si="0"/>
        <v>2644.2463417212043</v>
      </c>
      <c r="M13" s="273">
        <f t="shared" si="0"/>
        <v>47251.874873393288</v>
      </c>
      <c r="N13" s="273">
        <f t="shared" si="0"/>
        <v>12759.850428330517</v>
      </c>
      <c r="O13" s="273">
        <f t="shared" si="0"/>
        <v>470330.63324540009</v>
      </c>
      <c r="P13" s="273">
        <f t="shared" si="0"/>
        <v>14004.201647964026</v>
      </c>
      <c r="Q13" s="273">
        <f t="shared" si="0"/>
        <v>155.5439024541885</v>
      </c>
      <c r="R13" s="273">
        <f t="shared" si="0"/>
        <v>1780762.4155898886</v>
      </c>
      <c r="S13" s="273">
        <f t="shared" si="0"/>
        <v>0</v>
      </c>
      <c r="T13" s="273">
        <f t="shared" si="0"/>
        <v>362.93577239310645</v>
      </c>
      <c r="U13" s="273">
        <f t="shared" si="1"/>
        <v>2376710.8295</v>
      </c>
    </row>
    <row r="14" spans="1:25" ht="20.100000000000001" customHeight="1" x14ac:dyDescent="0.25">
      <c r="A14" s="422">
        <v>25</v>
      </c>
      <c r="B14" s="290" t="s">
        <v>37</v>
      </c>
      <c r="C14" s="131" t="s">
        <v>37</v>
      </c>
      <c r="D14" s="133">
        <f t="shared" si="0"/>
        <v>4858865.3831000309</v>
      </c>
      <c r="E14" s="133">
        <f t="shared" si="0"/>
        <v>9923.8792322189547</v>
      </c>
      <c r="F14" s="133">
        <f t="shared" si="0"/>
        <v>8909.76018659074</v>
      </c>
      <c r="G14" s="133">
        <f t="shared" si="0"/>
        <v>0</v>
      </c>
      <c r="H14" s="133">
        <f t="shared" si="0"/>
        <v>6446.8996472079343</v>
      </c>
      <c r="I14" s="133">
        <f t="shared" si="0"/>
        <v>17891.957447869212</v>
      </c>
      <c r="J14" s="133">
        <f t="shared" si="0"/>
        <v>0</v>
      </c>
      <c r="K14" s="133">
        <f t="shared" si="0"/>
        <v>2825.0459128214543</v>
      </c>
      <c r="L14" s="133">
        <f t="shared" si="0"/>
        <v>6302.0254978324756</v>
      </c>
      <c r="M14" s="133">
        <f t="shared" si="0"/>
        <v>1086.5561203159441</v>
      </c>
      <c r="N14" s="133">
        <f t="shared" si="0"/>
        <v>0</v>
      </c>
      <c r="O14" s="133">
        <f t="shared" si="0"/>
        <v>1158.9931950036735</v>
      </c>
      <c r="P14" s="133">
        <f t="shared" si="0"/>
        <v>0</v>
      </c>
      <c r="Q14" s="133">
        <f t="shared" si="0"/>
        <v>0</v>
      </c>
      <c r="R14" s="133">
        <f t="shared" si="0"/>
        <v>15932.432160108339</v>
      </c>
      <c r="S14" s="133">
        <f t="shared" si="0"/>
        <v>0</v>
      </c>
      <c r="T14" s="133">
        <f t="shared" si="0"/>
        <v>0</v>
      </c>
      <c r="U14" s="133">
        <f t="shared" si="1"/>
        <v>4929342.9324999992</v>
      </c>
    </row>
    <row r="15" spans="1:25" ht="20.100000000000001" customHeight="1" x14ac:dyDescent="0.25">
      <c r="A15" s="422">
        <v>27</v>
      </c>
      <c r="B15" s="291" t="s">
        <v>41</v>
      </c>
      <c r="C15" s="272" t="s">
        <v>41</v>
      </c>
      <c r="D15" s="273">
        <f t="shared" si="0"/>
        <v>472.85639069182383</v>
      </c>
      <c r="E15" s="273">
        <f t="shared" si="0"/>
        <v>3971.993681811321</v>
      </c>
      <c r="F15" s="273">
        <f t="shared" si="0"/>
        <v>0</v>
      </c>
      <c r="G15" s="273">
        <f t="shared" si="0"/>
        <v>0</v>
      </c>
      <c r="H15" s="273">
        <f t="shared" si="0"/>
        <v>1721261.847381358</v>
      </c>
      <c r="I15" s="273">
        <f t="shared" si="0"/>
        <v>12289.652924907501</v>
      </c>
      <c r="J15" s="273">
        <f t="shared" si="0"/>
        <v>0</v>
      </c>
      <c r="K15" s="273">
        <f t="shared" si="0"/>
        <v>0</v>
      </c>
      <c r="L15" s="273">
        <f t="shared" si="0"/>
        <v>0</v>
      </c>
      <c r="M15" s="273">
        <f t="shared" si="0"/>
        <v>0</v>
      </c>
      <c r="N15" s="273">
        <f t="shared" si="0"/>
        <v>0</v>
      </c>
      <c r="O15" s="273">
        <f t="shared" si="0"/>
        <v>141324.08878681637</v>
      </c>
      <c r="P15" s="273">
        <f t="shared" si="0"/>
        <v>0</v>
      </c>
      <c r="Q15" s="273">
        <f t="shared" si="0"/>
        <v>0</v>
      </c>
      <c r="R15" s="273">
        <f t="shared" si="0"/>
        <v>0</v>
      </c>
      <c r="S15" s="273">
        <f t="shared" si="0"/>
        <v>0</v>
      </c>
      <c r="T15" s="273">
        <f t="shared" si="0"/>
        <v>283.71383441509431</v>
      </c>
      <c r="U15" s="273">
        <f t="shared" si="1"/>
        <v>1879604.1530000002</v>
      </c>
    </row>
    <row r="16" spans="1:25" ht="20.100000000000001" customHeight="1" x14ac:dyDescent="0.25">
      <c r="A16" s="422">
        <v>33</v>
      </c>
      <c r="B16" s="290" t="s">
        <v>46</v>
      </c>
      <c r="C16" s="131" t="s">
        <v>46</v>
      </c>
      <c r="D16" s="133">
        <f t="shared" si="0"/>
        <v>92072.905488806355</v>
      </c>
      <c r="E16" s="133">
        <f t="shared" si="0"/>
        <v>125275.26639310343</v>
      </c>
      <c r="F16" s="133">
        <f t="shared" si="0"/>
        <v>17399.021207427057</v>
      </c>
      <c r="G16" s="133">
        <f t="shared" si="0"/>
        <v>3627.8810177188329</v>
      </c>
      <c r="H16" s="133">
        <f t="shared" si="0"/>
        <v>1628.8445385676391</v>
      </c>
      <c r="I16" s="133">
        <f t="shared" si="0"/>
        <v>54032.598661007956</v>
      </c>
      <c r="J16" s="133">
        <f t="shared" si="0"/>
        <v>1184.614209867374</v>
      </c>
      <c r="K16" s="133">
        <f t="shared" si="0"/>
        <v>1036.5374336339521</v>
      </c>
      <c r="L16" s="133">
        <f t="shared" si="0"/>
        <v>4430884.4081020691</v>
      </c>
      <c r="M16" s="133">
        <f t="shared" si="0"/>
        <v>44407.608205835539</v>
      </c>
      <c r="N16" s="133">
        <f t="shared" si="0"/>
        <v>0</v>
      </c>
      <c r="O16" s="133">
        <f t="shared" si="0"/>
        <v>36082.145708753313</v>
      </c>
      <c r="P16" s="133">
        <f t="shared" si="0"/>
        <v>0</v>
      </c>
      <c r="Q16" s="133">
        <f t="shared" si="0"/>
        <v>0</v>
      </c>
      <c r="R16" s="133">
        <f t="shared" si="0"/>
        <v>76088.325987692311</v>
      </c>
      <c r="S16" s="133">
        <f t="shared" si="0"/>
        <v>0</v>
      </c>
      <c r="T16" s="133">
        <f t="shared" si="0"/>
        <v>962.49904551724126</v>
      </c>
      <c r="U16" s="133">
        <f t="shared" si="1"/>
        <v>4884682.6560000004</v>
      </c>
    </row>
    <row r="17" spans="1:92" ht="20.100000000000001" customHeight="1" x14ac:dyDescent="0.25">
      <c r="A17" s="422">
        <v>37</v>
      </c>
      <c r="B17" s="291" t="s">
        <v>48</v>
      </c>
      <c r="C17" s="272" t="s">
        <v>48</v>
      </c>
      <c r="D17" s="273">
        <f t="shared" si="0"/>
        <v>940.57750326685004</v>
      </c>
      <c r="E17" s="273">
        <f t="shared" si="0"/>
        <v>1504.9240052269602</v>
      </c>
      <c r="F17" s="273">
        <f t="shared" si="0"/>
        <v>5284019.7091218922</v>
      </c>
      <c r="G17" s="273">
        <f t="shared" si="0"/>
        <v>0</v>
      </c>
      <c r="H17" s="273">
        <f t="shared" si="0"/>
        <v>18430.97793709211</v>
      </c>
      <c r="I17" s="273">
        <f t="shared" si="0"/>
        <v>0</v>
      </c>
      <c r="J17" s="273">
        <f t="shared" si="0"/>
        <v>846.51975294016506</v>
      </c>
      <c r="K17" s="273">
        <f t="shared" si="0"/>
        <v>89333.157175659988</v>
      </c>
      <c r="L17" s="273">
        <f t="shared" si="0"/>
        <v>56421.626815196541</v>
      </c>
      <c r="M17" s="273">
        <f t="shared" si="0"/>
        <v>0</v>
      </c>
      <c r="N17" s="273">
        <f t="shared" si="0"/>
        <v>0</v>
      </c>
      <c r="O17" s="273">
        <f t="shared" si="0"/>
        <v>658.4042522867951</v>
      </c>
      <c r="P17" s="273">
        <f t="shared" si="0"/>
        <v>0</v>
      </c>
      <c r="Q17" s="273">
        <f t="shared" si="0"/>
        <v>376.23100130674004</v>
      </c>
      <c r="R17" s="273">
        <f t="shared" si="0"/>
        <v>17866.631435132</v>
      </c>
      <c r="S17" s="273">
        <f t="shared" si="0"/>
        <v>0</v>
      </c>
      <c r="T17" s="273">
        <f t="shared" si="0"/>
        <v>0</v>
      </c>
      <c r="U17" s="273">
        <f t="shared" si="1"/>
        <v>5470398.7589999996</v>
      </c>
    </row>
    <row r="18" spans="1:92" ht="20.100000000000001" customHeight="1" x14ac:dyDescent="0.25">
      <c r="A18" s="422">
        <v>39</v>
      </c>
      <c r="B18" s="290" t="s">
        <v>51</v>
      </c>
      <c r="C18" s="131" t="s">
        <v>51</v>
      </c>
      <c r="D18" s="133">
        <f t="shared" si="0"/>
        <v>0</v>
      </c>
      <c r="E18" s="133">
        <f t="shared" si="0"/>
        <v>23185.544416731493</v>
      </c>
      <c r="F18" s="133">
        <f t="shared" si="0"/>
        <v>51384.088158439343</v>
      </c>
      <c r="G18" s="133">
        <f t="shared" si="0"/>
        <v>0</v>
      </c>
      <c r="H18" s="133">
        <f t="shared" si="0"/>
        <v>15310.774876970932</v>
      </c>
      <c r="I18" s="133">
        <f t="shared" si="0"/>
        <v>0</v>
      </c>
      <c r="J18" s="133">
        <f t="shared" si="0"/>
        <v>0</v>
      </c>
      <c r="K18" s="133">
        <f t="shared" si="0"/>
        <v>9423298.2144536916</v>
      </c>
      <c r="L18" s="133">
        <f t="shared" si="0"/>
        <v>33131.091695184237</v>
      </c>
      <c r="M18" s="133">
        <f t="shared" si="0"/>
        <v>0</v>
      </c>
      <c r="N18" s="133">
        <f t="shared" si="0"/>
        <v>0</v>
      </c>
      <c r="O18" s="133">
        <f t="shared" si="0"/>
        <v>15483.846734987648</v>
      </c>
      <c r="P18" s="133">
        <f t="shared" si="0"/>
        <v>0</v>
      </c>
      <c r="Q18" s="133">
        <f t="shared" si="0"/>
        <v>14964.631160937501</v>
      </c>
      <c r="R18" s="133">
        <f t="shared" si="0"/>
        <v>605.75150305850457</v>
      </c>
      <c r="S18" s="133">
        <f t="shared" si="0"/>
        <v>0</v>
      </c>
      <c r="T18" s="133">
        <f t="shared" si="0"/>
        <v>0</v>
      </c>
      <c r="U18" s="133">
        <f t="shared" si="1"/>
        <v>9577363.943</v>
      </c>
    </row>
    <row r="19" spans="1:92" ht="20.100000000000001" customHeight="1" x14ac:dyDescent="0.25">
      <c r="A19" s="422">
        <v>41</v>
      </c>
      <c r="B19" s="291" t="s">
        <v>53</v>
      </c>
      <c r="C19" s="272" t="s">
        <v>53</v>
      </c>
      <c r="D19" s="273">
        <f t="shared" si="0"/>
        <v>0</v>
      </c>
      <c r="E19" s="273">
        <f t="shared" si="0"/>
        <v>10915.34155389455</v>
      </c>
      <c r="F19" s="273">
        <f t="shared" si="0"/>
        <v>885.02769355901739</v>
      </c>
      <c r="G19" s="273">
        <f t="shared" si="0"/>
        <v>0</v>
      </c>
      <c r="H19" s="273">
        <f t="shared" si="0"/>
        <v>0</v>
      </c>
      <c r="I19" s="273">
        <f t="shared" si="0"/>
        <v>1376.7097455362493</v>
      </c>
      <c r="J19" s="273">
        <f t="shared" si="0"/>
        <v>0</v>
      </c>
      <c r="K19" s="273">
        <f t="shared" si="0"/>
        <v>1624419.1633223789</v>
      </c>
      <c r="L19" s="273">
        <f t="shared" si="0"/>
        <v>3048.4287222588378</v>
      </c>
      <c r="M19" s="273">
        <f t="shared" si="0"/>
        <v>0</v>
      </c>
      <c r="N19" s="273">
        <f t="shared" si="0"/>
        <v>0</v>
      </c>
      <c r="O19" s="273">
        <f t="shared" si="0"/>
        <v>0</v>
      </c>
      <c r="P19" s="273">
        <f t="shared" si="0"/>
        <v>0</v>
      </c>
      <c r="Q19" s="273">
        <f t="shared" si="0"/>
        <v>0</v>
      </c>
      <c r="R19" s="273">
        <f t="shared" si="0"/>
        <v>590.0184623726783</v>
      </c>
      <c r="S19" s="273">
        <f t="shared" si="0"/>
        <v>0</v>
      </c>
      <c r="T19" s="273">
        <f t="shared" si="0"/>
        <v>0</v>
      </c>
      <c r="U19" s="273">
        <f t="shared" si="1"/>
        <v>1641234.6895000003</v>
      </c>
    </row>
    <row r="20" spans="1:92" ht="20.100000000000001" customHeight="1" x14ac:dyDescent="0.25">
      <c r="A20" s="422">
        <v>45</v>
      </c>
      <c r="B20" s="290" t="s">
        <v>57</v>
      </c>
      <c r="C20" s="131" t="s">
        <v>57</v>
      </c>
      <c r="D20" s="133">
        <f t="shared" ref="D20:T24" si="2">+D43+D66</f>
        <v>0</v>
      </c>
      <c r="E20" s="133">
        <f t="shared" si="2"/>
        <v>1114.2142666666666</v>
      </c>
      <c r="F20" s="133">
        <f t="shared" si="2"/>
        <v>0</v>
      </c>
      <c r="G20" s="133">
        <f t="shared" si="2"/>
        <v>92.851188888888899</v>
      </c>
      <c r="H20" s="133">
        <f t="shared" si="2"/>
        <v>0</v>
      </c>
      <c r="I20" s="133">
        <f t="shared" si="2"/>
        <v>0</v>
      </c>
      <c r="J20" s="133">
        <f t="shared" si="2"/>
        <v>0</v>
      </c>
      <c r="K20" s="133">
        <f t="shared" si="2"/>
        <v>0</v>
      </c>
      <c r="L20" s="133">
        <f t="shared" si="2"/>
        <v>4271.1546888888888</v>
      </c>
      <c r="M20" s="133">
        <f t="shared" si="2"/>
        <v>3156.9404222222224</v>
      </c>
      <c r="N20" s="133">
        <f t="shared" si="2"/>
        <v>92.851188888888899</v>
      </c>
      <c r="O20" s="133">
        <f t="shared" si="2"/>
        <v>7335.243922222222</v>
      </c>
      <c r="P20" s="133">
        <f t="shared" si="2"/>
        <v>1599825.9845555555</v>
      </c>
      <c r="Q20" s="133">
        <f t="shared" si="2"/>
        <v>9563.6724555555556</v>
      </c>
      <c r="R20" s="133">
        <f t="shared" si="2"/>
        <v>8263.7558111111121</v>
      </c>
      <c r="S20" s="133">
        <f t="shared" si="2"/>
        <v>0</v>
      </c>
      <c r="T20" s="133">
        <f t="shared" si="2"/>
        <v>0</v>
      </c>
      <c r="U20" s="133">
        <f t="shared" si="1"/>
        <v>1633716.6684999999</v>
      </c>
    </row>
    <row r="21" spans="1:92" ht="20.100000000000001" customHeight="1" x14ac:dyDescent="0.25">
      <c r="A21" s="422">
        <v>47</v>
      </c>
      <c r="B21" s="291" t="s">
        <v>60</v>
      </c>
      <c r="C21" s="272" t="s">
        <v>60</v>
      </c>
      <c r="D21" s="273">
        <f t="shared" si="2"/>
        <v>0</v>
      </c>
      <c r="E21" s="273">
        <f t="shared" si="2"/>
        <v>433.33331624000402</v>
      </c>
      <c r="F21" s="273">
        <f t="shared" si="2"/>
        <v>1299.9999487200121</v>
      </c>
      <c r="G21" s="273">
        <f t="shared" si="2"/>
        <v>0</v>
      </c>
      <c r="H21" s="273">
        <f t="shared" si="2"/>
        <v>0</v>
      </c>
      <c r="I21" s="273">
        <f t="shared" si="2"/>
        <v>433.33331624000402</v>
      </c>
      <c r="J21" s="273">
        <f t="shared" si="2"/>
        <v>0</v>
      </c>
      <c r="K21" s="273">
        <f t="shared" si="2"/>
        <v>0</v>
      </c>
      <c r="L21" s="273">
        <f t="shared" si="2"/>
        <v>0</v>
      </c>
      <c r="M21" s="273">
        <f t="shared" si="2"/>
        <v>1299.9999487200121</v>
      </c>
      <c r="N21" s="273">
        <f t="shared" si="2"/>
        <v>0</v>
      </c>
      <c r="O21" s="273">
        <f t="shared" si="2"/>
        <v>146466.66088912135</v>
      </c>
      <c r="P21" s="273">
        <f t="shared" si="2"/>
        <v>12855.555048453452</v>
      </c>
      <c r="Q21" s="273">
        <f t="shared" si="2"/>
        <v>7004327.5014840513</v>
      </c>
      <c r="R21" s="273">
        <f t="shared" si="2"/>
        <v>12855.555048453452</v>
      </c>
      <c r="S21" s="273">
        <f t="shared" si="2"/>
        <v>0</v>
      </c>
      <c r="T21" s="273">
        <f t="shared" si="2"/>
        <v>0</v>
      </c>
      <c r="U21" s="273">
        <f t="shared" si="1"/>
        <v>7179971.9390000002</v>
      </c>
    </row>
    <row r="22" spans="1:92" ht="20.100000000000001" customHeight="1" x14ac:dyDescent="0.25">
      <c r="A22" s="422">
        <v>49</v>
      </c>
      <c r="B22" s="290" t="s">
        <v>63</v>
      </c>
      <c r="C22" s="131" t="s">
        <v>63</v>
      </c>
      <c r="D22" s="133">
        <f t="shared" si="2"/>
        <v>0</v>
      </c>
      <c r="E22" s="133">
        <f t="shared" si="2"/>
        <v>1248.8378598399031</v>
      </c>
      <c r="F22" s="133">
        <f t="shared" si="2"/>
        <v>166.51171464532044</v>
      </c>
      <c r="G22" s="133">
        <f t="shared" si="2"/>
        <v>0</v>
      </c>
      <c r="H22" s="133">
        <f t="shared" si="2"/>
        <v>16193.00948837209</v>
      </c>
      <c r="I22" s="133">
        <f t="shared" si="2"/>
        <v>0</v>
      </c>
      <c r="J22" s="133">
        <f t="shared" si="2"/>
        <v>0</v>
      </c>
      <c r="K22" s="133">
        <f t="shared" si="2"/>
        <v>0</v>
      </c>
      <c r="L22" s="133">
        <f t="shared" si="2"/>
        <v>0</v>
      </c>
      <c r="M22" s="133">
        <f t="shared" si="2"/>
        <v>0</v>
      </c>
      <c r="N22" s="133">
        <f t="shared" si="2"/>
        <v>0</v>
      </c>
      <c r="O22" s="133">
        <f t="shared" si="2"/>
        <v>16319192.045349443</v>
      </c>
      <c r="P22" s="133">
        <f t="shared" si="2"/>
        <v>0</v>
      </c>
      <c r="Q22" s="133">
        <f t="shared" si="2"/>
        <v>0</v>
      </c>
      <c r="R22" s="133">
        <f t="shared" si="2"/>
        <v>135538.49763420827</v>
      </c>
      <c r="S22" s="133">
        <f t="shared" si="2"/>
        <v>0</v>
      </c>
      <c r="T22" s="133">
        <f t="shared" si="2"/>
        <v>64772.037953488361</v>
      </c>
      <c r="U22" s="133">
        <f t="shared" si="1"/>
        <v>16537110.939999998</v>
      </c>
    </row>
    <row r="23" spans="1:92" ht="20.100000000000001" customHeight="1" x14ac:dyDescent="0.25">
      <c r="A23" s="422">
        <v>51</v>
      </c>
      <c r="B23" s="291" t="s">
        <v>66</v>
      </c>
      <c r="C23" s="272" t="s">
        <v>66</v>
      </c>
      <c r="D23" s="273">
        <f t="shared" si="2"/>
        <v>0</v>
      </c>
      <c r="E23" s="273">
        <f t="shared" si="2"/>
        <v>422.487088895939</v>
      </c>
      <c r="F23" s="273">
        <f t="shared" si="2"/>
        <v>0</v>
      </c>
      <c r="G23" s="273">
        <f t="shared" si="2"/>
        <v>0</v>
      </c>
      <c r="H23" s="273">
        <f t="shared" si="2"/>
        <v>168.99483555837563</v>
      </c>
      <c r="I23" s="273">
        <f t="shared" si="2"/>
        <v>0</v>
      </c>
      <c r="J23" s="273">
        <f t="shared" si="2"/>
        <v>0</v>
      </c>
      <c r="K23" s="273">
        <f t="shared" si="2"/>
        <v>0</v>
      </c>
      <c r="L23" s="273">
        <f t="shared" si="2"/>
        <v>0</v>
      </c>
      <c r="M23" s="273">
        <f t="shared" si="2"/>
        <v>422.487088895939</v>
      </c>
      <c r="N23" s="273">
        <f t="shared" si="2"/>
        <v>6647073.8670175886</v>
      </c>
      <c r="O23" s="273">
        <f t="shared" si="2"/>
        <v>10224.187551281726</v>
      </c>
      <c r="P23" s="273">
        <f t="shared" si="2"/>
        <v>0</v>
      </c>
      <c r="Q23" s="273">
        <f t="shared" si="2"/>
        <v>0</v>
      </c>
      <c r="R23" s="273">
        <f t="shared" si="2"/>
        <v>84.497417779187813</v>
      </c>
      <c r="S23" s="273">
        <f t="shared" si="2"/>
        <v>0</v>
      </c>
      <c r="T23" s="273">
        <f t="shared" si="2"/>
        <v>0</v>
      </c>
      <c r="U23" s="273">
        <f t="shared" si="1"/>
        <v>6658396.5209999997</v>
      </c>
    </row>
    <row r="24" spans="1:92" ht="20.100000000000001" customHeight="1" x14ac:dyDescent="0.25">
      <c r="A24" s="422">
        <v>53</v>
      </c>
      <c r="B24" s="290" t="s">
        <v>159</v>
      </c>
      <c r="C24" s="267" t="s">
        <v>159</v>
      </c>
      <c r="D24" s="268">
        <f t="shared" si="2"/>
        <v>0</v>
      </c>
      <c r="E24" s="268">
        <f t="shared" si="2"/>
        <v>0</v>
      </c>
      <c r="F24" s="268">
        <f t="shared" si="2"/>
        <v>1118.7284692837466</v>
      </c>
      <c r="G24" s="268">
        <f t="shared" si="2"/>
        <v>0</v>
      </c>
      <c r="H24" s="268">
        <f t="shared" si="2"/>
        <v>319.6367055096419</v>
      </c>
      <c r="I24" s="268">
        <f t="shared" si="2"/>
        <v>0</v>
      </c>
      <c r="J24" s="268">
        <f t="shared" si="2"/>
        <v>0</v>
      </c>
      <c r="K24" s="268">
        <f t="shared" si="2"/>
        <v>0</v>
      </c>
      <c r="L24" s="268">
        <f t="shared" si="2"/>
        <v>0</v>
      </c>
      <c r="M24" s="268">
        <f t="shared" si="2"/>
        <v>0</v>
      </c>
      <c r="N24" s="268">
        <f t="shared" si="2"/>
        <v>1156445.6005338843</v>
      </c>
      <c r="O24" s="268">
        <f t="shared" si="2"/>
        <v>1598.1835275482094</v>
      </c>
      <c r="P24" s="268">
        <f t="shared" si="2"/>
        <v>0</v>
      </c>
      <c r="Q24" s="268">
        <f t="shared" si="2"/>
        <v>0</v>
      </c>
      <c r="R24" s="268">
        <f t="shared" si="2"/>
        <v>399.54588188705236</v>
      </c>
      <c r="S24" s="268">
        <f t="shared" si="2"/>
        <v>0</v>
      </c>
      <c r="T24" s="268">
        <f t="shared" si="2"/>
        <v>399.54588188705236</v>
      </c>
      <c r="U24" s="269">
        <f t="shared" si="1"/>
        <v>1160281.2409999997</v>
      </c>
    </row>
    <row r="25" spans="1:92" ht="20.100000000000001" customHeight="1" x14ac:dyDescent="0.25">
      <c r="A25" s="127"/>
      <c r="B25" s="361"/>
      <c r="C25" s="274" t="s">
        <v>99</v>
      </c>
      <c r="D25" s="275">
        <f t="shared" ref="D25:T25" si="3">SUM(D5:D24)</f>
        <v>10001692.680408673</v>
      </c>
      <c r="E25" s="275">
        <f t="shared" si="3"/>
        <v>175717526.13343999</v>
      </c>
      <c r="F25" s="275">
        <f t="shared" si="3"/>
        <v>27007030.139352787</v>
      </c>
      <c r="G25" s="275">
        <f t="shared" si="3"/>
        <v>9200852.8302555513</v>
      </c>
      <c r="H25" s="275">
        <f t="shared" si="3"/>
        <v>38369759.805854209</v>
      </c>
      <c r="I25" s="275">
        <f t="shared" si="3"/>
        <v>15933011.836282048</v>
      </c>
      <c r="J25" s="275">
        <f t="shared" si="3"/>
        <v>5073300.7451141533</v>
      </c>
      <c r="K25" s="275">
        <f t="shared" si="3"/>
        <v>11252782.516605128</v>
      </c>
      <c r="L25" s="275">
        <f t="shared" si="3"/>
        <v>4676409.911812583</v>
      </c>
      <c r="M25" s="275">
        <f t="shared" si="3"/>
        <v>4549710.3150258148</v>
      </c>
      <c r="N25" s="275">
        <f t="shared" si="3"/>
        <v>7829492.481912747</v>
      </c>
      <c r="O25" s="275">
        <f t="shared" si="3"/>
        <v>28367959.548967529</v>
      </c>
      <c r="P25" s="275">
        <f t="shared" si="3"/>
        <v>5095520.2101631993</v>
      </c>
      <c r="Q25" s="275">
        <f t="shared" si="3"/>
        <v>7423691.5668611098</v>
      </c>
      <c r="R25" s="275">
        <f t="shared" si="3"/>
        <v>11443187.602924053</v>
      </c>
      <c r="S25" s="276">
        <f t="shared" si="3"/>
        <v>2400991.478363737</v>
      </c>
      <c r="T25" s="276">
        <f t="shared" si="3"/>
        <v>1435040.0690066903</v>
      </c>
      <c r="U25" s="275">
        <f t="shared" si="1"/>
        <v>365777959.87234998</v>
      </c>
    </row>
    <row r="26" spans="1:92" s="40" customFormat="1" ht="22.5" customHeight="1" x14ac:dyDescent="0.25">
      <c r="A26" s="97"/>
      <c r="B26" s="97"/>
      <c r="C26" s="451" t="s">
        <v>160</v>
      </c>
      <c r="D26" s="452"/>
      <c r="E26" s="452"/>
      <c r="F26" s="452"/>
      <c r="G26" s="452"/>
      <c r="H26" s="452"/>
      <c r="I26" s="452"/>
      <c r="J26" s="452"/>
      <c r="K26" s="452"/>
      <c r="L26" s="452"/>
      <c r="M26" s="452"/>
      <c r="N26" s="452"/>
      <c r="O26" s="452"/>
      <c r="P26" s="452"/>
      <c r="Q26" s="452"/>
      <c r="R26" s="452"/>
      <c r="S26" s="452"/>
      <c r="T26" s="452"/>
      <c r="U26" s="452"/>
      <c r="V26" s="34"/>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row>
    <row r="27" spans="1:92" ht="15" hidden="1" customHeight="1" x14ac:dyDescent="0.25">
      <c r="A27" s="65" t="s">
        <v>161</v>
      </c>
      <c r="B27" s="65"/>
      <c r="C27" s="132"/>
      <c r="D27" s="96">
        <v>252</v>
      </c>
      <c r="E27" s="96">
        <v>254</v>
      </c>
      <c r="F27" s="96">
        <v>256</v>
      </c>
      <c r="G27" s="125">
        <v>258</v>
      </c>
      <c r="H27" s="96">
        <v>260</v>
      </c>
      <c r="I27" s="96">
        <v>263</v>
      </c>
      <c r="J27" s="96">
        <v>267</v>
      </c>
      <c r="K27" s="96">
        <v>268</v>
      </c>
      <c r="L27" s="96">
        <v>270</v>
      </c>
      <c r="M27" s="96">
        <v>272</v>
      </c>
      <c r="N27" s="96">
        <v>302</v>
      </c>
      <c r="O27" s="96">
        <v>304</v>
      </c>
      <c r="P27" s="96">
        <v>306</v>
      </c>
      <c r="Q27" s="96">
        <v>308</v>
      </c>
      <c r="R27" s="96">
        <v>310</v>
      </c>
      <c r="S27" s="96">
        <f>+S3</f>
        <v>350</v>
      </c>
      <c r="T27" s="96">
        <f>+T3</f>
        <v>351</v>
      </c>
      <c r="U27" s="51"/>
    </row>
    <row r="28" spans="1:92" ht="20.100000000000001" customHeight="1" x14ac:dyDescent="0.25">
      <c r="A28" s="422">
        <v>1</v>
      </c>
      <c r="B28" s="362"/>
      <c r="C28" s="152" t="s">
        <v>5</v>
      </c>
      <c r="D28" s="153">
        <f>+UGpcntSCH*(VLOOKUP($A28,'FY17ProjRev(revised)'!$B$4:$K$23,10,FALSE))*VLOOKUP($A28,'FY17ProjSCH(revised)'!$A$3:$S$22,MATCH(D$27,'FY17ProjSCH(revised)'!$A$2:$S$2,0),FALSE)</f>
        <v>3409722.1468553427</v>
      </c>
      <c r="E28" s="153">
        <f>+UGpcntSCH*(VLOOKUP($A28,'FY17ProjRev(revised)'!$B$4:$K$23,10,FALSE))*VLOOKUP($A28,'FY17ProjSCH(revised)'!$A$3:$S$22,MATCH(E$27,'FY17ProjSCH(revised)'!$A$2:$S$2,0),FALSE)</f>
        <v>100584687.24484317</v>
      </c>
      <c r="F28" s="153">
        <f>+UGpcntSCH*(VLOOKUP($A28,'FY17ProjRev(revised)'!$B$4:$K$23,10,FALSE))*VLOOKUP($A28,'FY17ProjSCH(revised)'!$A$3:$S$22,MATCH(F$27,'FY17ProjSCH(revised)'!$A$2:$S$2,0),FALSE)</f>
        <v>10114128.235212687</v>
      </c>
      <c r="G28" s="153">
        <f>+UGpcntSCH*(VLOOKUP($A28,'FY17ProjRev(revised)'!$B$4:$K$23,10,FALSE))*VLOOKUP($A28,'FY17ProjSCH(revised)'!$A$3:$S$22,MATCH(G$27,'FY17ProjSCH(revised)'!$A$2:$S$2,0),FALSE)</f>
        <v>2523786.893141998</v>
      </c>
      <c r="H28" s="153">
        <f>+UGpcntSCH*(VLOOKUP($A28,'FY17ProjRev(revised)'!$B$4:$K$23,10,FALSE))*VLOOKUP($A28,'FY17ProjSCH(revised)'!$A$3:$S$22,MATCH(H$27,'FY17ProjSCH(revised)'!$A$2:$S$2,0),FALSE)</f>
        <v>16341709.298482278</v>
      </c>
      <c r="I28" s="153">
        <f>+UGpcntSCH*(VLOOKUP($A28,'FY17ProjRev(revised)'!$B$4:$K$23,10,FALSE))*VLOOKUP($A28,'FY17ProjSCH(revised)'!$A$3:$S$22,MATCH(I$27,'FY17ProjSCH(revised)'!$A$2:$S$2,0),FALSE)</f>
        <v>8993114.9096903447</v>
      </c>
      <c r="J28" s="153">
        <f>+UGpcntSCH*(VLOOKUP($A28,'FY17ProjRev(revised)'!$B$4:$K$23,10,FALSE))*VLOOKUP($A28,'FY17ProjSCH(revised)'!$A$3:$S$22,MATCH(J$27,'FY17ProjSCH(revised)'!$A$2:$S$2,0),FALSE)</f>
        <v>3179773.9838692355</v>
      </c>
      <c r="K28" s="153">
        <f>+UGpcntSCH*(VLOOKUP($A28,'FY17ProjRev(revised)'!$B$4:$K$23,10,FALSE))*VLOOKUP($A28,'FY17ProjSCH(revised)'!$A$3:$S$22,MATCH(K$27,'FY17ProjSCH(revised)'!$A$2:$S$2,0),FALSE)</f>
        <v>76563.889181654173</v>
      </c>
      <c r="L28" s="153">
        <f>+UGpcntSCH*(VLOOKUP($A28,'FY17ProjRev(revised)'!$B$4:$K$23,10,FALSE))*VLOOKUP($A28,'FY17ProjSCH(revised)'!$A$3:$S$22,MATCH(L$27,'FY17ProjSCH(revised)'!$A$2:$S$2,0),FALSE)</f>
        <v>14491.992424668211</v>
      </c>
      <c r="M28" s="153">
        <f>+UGpcntSCH*(VLOOKUP($A28,'FY17ProjRev(revised)'!$B$4:$K$23,10,FALSE))*VLOOKUP($A28,'FY17ProjSCH(revised)'!$A$3:$S$22,MATCH(M$27,'FY17ProjSCH(revised)'!$A$2:$S$2,0),FALSE)</f>
        <v>492727.7424387192</v>
      </c>
      <c r="N28" s="153">
        <f>+UGpcntSCH*(VLOOKUP($A28,'FY17ProjRev(revised)'!$B$4:$K$23,10,FALSE))*VLOOKUP($A28,'FY17ProjSCH(revised)'!$A$3:$S$22,MATCH(N$27,'FY17ProjSCH(revised)'!$A$2:$S$2,0),FALSE)</f>
        <v>12824.772057228505</v>
      </c>
      <c r="O28" s="153">
        <f>+UGpcntSCH*(VLOOKUP($A28,'FY17ProjRev(revised)'!$B$4:$K$23,10,FALSE))*VLOOKUP($A28,'FY17ProjSCH(revised)'!$A$3:$S$22,MATCH(O$27,'FY17ProjSCH(revised)'!$A$2:$S$2,0),FALSE)</f>
        <v>4660393.9178762659</v>
      </c>
      <c r="P28" s="153">
        <f>+UGpcntSCH*(VLOOKUP($A28,'FY17ProjRev(revised)'!$B$4:$K$23,10,FALSE))*VLOOKUP($A28,'FY17ProjSCH(revised)'!$A$3:$S$22,MATCH(P$27,'FY17ProjSCH(revised)'!$A$2:$S$2,0),FALSE)</f>
        <v>1441376.1315119117</v>
      </c>
      <c r="Q28" s="153">
        <f>+UGpcntSCH*(VLOOKUP($A28,'FY17ProjRev(revised)'!$B$4:$K$23,10,FALSE))*VLOOKUP($A28,'FY17ProjSCH(revised)'!$A$3:$S$22,MATCH(Q$27,'FY17ProjSCH(revised)'!$A$2:$S$2,0),FALSE)</f>
        <v>56428.997051805418</v>
      </c>
      <c r="R28" s="153">
        <f>+UGpcntSCH*(VLOOKUP($A28,'FY17ProjRev(revised)'!$B$4:$K$23,10,FALSE))*VLOOKUP($A28,'FY17ProjSCH(revised)'!$A$3:$S$22,MATCH(R$27,'FY17ProjSCH(revised)'!$A$2:$S$2,0),FALSE)</f>
        <v>3637618.3463122929</v>
      </c>
      <c r="S28" s="153">
        <f>+UGpcntSCH*(VLOOKUP($A28,'FY17ProjRev(revised)'!$B$4:$K$23,10,FALSE))*VLOOKUP($A28,'FY17ProjSCH(revised)'!$A$3:$S$22,MATCH(S$27,'FY17ProjSCH(revised)'!$A$2:$S$2,0),FALSE)</f>
        <v>2236768.4945012233</v>
      </c>
      <c r="T28" s="153">
        <f>+UGpcntSCH*(VLOOKUP($A28,'FY17ProjRev(revised)'!$B$4:$K$23,10,FALSE))*VLOOKUP($A28,'FY17ProjSCH(revised)'!$A$3:$S$22,MATCH(T$27,'FY17ProjSCH(revised)'!$A$2:$S$2,0),FALSE)</f>
        <v>44630.206759155197</v>
      </c>
      <c r="U28" s="154">
        <f t="shared" ref="U28:U47" si="4">SUM(D28:R28)+S28+T28</f>
        <v>157820747.20220998</v>
      </c>
    </row>
    <row r="29" spans="1:92" s="40" customFormat="1" ht="20.100000000000001" customHeight="1" x14ac:dyDescent="0.25">
      <c r="A29" s="422">
        <v>3</v>
      </c>
      <c r="B29" s="128"/>
      <c r="C29" s="155" t="s">
        <v>13</v>
      </c>
      <c r="D29" s="133">
        <f>+GPpcntSCH*(VLOOKUP($A29,'FY17ProjRev(revised)'!$B$4:$K$23,10,FALSE))*VLOOKUP($A29,'FY17ProjSCH(revised)'!$A$3:$S$22,MATCH(D$27,'FY17ProjSCH(revised)'!$A$2:$S$2,0),FALSE)</f>
        <v>23259.052053220705</v>
      </c>
      <c r="E29" s="133">
        <f>+GPpcntSCH*(VLOOKUP($A29,'FY17ProjRev(revised)'!$B$4:$K$23,10,FALSE))*VLOOKUP($A29,'FY17ProjSCH(revised)'!$A$3:$S$22,MATCH(E$27,'FY17ProjSCH(revised)'!$A$2:$S$2,0),FALSE)</f>
        <v>1900858.5895286526</v>
      </c>
      <c r="F29" s="133">
        <f>+GPpcntSCH*(VLOOKUP($A29,'FY17ProjRev(revised)'!$B$4:$K$23,10,FALSE))*VLOOKUP($A29,'FY17ProjSCH(revised)'!$A$3:$S$22,MATCH(F$27,'FY17ProjSCH(revised)'!$A$2:$S$2,0),FALSE)</f>
        <v>62950.166293977265</v>
      </c>
      <c r="G29" s="133">
        <f>+GPpcntSCH*(VLOOKUP($A29,'FY17ProjRev(revised)'!$B$4:$K$23,10,FALSE))*VLOOKUP($A29,'FY17ProjSCH(revised)'!$A$3:$S$22,MATCH(G$27,'FY17ProjSCH(revised)'!$A$2:$S$2,0),FALSE)</f>
        <v>11407.870511490715</v>
      </c>
      <c r="H29" s="133">
        <f>+GPpcntSCH*(VLOOKUP($A29,'FY17ProjRev(revised)'!$B$4:$K$23,10,FALSE))*VLOOKUP($A29,'FY17ProjSCH(revised)'!$A$3:$S$22,MATCH(H$27,'FY17ProjSCH(revised)'!$A$2:$S$2,0),FALSE)</f>
        <v>135860.05373399693</v>
      </c>
      <c r="I29" s="133">
        <f>+GPpcntSCH*(VLOOKUP($A29,'FY17ProjRev(revised)'!$B$4:$K$23,10,FALSE))*VLOOKUP($A29,'FY17ProjSCH(revised)'!$A$3:$S$22,MATCH(I$27,'FY17ProjSCH(revised)'!$A$2:$S$2,0),FALSE)</f>
        <v>12264.938503286648</v>
      </c>
      <c r="J29" s="133">
        <f>+GPpcntSCH*(VLOOKUP($A29,'FY17ProjRev(revised)'!$B$4:$K$23,10,FALSE))*VLOOKUP($A29,'FY17ProjSCH(revised)'!$A$3:$S$22,MATCH(J$27,'FY17ProjSCH(revised)'!$A$2:$S$2,0),FALSE)</f>
        <v>42971.615864527201</v>
      </c>
      <c r="K29" s="133">
        <f>+GPpcntSCH*(VLOOKUP($A29,'FY17ProjRev(revised)'!$B$4:$K$23,10,FALSE))*VLOOKUP($A29,'FY17ProjSCH(revised)'!$A$3:$S$22,MATCH(K$27,'FY17ProjSCH(revised)'!$A$2:$S$2,0),FALSE)</f>
        <v>1329.9330907178296</v>
      </c>
      <c r="L29" s="133">
        <f>+GPpcntSCH*(VLOOKUP($A29,'FY17ProjRev(revised)'!$B$4:$K$23,10,FALSE))*VLOOKUP($A29,'FY17ProjSCH(revised)'!$A$3:$S$22,MATCH(L$27,'FY17ProjSCH(revised)'!$A$2:$S$2,0),FALSE)</f>
        <v>17052.697629870836</v>
      </c>
      <c r="M29" s="133">
        <f>+GPpcntSCH*(VLOOKUP($A29,'FY17ProjRev(revised)'!$B$4:$K$23,10,FALSE))*VLOOKUP($A29,'FY17ProjSCH(revised)'!$A$3:$S$22,MATCH(M$27,'FY17ProjSCH(revised)'!$A$2:$S$2,0),FALSE)</f>
        <v>1507.2575028135402</v>
      </c>
      <c r="N29" s="133">
        <f>+GPpcntSCH*(VLOOKUP($A29,'FY17ProjRev(revised)'!$B$4:$K$23,10,FALSE))*VLOOKUP($A29,'FY17ProjSCH(revised)'!$A$3:$S$22,MATCH(N$27,'FY17ProjSCH(revised)'!$A$2:$S$2,0),FALSE)</f>
        <v>295.54068682618436</v>
      </c>
      <c r="O29" s="133">
        <f>+GPpcntSCH*(VLOOKUP($A29,'FY17ProjRev(revised)'!$B$4:$K$23,10,FALSE))*VLOOKUP($A29,'FY17ProjSCH(revised)'!$A$3:$S$22,MATCH(O$27,'FY17ProjSCH(revised)'!$A$2:$S$2,0),FALSE)</f>
        <v>363485.4907275241</v>
      </c>
      <c r="P29" s="133">
        <f>+GPpcntSCH*(VLOOKUP($A29,'FY17ProjRev(revised)'!$B$4:$K$23,10,FALSE))*VLOOKUP($A29,'FY17ProjSCH(revised)'!$A$3:$S$22,MATCH(P$27,'FY17ProjSCH(revised)'!$A$2:$S$2,0),FALSE)</f>
        <v>502.41916760451335</v>
      </c>
      <c r="Q29" s="133">
        <f>+GPpcntSCH*(VLOOKUP($A29,'FY17ProjRev(revised)'!$B$4:$K$23,10,FALSE))*VLOOKUP($A29,'FY17ProjSCH(revised)'!$A$3:$S$22,MATCH(Q$27,'FY17ProjSCH(revised)'!$A$2:$S$2,0),FALSE)</f>
        <v>52960.891079252229</v>
      </c>
      <c r="R29" s="133">
        <f>+GPpcntSCH*(VLOOKUP($A29,'FY17ProjRev(revised)'!$B$4:$K$23,10,FALSE))*VLOOKUP($A29,'FY17ProjSCH(revised)'!$A$3:$S$22,MATCH(R$27,'FY17ProjSCH(revised)'!$A$2:$S$2,0),FALSE)</f>
        <v>22165.551511963826</v>
      </c>
      <c r="S29" s="133">
        <f>+GPpcntSCH*(VLOOKUP($A29,'FY17ProjRev(revised)'!$B$4:$K$23,10,FALSE))*VLOOKUP($A29,'FY17ProjSCH(revised)'!$A$3:$S$22,MATCH(S$27,'FY17ProjSCH(revised)'!$A$2:$S$2,0),FALSE)</f>
        <v>0</v>
      </c>
      <c r="T29" s="133">
        <f>+GPpcntSCH*(VLOOKUP($A29,'FY17ProjRev(revised)'!$B$4:$K$23,10,FALSE))*VLOOKUP($A29,'FY17ProjSCH(revised)'!$A$3:$S$22,MATCH(T$27,'FY17ProjSCH(revised)'!$A$2:$S$2,0),FALSE)</f>
        <v>174664.54591427493</v>
      </c>
      <c r="U29" s="156">
        <f t="shared" si="4"/>
        <v>2823536.6138000004</v>
      </c>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row>
    <row r="30" spans="1:92" ht="20.100000000000001" customHeight="1" x14ac:dyDescent="0.25">
      <c r="A30" s="422">
        <v>5</v>
      </c>
      <c r="B30" s="128"/>
      <c r="C30" s="157" t="s">
        <v>16</v>
      </c>
      <c r="D30" s="158">
        <f>+GPpcntSCH*(VLOOKUP($A30,'FY17ProjRev(revised)'!$B$4:$K$23,10,FALSE))*VLOOKUP($A30,'FY17ProjSCH(revised)'!$A$3:$S$22,MATCH(D$27,'FY17ProjSCH(revised)'!$A$2:$S$2,0),FALSE)</f>
        <v>699.40635687453027</v>
      </c>
      <c r="E30" s="158">
        <f>+GPpcntSCH*(VLOOKUP($A30,'FY17ProjRev(revised)'!$B$4:$K$23,10,FALSE))*VLOOKUP($A30,'FY17ProjSCH(revised)'!$A$3:$S$22,MATCH(E$27,'FY17ProjSCH(revised)'!$A$2:$S$2,0),FALSE)</f>
        <v>12589.314423741547</v>
      </c>
      <c r="F30" s="158">
        <f>+GPpcntSCH*(VLOOKUP($A30,'FY17ProjRev(revised)'!$B$4:$K$23,10,FALSE))*VLOOKUP($A30,'FY17ProjSCH(revised)'!$A$3:$S$22,MATCH(F$27,'FY17ProjSCH(revised)'!$A$2:$S$2,0),FALSE)</f>
        <v>116.56772614575506</v>
      </c>
      <c r="G30" s="158">
        <f>+GPpcntSCH*(VLOOKUP($A30,'FY17ProjRev(revised)'!$B$4:$K$23,10,FALSE))*VLOOKUP($A30,'FY17ProjSCH(revised)'!$A$3:$S$22,MATCH(G$27,'FY17ProjSCH(revised)'!$A$2:$S$2,0),FALSE)</f>
        <v>1457.096576821938</v>
      </c>
      <c r="H30" s="158">
        <f>+GPpcntSCH*(VLOOKUP($A30,'FY17ProjRev(revised)'!$B$4:$K$23,10,FALSE))*VLOOKUP($A30,'FY17ProjSCH(revised)'!$A$3:$S$22,MATCH(H$27,'FY17ProjSCH(revised)'!$A$2:$S$2,0),FALSE)</f>
        <v>1165.6772614575505</v>
      </c>
      <c r="I30" s="158">
        <f>+GPpcntSCH*(VLOOKUP($A30,'FY17ProjRev(revised)'!$B$4:$K$23,10,FALSE))*VLOOKUP($A30,'FY17ProjSCH(revised)'!$A$3:$S$22,MATCH(I$27,'FY17ProjSCH(revised)'!$A$2:$S$2,0),FALSE)</f>
        <v>0</v>
      </c>
      <c r="J30" s="158">
        <f>+GPpcntSCH*(VLOOKUP($A30,'FY17ProjRev(revised)'!$B$4:$K$23,10,FALSE))*VLOOKUP($A30,'FY17ProjSCH(revised)'!$A$3:$S$22,MATCH(J$27,'FY17ProjSCH(revised)'!$A$2:$S$2,0),FALSE)</f>
        <v>524.55476765589776</v>
      </c>
      <c r="K30" s="158">
        <f>+GPpcntSCH*(VLOOKUP($A30,'FY17ProjRev(revised)'!$B$4:$K$23,10,FALSE))*VLOOKUP($A30,'FY17ProjSCH(revised)'!$A$3:$S$22,MATCH(K$27,'FY17ProjSCH(revised)'!$A$2:$S$2,0),FALSE)</f>
        <v>0</v>
      </c>
      <c r="L30" s="158">
        <f>+GPpcntSCH*(VLOOKUP($A30,'FY17ProjRev(revised)'!$B$4:$K$23,10,FALSE))*VLOOKUP($A30,'FY17ProjSCH(revised)'!$A$3:$S$22,MATCH(L$27,'FY17ProjSCH(revised)'!$A$2:$S$2,0),FALSE)</f>
        <v>699.40635687453027</v>
      </c>
      <c r="M30" s="158">
        <f>+GPpcntSCH*(VLOOKUP($A30,'FY17ProjRev(revised)'!$B$4:$K$23,10,FALSE))*VLOOKUP($A30,'FY17ProjSCH(revised)'!$A$3:$S$22,MATCH(M$27,'FY17ProjSCH(revised)'!$A$2:$S$2,0),FALSE)</f>
        <v>43013.490947783612</v>
      </c>
      <c r="N30" s="158">
        <f>+GPpcntSCH*(VLOOKUP($A30,'FY17ProjRev(revised)'!$B$4:$K$23,10,FALSE))*VLOOKUP($A30,'FY17ProjSCH(revised)'!$A$3:$S$22,MATCH(N$27,'FY17ProjSCH(revised)'!$A$2:$S$2,0),FALSE)</f>
        <v>0</v>
      </c>
      <c r="O30" s="158">
        <f>+GPpcntSCH*(VLOOKUP($A30,'FY17ProjRev(revised)'!$B$4:$K$23,10,FALSE))*VLOOKUP($A30,'FY17ProjSCH(revised)'!$A$3:$S$22,MATCH(O$27,'FY17ProjSCH(revised)'!$A$2:$S$2,0),FALSE)</f>
        <v>241761.46402629599</v>
      </c>
      <c r="P30" s="158">
        <f>+GPpcntSCH*(VLOOKUP($A30,'FY17ProjRev(revised)'!$B$4:$K$23,10,FALSE))*VLOOKUP($A30,'FY17ProjSCH(revised)'!$A$3:$S$22,MATCH(P$27,'FY17ProjSCH(revised)'!$A$2:$S$2,0),FALSE)</f>
        <v>174.85158921863257</v>
      </c>
      <c r="Q30" s="158">
        <f>+GPpcntSCH*(VLOOKUP($A30,'FY17ProjRev(revised)'!$B$4:$K$23,10,FALSE))*VLOOKUP($A30,'FY17ProjSCH(revised)'!$A$3:$S$22,MATCH(Q$27,'FY17ProjSCH(revised)'!$A$2:$S$2,0),FALSE)</f>
        <v>349.70317843726514</v>
      </c>
      <c r="R30" s="158">
        <f>+GPpcntSCH*(VLOOKUP($A30,'FY17ProjRev(revised)'!$B$4:$K$23,10,FALSE))*VLOOKUP($A30,'FY17ProjSCH(revised)'!$A$3:$S$22,MATCH(R$27,'FY17ProjSCH(revised)'!$A$2:$S$2,0),FALSE)</f>
        <v>7518.6183364012004</v>
      </c>
      <c r="S30" s="158">
        <f>+GPpcntSCH*(VLOOKUP($A30,'FY17ProjRev(revised)'!$B$4:$K$23,10,FALSE))*VLOOKUP($A30,'FY17ProjSCH(revised)'!$A$3:$S$22,MATCH(S$27,'FY17ProjSCH(revised)'!$A$2:$S$2,0),FALSE)</f>
        <v>0</v>
      </c>
      <c r="T30" s="158">
        <f>+GPpcntSCH*(VLOOKUP($A30,'FY17ProjRev(revised)'!$B$4:$K$23,10,FALSE))*VLOOKUP($A30,'FY17ProjSCH(revised)'!$A$3:$S$22,MATCH(T$27,'FY17ProjSCH(revised)'!$A$2:$S$2,0),FALSE)</f>
        <v>233.13545229151012</v>
      </c>
      <c r="U30" s="159">
        <f t="shared" si="4"/>
        <v>310303.28699999995</v>
      </c>
    </row>
    <row r="31" spans="1:92" s="40" customFormat="1" ht="20.100000000000001" customHeight="1" x14ac:dyDescent="0.25">
      <c r="A31" s="422">
        <v>7</v>
      </c>
      <c r="B31" s="128"/>
      <c r="C31" s="155" t="s">
        <v>18</v>
      </c>
      <c r="D31" s="133">
        <f>+GPpcntSCH*(VLOOKUP($A31,'FY17ProjRev(revised)'!$B$4:$K$23,10,FALSE))*VLOOKUP($A31,'FY17ProjSCH(revised)'!$A$3:$S$22,MATCH(D$27,'FY17ProjSCH(revised)'!$A$2:$S$2,0),FALSE)</f>
        <v>10177.905409113117</v>
      </c>
      <c r="E31" s="133">
        <f>+GPpcntSCH*(VLOOKUP($A31,'FY17ProjRev(revised)'!$B$4:$K$23,10,FALSE))*VLOOKUP($A31,'FY17ProjSCH(revised)'!$A$3:$S$22,MATCH(E$27,'FY17ProjSCH(revised)'!$A$2:$S$2,0),FALSE)</f>
        <v>97735.77659983965</v>
      </c>
      <c r="F31" s="133">
        <f>+GPpcntSCH*(VLOOKUP($A31,'FY17ProjRev(revised)'!$B$4:$K$23,10,FALSE))*VLOOKUP($A31,'FY17ProjSCH(revised)'!$A$3:$S$22,MATCH(F$27,'FY17ProjSCH(revised)'!$A$2:$S$2,0),FALSE)</f>
        <v>5344.5622011324585</v>
      </c>
      <c r="G31" s="133">
        <f>+GPpcntSCH*(VLOOKUP($A31,'FY17ProjRev(revised)'!$B$4:$K$23,10,FALSE))*VLOOKUP($A31,'FY17ProjSCH(revised)'!$A$3:$S$22,MATCH(G$27,'FY17ProjSCH(revised)'!$A$2:$S$2,0),FALSE)</f>
        <v>6506.4235492047319</v>
      </c>
      <c r="H31" s="133">
        <f>+GPpcntSCH*(VLOOKUP($A31,'FY17ProjRev(revised)'!$B$4:$K$23,10,FALSE))*VLOOKUP($A31,'FY17ProjSCH(revised)'!$A$3:$S$22,MATCH(H$27,'FY17ProjSCH(revised)'!$A$2:$S$2,0),FALSE)</f>
        <v>1540070.4540967601</v>
      </c>
      <c r="I31" s="133">
        <f>+GPpcntSCH*(VLOOKUP($A31,'FY17ProjRev(revised)'!$B$4:$K$23,10,FALSE))*VLOOKUP($A31,'FY17ProjSCH(revised)'!$A$3:$S$22,MATCH(I$27,'FY17ProjSCH(revised)'!$A$2:$S$2,0),FALSE)</f>
        <v>8737.1973375034977</v>
      </c>
      <c r="J31" s="133">
        <f>+GPpcntSCH*(VLOOKUP($A31,'FY17ProjRev(revised)'!$B$4:$K$23,10,FALSE))*VLOOKUP($A31,'FY17ProjSCH(revised)'!$A$3:$S$22,MATCH(J$27,'FY17ProjSCH(revised)'!$A$2:$S$2,0),FALSE)</f>
        <v>2788.4672353734563</v>
      </c>
      <c r="K31" s="133">
        <f>+GPpcntSCH*(VLOOKUP($A31,'FY17ProjRev(revised)'!$B$4:$K$23,10,FALSE))*VLOOKUP($A31,'FY17ProjSCH(revised)'!$A$3:$S$22,MATCH(K$27,'FY17ProjSCH(revised)'!$A$2:$S$2,0),FALSE)</f>
        <v>4926.2921158264398</v>
      </c>
      <c r="L31" s="133">
        <f>+GPpcntSCH*(VLOOKUP($A31,'FY17ProjRev(revised)'!$B$4:$K$23,10,FALSE))*VLOOKUP($A31,'FY17ProjSCH(revised)'!$A$3:$S$22,MATCH(L$27,'FY17ProjSCH(revised)'!$A$2:$S$2,0),FALSE)</f>
        <v>2044.8759726072012</v>
      </c>
      <c r="M31" s="133">
        <f>+GPpcntSCH*(VLOOKUP($A31,'FY17ProjRev(revised)'!$B$4:$K$23,10,FALSE))*VLOOKUP($A31,'FY17ProjSCH(revised)'!$A$3:$S$22,MATCH(M$27,'FY17ProjSCH(revised)'!$A$2:$S$2,0),FALSE)</f>
        <v>650.64235492047317</v>
      </c>
      <c r="N31" s="133">
        <f>+GPpcntSCH*(VLOOKUP($A31,'FY17ProjRev(revised)'!$B$4:$K$23,10,FALSE))*VLOOKUP($A31,'FY17ProjSCH(revised)'!$A$3:$S$22,MATCH(N$27,'FY17ProjSCH(revised)'!$A$2:$S$2,0),FALSE)</f>
        <v>0</v>
      </c>
      <c r="O31" s="133">
        <f>+GPpcntSCH*(VLOOKUP($A31,'FY17ProjRev(revised)'!$B$4:$K$23,10,FALSE))*VLOOKUP($A31,'FY17ProjSCH(revised)'!$A$3:$S$22,MATCH(O$27,'FY17ProjSCH(revised)'!$A$2:$S$2,0),FALSE)</f>
        <v>24677.935033055091</v>
      </c>
      <c r="P31" s="133">
        <f>+GPpcntSCH*(VLOOKUP($A31,'FY17ProjRev(revised)'!$B$4:$K$23,10,FALSE))*VLOOKUP($A31,'FY17ProjSCH(revised)'!$A$3:$S$22,MATCH(P$27,'FY17ProjSCH(revised)'!$A$2:$S$2,0),FALSE)</f>
        <v>54653.95781331975</v>
      </c>
      <c r="Q31" s="133">
        <f>+GPpcntSCH*(VLOOKUP($A31,'FY17ProjRev(revised)'!$B$4:$K$23,10,FALSE))*VLOOKUP($A31,'FY17ProjSCH(revised)'!$A$3:$S$22,MATCH(Q$27,'FY17ProjSCH(revised)'!$A$2:$S$2,0),FALSE)</f>
        <v>418.27008530601847</v>
      </c>
      <c r="R31" s="133">
        <f>+GPpcntSCH*(VLOOKUP($A31,'FY17ProjRev(revised)'!$B$4:$K$23,10,FALSE))*VLOOKUP($A31,'FY17ProjSCH(revised)'!$A$3:$S$22,MATCH(R$27,'FY17ProjSCH(revised)'!$A$2:$S$2,0),FALSE)</f>
        <v>36807.767506929624</v>
      </c>
      <c r="S31" s="133">
        <f>+GPpcntSCH*(VLOOKUP($A31,'FY17ProjRev(revised)'!$B$4:$K$23,10,FALSE))*VLOOKUP($A31,'FY17ProjSCH(revised)'!$A$3:$S$22,MATCH(S$27,'FY17ProjSCH(revised)'!$A$2:$S$2,0),FALSE)</f>
        <v>185.89781569156378</v>
      </c>
      <c r="T31" s="133">
        <f>+GPpcntSCH*(VLOOKUP($A31,'FY17ProjRev(revised)'!$B$4:$K$23,10,FALSE))*VLOOKUP($A31,'FY17ProjSCH(revised)'!$A$3:$S$22,MATCH(T$27,'FY17ProjSCH(revised)'!$A$2:$S$2,0),FALSE)</f>
        <v>30487.241773416459</v>
      </c>
      <c r="U31" s="156">
        <f t="shared" si="4"/>
        <v>1826213.6668999996</v>
      </c>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row>
    <row r="32" spans="1:92" ht="20.100000000000001" customHeight="1" x14ac:dyDescent="0.25">
      <c r="A32" s="422">
        <v>9</v>
      </c>
      <c r="B32" s="128"/>
      <c r="C32" s="157" t="s">
        <v>22</v>
      </c>
      <c r="D32" s="158">
        <f>+GPpcntSCH*(VLOOKUP($A32,'FY17ProjRev(revised)'!$B$4:$K$23,10,FALSE))*VLOOKUP($A32,'FY17ProjSCH(revised)'!$A$3:$S$22,MATCH(D$27,'FY17ProjSCH(revised)'!$A$2:$S$2,0),FALSE)</f>
        <v>699.37458139420119</v>
      </c>
      <c r="E32" s="158">
        <f>+GPpcntSCH*(VLOOKUP($A32,'FY17ProjRev(revised)'!$B$4:$K$23,10,FALSE))*VLOOKUP($A32,'FY17ProjSCH(revised)'!$A$3:$S$22,MATCH(E$27,'FY17ProjSCH(revised)'!$A$2:$S$2,0),FALSE)</f>
        <v>27810.424530734115</v>
      </c>
      <c r="F32" s="158">
        <f>+GPpcntSCH*(VLOOKUP($A32,'FY17ProjRev(revised)'!$B$4:$K$23,10,FALSE))*VLOOKUP($A32,'FY17ProjSCH(revised)'!$A$3:$S$22,MATCH(F$27,'FY17ProjSCH(revised)'!$A$2:$S$2,0),FALSE)</f>
        <v>411.3968125848242</v>
      </c>
      <c r="G32" s="158">
        <f>+GPpcntSCH*(VLOOKUP($A32,'FY17ProjRev(revised)'!$B$4:$K$23,10,FALSE))*VLOOKUP($A32,'FY17ProjSCH(revised)'!$A$3:$S$22,MATCH(G$27,'FY17ProjSCH(revised)'!$A$2:$S$2,0),FALSE)</f>
        <v>1604.4475690808142</v>
      </c>
      <c r="H32" s="158">
        <f>+GPpcntSCH*(VLOOKUP($A32,'FY17ProjRev(revised)'!$B$4:$K$23,10,FALSE))*VLOOKUP($A32,'FY17ProjSCH(revised)'!$A$3:$S$22,MATCH(H$27,'FY17ProjSCH(revised)'!$A$2:$S$2,0),FALSE)</f>
        <v>6335.5109138062926</v>
      </c>
      <c r="I32" s="158">
        <f>+GPpcntSCH*(VLOOKUP($A32,'FY17ProjRev(revised)'!$B$4:$K$23,10,FALSE))*VLOOKUP($A32,'FY17ProjSCH(revised)'!$A$3:$S$22,MATCH(I$27,'FY17ProjSCH(revised)'!$A$2:$S$2,0),FALSE)</f>
        <v>615573.05067067244</v>
      </c>
      <c r="J32" s="158">
        <f>+GPpcntSCH*(VLOOKUP($A32,'FY17ProjRev(revised)'!$B$4:$K$23,10,FALSE))*VLOOKUP($A32,'FY17ProjSCH(revised)'!$A$3:$S$22,MATCH(J$27,'FY17ProjSCH(revised)'!$A$2:$S$2,0),FALSE)</f>
        <v>329.11745006785935</v>
      </c>
      <c r="K32" s="158">
        <f>+GPpcntSCH*(VLOOKUP($A32,'FY17ProjRev(revised)'!$B$4:$K$23,10,FALSE))*VLOOKUP($A32,'FY17ProjSCH(revised)'!$A$3:$S$22,MATCH(K$27,'FY17ProjSCH(revised)'!$A$2:$S$2,0),FALSE)</f>
        <v>2427.2411942504627</v>
      </c>
      <c r="L32" s="158">
        <f>+GPpcntSCH*(VLOOKUP($A32,'FY17ProjRev(revised)'!$B$4:$K$23,10,FALSE))*VLOOKUP($A32,'FY17ProjSCH(revised)'!$A$3:$S$22,MATCH(L$27,'FY17ProjSCH(revised)'!$A$2:$S$2,0),FALSE)</f>
        <v>5553.8569698951269</v>
      </c>
      <c r="M32" s="158">
        <f>+GPpcntSCH*(VLOOKUP($A32,'FY17ProjRev(revised)'!$B$4:$K$23,10,FALSE))*VLOOKUP($A32,'FY17ProjSCH(revised)'!$A$3:$S$22,MATCH(M$27,'FY17ProjSCH(revised)'!$A$2:$S$2,0),FALSE)</f>
        <v>246.83808755089453</v>
      </c>
      <c r="N32" s="158">
        <f>+GPpcntSCH*(VLOOKUP($A32,'FY17ProjRev(revised)'!$B$4:$K$23,10,FALSE))*VLOOKUP($A32,'FY17ProjSCH(revised)'!$A$3:$S$22,MATCH(N$27,'FY17ProjSCH(revised)'!$A$2:$S$2,0),FALSE)</f>
        <v>0</v>
      </c>
      <c r="O32" s="158">
        <f>+GPpcntSCH*(VLOOKUP($A32,'FY17ProjRev(revised)'!$B$4:$K$23,10,FALSE))*VLOOKUP($A32,'FY17ProjSCH(revised)'!$A$3:$S$22,MATCH(O$27,'FY17ProjSCH(revised)'!$A$2:$S$2,0),FALSE)</f>
        <v>1357.6094815299198</v>
      </c>
      <c r="P32" s="158">
        <f>+GPpcntSCH*(VLOOKUP($A32,'FY17ProjRev(revised)'!$B$4:$K$23,10,FALSE))*VLOOKUP($A32,'FY17ProjSCH(revised)'!$A$3:$S$22,MATCH(P$27,'FY17ProjSCH(revised)'!$A$2:$S$2,0),FALSE)</f>
        <v>0</v>
      </c>
      <c r="Q32" s="158">
        <f>+GPpcntSCH*(VLOOKUP($A32,'FY17ProjRev(revised)'!$B$4:$K$23,10,FALSE))*VLOOKUP($A32,'FY17ProjSCH(revised)'!$A$3:$S$22,MATCH(Q$27,'FY17ProjSCH(revised)'!$A$2:$S$2,0),FALSE)</f>
        <v>0</v>
      </c>
      <c r="R32" s="158">
        <f>+GPpcntSCH*(VLOOKUP($A32,'FY17ProjRev(revised)'!$B$4:$K$23,10,FALSE))*VLOOKUP($A32,'FY17ProjSCH(revised)'!$A$3:$S$22,MATCH(R$27,'FY17ProjSCH(revised)'!$A$2:$S$2,0),FALSE)</f>
        <v>1481.0285253053669</v>
      </c>
      <c r="S32" s="158">
        <f>+GPpcntSCH*(VLOOKUP($A32,'FY17ProjRev(revised)'!$B$4:$K$23,10,FALSE))*VLOOKUP($A32,'FY17ProjSCH(revised)'!$A$3:$S$22,MATCH(S$27,'FY17ProjSCH(revised)'!$A$2:$S$2,0),FALSE)</f>
        <v>0</v>
      </c>
      <c r="T32" s="158">
        <f>+GPpcntSCH*(VLOOKUP($A32,'FY17ProjRev(revised)'!$B$4:$K$23,10,FALSE))*VLOOKUP($A32,'FY17ProjSCH(revised)'!$A$3:$S$22,MATCH(T$27,'FY17ProjSCH(revised)'!$A$2:$S$2,0),FALSE)</f>
        <v>3044.3364131276994</v>
      </c>
      <c r="U32" s="159">
        <f t="shared" si="4"/>
        <v>666874.23320000002</v>
      </c>
    </row>
    <row r="33" spans="1:92" s="40" customFormat="1" ht="20.100000000000001" customHeight="1" x14ac:dyDescent="0.25">
      <c r="A33" s="422">
        <v>11</v>
      </c>
      <c r="B33" s="128"/>
      <c r="C33" s="155" t="s">
        <v>25</v>
      </c>
      <c r="D33" s="133">
        <f>+GPpcntSCH*(VLOOKUP($A33,'FY17ProjRev(revised)'!$B$4:$K$23,10,FALSE))*VLOOKUP($A33,'FY17ProjSCH(revised)'!$A$3:$S$22,MATCH(D$27,'FY17ProjSCH(revised)'!$A$2:$S$2,0),FALSE)</f>
        <v>150.60997552952011</v>
      </c>
      <c r="E33" s="133">
        <f>+GPpcntSCH*(VLOOKUP($A33,'FY17ProjRev(revised)'!$B$4:$K$23,10,FALSE))*VLOOKUP($A33,'FY17ProjSCH(revised)'!$A$3:$S$22,MATCH(E$27,'FY17ProjSCH(revised)'!$A$2:$S$2,0),FALSE)</f>
        <v>31276.671584963675</v>
      </c>
      <c r="F33" s="133">
        <f>+GPpcntSCH*(VLOOKUP($A33,'FY17ProjRev(revised)'!$B$4:$K$23,10,FALSE))*VLOOKUP($A33,'FY17ProjSCH(revised)'!$A$3:$S$22,MATCH(F$27,'FY17ProjSCH(revised)'!$A$2:$S$2,0),FALSE)</f>
        <v>200.81330070602681</v>
      </c>
      <c r="G33" s="133">
        <f>+GPpcntSCH*(VLOOKUP($A33,'FY17ProjRev(revised)'!$B$4:$K$23,10,FALSE))*VLOOKUP($A33,'FY17ProjSCH(revised)'!$A$3:$S$22,MATCH(G$27,'FY17ProjSCH(revised)'!$A$2:$S$2,0),FALSE)</f>
        <v>924795.4530764299</v>
      </c>
      <c r="H33" s="133">
        <f>+GPpcntSCH*(VLOOKUP($A33,'FY17ProjRev(revised)'!$B$4:$K$23,10,FALSE))*VLOOKUP($A33,'FY17ProjSCH(revised)'!$A$3:$S$22,MATCH(H$27,'FY17ProjSCH(revised)'!$A$2:$S$2,0),FALSE)</f>
        <v>1957.9296818837613</v>
      </c>
      <c r="I33" s="133">
        <f>+GPpcntSCH*(VLOOKUP($A33,'FY17ProjRev(revised)'!$B$4:$K$23,10,FALSE))*VLOOKUP($A33,'FY17ProjSCH(revised)'!$A$3:$S$22,MATCH(I$27,'FY17ProjSCH(revised)'!$A$2:$S$2,0),FALSE)</f>
        <v>4116.67266447355</v>
      </c>
      <c r="J33" s="133">
        <f>+GPpcntSCH*(VLOOKUP($A33,'FY17ProjRev(revised)'!$B$4:$K$23,10,FALSE))*VLOOKUP($A33,'FY17ProjSCH(revised)'!$A$3:$S$22,MATCH(J$27,'FY17ProjSCH(revised)'!$A$2:$S$2,0),FALSE)</f>
        <v>1907.7263567072546</v>
      </c>
      <c r="K33" s="133">
        <f>+GPpcntSCH*(VLOOKUP($A33,'FY17ProjRev(revised)'!$B$4:$K$23,10,FALSE))*VLOOKUP($A33,'FY17ProjSCH(revised)'!$A$3:$S$22,MATCH(K$27,'FY17ProjSCH(revised)'!$A$2:$S$2,0),FALSE)</f>
        <v>0</v>
      </c>
      <c r="L33" s="133">
        <f>+GPpcntSCH*(VLOOKUP($A33,'FY17ProjRev(revised)'!$B$4:$K$23,10,FALSE))*VLOOKUP($A33,'FY17ProjSCH(revised)'!$A$3:$S$22,MATCH(L$27,'FY17ProjSCH(revised)'!$A$2:$S$2,0),FALSE)</f>
        <v>8032.5320282410721</v>
      </c>
      <c r="M33" s="133">
        <f>+GPpcntSCH*(VLOOKUP($A33,'FY17ProjRev(revised)'!$B$4:$K$23,10,FALSE))*VLOOKUP($A33,'FY17ProjSCH(revised)'!$A$3:$S$22,MATCH(M$27,'FY17ProjSCH(revised)'!$A$2:$S$2,0),FALSE)</f>
        <v>3112.6061609434155</v>
      </c>
      <c r="N33" s="133">
        <f>+GPpcntSCH*(VLOOKUP($A33,'FY17ProjRev(revised)'!$B$4:$K$23,10,FALSE))*VLOOKUP($A33,'FY17ProjSCH(revised)'!$A$3:$S$22,MATCH(N$27,'FY17ProjSCH(revised)'!$A$2:$S$2,0),FALSE)</f>
        <v>0</v>
      </c>
      <c r="O33" s="133">
        <f>+GPpcntSCH*(VLOOKUP($A33,'FY17ProjRev(revised)'!$B$4:$K$23,10,FALSE))*VLOOKUP($A33,'FY17ProjSCH(revised)'!$A$3:$S$22,MATCH(O$27,'FY17ProjSCH(revised)'!$A$2:$S$2,0),FALSE)</f>
        <v>1807.3197063542414</v>
      </c>
      <c r="P33" s="133">
        <f>+GPpcntSCH*(VLOOKUP($A33,'FY17ProjRev(revised)'!$B$4:$K$23,10,FALSE))*VLOOKUP($A33,'FY17ProjSCH(revised)'!$A$3:$S$22,MATCH(P$27,'FY17ProjSCH(revised)'!$A$2:$S$2,0),FALSE)</f>
        <v>1204.8798042361609</v>
      </c>
      <c r="Q33" s="133">
        <f>+GPpcntSCH*(VLOOKUP($A33,'FY17ProjRev(revised)'!$B$4:$K$23,10,FALSE))*VLOOKUP($A33,'FY17ProjSCH(revised)'!$A$3:$S$22,MATCH(Q$27,'FY17ProjSCH(revised)'!$A$2:$S$2,0),FALSE)</f>
        <v>0</v>
      </c>
      <c r="R33" s="133">
        <f>+GPpcntSCH*(VLOOKUP($A33,'FY17ProjRev(revised)'!$B$4:$K$23,10,FALSE))*VLOOKUP($A33,'FY17ProjSCH(revised)'!$A$3:$S$22,MATCH(R$27,'FY17ProjSCH(revised)'!$A$2:$S$2,0),FALSE)</f>
        <v>1355.4897797656809</v>
      </c>
      <c r="S33" s="133">
        <f>+GPpcntSCH*(VLOOKUP($A33,'FY17ProjRev(revised)'!$B$4:$K$23,10,FALSE))*VLOOKUP($A33,'FY17ProjSCH(revised)'!$A$3:$S$22,MATCH(S$27,'FY17ProjSCH(revised)'!$A$2:$S$2,0),FALSE)</f>
        <v>0</v>
      </c>
      <c r="T33" s="133">
        <f>+GPpcntSCH*(VLOOKUP($A33,'FY17ProjRev(revised)'!$B$4:$K$23,10,FALSE))*VLOOKUP($A33,'FY17ProjSCH(revised)'!$A$3:$S$22,MATCH(T$27,'FY17ProjSCH(revised)'!$A$2:$S$2,0),FALSE)</f>
        <v>1355.4897797656809</v>
      </c>
      <c r="U33" s="156">
        <f t="shared" si="4"/>
        <v>981274.19390000007</v>
      </c>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row>
    <row r="34" spans="1:92" s="40" customFormat="1" ht="20.100000000000001" customHeight="1" x14ac:dyDescent="0.25">
      <c r="A34" s="422">
        <v>17</v>
      </c>
      <c r="B34" s="128"/>
      <c r="C34" s="155" t="s">
        <v>30</v>
      </c>
      <c r="D34" s="133">
        <f>+GPpcntSCH*(VLOOKUP($A34,'FY17ProjRev(revised)'!$B$4:$K$23,10,FALSE))*VLOOKUP($A34,'FY17ProjSCH(revised)'!$A$3:$S$22,MATCH(D$27,'FY17ProjSCH(revised)'!$A$2:$S$2,0),FALSE)</f>
        <v>1618.5797838727867</v>
      </c>
      <c r="E34" s="133">
        <f>+GPpcntSCH*(VLOOKUP($A34,'FY17ProjRev(revised)'!$B$4:$K$23,10,FALSE))*VLOOKUP($A34,'FY17ProjSCH(revised)'!$A$3:$S$22,MATCH(E$27,'FY17ProjSCH(revised)'!$A$2:$S$2,0),FALSE)</f>
        <v>4714.9932834555093</v>
      </c>
      <c r="F34" s="133">
        <f>+GPpcntSCH*(VLOOKUP($A34,'FY17ProjRev(revised)'!$B$4:$K$23,10,FALSE))*VLOOKUP($A34,'FY17ProjSCH(revised)'!$A$3:$S$22,MATCH(F$27,'FY17ProjSCH(revised)'!$A$2:$S$2,0),FALSE)</f>
        <v>0</v>
      </c>
      <c r="G34" s="133">
        <f>+GPpcntSCH*(VLOOKUP($A34,'FY17ProjRev(revised)'!$B$4:$K$23,10,FALSE))*VLOOKUP($A34,'FY17ProjSCH(revised)'!$A$3:$S$22,MATCH(G$27,'FY17ProjSCH(revised)'!$A$2:$S$2,0),FALSE)</f>
        <v>3026.0404655012971</v>
      </c>
      <c r="H34" s="133">
        <f>+GPpcntSCH*(VLOOKUP($A34,'FY17ProjRev(revised)'!$B$4:$K$23,10,FALSE))*VLOOKUP($A34,'FY17ProjSCH(revised)'!$A$3:$S$22,MATCH(H$27,'FY17ProjSCH(revised)'!$A$2:$S$2,0),FALSE)</f>
        <v>0</v>
      </c>
      <c r="I34" s="133">
        <f>+GPpcntSCH*(VLOOKUP($A34,'FY17ProjRev(revised)'!$B$4:$K$23,10,FALSE))*VLOOKUP($A34,'FY17ProjSCH(revised)'!$A$3:$S$22,MATCH(I$27,'FY17ProjSCH(revised)'!$A$2:$S$2,0),FALSE)</f>
        <v>0</v>
      </c>
      <c r="J34" s="133">
        <f>+GPpcntSCH*(VLOOKUP($A34,'FY17ProjRev(revised)'!$B$4:$K$23,10,FALSE))*VLOOKUP($A34,'FY17ProjSCH(revised)'!$A$3:$S$22,MATCH(J$27,'FY17ProjSCH(revised)'!$A$2:$S$2,0),FALSE)</f>
        <v>0</v>
      </c>
      <c r="K34" s="133">
        <f>+GPpcntSCH*(VLOOKUP($A34,'FY17ProjRev(revised)'!$B$4:$K$23,10,FALSE))*VLOOKUP($A34,'FY17ProjSCH(revised)'!$A$3:$S$22,MATCH(K$27,'FY17ProjSCH(revised)'!$A$2:$S$2,0),FALSE)</f>
        <v>281.49213632570206</v>
      </c>
      <c r="L34" s="133">
        <f>+GPpcntSCH*(VLOOKUP($A34,'FY17ProjRev(revised)'!$B$4:$K$23,10,FALSE))*VLOOKUP($A34,'FY17ProjSCH(revised)'!$A$3:$S$22,MATCH(L$27,'FY17ProjSCH(revised)'!$A$2:$S$2,0),FALSE)</f>
        <v>4433.5011471298076</v>
      </c>
      <c r="M34" s="133">
        <f>+GPpcntSCH*(VLOOKUP($A34,'FY17ProjRev(revised)'!$B$4:$K$23,10,FALSE))*VLOOKUP($A34,'FY17ProjSCH(revised)'!$A$3:$S$22,MATCH(M$27,'FY17ProjSCH(revised)'!$A$2:$S$2,0),FALSE)</f>
        <v>605137.72006617789</v>
      </c>
      <c r="N34" s="133">
        <f>+GPpcntSCH*(VLOOKUP($A34,'FY17ProjRev(revised)'!$B$4:$K$23,10,FALSE))*VLOOKUP($A34,'FY17ProjSCH(revised)'!$A$3:$S$22,MATCH(N$27,'FY17ProjSCH(revised)'!$A$2:$S$2,0),FALSE)</f>
        <v>0</v>
      </c>
      <c r="O34" s="133">
        <f>+GPpcntSCH*(VLOOKUP($A34,'FY17ProjRev(revised)'!$B$4:$K$23,10,FALSE))*VLOOKUP($A34,'FY17ProjSCH(revised)'!$A$3:$S$22,MATCH(O$27,'FY17ProjSCH(revised)'!$A$2:$S$2,0),FALSE)</f>
        <v>1407.4606816285102</v>
      </c>
      <c r="P34" s="133">
        <f>+GPpcntSCH*(VLOOKUP($A34,'FY17ProjRev(revised)'!$B$4:$K$23,10,FALSE))*VLOOKUP($A34,'FY17ProjSCH(revised)'!$A$3:$S$22,MATCH(P$27,'FY17ProjSCH(revised)'!$A$2:$S$2,0),FALSE)</f>
        <v>1125.9685453028083</v>
      </c>
      <c r="Q34" s="133">
        <f>+GPpcntSCH*(VLOOKUP($A34,'FY17ProjRev(revised)'!$B$4:$K$23,10,FALSE))*VLOOKUP($A34,'FY17ProjSCH(revised)'!$A$3:$S$22,MATCH(Q$27,'FY17ProjSCH(revised)'!$A$2:$S$2,0),FALSE)</f>
        <v>0</v>
      </c>
      <c r="R34" s="133">
        <f>+GPpcntSCH*(VLOOKUP($A34,'FY17ProjRev(revised)'!$B$4:$K$23,10,FALSE))*VLOOKUP($A34,'FY17ProjSCH(revised)'!$A$3:$S$22,MATCH(R$27,'FY17ProjSCH(revised)'!$A$2:$S$2,0),FALSE)</f>
        <v>1759.3258520356378</v>
      </c>
      <c r="S34" s="133">
        <f>+GPpcntSCH*(VLOOKUP($A34,'FY17ProjRev(revised)'!$B$4:$K$23,10,FALSE))*VLOOKUP($A34,'FY17ProjSCH(revised)'!$A$3:$S$22,MATCH(S$27,'FY17ProjSCH(revised)'!$A$2:$S$2,0),FALSE)</f>
        <v>0</v>
      </c>
      <c r="T34" s="133">
        <f>+GPpcntSCH*(VLOOKUP($A34,'FY17ProjRev(revised)'!$B$4:$K$23,10,FALSE))*VLOOKUP($A34,'FY17ProjSCH(revised)'!$A$3:$S$22,MATCH(T$27,'FY17ProjSCH(revised)'!$A$2:$S$2,0),FALSE)</f>
        <v>492.61123856997852</v>
      </c>
      <c r="U34" s="156">
        <f t="shared" si="4"/>
        <v>623997.69319999998</v>
      </c>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row>
    <row r="35" spans="1:92" ht="20.100000000000001" customHeight="1" x14ac:dyDescent="0.25">
      <c r="A35" s="422">
        <v>19</v>
      </c>
      <c r="B35" s="128"/>
      <c r="C35" s="157" t="s">
        <v>33</v>
      </c>
      <c r="D35" s="158">
        <f>+GPpcntSCH*(VLOOKUP($A35,'FY17ProjRev(revised)'!$B$4:$K$23,10,FALSE))*VLOOKUP($A35,'FY17ProjSCH(revised)'!$A$3:$S$22,MATCH(D$27,'FY17ProjSCH(revised)'!$A$2:$S$2,0),FALSE)</f>
        <v>987.21189035999566</v>
      </c>
      <c r="E35" s="158">
        <f>+GPpcntSCH*(VLOOKUP($A35,'FY17ProjRev(revised)'!$B$4:$K$23,10,FALSE))*VLOOKUP($A35,'FY17ProjSCH(revised)'!$A$3:$S$22,MATCH(E$27,'FY17ProjSCH(revised)'!$A$2:$S$2,0),FALSE)</f>
        <v>28164.574519093992</v>
      </c>
      <c r="F35" s="158">
        <f>+GPpcntSCH*(VLOOKUP($A35,'FY17ProjRev(revised)'!$B$4:$K$23,10,FALSE))*VLOOKUP($A35,'FY17ProjSCH(revised)'!$A$3:$S$22,MATCH(F$27,'FY17ProjSCH(revised)'!$A$2:$S$2,0),FALSE)</f>
        <v>116.14257533647007</v>
      </c>
      <c r="G35" s="158">
        <f>+GPpcntSCH*(VLOOKUP($A35,'FY17ProjRev(revised)'!$B$4:$K$23,10,FALSE))*VLOOKUP($A35,'FY17ProjSCH(revised)'!$A$3:$S$22,MATCH(G$27,'FY17ProjSCH(revised)'!$A$2:$S$2,0),FALSE)</f>
        <v>464.5703013458803</v>
      </c>
      <c r="H35" s="158">
        <f>+GPpcntSCH*(VLOOKUP($A35,'FY17ProjRev(revised)'!$B$4:$K$23,10,FALSE))*VLOOKUP($A35,'FY17ProjSCH(revised)'!$A$3:$S$22,MATCH(H$27,'FY17ProjSCH(revised)'!$A$2:$S$2,0),FALSE)</f>
        <v>4994.1307394682135</v>
      </c>
      <c r="I35" s="158">
        <f>+GPpcntSCH*(VLOOKUP($A35,'FY17ProjRev(revised)'!$B$4:$K$23,10,FALSE))*VLOOKUP($A35,'FY17ProjSCH(revised)'!$A$3:$S$22,MATCH(I$27,'FY17ProjSCH(revised)'!$A$2:$S$2,0),FALSE)</f>
        <v>812.99802735529056</v>
      </c>
      <c r="J35" s="158">
        <f>+GPpcntSCH*(VLOOKUP($A35,'FY17ProjRev(revised)'!$B$4:$K$23,10,FALSE))*VLOOKUP($A35,'FY17ProjSCH(revised)'!$A$3:$S$22,MATCH(J$27,'FY17ProjSCH(revised)'!$A$2:$S$2,0),FALSE)</f>
        <v>348.42772600941026</v>
      </c>
      <c r="K35" s="158">
        <f>+GPpcntSCH*(VLOOKUP($A35,'FY17ProjRev(revised)'!$B$4:$K$23,10,FALSE))*VLOOKUP($A35,'FY17ProjSCH(revised)'!$A$3:$S$22,MATCH(K$27,'FY17ProjSCH(revised)'!$A$2:$S$2,0),FALSE)</f>
        <v>0</v>
      </c>
      <c r="L35" s="158">
        <f>+GPpcntSCH*(VLOOKUP($A35,'FY17ProjRev(revised)'!$B$4:$K$23,10,FALSE))*VLOOKUP($A35,'FY17ProjSCH(revised)'!$A$3:$S$22,MATCH(L$27,'FY17ProjSCH(revised)'!$A$2:$S$2,0),FALSE)</f>
        <v>1161.4257533647008</v>
      </c>
      <c r="M35" s="158">
        <f>+GPpcntSCH*(VLOOKUP($A35,'FY17ProjRev(revised)'!$B$4:$K$23,10,FALSE))*VLOOKUP($A35,'FY17ProjSCH(revised)'!$A$3:$S$22,MATCH(M$27,'FY17ProjSCH(revised)'!$A$2:$S$2,0),FALSE)</f>
        <v>348.42772600941026</v>
      </c>
      <c r="N35" s="158">
        <f>+GPpcntSCH*(VLOOKUP($A35,'FY17ProjRev(revised)'!$B$4:$K$23,10,FALSE))*VLOOKUP($A35,'FY17ProjSCH(revised)'!$A$3:$S$22,MATCH(N$27,'FY17ProjSCH(revised)'!$A$2:$S$2,0),FALSE)</f>
        <v>0</v>
      </c>
      <c r="O35" s="158">
        <f>+GPpcntSCH*(VLOOKUP($A35,'FY17ProjRev(revised)'!$B$4:$K$23,10,FALSE))*VLOOKUP($A35,'FY17ProjSCH(revised)'!$A$3:$S$22,MATCH(O$27,'FY17ProjSCH(revised)'!$A$2:$S$2,0),FALSE)</f>
        <v>13066.039725352884</v>
      </c>
      <c r="P35" s="158">
        <f>+GPpcntSCH*(VLOOKUP($A35,'FY17ProjRev(revised)'!$B$4:$K$23,10,FALSE))*VLOOKUP($A35,'FY17ProjSCH(revised)'!$A$3:$S$22,MATCH(P$27,'FY17ProjSCH(revised)'!$A$2:$S$2,0),FALSE)</f>
        <v>0</v>
      </c>
      <c r="Q35" s="158">
        <f>+GPpcntSCH*(VLOOKUP($A35,'FY17ProjRev(revised)'!$B$4:$K$23,10,FALSE))*VLOOKUP($A35,'FY17ProjSCH(revised)'!$A$3:$S$22,MATCH(Q$27,'FY17ProjSCH(revised)'!$A$2:$S$2,0),FALSE)</f>
        <v>1335.639616369406</v>
      </c>
      <c r="R35" s="158">
        <f>+GPpcntSCH*(VLOOKUP($A35,'FY17ProjRev(revised)'!$B$4:$K$23,10,FALSE))*VLOOKUP($A35,'FY17ProjSCH(revised)'!$A$3:$S$22,MATCH(R$27,'FY17ProjSCH(revised)'!$A$2:$S$2,0),FALSE)</f>
        <v>476358.77274253202</v>
      </c>
      <c r="S35" s="158">
        <f>+GPpcntSCH*(VLOOKUP($A35,'FY17ProjRev(revised)'!$B$4:$K$23,10,FALSE))*VLOOKUP($A35,'FY17ProjSCH(revised)'!$A$3:$S$22,MATCH(S$27,'FY17ProjSCH(revised)'!$A$2:$S$2,0),FALSE)</f>
        <v>0</v>
      </c>
      <c r="T35" s="158">
        <f>+GPpcntSCH*(VLOOKUP($A35,'FY17ProjRev(revised)'!$B$4:$K$23,10,FALSE))*VLOOKUP($A35,'FY17ProjSCH(revised)'!$A$3:$S$22,MATCH(T$27,'FY17ProjSCH(revised)'!$A$2:$S$2,0),FALSE)</f>
        <v>2555.1366574023414</v>
      </c>
      <c r="U35" s="159">
        <f t="shared" si="4"/>
        <v>530713.49800000002</v>
      </c>
    </row>
    <row r="36" spans="1:92" s="40" customFormat="1" ht="20.100000000000001" customHeight="1" x14ac:dyDescent="0.25">
      <c r="A36" s="422">
        <v>21</v>
      </c>
      <c r="B36" s="128"/>
      <c r="C36" s="155" t="s">
        <v>35</v>
      </c>
      <c r="D36" s="133">
        <f>+GPpcntSCH*(VLOOKUP($A36,'FY17ProjRev(revised)'!$B$4:$K$23,10,FALSE))*VLOOKUP($A36,'FY17ProjSCH(revised)'!$A$3:$S$22,MATCH(D$27,'FY17ProjSCH(revised)'!$A$2:$S$2,0),FALSE)</f>
        <v>777.71951227094246</v>
      </c>
      <c r="E36" s="133">
        <f>+GPpcntSCH*(VLOOKUP($A36,'FY17ProjRev(revised)'!$B$4:$K$23,10,FALSE))*VLOOKUP($A36,'FY17ProjSCH(revised)'!$A$3:$S$22,MATCH(E$27,'FY17ProjSCH(revised)'!$A$2:$S$2,0),FALSE)</f>
        <v>14776.670733147907</v>
      </c>
      <c r="F36" s="133">
        <f>+GPpcntSCH*(VLOOKUP($A36,'FY17ProjRev(revised)'!$B$4:$K$23,10,FALSE))*VLOOKUP($A36,'FY17ProjSCH(revised)'!$A$3:$S$22,MATCH(F$27,'FY17ProjSCH(revised)'!$A$2:$S$2,0),FALSE)</f>
        <v>0</v>
      </c>
      <c r="G36" s="133">
        <f>+GPpcntSCH*(VLOOKUP($A36,'FY17ProjRev(revised)'!$B$4:$K$23,10,FALSE))*VLOOKUP($A36,'FY17ProjSCH(revised)'!$A$3:$S$22,MATCH(G$27,'FY17ProjSCH(revised)'!$A$2:$S$2,0),FALSE)</f>
        <v>0</v>
      </c>
      <c r="H36" s="133">
        <f>+GPpcntSCH*(VLOOKUP($A36,'FY17ProjRev(revised)'!$B$4:$K$23,10,FALSE))*VLOOKUP($A36,'FY17ProjSCH(revised)'!$A$3:$S$22,MATCH(H$27,'FY17ProjSCH(revised)'!$A$2:$S$2,0),FALSE)</f>
        <v>1710.9829269960733</v>
      </c>
      <c r="I36" s="133">
        <f>+GPpcntSCH*(VLOOKUP($A36,'FY17ProjRev(revised)'!$B$4:$K$23,10,FALSE))*VLOOKUP($A36,'FY17ProjSCH(revised)'!$A$3:$S$22,MATCH(I$27,'FY17ProjSCH(revised)'!$A$2:$S$2,0),FALSE)</f>
        <v>674.02357730148344</v>
      </c>
      <c r="J36" s="133">
        <f>+GPpcntSCH*(VLOOKUP($A36,'FY17ProjRev(revised)'!$B$4:$K$23,10,FALSE))*VLOOKUP($A36,'FY17ProjSCH(revised)'!$A$3:$S$22,MATCH(J$27,'FY17ProjSCH(revised)'!$A$2:$S$2,0),FALSE)</f>
        <v>51.847967484729494</v>
      </c>
      <c r="K36" s="133">
        <f>+GPpcntSCH*(VLOOKUP($A36,'FY17ProjRev(revised)'!$B$4:$K$23,10,FALSE))*VLOOKUP($A36,'FY17ProjSCH(revised)'!$A$3:$S$22,MATCH(K$27,'FY17ProjSCH(revised)'!$A$2:$S$2,0),FALSE)</f>
        <v>362.93577239310645</v>
      </c>
      <c r="L36" s="133">
        <f>+GPpcntSCH*(VLOOKUP($A36,'FY17ProjRev(revised)'!$B$4:$K$23,10,FALSE))*VLOOKUP($A36,'FY17ProjSCH(revised)'!$A$3:$S$22,MATCH(L$27,'FY17ProjSCH(revised)'!$A$2:$S$2,0),FALSE)</f>
        <v>2644.2463417212043</v>
      </c>
      <c r="M36" s="133">
        <f>+GPpcntSCH*(VLOOKUP($A36,'FY17ProjRev(revised)'!$B$4:$K$23,10,FALSE))*VLOOKUP($A36,'FY17ProjSCH(revised)'!$A$3:$S$22,MATCH(M$27,'FY17ProjSCH(revised)'!$A$2:$S$2,0),FALSE)</f>
        <v>5132.9487809882194</v>
      </c>
      <c r="N36" s="133">
        <f>+GPpcntSCH*(VLOOKUP($A36,'FY17ProjRev(revised)'!$B$4:$K$23,10,FALSE))*VLOOKUP($A36,'FY17ProjSCH(revised)'!$A$3:$S$22,MATCH(N$27,'FY17ProjSCH(revised)'!$A$2:$S$2,0),FALSE)</f>
        <v>725.87154478621289</v>
      </c>
      <c r="O36" s="133">
        <f>+GPpcntSCH*(VLOOKUP($A36,'FY17ProjRev(revised)'!$B$4:$K$23,10,FALSE))*VLOOKUP($A36,'FY17ProjSCH(revised)'!$A$3:$S$22,MATCH(O$27,'FY17ProjSCH(revised)'!$A$2:$S$2,0),FALSE)</f>
        <v>73209.330088438044</v>
      </c>
      <c r="P36" s="133">
        <f>+GPpcntSCH*(VLOOKUP($A36,'FY17ProjRev(revised)'!$B$4:$K$23,10,FALSE))*VLOOKUP($A36,'FY17ProjSCH(revised)'!$A$3:$S$22,MATCH(P$27,'FY17ProjSCH(revised)'!$A$2:$S$2,0),FALSE)</f>
        <v>1970.222764419721</v>
      </c>
      <c r="Q36" s="133">
        <f>+GPpcntSCH*(VLOOKUP($A36,'FY17ProjRev(revised)'!$B$4:$K$23,10,FALSE))*VLOOKUP($A36,'FY17ProjSCH(revised)'!$A$3:$S$22,MATCH(Q$27,'FY17ProjSCH(revised)'!$A$2:$S$2,0),FALSE)</f>
        <v>155.5439024541885</v>
      </c>
      <c r="R36" s="133">
        <f>+GPpcntSCH*(VLOOKUP($A36,'FY17ProjRev(revised)'!$B$4:$K$23,10,FALSE))*VLOOKUP($A36,'FY17ProjSCH(revised)'!$A$3:$S$22,MATCH(R$27,'FY17ProjSCH(revised)'!$A$2:$S$2,0),FALSE)</f>
        <v>372786.88621520507</v>
      </c>
      <c r="S36" s="133">
        <f>+GPpcntSCH*(VLOOKUP($A36,'FY17ProjRev(revised)'!$B$4:$K$23,10,FALSE))*VLOOKUP($A36,'FY17ProjSCH(revised)'!$A$3:$S$22,MATCH(S$27,'FY17ProjSCH(revised)'!$A$2:$S$2,0),FALSE)</f>
        <v>0</v>
      </c>
      <c r="T36" s="133">
        <f>+GPpcntSCH*(VLOOKUP($A36,'FY17ProjRev(revised)'!$B$4:$K$23,10,FALSE))*VLOOKUP($A36,'FY17ProjSCH(revised)'!$A$3:$S$22,MATCH(T$27,'FY17ProjSCH(revised)'!$A$2:$S$2,0),FALSE)</f>
        <v>362.93577239310645</v>
      </c>
      <c r="U36" s="156">
        <f t="shared" si="4"/>
        <v>475342.16590000002</v>
      </c>
    </row>
    <row r="37" spans="1:92" ht="20.100000000000001" customHeight="1" x14ac:dyDescent="0.25">
      <c r="A37" s="422">
        <v>25</v>
      </c>
      <c r="B37" s="225"/>
      <c r="C37" s="157" t="s">
        <v>37</v>
      </c>
      <c r="D37" s="158">
        <f>+GPpcntSCH*(VLOOKUP($A37,'FY17ProjRev(revised)'!$B$4:$K$23,10,FALSE))*VLOOKUP($A37,'FY17ProjSCH(revised)'!$A$3:$S$22,MATCH(D$27,'FY17ProjSCH(revised)'!$A$2:$S$2,0),FALSE)</f>
        <v>925528.50328512117</v>
      </c>
      <c r="E37" s="158">
        <f>+GPpcntSCH*(VLOOKUP($A37,'FY17ProjRev(revised)'!$B$4:$K$23,10,FALSE))*VLOOKUP($A37,'FY17ProjSCH(revised)'!$A$3:$S$22,MATCH(E$27,'FY17ProjSCH(revised)'!$A$2:$S$2,0),FALSE)</f>
        <v>9923.8792322189547</v>
      </c>
      <c r="F37" s="158">
        <f>+GPpcntSCH*(VLOOKUP($A37,'FY17ProjRev(revised)'!$B$4:$K$23,10,FALSE))*VLOOKUP($A37,'FY17ProjSCH(revised)'!$A$3:$S$22,MATCH(F$27,'FY17ProjSCH(revised)'!$A$2:$S$2,0),FALSE)</f>
        <v>8909.76018659074</v>
      </c>
      <c r="G37" s="158">
        <f>+GPpcntSCH*(VLOOKUP($A37,'FY17ProjRev(revised)'!$B$4:$K$23,10,FALSE))*VLOOKUP($A37,'FY17ProjSCH(revised)'!$A$3:$S$22,MATCH(G$27,'FY17ProjSCH(revised)'!$A$2:$S$2,0),FALSE)</f>
        <v>0</v>
      </c>
      <c r="H37" s="158">
        <f>+GPpcntSCH*(VLOOKUP($A37,'FY17ProjRev(revised)'!$B$4:$K$23,10,FALSE))*VLOOKUP($A37,'FY17ProjSCH(revised)'!$A$3:$S$22,MATCH(H$27,'FY17ProjSCH(revised)'!$A$2:$S$2,0),FALSE)</f>
        <v>6446.8996472079343</v>
      </c>
      <c r="I37" s="158">
        <f>+GPpcntSCH*(VLOOKUP($A37,'FY17ProjRev(revised)'!$B$4:$K$23,10,FALSE))*VLOOKUP($A37,'FY17ProjSCH(revised)'!$A$3:$S$22,MATCH(I$27,'FY17ProjSCH(revised)'!$A$2:$S$2,0),FALSE)</f>
        <v>17891.957447869212</v>
      </c>
      <c r="J37" s="158">
        <f>+GPpcntSCH*(VLOOKUP($A37,'FY17ProjRev(revised)'!$B$4:$K$23,10,FALSE))*VLOOKUP($A37,'FY17ProjSCH(revised)'!$A$3:$S$22,MATCH(J$27,'FY17ProjSCH(revised)'!$A$2:$S$2,0),FALSE)</f>
        <v>0</v>
      </c>
      <c r="K37" s="158">
        <f>+GPpcntSCH*(VLOOKUP($A37,'FY17ProjRev(revised)'!$B$4:$K$23,10,FALSE))*VLOOKUP($A37,'FY17ProjSCH(revised)'!$A$3:$S$22,MATCH(K$27,'FY17ProjSCH(revised)'!$A$2:$S$2,0),FALSE)</f>
        <v>2825.0459128214543</v>
      </c>
      <c r="L37" s="158">
        <f>+GPpcntSCH*(VLOOKUP($A37,'FY17ProjRev(revised)'!$B$4:$K$23,10,FALSE))*VLOOKUP($A37,'FY17ProjSCH(revised)'!$A$3:$S$22,MATCH(L$27,'FY17ProjSCH(revised)'!$A$2:$S$2,0),FALSE)</f>
        <v>6302.0254978324756</v>
      </c>
      <c r="M37" s="158">
        <f>+GPpcntSCH*(VLOOKUP($A37,'FY17ProjRev(revised)'!$B$4:$K$23,10,FALSE))*VLOOKUP($A37,'FY17ProjSCH(revised)'!$A$3:$S$22,MATCH(M$27,'FY17ProjSCH(revised)'!$A$2:$S$2,0),FALSE)</f>
        <v>1086.5561203159441</v>
      </c>
      <c r="N37" s="158">
        <f>+GPpcntSCH*(VLOOKUP($A37,'FY17ProjRev(revised)'!$B$4:$K$23,10,FALSE))*VLOOKUP($A37,'FY17ProjSCH(revised)'!$A$3:$S$22,MATCH(N$27,'FY17ProjSCH(revised)'!$A$2:$S$2,0),FALSE)</f>
        <v>0</v>
      </c>
      <c r="O37" s="158">
        <f>+GPpcntSCH*(VLOOKUP($A37,'FY17ProjRev(revised)'!$B$4:$K$23,10,FALSE))*VLOOKUP($A37,'FY17ProjSCH(revised)'!$A$3:$S$22,MATCH(O$27,'FY17ProjSCH(revised)'!$A$2:$S$2,0),FALSE)</f>
        <v>1158.9931950036735</v>
      </c>
      <c r="P37" s="158">
        <f>+GPpcntSCH*(VLOOKUP($A37,'FY17ProjRev(revised)'!$B$4:$K$23,10,FALSE))*VLOOKUP($A37,'FY17ProjSCH(revised)'!$A$3:$S$22,MATCH(P$27,'FY17ProjSCH(revised)'!$A$2:$S$2,0),FALSE)</f>
        <v>0</v>
      </c>
      <c r="Q37" s="158">
        <f>+GPpcntSCH*(VLOOKUP($A37,'FY17ProjRev(revised)'!$B$4:$K$23,10,FALSE))*VLOOKUP($A37,'FY17ProjSCH(revised)'!$A$3:$S$22,MATCH(Q$27,'FY17ProjSCH(revised)'!$A$2:$S$2,0),FALSE)</f>
        <v>0</v>
      </c>
      <c r="R37" s="158">
        <f>+GPpcntSCH*(VLOOKUP($A37,'FY17ProjRev(revised)'!$B$4:$K$23,10,FALSE))*VLOOKUP($A37,'FY17ProjSCH(revised)'!$A$3:$S$22,MATCH(R$27,'FY17ProjSCH(revised)'!$A$2:$S$2,0),FALSE)</f>
        <v>5794.9659750183673</v>
      </c>
      <c r="S37" s="158">
        <f>+GPpcntSCH*(VLOOKUP($A37,'FY17ProjRev(revised)'!$B$4:$K$23,10,FALSE))*VLOOKUP($A37,'FY17ProjSCH(revised)'!$A$3:$S$22,MATCH(S$27,'FY17ProjSCH(revised)'!$A$2:$S$2,0),FALSE)</f>
        <v>0</v>
      </c>
      <c r="T37" s="158">
        <f>+GPpcntSCH*(VLOOKUP($A37,'FY17ProjRev(revised)'!$B$4:$K$23,10,FALSE))*VLOOKUP($A37,'FY17ProjSCH(revised)'!$A$3:$S$22,MATCH(T$27,'FY17ProjSCH(revised)'!$A$2:$S$2,0),FALSE)</f>
        <v>0</v>
      </c>
      <c r="U37" s="159">
        <f t="shared" si="4"/>
        <v>985868.58649999986</v>
      </c>
    </row>
    <row r="38" spans="1:92" s="40" customFormat="1" ht="20.100000000000001" customHeight="1" x14ac:dyDescent="0.25">
      <c r="A38" s="422">
        <v>27</v>
      </c>
      <c r="B38" s="128"/>
      <c r="C38" s="155" t="s">
        <v>41</v>
      </c>
      <c r="D38" s="133">
        <f>+GPpcntSCH*(VLOOKUP($A38,'FY17ProjRev(revised)'!$B$4:$K$23,10,FALSE))*VLOOKUP($A38,'FY17ProjSCH(revised)'!$A$3:$S$22,MATCH(D$27,'FY17ProjSCH(revised)'!$A$2:$S$2,0),FALSE)</f>
        <v>472.85639069182383</v>
      </c>
      <c r="E38" s="133">
        <f>+GPpcntSCH*(VLOOKUP($A38,'FY17ProjRev(revised)'!$B$4:$K$23,10,FALSE))*VLOOKUP($A38,'FY17ProjSCH(revised)'!$A$3:$S$22,MATCH(E$27,'FY17ProjSCH(revised)'!$A$2:$S$2,0),FALSE)</f>
        <v>3971.993681811321</v>
      </c>
      <c r="F38" s="133">
        <f>+GPpcntSCH*(VLOOKUP($A38,'FY17ProjRev(revised)'!$B$4:$K$23,10,FALSE))*VLOOKUP($A38,'FY17ProjSCH(revised)'!$A$3:$S$22,MATCH(F$27,'FY17ProjSCH(revised)'!$A$2:$S$2,0),FALSE)</f>
        <v>0</v>
      </c>
      <c r="G38" s="133">
        <f>+GPpcntSCH*(VLOOKUP($A38,'FY17ProjRev(revised)'!$B$4:$K$23,10,FALSE))*VLOOKUP($A38,'FY17ProjSCH(revised)'!$A$3:$S$22,MATCH(G$27,'FY17ProjSCH(revised)'!$A$2:$S$2,0),FALSE)</f>
        <v>0</v>
      </c>
      <c r="H38" s="133">
        <f>+GPpcntSCH*(VLOOKUP($A38,'FY17ProjRev(revised)'!$B$4:$K$23,10,FALSE))*VLOOKUP($A38,'FY17ProjSCH(revised)'!$A$3:$S$22,MATCH(H$27,'FY17ProjSCH(revised)'!$A$2:$S$2,0),FALSE)</f>
        <v>345941.73543013836</v>
      </c>
      <c r="I38" s="133">
        <f>+GPpcntSCH*(VLOOKUP($A38,'FY17ProjRev(revised)'!$B$4:$K$23,10,FALSE))*VLOOKUP($A38,'FY17ProjSCH(revised)'!$A$3:$S$22,MATCH(I$27,'FY17ProjSCH(revised)'!$A$2:$S$2,0),FALSE)</f>
        <v>3120.8521785660378</v>
      </c>
      <c r="J38" s="133">
        <f>+GPpcntSCH*(VLOOKUP($A38,'FY17ProjRev(revised)'!$B$4:$K$23,10,FALSE))*VLOOKUP($A38,'FY17ProjSCH(revised)'!$A$3:$S$22,MATCH(J$27,'FY17ProjSCH(revised)'!$A$2:$S$2,0),FALSE)</f>
        <v>0</v>
      </c>
      <c r="K38" s="133">
        <f>+GPpcntSCH*(VLOOKUP($A38,'FY17ProjRev(revised)'!$B$4:$K$23,10,FALSE))*VLOOKUP($A38,'FY17ProjSCH(revised)'!$A$3:$S$22,MATCH(K$27,'FY17ProjSCH(revised)'!$A$2:$S$2,0),FALSE)</f>
        <v>0</v>
      </c>
      <c r="L38" s="133">
        <f>+GPpcntSCH*(VLOOKUP($A38,'FY17ProjRev(revised)'!$B$4:$K$23,10,FALSE))*VLOOKUP($A38,'FY17ProjSCH(revised)'!$A$3:$S$22,MATCH(L$27,'FY17ProjSCH(revised)'!$A$2:$S$2,0),FALSE)</f>
        <v>0</v>
      </c>
      <c r="M38" s="133">
        <f>+GPpcntSCH*(VLOOKUP($A38,'FY17ProjRev(revised)'!$B$4:$K$23,10,FALSE))*VLOOKUP($A38,'FY17ProjSCH(revised)'!$A$3:$S$22,MATCH(M$27,'FY17ProjSCH(revised)'!$A$2:$S$2,0),FALSE)</f>
        <v>0</v>
      </c>
      <c r="N38" s="133">
        <f>+GPpcntSCH*(VLOOKUP($A38,'FY17ProjRev(revised)'!$B$4:$K$23,10,FALSE))*VLOOKUP($A38,'FY17ProjSCH(revised)'!$A$3:$S$22,MATCH(N$27,'FY17ProjSCH(revised)'!$A$2:$S$2,0),FALSE)</f>
        <v>0</v>
      </c>
      <c r="O38" s="133">
        <f>+GPpcntSCH*(VLOOKUP($A38,'FY17ProjRev(revised)'!$B$4:$K$23,10,FALSE))*VLOOKUP($A38,'FY17ProjSCH(revised)'!$A$3:$S$22,MATCH(O$27,'FY17ProjSCH(revised)'!$A$2:$S$2,0),FALSE)</f>
        <v>22129.679084377356</v>
      </c>
      <c r="P38" s="133">
        <f>+GPpcntSCH*(VLOOKUP($A38,'FY17ProjRev(revised)'!$B$4:$K$23,10,FALSE))*VLOOKUP($A38,'FY17ProjSCH(revised)'!$A$3:$S$22,MATCH(P$27,'FY17ProjSCH(revised)'!$A$2:$S$2,0),FALSE)</f>
        <v>0</v>
      </c>
      <c r="Q38" s="133">
        <f>+GPpcntSCH*(VLOOKUP($A38,'FY17ProjRev(revised)'!$B$4:$K$23,10,FALSE))*VLOOKUP($A38,'FY17ProjSCH(revised)'!$A$3:$S$22,MATCH(Q$27,'FY17ProjSCH(revised)'!$A$2:$S$2,0),FALSE)</f>
        <v>0</v>
      </c>
      <c r="R38" s="133">
        <f>+GPpcntSCH*(VLOOKUP($A38,'FY17ProjRev(revised)'!$B$4:$K$23,10,FALSE))*VLOOKUP($A38,'FY17ProjSCH(revised)'!$A$3:$S$22,MATCH(R$27,'FY17ProjSCH(revised)'!$A$2:$S$2,0),FALSE)</f>
        <v>0</v>
      </c>
      <c r="S38" s="133">
        <f>+GPpcntSCH*(VLOOKUP($A38,'FY17ProjRev(revised)'!$B$4:$K$23,10,FALSE))*VLOOKUP($A38,'FY17ProjSCH(revised)'!$A$3:$S$22,MATCH(S$27,'FY17ProjSCH(revised)'!$A$2:$S$2,0),FALSE)</f>
        <v>0</v>
      </c>
      <c r="T38" s="133">
        <f>+GPpcntSCH*(VLOOKUP($A38,'FY17ProjRev(revised)'!$B$4:$K$23,10,FALSE))*VLOOKUP($A38,'FY17ProjSCH(revised)'!$A$3:$S$22,MATCH(T$27,'FY17ProjSCH(revised)'!$A$2:$S$2,0),FALSE)</f>
        <v>283.71383441509431</v>
      </c>
      <c r="U38" s="156">
        <f t="shared" si="4"/>
        <v>375920.83059999999</v>
      </c>
    </row>
    <row r="39" spans="1:92" ht="20.100000000000001" customHeight="1" x14ac:dyDescent="0.25">
      <c r="A39" s="422">
        <v>33</v>
      </c>
      <c r="B39" s="128"/>
      <c r="C39" s="157" t="s">
        <v>46</v>
      </c>
      <c r="D39" s="158">
        <f>+GPpcntSCH*(VLOOKUP($A39,'FY17ProjRev(revised)'!$B$4:$K$23,10,FALSE))*VLOOKUP($A39,'FY17ProjSCH(revised)'!$A$3:$S$22,MATCH(D$27,'FY17ProjSCH(revised)'!$A$2:$S$2,0),FALSE)</f>
        <v>10661.527888806366</v>
      </c>
      <c r="E39" s="158">
        <f>+GPpcntSCH*(VLOOKUP($A39,'FY17ProjRev(revised)'!$B$4:$K$23,10,FALSE))*VLOOKUP($A39,'FY17ProjSCH(revised)'!$A$3:$S$22,MATCH(E$27,'FY17ProjSCH(revised)'!$A$2:$S$2,0),FALSE)</f>
        <v>33687.466593103447</v>
      </c>
      <c r="F39" s="158">
        <f>+GPpcntSCH*(VLOOKUP($A39,'FY17ProjRev(revised)'!$B$4:$K$23,10,FALSE))*VLOOKUP($A39,'FY17ProjSCH(revised)'!$A$3:$S$22,MATCH(F$27,'FY17ProjSCH(revised)'!$A$2:$S$2,0),FALSE)</f>
        <v>17399.021207427057</v>
      </c>
      <c r="G39" s="158">
        <f>+GPpcntSCH*(VLOOKUP($A39,'FY17ProjRev(revised)'!$B$4:$K$23,10,FALSE))*VLOOKUP($A39,'FY17ProjSCH(revised)'!$A$3:$S$22,MATCH(G$27,'FY17ProjSCH(revised)'!$A$2:$S$2,0),FALSE)</f>
        <v>3627.8810177188329</v>
      </c>
      <c r="H39" s="158">
        <f>+GPpcntSCH*(VLOOKUP($A39,'FY17ProjRev(revised)'!$B$4:$K$23,10,FALSE))*VLOOKUP($A39,'FY17ProjSCH(revised)'!$A$3:$S$22,MATCH(H$27,'FY17ProjSCH(revised)'!$A$2:$S$2,0),FALSE)</f>
        <v>1628.8445385676391</v>
      </c>
      <c r="I39" s="158">
        <f>+GPpcntSCH*(VLOOKUP($A39,'FY17ProjRev(revised)'!$B$4:$K$23,10,FALSE))*VLOOKUP($A39,'FY17ProjSCH(revised)'!$A$3:$S$22,MATCH(I$27,'FY17ProjSCH(revised)'!$A$2:$S$2,0),FALSE)</f>
        <v>13326.909861007958</v>
      </c>
      <c r="J39" s="158">
        <f>+GPpcntSCH*(VLOOKUP($A39,'FY17ProjRev(revised)'!$B$4:$K$23,10,FALSE))*VLOOKUP($A39,'FY17ProjSCH(revised)'!$A$3:$S$22,MATCH(J$27,'FY17ProjSCH(revised)'!$A$2:$S$2,0),FALSE)</f>
        <v>1184.614209867374</v>
      </c>
      <c r="K39" s="158">
        <f>+GPpcntSCH*(VLOOKUP($A39,'FY17ProjRev(revised)'!$B$4:$K$23,10,FALSE))*VLOOKUP($A39,'FY17ProjSCH(revised)'!$A$3:$S$22,MATCH(K$27,'FY17ProjSCH(revised)'!$A$2:$S$2,0),FALSE)</f>
        <v>1036.5374336339521</v>
      </c>
      <c r="L39" s="158">
        <f>+GPpcntSCH*(VLOOKUP($A39,'FY17ProjRev(revised)'!$B$4:$K$23,10,FALSE))*VLOOKUP($A39,'FY17ProjSCH(revised)'!$A$3:$S$22,MATCH(L$27,'FY17ProjSCH(revised)'!$A$2:$S$2,0),FALSE)</f>
        <v>869136.63810206892</v>
      </c>
      <c r="M39" s="158">
        <f>+GPpcntSCH*(VLOOKUP($A39,'FY17ProjRev(revised)'!$B$4:$K$23,10,FALSE))*VLOOKUP($A39,'FY17ProjSCH(revised)'!$A$3:$S$22,MATCH(M$27,'FY17ProjSCH(revised)'!$A$2:$S$2,0),FALSE)</f>
        <v>3701.9194058355438</v>
      </c>
      <c r="N39" s="158">
        <f>+GPpcntSCH*(VLOOKUP($A39,'FY17ProjRev(revised)'!$B$4:$K$23,10,FALSE))*VLOOKUP($A39,'FY17ProjSCH(revised)'!$A$3:$S$22,MATCH(N$27,'FY17ProjSCH(revised)'!$A$2:$S$2,0),FALSE)</f>
        <v>0</v>
      </c>
      <c r="O39" s="158">
        <f>+GPpcntSCH*(VLOOKUP($A39,'FY17ProjRev(revised)'!$B$4:$K$23,10,FALSE))*VLOOKUP($A39,'FY17ProjSCH(revised)'!$A$3:$S$22,MATCH(O$27,'FY17ProjSCH(revised)'!$A$2:$S$2,0),FALSE)</f>
        <v>5552.8791087533154</v>
      </c>
      <c r="P39" s="158">
        <f>+GPpcntSCH*(VLOOKUP($A39,'FY17ProjRev(revised)'!$B$4:$K$23,10,FALSE))*VLOOKUP($A39,'FY17ProjSCH(revised)'!$A$3:$S$22,MATCH(P$27,'FY17ProjSCH(revised)'!$A$2:$S$2,0),FALSE)</f>
        <v>0</v>
      </c>
      <c r="Q39" s="158">
        <f>+GPpcntSCH*(VLOOKUP($A39,'FY17ProjRev(revised)'!$B$4:$K$23,10,FALSE))*VLOOKUP($A39,'FY17ProjSCH(revised)'!$A$3:$S$22,MATCH(Q$27,'FY17ProjSCH(revised)'!$A$2:$S$2,0),FALSE)</f>
        <v>0</v>
      </c>
      <c r="R39" s="158">
        <f>+GPpcntSCH*(VLOOKUP($A39,'FY17ProjRev(revised)'!$B$4:$K$23,10,FALSE))*VLOOKUP($A39,'FY17ProjSCH(revised)'!$A$3:$S$22,MATCH(R$27,'FY17ProjSCH(revised)'!$A$2:$S$2,0),FALSE)</f>
        <v>15029.792787692308</v>
      </c>
      <c r="S39" s="158">
        <f>+GPpcntSCH*(VLOOKUP($A39,'FY17ProjRev(revised)'!$B$4:$K$23,10,FALSE))*VLOOKUP($A39,'FY17ProjSCH(revised)'!$A$3:$S$22,MATCH(S$27,'FY17ProjSCH(revised)'!$A$2:$S$2,0),FALSE)</f>
        <v>0</v>
      </c>
      <c r="T39" s="158">
        <f>+GPpcntSCH*(VLOOKUP($A39,'FY17ProjRev(revised)'!$B$4:$K$23,10,FALSE))*VLOOKUP($A39,'FY17ProjSCH(revised)'!$A$3:$S$22,MATCH(T$27,'FY17ProjSCH(revised)'!$A$2:$S$2,0),FALSE)</f>
        <v>962.49904551724126</v>
      </c>
      <c r="U39" s="159">
        <f t="shared" si="4"/>
        <v>976936.53119999997</v>
      </c>
    </row>
    <row r="40" spans="1:92" s="40" customFormat="1" ht="20.100000000000001" customHeight="1" x14ac:dyDescent="0.25">
      <c r="A40" s="422">
        <v>37</v>
      </c>
      <c r="B40" s="128"/>
      <c r="C40" s="155" t="s">
        <v>48</v>
      </c>
      <c r="D40" s="133">
        <f>+GPpcntSCH*(VLOOKUP($A40,'FY17ProjRev(revised)'!$B$4:$K$23,10,FALSE))*VLOOKUP($A40,'FY17ProjSCH(revised)'!$A$3:$S$22,MATCH(D$27,'FY17ProjSCH(revised)'!$A$2:$S$2,0),FALSE)</f>
        <v>940.57750326685004</v>
      </c>
      <c r="E40" s="133">
        <f>+GPpcntSCH*(VLOOKUP($A40,'FY17ProjRev(revised)'!$B$4:$K$23,10,FALSE))*VLOOKUP($A40,'FY17ProjSCH(revised)'!$A$3:$S$22,MATCH(E$27,'FY17ProjSCH(revised)'!$A$2:$S$2,0),FALSE)</f>
        <v>1504.9240052269602</v>
      </c>
      <c r="F40" s="133">
        <f>+GPpcntSCH*(VLOOKUP($A40,'FY17ProjRev(revised)'!$B$4:$K$23,10,FALSE))*VLOOKUP($A40,'FY17ProjSCH(revised)'!$A$3:$S$22,MATCH(F$27,'FY17ProjSCH(revised)'!$A$2:$S$2,0),FALSE)</f>
        <v>1076020.6637372766</v>
      </c>
      <c r="G40" s="133">
        <f>+GPpcntSCH*(VLOOKUP($A40,'FY17ProjRev(revised)'!$B$4:$K$23,10,FALSE))*VLOOKUP($A40,'FY17ProjSCH(revised)'!$A$3:$S$22,MATCH(G$27,'FY17ProjSCH(revised)'!$A$2:$S$2,0),FALSE)</f>
        <v>0</v>
      </c>
      <c r="H40" s="133">
        <f>+GPpcntSCH*(VLOOKUP($A40,'FY17ProjRev(revised)'!$B$4:$K$23,10,FALSE))*VLOOKUP($A40,'FY17ProjSCH(revised)'!$A$3:$S$22,MATCH(H$27,'FY17ProjSCH(revised)'!$A$2:$S$2,0),FALSE)</f>
        <v>1598.9817555536451</v>
      </c>
      <c r="I40" s="133">
        <f>+GPpcntSCH*(VLOOKUP($A40,'FY17ProjRev(revised)'!$B$4:$K$23,10,FALSE))*VLOOKUP($A40,'FY17ProjSCH(revised)'!$A$3:$S$22,MATCH(I$27,'FY17ProjSCH(revised)'!$A$2:$S$2,0),FALSE)</f>
        <v>0</v>
      </c>
      <c r="J40" s="133">
        <f>+GPpcntSCH*(VLOOKUP($A40,'FY17ProjRev(revised)'!$B$4:$K$23,10,FALSE))*VLOOKUP($A40,'FY17ProjSCH(revised)'!$A$3:$S$22,MATCH(J$27,'FY17ProjSCH(revised)'!$A$2:$S$2,0),FALSE)</f>
        <v>846.51975294016506</v>
      </c>
      <c r="K40" s="133">
        <f>+GPpcntSCH*(VLOOKUP($A40,'FY17ProjRev(revised)'!$B$4:$K$23,10,FALSE))*VLOOKUP($A40,'FY17ProjSCH(revised)'!$A$3:$S$22,MATCH(K$27,'FY17ProjSCH(revised)'!$A$2:$S$2,0),FALSE)</f>
        <v>5173.1762679676758</v>
      </c>
      <c r="L40" s="133">
        <f>+GPpcntSCH*(VLOOKUP($A40,'FY17ProjRev(revised)'!$B$4:$K$23,10,FALSE))*VLOOKUP($A40,'FY17ProjSCH(revised)'!$A$3:$S$22,MATCH(L$27,'FY17ProjSCH(revised)'!$A$2:$S$2,0),FALSE)</f>
        <v>5925.6382705811557</v>
      </c>
      <c r="M40" s="133">
        <f>+GPpcntSCH*(VLOOKUP($A40,'FY17ProjRev(revised)'!$B$4:$K$23,10,FALSE))*VLOOKUP($A40,'FY17ProjSCH(revised)'!$A$3:$S$22,MATCH(M$27,'FY17ProjSCH(revised)'!$A$2:$S$2,0),FALSE)</f>
        <v>0</v>
      </c>
      <c r="N40" s="133">
        <f>+GPpcntSCH*(VLOOKUP($A40,'FY17ProjRev(revised)'!$B$4:$K$23,10,FALSE))*VLOOKUP($A40,'FY17ProjSCH(revised)'!$A$3:$S$22,MATCH(N$27,'FY17ProjSCH(revised)'!$A$2:$S$2,0),FALSE)</f>
        <v>0</v>
      </c>
      <c r="O40" s="133">
        <f>+GPpcntSCH*(VLOOKUP($A40,'FY17ProjRev(revised)'!$B$4:$K$23,10,FALSE))*VLOOKUP($A40,'FY17ProjSCH(revised)'!$A$3:$S$22,MATCH(O$27,'FY17ProjSCH(revised)'!$A$2:$S$2,0),FALSE)</f>
        <v>658.4042522867951</v>
      </c>
      <c r="P40" s="133">
        <f>+GPpcntSCH*(VLOOKUP($A40,'FY17ProjRev(revised)'!$B$4:$K$23,10,FALSE))*VLOOKUP($A40,'FY17ProjSCH(revised)'!$A$3:$S$22,MATCH(P$27,'FY17ProjSCH(revised)'!$A$2:$S$2,0),FALSE)</f>
        <v>0</v>
      </c>
      <c r="Q40" s="133">
        <f>+GPpcntSCH*(VLOOKUP($A40,'FY17ProjRev(revised)'!$B$4:$K$23,10,FALSE))*VLOOKUP($A40,'FY17ProjSCH(revised)'!$A$3:$S$22,MATCH(Q$27,'FY17ProjSCH(revised)'!$A$2:$S$2,0),FALSE)</f>
        <v>376.23100130674004</v>
      </c>
      <c r="R40" s="133">
        <f>+GPpcntSCH*(VLOOKUP($A40,'FY17ProjRev(revised)'!$B$4:$K$23,10,FALSE))*VLOOKUP($A40,'FY17ProjSCH(revised)'!$A$3:$S$22,MATCH(R$27,'FY17ProjSCH(revised)'!$A$2:$S$2,0),FALSE)</f>
        <v>1034.635253593535</v>
      </c>
      <c r="S40" s="133">
        <f>+GPpcntSCH*(VLOOKUP($A40,'FY17ProjRev(revised)'!$B$4:$K$23,10,FALSE))*VLOOKUP($A40,'FY17ProjSCH(revised)'!$A$3:$S$22,MATCH(S$27,'FY17ProjSCH(revised)'!$A$2:$S$2,0),FALSE)</f>
        <v>0</v>
      </c>
      <c r="T40" s="133">
        <f>+GPpcntSCH*(VLOOKUP($A40,'FY17ProjRev(revised)'!$B$4:$K$23,10,FALSE))*VLOOKUP($A40,'FY17ProjSCH(revised)'!$A$3:$S$22,MATCH(T$27,'FY17ProjSCH(revised)'!$A$2:$S$2,0),FALSE)</f>
        <v>0</v>
      </c>
      <c r="U40" s="156">
        <f t="shared" si="4"/>
        <v>1094079.7518000002</v>
      </c>
    </row>
    <row r="41" spans="1:92" ht="20.100000000000001" customHeight="1" x14ac:dyDescent="0.25">
      <c r="A41" s="422">
        <v>39</v>
      </c>
      <c r="B41" s="128"/>
      <c r="C41" s="157" t="s">
        <v>51</v>
      </c>
      <c r="D41" s="158">
        <f>+GPpcntSCH*(VLOOKUP($A41,'FY17ProjRev(revised)'!$B$4:$K$23,10,FALSE))*VLOOKUP($A41,'FY17ProjSCH(revised)'!$A$3:$S$22,MATCH(D$27,'FY17ProjSCH(revised)'!$A$2:$S$2,0),FALSE)</f>
        <v>0</v>
      </c>
      <c r="E41" s="158">
        <f>+GPpcntSCH*(VLOOKUP($A41,'FY17ProjRev(revised)'!$B$4:$K$23,10,FALSE))*VLOOKUP($A41,'FY17ProjSCH(revised)'!$A$3:$S$22,MATCH(E$27,'FY17ProjSCH(revised)'!$A$2:$S$2,0),FALSE)</f>
        <v>8220.913255793992</v>
      </c>
      <c r="F41" s="158">
        <f>+GPpcntSCH*(VLOOKUP($A41,'FY17ProjRev(revised)'!$B$4:$K$23,10,FALSE))*VLOOKUP($A41,'FY17ProjSCH(revised)'!$A$3:$S$22,MATCH(F$27,'FY17ProjSCH(revised)'!$A$2:$S$2,0),FALSE)</f>
        <v>6490.1946756268353</v>
      </c>
      <c r="G41" s="158">
        <f>+GPpcntSCH*(VLOOKUP($A41,'FY17ProjRev(revised)'!$B$4:$K$23,10,FALSE))*VLOOKUP($A41,'FY17ProjSCH(revised)'!$A$3:$S$22,MATCH(G$27,'FY17ProjSCH(revised)'!$A$2:$S$2,0),FALSE)</f>
        <v>0</v>
      </c>
      <c r="H41" s="158">
        <f>+GPpcntSCH*(VLOOKUP($A41,'FY17ProjRev(revised)'!$B$4:$K$23,10,FALSE))*VLOOKUP($A41,'FY17ProjSCH(revised)'!$A$3:$S$22,MATCH(H$27,'FY17ProjSCH(revised)'!$A$2:$S$2,0),FALSE)</f>
        <v>346.14371603343125</v>
      </c>
      <c r="I41" s="158">
        <f>+GPpcntSCH*(VLOOKUP($A41,'FY17ProjRev(revised)'!$B$4:$K$23,10,FALSE))*VLOOKUP($A41,'FY17ProjSCH(revised)'!$A$3:$S$22,MATCH(I$27,'FY17ProjSCH(revised)'!$A$2:$S$2,0),FALSE)</f>
        <v>0</v>
      </c>
      <c r="J41" s="158">
        <f>+GPpcntSCH*(VLOOKUP($A41,'FY17ProjRev(revised)'!$B$4:$K$23,10,FALSE))*VLOOKUP($A41,'FY17ProjSCH(revised)'!$A$3:$S$22,MATCH(J$27,'FY17ProjSCH(revised)'!$A$2:$S$2,0),FALSE)</f>
        <v>0</v>
      </c>
      <c r="K41" s="158">
        <f>+GPpcntSCH*(VLOOKUP($A41,'FY17ProjRev(revised)'!$B$4:$K$23,10,FALSE))*VLOOKUP($A41,'FY17ProjSCH(revised)'!$A$3:$S$22,MATCH(K$27,'FY17ProjSCH(revised)'!$A$2:$S$2,0),FALSE)</f>
        <v>1896088.7405021279</v>
      </c>
      <c r="L41" s="158">
        <f>+GPpcntSCH*(VLOOKUP($A41,'FY17ProjRev(revised)'!$B$4:$K$23,10,FALSE))*VLOOKUP($A41,'FY17ProjSCH(revised)'!$A$3:$S$22,MATCH(L$27,'FY17ProjSCH(revised)'!$A$2:$S$2,0),FALSE)</f>
        <v>3201.8293733092391</v>
      </c>
      <c r="M41" s="158">
        <f>+GPpcntSCH*(VLOOKUP($A41,'FY17ProjRev(revised)'!$B$4:$K$23,10,FALSE))*VLOOKUP($A41,'FY17ProjSCH(revised)'!$A$3:$S$22,MATCH(M$27,'FY17ProjSCH(revised)'!$A$2:$S$2,0),FALSE)</f>
        <v>0</v>
      </c>
      <c r="N41" s="158">
        <f>+GPpcntSCH*(VLOOKUP($A41,'FY17ProjRev(revised)'!$B$4:$K$23,10,FALSE))*VLOOKUP($A41,'FY17ProjSCH(revised)'!$A$3:$S$22,MATCH(N$27,'FY17ProjSCH(revised)'!$A$2:$S$2,0),FALSE)</f>
        <v>0</v>
      </c>
      <c r="O41" s="158">
        <f>+GPpcntSCH*(VLOOKUP($A41,'FY17ProjRev(revised)'!$B$4:$K$23,10,FALSE))*VLOOKUP($A41,'FY17ProjSCH(revised)'!$A$3:$S$22,MATCH(O$27,'FY17ProjSCH(revised)'!$A$2:$S$2,0),FALSE)</f>
        <v>519.21557405014687</v>
      </c>
      <c r="P41" s="158">
        <f>+GPpcntSCH*(VLOOKUP($A41,'FY17ProjRev(revised)'!$B$4:$K$23,10,FALSE))*VLOOKUP($A41,'FY17ProjSCH(revised)'!$A$3:$S$22,MATCH(P$27,'FY17ProjSCH(revised)'!$A$2:$S$2,0),FALSE)</f>
        <v>0</v>
      </c>
      <c r="Q41" s="158">
        <f>+GPpcntSCH*(VLOOKUP($A41,'FY17ProjRev(revised)'!$B$4:$K$23,10,FALSE))*VLOOKUP($A41,'FY17ProjSCH(revised)'!$A$3:$S$22,MATCH(Q$27,'FY17ProjSCH(revised)'!$A$2:$S$2,0),FALSE)</f>
        <v>0</v>
      </c>
      <c r="R41" s="158">
        <f>+GPpcntSCH*(VLOOKUP($A41,'FY17ProjRev(revised)'!$B$4:$K$23,10,FALSE))*VLOOKUP($A41,'FY17ProjSCH(revised)'!$A$3:$S$22,MATCH(R$27,'FY17ProjSCH(revised)'!$A$2:$S$2,0),FALSE)</f>
        <v>605.75150305850457</v>
      </c>
      <c r="S41" s="158">
        <f>+GPpcntSCH*(VLOOKUP($A41,'FY17ProjRev(revised)'!$B$4:$K$23,10,FALSE))*VLOOKUP($A41,'FY17ProjSCH(revised)'!$A$3:$S$22,MATCH(S$27,'FY17ProjSCH(revised)'!$A$2:$S$2,0),FALSE)</f>
        <v>0</v>
      </c>
      <c r="T41" s="158">
        <f>+GPpcntSCH*(VLOOKUP($A41,'FY17ProjRev(revised)'!$B$4:$K$23,10,FALSE))*VLOOKUP($A41,'FY17ProjSCH(revised)'!$A$3:$S$22,MATCH(T$27,'FY17ProjSCH(revised)'!$A$2:$S$2,0),FALSE)</f>
        <v>0</v>
      </c>
      <c r="U41" s="159">
        <f t="shared" si="4"/>
        <v>1915472.7885999999</v>
      </c>
    </row>
    <row r="42" spans="1:92" s="40" customFormat="1" ht="20.100000000000001" customHeight="1" x14ac:dyDescent="0.25">
      <c r="A42" s="422">
        <v>41</v>
      </c>
      <c r="B42" s="128"/>
      <c r="C42" s="155" t="s">
        <v>53</v>
      </c>
      <c r="D42" s="133">
        <f>+GPpcntSCH*(VLOOKUP($A42,'FY17ProjRev(revised)'!$B$4:$K$23,10,FALSE))*VLOOKUP($A42,'FY17ProjSCH(revised)'!$A$3:$S$22,MATCH(D$27,'FY17ProjSCH(revised)'!$A$2:$S$2,0),FALSE)</f>
        <v>0</v>
      </c>
      <c r="E42" s="133">
        <f>+GPpcntSCH*(VLOOKUP($A42,'FY17ProjRev(revised)'!$B$4:$K$23,10,FALSE))*VLOOKUP($A42,'FY17ProjSCH(revised)'!$A$3:$S$22,MATCH(E$27,'FY17ProjSCH(revised)'!$A$2:$S$2,0),FALSE)</f>
        <v>10915.34155389455</v>
      </c>
      <c r="F42" s="133">
        <f>+GPpcntSCH*(VLOOKUP($A42,'FY17ProjRev(revised)'!$B$4:$K$23,10,FALSE))*VLOOKUP($A42,'FY17ProjSCH(revised)'!$A$3:$S$22,MATCH(F$27,'FY17ProjSCH(revised)'!$A$2:$S$2,0),FALSE)</f>
        <v>885.02769355901739</v>
      </c>
      <c r="G42" s="133">
        <f>+GPpcntSCH*(VLOOKUP($A42,'FY17ProjRev(revised)'!$B$4:$K$23,10,FALSE))*VLOOKUP($A42,'FY17ProjSCH(revised)'!$A$3:$S$22,MATCH(G$27,'FY17ProjSCH(revised)'!$A$2:$S$2,0),FALSE)</f>
        <v>0</v>
      </c>
      <c r="H42" s="133">
        <f>+GPpcntSCH*(VLOOKUP($A42,'FY17ProjRev(revised)'!$B$4:$K$23,10,FALSE))*VLOOKUP($A42,'FY17ProjSCH(revised)'!$A$3:$S$22,MATCH(H$27,'FY17ProjSCH(revised)'!$A$2:$S$2,0),FALSE)</f>
        <v>0</v>
      </c>
      <c r="I42" s="133">
        <f>+GPpcntSCH*(VLOOKUP($A42,'FY17ProjRev(revised)'!$B$4:$K$23,10,FALSE))*VLOOKUP($A42,'FY17ProjSCH(revised)'!$A$3:$S$22,MATCH(I$27,'FY17ProjSCH(revised)'!$A$2:$S$2,0),FALSE)</f>
        <v>1376.7097455362493</v>
      </c>
      <c r="J42" s="133">
        <f>+GPpcntSCH*(VLOOKUP($A42,'FY17ProjRev(revised)'!$B$4:$K$23,10,FALSE))*VLOOKUP($A42,'FY17ProjSCH(revised)'!$A$3:$S$22,MATCH(J$27,'FY17ProjSCH(revised)'!$A$2:$S$2,0),FALSE)</f>
        <v>0</v>
      </c>
      <c r="K42" s="133">
        <f>+GPpcntSCH*(VLOOKUP($A42,'FY17ProjRev(revised)'!$B$4:$K$23,10,FALSE))*VLOOKUP($A42,'FY17ProjSCH(revised)'!$A$3:$S$22,MATCH(K$27,'FY17ProjSCH(revised)'!$A$2:$S$2,0),FALSE)</f>
        <v>311431.41172237869</v>
      </c>
      <c r="L42" s="133">
        <f>+GPpcntSCH*(VLOOKUP($A42,'FY17ProjRev(revised)'!$B$4:$K$23,10,FALSE))*VLOOKUP($A42,'FY17ProjSCH(revised)'!$A$3:$S$22,MATCH(L$27,'FY17ProjSCH(revised)'!$A$2:$S$2,0),FALSE)</f>
        <v>3048.4287222588378</v>
      </c>
      <c r="M42" s="133">
        <f>+GPpcntSCH*(VLOOKUP($A42,'FY17ProjRev(revised)'!$B$4:$K$23,10,FALSE))*VLOOKUP($A42,'FY17ProjSCH(revised)'!$A$3:$S$22,MATCH(M$27,'FY17ProjSCH(revised)'!$A$2:$S$2,0),FALSE)</f>
        <v>0</v>
      </c>
      <c r="N42" s="133">
        <f>+GPpcntSCH*(VLOOKUP($A42,'FY17ProjRev(revised)'!$B$4:$K$23,10,FALSE))*VLOOKUP($A42,'FY17ProjSCH(revised)'!$A$3:$S$22,MATCH(N$27,'FY17ProjSCH(revised)'!$A$2:$S$2,0),FALSE)</f>
        <v>0</v>
      </c>
      <c r="O42" s="133">
        <f>+GPpcntSCH*(VLOOKUP($A42,'FY17ProjRev(revised)'!$B$4:$K$23,10,FALSE))*VLOOKUP($A42,'FY17ProjSCH(revised)'!$A$3:$S$22,MATCH(O$27,'FY17ProjSCH(revised)'!$A$2:$S$2,0),FALSE)</f>
        <v>0</v>
      </c>
      <c r="P42" s="133">
        <f>+GPpcntSCH*(VLOOKUP($A42,'FY17ProjRev(revised)'!$B$4:$K$23,10,FALSE))*VLOOKUP($A42,'FY17ProjSCH(revised)'!$A$3:$S$22,MATCH(P$27,'FY17ProjSCH(revised)'!$A$2:$S$2,0),FALSE)</f>
        <v>0</v>
      </c>
      <c r="Q42" s="133">
        <f>+GPpcntSCH*(VLOOKUP($A42,'FY17ProjRev(revised)'!$B$4:$K$23,10,FALSE))*VLOOKUP($A42,'FY17ProjSCH(revised)'!$A$3:$S$22,MATCH(Q$27,'FY17ProjSCH(revised)'!$A$2:$S$2,0),FALSE)</f>
        <v>0</v>
      </c>
      <c r="R42" s="133">
        <f>+GPpcntSCH*(VLOOKUP($A42,'FY17ProjRev(revised)'!$B$4:$K$23,10,FALSE))*VLOOKUP($A42,'FY17ProjSCH(revised)'!$A$3:$S$22,MATCH(R$27,'FY17ProjSCH(revised)'!$A$2:$S$2,0),FALSE)</f>
        <v>590.0184623726783</v>
      </c>
      <c r="S42" s="133">
        <f>+GPpcntSCH*(VLOOKUP($A42,'FY17ProjRev(revised)'!$B$4:$K$23,10,FALSE))*VLOOKUP($A42,'FY17ProjSCH(revised)'!$A$3:$S$22,MATCH(S$27,'FY17ProjSCH(revised)'!$A$2:$S$2,0),FALSE)</f>
        <v>0</v>
      </c>
      <c r="T42" s="133">
        <f>+GPpcntSCH*(VLOOKUP($A42,'FY17ProjRev(revised)'!$B$4:$K$23,10,FALSE))*VLOOKUP($A42,'FY17ProjSCH(revised)'!$A$3:$S$22,MATCH(T$27,'FY17ProjSCH(revised)'!$A$2:$S$2,0),FALSE)</f>
        <v>0</v>
      </c>
      <c r="U42" s="156">
        <f t="shared" si="4"/>
        <v>328246.93790000002</v>
      </c>
    </row>
    <row r="43" spans="1:92" ht="20.100000000000001" customHeight="1" x14ac:dyDescent="0.25">
      <c r="A43" s="422">
        <v>45</v>
      </c>
      <c r="B43" s="128"/>
      <c r="C43" s="157" t="s">
        <v>162</v>
      </c>
      <c r="D43" s="158">
        <f>+GPpcntSCH*(VLOOKUP($A43,'FY17ProjRev(revised)'!$B$4:$K$23,10,FALSE))*VLOOKUP($A43,'FY17ProjSCH(revised)'!$A$3:$S$22,MATCH(D$27,'FY17ProjSCH(revised)'!$A$2:$S$2,0),FALSE)</f>
        <v>0</v>
      </c>
      <c r="E43" s="158">
        <f>+GPpcntSCH*(VLOOKUP($A43,'FY17ProjRev(revised)'!$B$4:$K$23,10,FALSE))*VLOOKUP($A43,'FY17ProjSCH(revised)'!$A$3:$S$22,MATCH(E$27,'FY17ProjSCH(revised)'!$A$2:$S$2,0),FALSE)</f>
        <v>1114.2142666666666</v>
      </c>
      <c r="F43" s="158">
        <f>+GPpcntSCH*(VLOOKUP($A43,'FY17ProjRev(revised)'!$B$4:$K$23,10,FALSE))*VLOOKUP($A43,'FY17ProjSCH(revised)'!$A$3:$S$22,MATCH(F$27,'FY17ProjSCH(revised)'!$A$2:$S$2,0),FALSE)</f>
        <v>0</v>
      </c>
      <c r="G43" s="158">
        <f>+GPpcntSCH*(VLOOKUP($A43,'FY17ProjRev(revised)'!$B$4:$K$23,10,FALSE))*VLOOKUP($A43,'FY17ProjSCH(revised)'!$A$3:$S$22,MATCH(G$27,'FY17ProjSCH(revised)'!$A$2:$S$2,0),FALSE)</f>
        <v>92.851188888888899</v>
      </c>
      <c r="H43" s="158">
        <f>+GPpcntSCH*(VLOOKUP($A43,'FY17ProjRev(revised)'!$B$4:$K$23,10,FALSE))*VLOOKUP($A43,'FY17ProjSCH(revised)'!$A$3:$S$22,MATCH(H$27,'FY17ProjSCH(revised)'!$A$2:$S$2,0),FALSE)</f>
        <v>0</v>
      </c>
      <c r="I43" s="158">
        <f>+GPpcntSCH*(VLOOKUP($A43,'FY17ProjRev(revised)'!$B$4:$K$23,10,FALSE))*VLOOKUP($A43,'FY17ProjSCH(revised)'!$A$3:$S$22,MATCH(I$27,'FY17ProjSCH(revised)'!$A$2:$S$2,0),FALSE)</f>
        <v>0</v>
      </c>
      <c r="J43" s="158">
        <f>+GPpcntSCH*(VLOOKUP($A43,'FY17ProjRev(revised)'!$B$4:$K$23,10,FALSE))*VLOOKUP($A43,'FY17ProjSCH(revised)'!$A$3:$S$22,MATCH(J$27,'FY17ProjSCH(revised)'!$A$2:$S$2,0),FALSE)</f>
        <v>0</v>
      </c>
      <c r="K43" s="158">
        <f>+GPpcntSCH*(VLOOKUP($A43,'FY17ProjRev(revised)'!$B$4:$K$23,10,FALSE))*VLOOKUP($A43,'FY17ProjSCH(revised)'!$A$3:$S$22,MATCH(K$27,'FY17ProjSCH(revised)'!$A$2:$S$2,0),FALSE)</f>
        <v>0</v>
      </c>
      <c r="L43" s="158">
        <f>+GPpcntSCH*(VLOOKUP($A43,'FY17ProjRev(revised)'!$B$4:$K$23,10,FALSE))*VLOOKUP($A43,'FY17ProjSCH(revised)'!$A$3:$S$22,MATCH(L$27,'FY17ProjSCH(revised)'!$A$2:$S$2,0),FALSE)</f>
        <v>4271.1546888888888</v>
      </c>
      <c r="M43" s="158">
        <f>+GPpcntSCH*(VLOOKUP($A43,'FY17ProjRev(revised)'!$B$4:$K$23,10,FALSE))*VLOOKUP($A43,'FY17ProjSCH(revised)'!$A$3:$S$22,MATCH(M$27,'FY17ProjSCH(revised)'!$A$2:$S$2,0),FALSE)</f>
        <v>3156.9404222222224</v>
      </c>
      <c r="N43" s="158">
        <f>+GPpcntSCH*(VLOOKUP($A43,'FY17ProjRev(revised)'!$B$4:$K$23,10,FALSE))*VLOOKUP($A43,'FY17ProjSCH(revised)'!$A$3:$S$22,MATCH(N$27,'FY17ProjSCH(revised)'!$A$2:$S$2,0),FALSE)</f>
        <v>92.851188888888899</v>
      </c>
      <c r="O43" s="158">
        <f>+GPpcntSCH*(VLOOKUP($A43,'FY17ProjRev(revised)'!$B$4:$K$23,10,FALSE))*VLOOKUP($A43,'FY17ProjSCH(revised)'!$A$3:$S$22,MATCH(O$27,'FY17ProjSCH(revised)'!$A$2:$S$2,0),FALSE)</f>
        <v>7335.243922222222</v>
      </c>
      <c r="P43" s="158">
        <f>+GPpcntSCH*(VLOOKUP($A43,'FY17ProjRev(revised)'!$B$4:$K$23,10,FALSE))*VLOOKUP($A43,'FY17ProjSCH(revised)'!$A$3:$S$22,MATCH(P$27,'FY17ProjSCH(revised)'!$A$2:$S$2,0),FALSE)</f>
        <v>292852.64975555555</v>
      </c>
      <c r="Q43" s="158">
        <f>+GPpcntSCH*(VLOOKUP($A43,'FY17ProjRev(revised)'!$B$4:$K$23,10,FALSE))*VLOOKUP($A43,'FY17ProjSCH(revised)'!$A$3:$S$22,MATCH(Q$27,'FY17ProjSCH(revised)'!$A$2:$S$2,0),FALSE)</f>
        <v>9563.6724555555556</v>
      </c>
      <c r="R43" s="158">
        <f>+GPpcntSCH*(VLOOKUP($A43,'FY17ProjRev(revised)'!$B$4:$K$23,10,FALSE))*VLOOKUP($A43,'FY17ProjSCH(revised)'!$A$3:$S$22,MATCH(R$27,'FY17ProjSCH(revised)'!$A$2:$S$2,0),FALSE)</f>
        <v>8263.7558111111121</v>
      </c>
      <c r="S43" s="158">
        <f>+GPpcntSCH*(VLOOKUP($A43,'FY17ProjRev(revised)'!$B$4:$K$23,10,FALSE))*VLOOKUP($A43,'FY17ProjSCH(revised)'!$A$3:$S$22,MATCH(S$27,'FY17ProjSCH(revised)'!$A$2:$S$2,0),FALSE)</f>
        <v>0</v>
      </c>
      <c r="T43" s="158">
        <f>+GPpcntSCH*(VLOOKUP($A43,'FY17ProjRev(revised)'!$B$4:$K$23,10,FALSE))*VLOOKUP($A43,'FY17ProjSCH(revised)'!$A$3:$S$22,MATCH(T$27,'FY17ProjSCH(revised)'!$A$2:$S$2,0),FALSE)</f>
        <v>0</v>
      </c>
      <c r="U43" s="159">
        <f t="shared" si="4"/>
        <v>326743.33370000002</v>
      </c>
    </row>
    <row r="44" spans="1:92" s="40" customFormat="1" ht="20.100000000000001" customHeight="1" x14ac:dyDescent="0.25">
      <c r="A44" s="422">
        <v>47</v>
      </c>
      <c r="B44" s="128"/>
      <c r="C44" s="155" t="s">
        <v>60</v>
      </c>
      <c r="D44" s="133">
        <f>+GPpcntSCH*(VLOOKUP($A44,'FY17ProjRev(revised)'!$B$4:$K$23,10,FALSE))*VLOOKUP($A44,'FY17ProjSCH(revised)'!$A$3:$S$22,MATCH(D$27,'FY17ProjSCH(revised)'!$A$2:$S$2,0),FALSE)</f>
        <v>0</v>
      </c>
      <c r="E44" s="133">
        <f>+GPpcntSCH*(VLOOKUP($A44,'FY17ProjRev(revised)'!$B$4:$K$23,10,FALSE))*VLOOKUP($A44,'FY17ProjSCH(revised)'!$A$3:$S$22,MATCH(E$27,'FY17ProjSCH(revised)'!$A$2:$S$2,0),FALSE)</f>
        <v>433.33331624000402</v>
      </c>
      <c r="F44" s="133">
        <f>+GPpcntSCH*(VLOOKUP($A44,'FY17ProjRev(revised)'!$B$4:$K$23,10,FALSE))*VLOOKUP($A44,'FY17ProjSCH(revised)'!$A$3:$S$22,MATCH(F$27,'FY17ProjSCH(revised)'!$A$2:$S$2,0),FALSE)</f>
        <v>1299.9999487200121</v>
      </c>
      <c r="G44" s="133">
        <f>+GPpcntSCH*(VLOOKUP($A44,'FY17ProjRev(revised)'!$B$4:$K$23,10,FALSE))*VLOOKUP($A44,'FY17ProjSCH(revised)'!$A$3:$S$22,MATCH(G$27,'FY17ProjSCH(revised)'!$A$2:$S$2,0),FALSE)</f>
        <v>0</v>
      </c>
      <c r="H44" s="133">
        <f>+GPpcntSCH*(VLOOKUP($A44,'FY17ProjRev(revised)'!$B$4:$K$23,10,FALSE))*VLOOKUP($A44,'FY17ProjSCH(revised)'!$A$3:$S$22,MATCH(H$27,'FY17ProjSCH(revised)'!$A$2:$S$2,0),FALSE)</f>
        <v>0</v>
      </c>
      <c r="I44" s="133">
        <f>+GPpcntSCH*(VLOOKUP($A44,'FY17ProjRev(revised)'!$B$4:$K$23,10,FALSE))*VLOOKUP($A44,'FY17ProjSCH(revised)'!$A$3:$S$22,MATCH(I$27,'FY17ProjSCH(revised)'!$A$2:$S$2,0),FALSE)</f>
        <v>433.33331624000402</v>
      </c>
      <c r="J44" s="133">
        <f>+GPpcntSCH*(VLOOKUP($A44,'FY17ProjRev(revised)'!$B$4:$K$23,10,FALSE))*VLOOKUP($A44,'FY17ProjSCH(revised)'!$A$3:$S$22,MATCH(J$27,'FY17ProjSCH(revised)'!$A$2:$S$2,0),FALSE)</f>
        <v>0</v>
      </c>
      <c r="K44" s="133">
        <f>+GPpcntSCH*(VLOOKUP($A44,'FY17ProjRev(revised)'!$B$4:$K$23,10,FALSE))*VLOOKUP($A44,'FY17ProjSCH(revised)'!$A$3:$S$22,MATCH(K$27,'FY17ProjSCH(revised)'!$A$2:$S$2,0),FALSE)</f>
        <v>0</v>
      </c>
      <c r="L44" s="133">
        <f>+GPpcntSCH*(VLOOKUP($A44,'FY17ProjRev(revised)'!$B$4:$K$23,10,FALSE))*VLOOKUP($A44,'FY17ProjSCH(revised)'!$A$3:$S$22,MATCH(L$27,'FY17ProjSCH(revised)'!$A$2:$S$2,0),FALSE)</f>
        <v>0</v>
      </c>
      <c r="M44" s="133">
        <f>+GPpcntSCH*(VLOOKUP($A44,'FY17ProjRev(revised)'!$B$4:$K$23,10,FALSE))*VLOOKUP($A44,'FY17ProjSCH(revised)'!$A$3:$S$22,MATCH(M$27,'FY17ProjSCH(revised)'!$A$2:$S$2,0),FALSE)</f>
        <v>1299.9999487200121</v>
      </c>
      <c r="N44" s="133">
        <f>+GPpcntSCH*(VLOOKUP($A44,'FY17ProjRev(revised)'!$B$4:$K$23,10,FALSE))*VLOOKUP($A44,'FY17ProjSCH(revised)'!$A$3:$S$22,MATCH(N$27,'FY17ProjSCH(revised)'!$A$2:$S$2,0),FALSE)</f>
        <v>0</v>
      </c>
      <c r="O44" s="133">
        <f>+GPpcntSCH*(VLOOKUP($A44,'FY17ProjRev(revised)'!$B$4:$K$23,10,FALSE))*VLOOKUP($A44,'FY17ProjSCH(revised)'!$A$3:$S$22,MATCH(O$27,'FY17ProjSCH(revised)'!$A$2:$S$2,0),FALSE)</f>
        <v>146466.66088912135</v>
      </c>
      <c r="P44" s="133">
        <f>+GPpcntSCH*(VLOOKUP($A44,'FY17ProjRev(revised)'!$B$4:$K$23,10,FALSE))*VLOOKUP($A44,'FY17ProjSCH(revised)'!$A$3:$S$22,MATCH(P$27,'FY17ProjSCH(revised)'!$A$2:$S$2,0),FALSE)</f>
        <v>12855.555048453452</v>
      </c>
      <c r="Q44" s="133">
        <f>+GPpcntSCH*(VLOOKUP($A44,'FY17ProjRev(revised)'!$B$4:$K$23,10,FALSE))*VLOOKUP($A44,'FY17ProjSCH(revised)'!$A$3:$S$22,MATCH(Q$27,'FY17ProjSCH(revised)'!$A$2:$S$2,0),FALSE)</f>
        <v>1260349.9502840517</v>
      </c>
      <c r="R44" s="133">
        <f>+GPpcntSCH*(VLOOKUP($A44,'FY17ProjRev(revised)'!$B$4:$K$23,10,FALSE))*VLOOKUP($A44,'FY17ProjSCH(revised)'!$A$3:$S$22,MATCH(R$27,'FY17ProjSCH(revised)'!$A$2:$S$2,0),FALSE)</f>
        <v>12855.555048453452</v>
      </c>
      <c r="S44" s="133">
        <f>+GPpcntSCH*(VLOOKUP($A44,'FY17ProjRev(revised)'!$B$4:$K$23,10,FALSE))*VLOOKUP($A44,'FY17ProjSCH(revised)'!$A$3:$S$22,MATCH(S$27,'FY17ProjSCH(revised)'!$A$2:$S$2,0),FALSE)</f>
        <v>0</v>
      </c>
      <c r="T44" s="133">
        <f>+GPpcntSCH*(VLOOKUP($A44,'FY17ProjRev(revised)'!$B$4:$K$23,10,FALSE))*VLOOKUP($A44,'FY17ProjSCH(revised)'!$A$3:$S$22,MATCH(T$27,'FY17ProjSCH(revised)'!$A$2:$S$2,0),FALSE)</f>
        <v>0</v>
      </c>
      <c r="U44" s="156">
        <f t="shared" si="4"/>
        <v>1435994.3877999999</v>
      </c>
    </row>
    <row r="45" spans="1:92" ht="20.100000000000001" customHeight="1" x14ac:dyDescent="0.25">
      <c r="A45" s="422">
        <v>49</v>
      </c>
      <c r="B45" s="128"/>
      <c r="C45" s="157" t="s">
        <v>63</v>
      </c>
      <c r="D45" s="158">
        <f>+GPpcntSCH*(VLOOKUP($A45,'FY17ProjRev(revised)'!$B$4:$K$23,10,FALSE))*VLOOKUP($A45,'FY17ProjSCH(revised)'!$A$3:$S$22,MATCH(D$27,'FY17ProjSCH(revised)'!$A$2:$S$2,0),FALSE)</f>
        <v>0</v>
      </c>
      <c r="E45" s="158">
        <f>+GPpcntSCH*(VLOOKUP($A45,'FY17ProjRev(revised)'!$B$4:$K$23,10,FALSE))*VLOOKUP($A45,'FY17ProjSCH(revised)'!$A$3:$S$22,MATCH(E$27,'FY17ProjSCH(revised)'!$A$2:$S$2,0),FALSE)</f>
        <v>1248.8378598399031</v>
      </c>
      <c r="F45" s="158">
        <f>+GPpcntSCH*(VLOOKUP($A45,'FY17ProjRev(revised)'!$B$4:$K$23,10,FALSE))*VLOOKUP($A45,'FY17ProjSCH(revised)'!$A$3:$S$22,MATCH(F$27,'FY17ProjSCH(revised)'!$A$2:$S$2,0),FALSE)</f>
        <v>166.51171464532044</v>
      </c>
      <c r="G45" s="158">
        <f>+GPpcntSCH*(VLOOKUP($A45,'FY17ProjRev(revised)'!$B$4:$K$23,10,FALSE))*VLOOKUP($A45,'FY17ProjSCH(revised)'!$A$3:$S$22,MATCH(G$27,'FY17ProjSCH(revised)'!$A$2:$S$2,0),FALSE)</f>
        <v>0</v>
      </c>
      <c r="H45" s="158">
        <f>+GPpcntSCH*(VLOOKUP($A45,'FY17ProjRev(revised)'!$B$4:$K$23,10,FALSE))*VLOOKUP($A45,'FY17ProjSCH(revised)'!$A$3:$S$22,MATCH(H$27,'FY17ProjSCH(revised)'!$A$2:$S$2,0),FALSE)</f>
        <v>0</v>
      </c>
      <c r="I45" s="158">
        <f>+GPpcntSCH*(VLOOKUP($A45,'FY17ProjRev(revised)'!$B$4:$K$23,10,FALSE))*VLOOKUP($A45,'FY17ProjSCH(revised)'!$A$3:$S$22,MATCH(I$27,'FY17ProjSCH(revised)'!$A$2:$S$2,0),FALSE)</f>
        <v>0</v>
      </c>
      <c r="J45" s="158">
        <f>+GPpcntSCH*(VLOOKUP($A45,'FY17ProjRev(revised)'!$B$4:$K$23,10,FALSE))*VLOOKUP($A45,'FY17ProjSCH(revised)'!$A$3:$S$22,MATCH(J$27,'FY17ProjSCH(revised)'!$A$2:$S$2,0),FALSE)</f>
        <v>0</v>
      </c>
      <c r="K45" s="158">
        <f>+GPpcntSCH*(VLOOKUP($A45,'FY17ProjRev(revised)'!$B$4:$K$23,10,FALSE))*VLOOKUP($A45,'FY17ProjSCH(revised)'!$A$3:$S$22,MATCH(K$27,'FY17ProjSCH(revised)'!$A$2:$S$2,0),FALSE)</f>
        <v>0</v>
      </c>
      <c r="L45" s="158">
        <f>+GPpcntSCH*(VLOOKUP($A45,'FY17ProjRev(revised)'!$B$4:$K$23,10,FALSE))*VLOOKUP($A45,'FY17ProjSCH(revised)'!$A$3:$S$22,MATCH(L$27,'FY17ProjSCH(revised)'!$A$2:$S$2,0),FALSE)</f>
        <v>0</v>
      </c>
      <c r="M45" s="158">
        <f>+GPpcntSCH*(VLOOKUP($A45,'FY17ProjRev(revised)'!$B$4:$K$23,10,FALSE))*VLOOKUP($A45,'FY17ProjSCH(revised)'!$A$3:$S$22,MATCH(M$27,'FY17ProjSCH(revised)'!$A$2:$S$2,0),FALSE)</f>
        <v>0</v>
      </c>
      <c r="N45" s="158">
        <f>+GPpcntSCH*(VLOOKUP($A45,'FY17ProjRev(revised)'!$B$4:$K$23,10,FALSE))*VLOOKUP($A45,'FY17ProjSCH(revised)'!$A$3:$S$22,MATCH(N$27,'FY17ProjSCH(revised)'!$A$2:$S$2,0),FALSE)</f>
        <v>0</v>
      </c>
      <c r="O45" s="158">
        <f>+GPpcntSCH*(VLOOKUP($A45,'FY17ProjRev(revised)'!$B$4:$K$23,10,FALSE))*VLOOKUP($A45,'FY17ProjSCH(revised)'!$A$3:$S$22,MATCH(O$27,'FY17ProjSCH(revised)'!$A$2:$S$2,0),FALSE)</f>
        <v>3300012.4166982826</v>
      </c>
      <c r="P45" s="158">
        <f>+GPpcntSCH*(VLOOKUP($A45,'FY17ProjRev(revised)'!$B$4:$K$23,10,FALSE))*VLOOKUP($A45,'FY17ProjSCH(revised)'!$A$3:$S$22,MATCH(P$27,'FY17ProjSCH(revised)'!$A$2:$S$2,0),FALSE)</f>
        <v>0</v>
      </c>
      <c r="Q45" s="158">
        <f>+GPpcntSCH*(VLOOKUP($A45,'FY17ProjRev(revised)'!$B$4:$K$23,10,FALSE))*VLOOKUP($A45,'FY17ProjSCH(revised)'!$A$3:$S$22,MATCH(Q$27,'FY17ProjSCH(revised)'!$A$2:$S$2,0),FALSE)</f>
        <v>0</v>
      </c>
      <c r="R45" s="158">
        <f>+GPpcntSCH*(VLOOKUP($A45,'FY17ProjRev(revised)'!$B$4:$K$23,10,FALSE))*VLOOKUP($A45,'FY17ProjSCH(revised)'!$A$3:$S$22,MATCH(R$27,'FY17ProjSCH(revised)'!$A$2:$S$2,0),FALSE)</f>
        <v>5994.4217272315354</v>
      </c>
      <c r="S45" s="158">
        <f>+GPpcntSCH*(VLOOKUP($A45,'FY17ProjRev(revised)'!$B$4:$K$23,10,FALSE))*VLOOKUP($A45,'FY17ProjSCH(revised)'!$A$3:$S$22,MATCH(S$27,'FY17ProjSCH(revised)'!$A$2:$S$2,0),FALSE)</f>
        <v>0</v>
      </c>
      <c r="T45" s="158">
        <f>+GPpcntSCH*(VLOOKUP($A45,'FY17ProjRev(revised)'!$B$4:$K$23,10,FALSE))*VLOOKUP($A45,'FY17ProjSCH(revised)'!$A$3:$S$22,MATCH(T$27,'FY17ProjSCH(revised)'!$A$2:$S$2,0),FALSE)</f>
        <v>0</v>
      </c>
      <c r="U45" s="159">
        <f t="shared" si="4"/>
        <v>3307422.1879999996</v>
      </c>
    </row>
    <row r="46" spans="1:92" s="40" customFormat="1" ht="20.100000000000001" customHeight="1" x14ac:dyDescent="0.25">
      <c r="A46" s="422">
        <v>51</v>
      </c>
      <c r="B46" s="128"/>
      <c r="C46" s="155" t="s">
        <v>66</v>
      </c>
      <c r="D46" s="133">
        <f>+GPpcntSCH*(VLOOKUP($A46,'FY17ProjRev(revised)'!$B$4:$K$23,10,FALSE))*VLOOKUP($A46,'FY17ProjSCH(revised)'!$A$3:$S$22,MATCH(D$27,'FY17ProjSCH(revised)'!$A$2:$S$2,0),FALSE)</f>
        <v>0</v>
      </c>
      <c r="E46" s="133">
        <f>+GPpcntSCH*(VLOOKUP($A46,'FY17ProjRev(revised)'!$B$4:$K$23,10,FALSE))*VLOOKUP($A46,'FY17ProjSCH(revised)'!$A$3:$S$22,MATCH(E$27,'FY17ProjSCH(revised)'!$A$2:$S$2,0),FALSE)</f>
        <v>422.487088895939</v>
      </c>
      <c r="F46" s="133">
        <f>+GPpcntSCH*(VLOOKUP($A46,'FY17ProjRev(revised)'!$B$4:$K$23,10,FALSE))*VLOOKUP($A46,'FY17ProjSCH(revised)'!$A$3:$S$22,MATCH(F$27,'FY17ProjSCH(revised)'!$A$2:$S$2,0),FALSE)</f>
        <v>0</v>
      </c>
      <c r="G46" s="133">
        <f>+GPpcntSCH*(VLOOKUP($A46,'FY17ProjRev(revised)'!$B$4:$K$23,10,FALSE))*VLOOKUP($A46,'FY17ProjSCH(revised)'!$A$3:$S$22,MATCH(G$27,'FY17ProjSCH(revised)'!$A$2:$S$2,0),FALSE)</f>
        <v>0</v>
      </c>
      <c r="H46" s="133">
        <f>+GPpcntSCH*(VLOOKUP($A46,'FY17ProjRev(revised)'!$B$4:$K$23,10,FALSE))*VLOOKUP($A46,'FY17ProjSCH(revised)'!$A$3:$S$22,MATCH(H$27,'FY17ProjSCH(revised)'!$A$2:$S$2,0),FALSE)</f>
        <v>168.99483555837563</v>
      </c>
      <c r="I46" s="133">
        <f>+GPpcntSCH*(VLOOKUP($A46,'FY17ProjRev(revised)'!$B$4:$K$23,10,FALSE))*VLOOKUP($A46,'FY17ProjSCH(revised)'!$A$3:$S$22,MATCH(I$27,'FY17ProjSCH(revised)'!$A$2:$S$2,0),FALSE)</f>
        <v>0</v>
      </c>
      <c r="J46" s="133">
        <f>+GPpcntSCH*(VLOOKUP($A46,'FY17ProjRev(revised)'!$B$4:$K$23,10,FALSE))*VLOOKUP($A46,'FY17ProjSCH(revised)'!$A$3:$S$22,MATCH(J$27,'FY17ProjSCH(revised)'!$A$2:$S$2,0),FALSE)</f>
        <v>0</v>
      </c>
      <c r="K46" s="133">
        <f>+GPpcntSCH*(VLOOKUP($A46,'FY17ProjRev(revised)'!$B$4:$K$23,10,FALSE))*VLOOKUP($A46,'FY17ProjSCH(revised)'!$A$3:$S$22,MATCH(K$27,'FY17ProjSCH(revised)'!$A$2:$S$2,0),FALSE)</f>
        <v>0</v>
      </c>
      <c r="L46" s="133">
        <f>+GPpcntSCH*(VLOOKUP($A46,'FY17ProjRev(revised)'!$B$4:$K$23,10,FALSE))*VLOOKUP($A46,'FY17ProjSCH(revised)'!$A$3:$S$22,MATCH(L$27,'FY17ProjSCH(revised)'!$A$2:$S$2,0),FALSE)</f>
        <v>0</v>
      </c>
      <c r="M46" s="133">
        <f>+GPpcntSCH*(VLOOKUP($A46,'FY17ProjRev(revised)'!$B$4:$K$23,10,FALSE))*VLOOKUP($A46,'FY17ProjSCH(revised)'!$A$3:$S$22,MATCH(M$27,'FY17ProjSCH(revised)'!$A$2:$S$2,0),FALSE)</f>
        <v>422.487088895939</v>
      </c>
      <c r="N46" s="133">
        <f>+GPpcntSCH*(VLOOKUP($A46,'FY17ProjRev(revised)'!$B$4:$K$23,10,FALSE))*VLOOKUP($A46,'FY17ProjSCH(revised)'!$A$3:$S$22,MATCH(N$27,'FY17ProjSCH(revised)'!$A$2:$S$2,0),FALSE)</f>
        <v>1320356.6502175888</v>
      </c>
      <c r="O46" s="133">
        <f>+GPpcntSCH*(VLOOKUP($A46,'FY17ProjRev(revised)'!$B$4:$K$23,10,FALSE))*VLOOKUP($A46,'FY17ProjSCH(revised)'!$A$3:$S$22,MATCH(O$27,'FY17ProjSCH(revised)'!$A$2:$S$2,0),FALSE)</f>
        <v>10224.187551281726</v>
      </c>
      <c r="P46" s="133">
        <f>+GPpcntSCH*(VLOOKUP($A46,'FY17ProjRev(revised)'!$B$4:$K$23,10,FALSE))*VLOOKUP($A46,'FY17ProjSCH(revised)'!$A$3:$S$22,MATCH(P$27,'FY17ProjSCH(revised)'!$A$2:$S$2,0),FALSE)</f>
        <v>0</v>
      </c>
      <c r="Q46" s="133">
        <f>+GPpcntSCH*(VLOOKUP($A46,'FY17ProjRev(revised)'!$B$4:$K$23,10,FALSE))*VLOOKUP($A46,'FY17ProjSCH(revised)'!$A$3:$S$22,MATCH(Q$27,'FY17ProjSCH(revised)'!$A$2:$S$2,0),FALSE)</f>
        <v>0</v>
      </c>
      <c r="R46" s="133">
        <f>+GPpcntSCH*(VLOOKUP($A46,'FY17ProjRev(revised)'!$B$4:$K$23,10,FALSE))*VLOOKUP($A46,'FY17ProjSCH(revised)'!$A$3:$S$22,MATCH(R$27,'FY17ProjSCH(revised)'!$A$2:$S$2,0),FALSE)</f>
        <v>84.497417779187813</v>
      </c>
      <c r="S46" s="133">
        <f>+GPpcntSCH*(VLOOKUP($A46,'FY17ProjRev(revised)'!$B$4:$K$23,10,FALSE))*VLOOKUP($A46,'FY17ProjSCH(revised)'!$A$3:$S$22,MATCH(S$27,'FY17ProjSCH(revised)'!$A$2:$S$2,0),FALSE)</f>
        <v>0</v>
      </c>
      <c r="T46" s="133">
        <f>+GPpcntSCH*(VLOOKUP($A46,'FY17ProjRev(revised)'!$B$4:$K$23,10,FALSE))*VLOOKUP($A46,'FY17ProjSCH(revised)'!$A$3:$S$22,MATCH(T$27,'FY17ProjSCH(revised)'!$A$2:$S$2,0),FALSE)</f>
        <v>0</v>
      </c>
      <c r="U46" s="156">
        <f t="shared" si="4"/>
        <v>1331679.3041999999</v>
      </c>
    </row>
    <row r="47" spans="1:92" ht="20.100000000000001" customHeight="1" x14ac:dyDescent="0.25">
      <c r="A47" s="422">
        <v>53</v>
      </c>
      <c r="B47" s="363"/>
      <c r="C47" s="160" t="s">
        <v>159</v>
      </c>
      <c r="D47" s="158">
        <f>+GPpcntSCH*(VLOOKUP($A47,'FY17ProjRev(revised)'!$B$4:$K$23,10,FALSE))*VLOOKUP($A47,'FY17ProjSCH(revised)'!$A$3:$S$22,MATCH(D$27,'FY17ProjSCH(revised)'!$A$2:$S$2,0),FALSE)</f>
        <v>0</v>
      </c>
      <c r="E47" s="158">
        <f>+GPpcntSCH*(VLOOKUP($A47,'FY17ProjRev(revised)'!$B$4:$K$23,10,FALSE))*VLOOKUP($A47,'FY17ProjSCH(revised)'!$A$3:$S$22,MATCH(E$27,'FY17ProjSCH(revised)'!$A$2:$S$2,0),FALSE)</f>
        <v>0</v>
      </c>
      <c r="F47" s="158">
        <f>+GPpcntSCH*(VLOOKUP($A47,'FY17ProjRev(revised)'!$B$4:$K$23,10,FALSE))*VLOOKUP($A47,'FY17ProjSCH(revised)'!$A$3:$S$22,MATCH(F$27,'FY17ProjSCH(revised)'!$A$2:$S$2,0),FALSE)</f>
        <v>1118.7284692837466</v>
      </c>
      <c r="G47" s="158">
        <f>+GPpcntSCH*(VLOOKUP($A47,'FY17ProjRev(revised)'!$B$4:$K$23,10,FALSE))*VLOOKUP($A47,'FY17ProjSCH(revised)'!$A$3:$S$22,MATCH(G$27,'FY17ProjSCH(revised)'!$A$2:$S$2,0),FALSE)</f>
        <v>0</v>
      </c>
      <c r="H47" s="158">
        <f>+GPpcntSCH*(VLOOKUP($A47,'FY17ProjRev(revised)'!$B$4:$K$23,10,FALSE))*VLOOKUP($A47,'FY17ProjSCH(revised)'!$A$3:$S$22,MATCH(H$27,'FY17ProjSCH(revised)'!$A$2:$S$2,0),FALSE)</f>
        <v>319.6367055096419</v>
      </c>
      <c r="I47" s="158">
        <f>+GPpcntSCH*(VLOOKUP($A47,'FY17ProjRev(revised)'!$B$4:$K$23,10,FALSE))*VLOOKUP($A47,'FY17ProjSCH(revised)'!$A$3:$S$22,MATCH(I$27,'FY17ProjSCH(revised)'!$A$2:$S$2,0),FALSE)</f>
        <v>0</v>
      </c>
      <c r="J47" s="158">
        <f>+GPpcntSCH*(VLOOKUP($A47,'FY17ProjRev(revised)'!$B$4:$K$23,10,FALSE))*VLOOKUP($A47,'FY17ProjSCH(revised)'!$A$3:$S$22,MATCH(J$27,'FY17ProjSCH(revised)'!$A$2:$S$2,0),FALSE)</f>
        <v>0</v>
      </c>
      <c r="K47" s="158">
        <f>+GPpcntSCH*(VLOOKUP($A47,'FY17ProjRev(revised)'!$B$4:$K$23,10,FALSE))*VLOOKUP($A47,'FY17ProjSCH(revised)'!$A$3:$S$22,MATCH(K$27,'FY17ProjSCH(revised)'!$A$2:$S$2,0),FALSE)</f>
        <v>0</v>
      </c>
      <c r="L47" s="158">
        <f>+GPpcntSCH*(VLOOKUP($A47,'FY17ProjRev(revised)'!$B$4:$K$23,10,FALSE))*VLOOKUP($A47,'FY17ProjSCH(revised)'!$A$3:$S$22,MATCH(L$27,'FY17ProjSCH(revised)'!$A$2:$S$2,0),FALSE)</f>
        <v>0</v>
      </c>
      <c r="M47" s="158">
        <f>+GPpcntSCH*(VLOOKUP($A47,'FY17ProjRev(revised)'!$B$4:$K$23,10,FALSE))*VLOOKUP($A47,'FY17ProjSCH(revised)'!$A$3:$S$22,MATCH(M$27,'FY17ProjSCH(revised)'!$A$2:$S$2,0),FALSE)</f>
        <v>0</v>
      </c>
      <c r="N47" s="158">
        <f>+GPpcntSCH*(VLOOKUP($A47,'FY17ProjRev(revised)'!$B$4:$K$23,10,FALSE))*VLOOKUP($A47,'FY17ProjSCH(revised)'!$A$3:$S$22,MATCH(N$27,'FY17ProjSCH(revised)'!$A$2:$S$2,0),FALSE)</f>
        <v>228220.6077338843</v>
      </c>
      <c r="O47" s="158">
        <f>+GPpcntSCH*(VLOOKUP($A47,'FY17ProjRev(revised)'!$B$4:$K$23,10,FALSE))*VLOOKUP($A47,'FY17ProjSCH(revised)'!$A$3:$S$22,MATCH(O$27,'FY17ProjSCH(revised)'!$A$2:$S$2,0),FALSE)</f>
        <v>1598.1835275482094</v>
      </c>
      <c r="P47" s="158">
        <f>+GPpcntSCH*(VLOOKUP($A47,'FY17ProjRev(revised)'!$B$4:$K$23,10,FALSE))*VLOOKUP($A47,'FY17ProjSCH(revised)'!$A$3:$S$22,MATCH(P$27,'FY17ProjSCH(revised)'!$A$2:$S$2,0),FALSE)</f>
        <v>0</v>
      </c>
      <c r="Q47" s="158">
        <f>+GPpcntSCH*(VLOOKUP($A47,'FY17ProjRev(revised)'!$B$4:$K$23,10,FALSE))*VLOOKUP($A47,'FY17ProjSCH(revised)'!$A$3:$S$22,MATCH(Q$27,'FY17ProjSCH(revised)'!$A$2:$S$2,0),FALSE)</f>
        <v>0</v>
      </c>
      <c r="R47" s="158">
        <f>+GPpcntSCH*(VLOOKUP($A47,'FY17ProjRev(revised)'!$B$4:$K$23,10,FALSE))*VLOOKUP($A47,'FY17ProjSCH(revised)'!$A$3:$S$22,MATCH(R$27,'FY17ProjSCH(revised)'!$A$2:$S$2,0),FALSE)</f>
        <v>399.54588188705236</v>
      </c>
      <c r="S47" s="158">
        <f>+GPpcntSCH*(VLOOKUP($A47,'FY17ProjRev(revised)'!$B$4:$K$23,10,FALSE))*VLOOKUP($A47,'FY17ProjSCH(revised)'!$A$3:$S$22,MATCH(S$27,'FY17ProjSCH(revised)'!$A$2:$S$2,0),FALSE)</f>
        <v>0</v>
      </c>
      <c r="T47" s="158">
        <f>+GPpcntSCH*(VLOOKUP($A47,'FY17ProjRev(revised)'!$B$4:$K$23,10,FALSE))*VLOOKUP($A47,'FY17ProjSCH(revised)'!$A$3:$S$22,MATCH(T$27,'FY17ProjSCH(revised)'!$A$2:$S$2,0),FALSE)</f>
        <v>399.54588188705236</v>
      </c>
      <c r="U47" s="161">
        <f t="shared" si="4"/>
        <v>232056.2482</v>
      </c>
    </row>
    <row r="48" spans="1:92" ht="20.100000000000001" customHeight="1" x14ac:dyDescent="0.25">
      <c r="A48" s="129"/>
      <c r="B48" s="318"/>
      <c r="C48" s="162" t="s">
        <v>99</v>
      </c>
      <c r="D48" s="163">
        <f t="shared" ref="D48:T48" si="5">SUM(D28:D47)</f>
        <v>4385695.4714858634</v>
      </c>
      <c r="E48" s="163">
        <f t="shared" si="5"/>
        <v>102774057.65090048</v>
      </c>
      <c r="F48" s="163">
        <f t="shared" si="5"/>
        <v>11295557.791755699</v>
      </c>
      <c r="G48" s="163">
        <f t="shared" si="5"/>
        <v>3476769.527398481</v>
      </c>
      <c r="H48" s="163">
        <f t="shared" si="5"/>
        <v>18390255.274465222</v>
      </c>
      <c r="I48" s="163">
        <f t="shared" si="5"/>
        <v>9671443.5530201532</v>
      </c>
      <c r="J48" s="163">
        <f t="shared" si="5"/>
        <v>3230726.8751998683</v>
      </c>
      <c r="K48" s="163">
        <f t="shared" si="5"/>
        <v>2302446.6953300973</v>
      </c>
      <c r="L48" s="163">
        <f t="shared" si="5"/>
        <v>948000.24927931232</v>
      </c>
      <c r="M48" s="163">
        <f t="shared" si="5"/>
        <v>1161545.5770518961</v>
      </c>
      <c r="N48" s="163">
        <f t="shared" si="5"/>
        <v>1562516.2934292029</v>
      </c>
      <c r="O48" s="163">
        <f t="shared" si="5"/>
        <v>8876822.4311493747</v>
      </c>
      <c r="P48" s="163">
        <f t="shared" si="5"/>
        <v>1806716.6360000221</v>
      </c>
      <c r="Q48" s="163">
        <f t="shared" si="5"/>
        <v>1381938.8986545384</v>
      </c>
      <c r="R48" s="163">
        <f t="shared" si="5"/>
        <v>4608504.7266506301</v>
      </c>
      <c r="S48" s="163">
        <f t="shared" si="5"/>
        <v>2236954.3923169151</v>
      </c>
      <c r="T48" s="163">
        <f t="shared" si="5"/>
        <v>259471.39852221633</v>
      </c>
      <c r="U48" s="163">
        <f>SUM(D48:T48)</f>
        <v>178369423.44260994</v>
      </c>
    </row>
    <row r="49" spans="1:21" ht="27.75" customHeight="1" x14ac:dyDescent="0.25">
      <c r="C49" s="453" t="s">
        <v>163</v>
      </c>
      <c r="D49" s="453"/>
      <c r="E49" s="453"/>
      <c r="F49" s="453"/>
      <c r="G49" s="453"/>
      <c r="H49" s="453"/>
      <c r="I49" s="453"/>
      <c r="J49" s="453"/>
      <c r="K49" s="453"/>
      <c r="L49" s="453"/>
      <c r="M49" s="453"/>
      <c r="N49" s="453"/>
      <c r="O49" s="453"/>
      <c r="P49" s="453"/>
      <c r="Q49" s="453"/>
      <c r="R49" s="453"/>
      <c r="S49" s="453"/>
      <c r="T49" s="453"/>
      <c r="U49" s="453"/>
    </row>
    <row r="50" spans="1:21" ht="39" hidden="1" customHeight="1" x14ac:dyDescent="0.25">
      <c r="C50" s="164"/>
      <c r="D50" s="165" t="s">
        <v>140</v>
      </c>
      <c r="E50" s="165" t="s">
        <v>141</v>
      </c>
      <c r="F50" s="165" t="s">
        <v>142</v>
      </c>
      <c r="G50" s="166" t="s">
        <v>143</v>
      </c>
      <c r="H50" s="165" t="s">
        <v>144</v>
      </c>
      <c r="I50" s="165" t="s">
        <v>145</v>
      </c>
      <c r="J50" s="165" t="s">
        <v>146</v>
      </c>
      <c r="K50" s="165" t="s">
        <v>147</v>
      </c>
      <c r="L50" s="165" t="s">
        <v>148</v>
      </c>
      <c r="M50" s="165" t="s">
        <v>149</v>
      </c>
      <c r="N50" s="165" t="s">
        <v>150</v>
      </c>
      <c r="O50" s="165" t="s">
        <v>151</v>
      </c>
      <c r="P50" s="165" t="s">
        <v>152</v>
      </c>
      <c r="Q50" s="165" t="s">
        <v>153</v>
      </c>
      <c r="R50" s="165" t="s">
        <v>154</v>
      </c>
      <c r="S50" s="165" t="s">
        <v>155</v>
      </c>
      <c r="T50" s="167" t="s">
        <v>156</v>
      </c>
      <c r="U50" s="168" t="s">
        <v>157</v>
      </c>
    </row>
    <row r="51" spans="1:21" ht="20.100000000000001" customHeight="1" x14ac:dyDescent="0.25">
      <c r="A51" s="422">
        <v>1</v>
      </c>
      <c r="B51" s="362"/>
      <c r="C51" s="169" t="s">
        <v>5</v>
      </c>
      <c r="D51" s="170">
        <f>+UGpcntDeg*(VLOOKUP($A51,'FY17ProjRev(revised)'!$B$4:$K$23,10,FALSE))*VLOOKUP($A51,'FY17ProjMjrs(revised)'!$A$3:$S$22,MATCH(D$27,'FY17ProjMjrs(revised)'!$A$2:$S$2,0),FALSE)</f>
        <v>1508273.090818896</v>
      </c>
      <c r="E51" s="170">
        <f>+UGpcntDeg*(VLOOKUP($A51,'FY17ProjRev(revised)'!$B$4:$K$23,10,FALSE))*VLOOKUP($A51,'FY17ProjMjrs(revised)'!$A$3:$S$22,MATCH(E$27,'FY17ProjMjrs(revised)'!$A$2:$S$2,0),FALSE)</f>
        <v>65480262.231879726</v>
      </c>
      <c r="F51" s="170">
        <f>+UGpcntDeg*(VLOOKUP($A51,'FY17ProjRev(revised)'!$B$4:$K$23,10,FALSE))*VLOOKUP($A51,'FY17ProjMjrs(revised)'!$A$3:$S$22,MATCH(F$27,'FY17ProjMjrs(revised)'!$A$2:$S$2,0),FALSE)</f>
        <v>11158864.195355425</v>
      </c>
      <c r="G51" s="170">
        <f>+UGpcntDeg*(VLOOKUP($A51,'FY17ProjRev(revised)'!$B$4:$K$23,10,FALSE))*VLOOKUP($A51,'FY17ProjMjrs(revised)'!$A$3:$S$22,MATCH(G$27,'FY17ProjMjrs(revised)'!$A$2:$S$2,0),FALSE)</f>
        <v>1814641.0623914842</v>
      </c>
      <c r="H51" s="170">
        <f>+UGpcntDeg*(VLOOKUP($A51,'FY17ProjRev(revised)'!$B$4:$K$23,10,FALSE))*VLOOKUP($A51,'FY17ProjMjrs(revised)'!$A$3:$S$22,MATCH(H$27,'FY17ProjMjrs(revised)'!$A$2:$S$2,0),FALSE)</f>
        <v>11712683.220890488</v>
      </c>
      <c r="I51" s="170">
        <f>+UGpcntDeg*(VLOOKUP($A51,'FY17ProjRev(revised)'!$B$4:$K$23,10,FALSE))*VLOOKUP($A51,'FY17ProjMjrs(revised)'!$A$3:$S$22,MATCH(I$27,'FY17ProjMjrs(revised)'!$A$2:$S$2,0),FALSE)</f>
        <v>3582148.5906948773</v>
      </c>
      <c r="J51" s="170">
        <f>+UGpcntDeg*(VLOOKUP($A51,'FY17ProjRev(revised)'!$B$4:$K$23,10,FALSE))*VLOOKUP($A51,'FY17ProjMjrs(revised)'!$A$3:$S$22,MATCH(J$27,'FY17ProjMjrs(revised)'!$A$2:$S$2,0),FALSE)</f>
        <v>1637890.3095611448</v>
      </c>
      <c r="K51" s="170">
        <f>+UGpcntDeg*(VLOOKUP($A51,'FY17ProjRev(revised)'!$B$4:$K$23,10,FALSE))*VLOOKUP($A51,'FY17ProjMjrs(revised)'!$A$3:$S$22,MATCH(K$27,'FY17ProjMjrs(revised)'!$A$2:$S$2,0),FALSE)</f>
        <v>0</v>
      </c>
      <c r="L51" s="170">
        <f>+UGpcntDeg*(VLOOKUP($A51,'FY17ProjRev(revised)'!$B$4:$K$23,10,FALSE))*VLOOKUP($A51,'FY17ProjMjrs(revised)'!$A$3:$S$22,MATCH(L$27,'FY17ProjMjrs(revised)'!$A$2:$S$2,0),FALSE)</f>
        <v>0</v>
      </c>
      <c r="M51" s="170">
        <f>+UGpcntDeg*(VLOOKUP($A51,'FY17ProjRev(revised)'!$B$4:$K$23,10,FALSE))*VLOOKUP($A51,'FY17ProjMjrs(revised)'!$A$3:$S$22,MATCH(M$27,'FY17ProjMjrs(revised)'!$A$2:$S$2,0),FALSE)</f>
        <v>565602.40905708587</v>
      </c>
      <c r="N51" s="170">
        <f>+UGpcntDeg*(VLOOKUP($A51,'FY17ProjRev(revised)'!$B$4:$K$23,10,FALSE))*VLOOKUP($A51,'FY17ProjMjrs(revised)'!$A$3:$S$22,MATCH(N$27,'FY17ProjMjrs(revised)'!$A$2:$S$2,0),FALSE)</f>
        <v>0</v>
      </c>
      <c r="O51" s="170">
        <f>+UGpcntDeg*(VLOOKUP($A51,'FY17ProjRev(revised)'!$B$4:$K$23,10,FALSE))*VLOOKUP($A51,'FY17ProjMjrs(revised)'!$A$3:$S$22,MATCH(O$27,'FY17ProjMjrs(revised)'!$A$2:$S$2,0),FALSE)</f>
        <v>3063679.7157258824</v>
      </c>
      <c r="P51" s="170">
        <f>+UGpcntDeg*(VLOOKUP($A51,'FY17ProjRev(revised)'!$B$4:$K$23,10,FALSE))*VLOOKUP($A51,'FY17ProjMjrs(revised)'!$A$3:$S$22,MATCH(P$27,'FY17ProjMjrs(revised)'!$A$2:$S$2,0),FALSE)</f>
        <v>1626106.926039122</v>
      </c>
      <c r="Q51" s="170">
        <f>+UGpcntDeg*(VLOOKUP($A51,'FY17ProjRev(revised)'!$B$4:$K$23,10,FALSE))*VLOOKUP($A51,'FY17ProjMjrs(revised)'!$A$3:$S$22,MATCH(Q$27,'FY17ProjMjrs(revised)'!$A$2:$S$2,0),FALSE)</f>
        <v>0</v>
      </c>
      <c r="R51" s="170">
        <f>+UGpcntDeg*(VLOOKUP($A51,'FY17ProjRev(revised)'!$B$4:$K$23,10,FALSE))*VLOOKUP($A51,'FY17ProjMjrs(revised)'!$A$3:$S$22,MATCH(R$27,'FY17ProjMjrs(revised)'!$A$2:$S$2,0),FALSE)</f>
        <v>2981196.0310717239</v>
      </c>
      <c r="S51" s="170">
        <f>+UGpcntDeg*(VLOOKUP($A51,'FY17ProjRev(revised)'!$B$4:$K$23,10,FALSE))*VLOOKUP($A51,'FY17ProjMjrs(revised)'!$A$3:$S$22,MATCH(S$27,'FY17ProjMjrs(revised)'!$A$2:$S$2,0),FALSE)</f>
        <v>82483.684654158365</v>
      </c>
      <c r="T51" s="170">
        <f>+UGpcntDeg*(VLOOKUP($A51,'FY17ProjRev(revised)'!$B$4:$K$23,10,FALSE))*VLOOKUP($A51,'FY17ProjMjrs(revised)'!$A$3:$S$22,MATCH(T$27,'FY17ProjMjrs(revised)'!$A$2:$S$2,0),FALSE)</f>
        <v>0</v>
      </c>
      <c r="U51" s="170">
        <f t="shared" ref="U51:U71" si="6">SUM(D51:R51)+S51+T51</f>
        <v>105213831.46814002</v>
      </c>
    </row>
    <row r="52" spans="1:21" s="40" customFormat="1" ht="20.100000000000001" customHeight="1" x14ac:dyDescent="0.25">
      <c r="A52" s="422">
        <v>3</v>
      </c>
      <c r="B52" s="128"/>
      <c r="C52" s="155" t="s">
        <v>13</v>
      </c>
      <c r="D52" s="133">
        <f>+GPpcntMjr*(VLOOKUP($A52,'FY17ProjRev(revised)'!$B$4:$K$23,10,FALSE))*VLOOKUP($A52,'FY17ProjMjrs(revised)'!$A$3:$S$22,MATCH(D$27,'FY17ProjMjrs(revised)'!$A$2:$S$2,0),FALSE)</f>
        <v>80411.398710161811</v>
      </c>
      <c r="E52" s="133">
        <f>+GPpcntMjr*(VLOOKUP($A52,'FY17ProjRev(revised)'!$B$4:$K$23,10,FALSE))*VLOOKUP($A52,'FY17ProjMjrs(revised)'!$A$3:$S$22,MATCH(E$27,'FY17ProjMjrs(revised)'!$A$2:$S$2,0),FALSE)</f>
        <v>7204130.3117149519</v>
      </c>
      <c r="F52" s="133">
        <f>+GPpcntMjr*(VLOOKUP($A52,'FY17ProjRev(revised)'!$B$4:$K$23,10,FALSE))*VLOOKUP($A52,'FY17ProjMjrs(revised)'!$A$3:$S$22,MATCH(F$27,'FY17ProjMjrs(revised)'!$A$2:$S$2,0),FALSE)</f>
        <v>299715.21337423951</v>
      </c>
      <c r="G52" s="133">
        <f>+GPpcntMjr*(VLOOKUP($A52,'FY17ProjRev(revised)'!$B$4:$K$23,10,FALSE))*VLOOKUP($A52,'FY17ProjMjrs(revised)'!$A$3:$S$22,MATCH(G$27,'FY17ProjMjrs(revised)'!$A$2:$S$2,0),FALSE)</f>
        <v>0</v>
      </c>
      <c r="H52" s="133">
        <f>+GPpcntMjr*(VLOOKUP($A52,'FY17ProjRev(revised)'!$B$4:$K$23,10,FALSE))*VLOOKUP($A52,'FY17ProjMjrs(revised)'!$A$3:$S$22,MATCH(H$27,'FY17ProjMjrs(revised)'!$A$2:$S$2,0),FALSE)</f>
        <v>482468.39226097084</v>
      </c>
      <c r="I52" s="133">
        <f>+GPpcntMjr*(VLOOKUP($A52,'FY17ProjRev(revised)'!$B$4:$K$23,10,FALSE))*VLOOKUP($A52,'FY17ProjMjrs(revised)'!$A$3:$S$22,MATCH(I$27,'FY17ProjMjrs(revised)'!$A$2:$S$2,0),FALSE)</f>
        <v>0</v>
      </c>
      <c r="J52" s="133">
        <f>+GPpcntMjr*(VLOOKUP($A52,'FY17ProjRev(revised)'!$B$4:$K$23,10,FALSE))*VLOOKUP($A52,'FY17ProjMjrs(revised)'!$A$3:$S$22,MATCH(J$27,'FY17ProjMjrs(revised)'!$A$2:$S$2,0),FALSE)</f>
        <v>204683.56035313915</v>
      </c>
      <c r="K52" s="133">
        <f>+GPpcntMjr*(VLOOKUP($A52,'FY17ProjRev(revised)'!$B$4:$K$23,10,FALSE))*VLOOKUP($A52,'FY17ProjMjrs(revised)'!$A$3:$S$22,MATCH(K$27,'FY17ProjMjrs(revised)'!$A$2:$S$2,0),FALSE)</f>
        <v>7310.1271554692557</v>
      </c>
      <c r="L52" s="133">
        <f>+GPpcntMjr*(VLOOKUP($A52,'FY17ProjRev(revised)'!$B$4:$K$23,10,FALSE))*VLOOKUP($A52,'FY17ProjMjrs(revised)'!$A$3:$S$22,MATCH(L$27,'FY17ProjMjrs(revised)'!$A$2:$S$2,0),FALSE)</f>
        <v>80411.398710161811</v>
      </c>
      <c r="M52" s="133">
        <f>+GPpcntMjr*(VLOOKUP($A52,'FY17ProjRev(revised)'!$B$4:$K$23,10,FALSE))*VLOOKUP($A52,'FY17ProjMjrs(revised)'!$A$3:$S$22,MATCH(M$27,'FY17ProjMjrs(revised)'!$A$2:$S$2,0),FALSE)</f>
        <v>3655.0635777346279</v>
      </c>
      <c r="N52" s="133">
        <f>+GPpcntMjr*(VLOOKUP($A52,'FY17ProjRev(revised)'!$B$4:$K$23,10,FALSE))*VLOOKUP($A52,'FY17ProjMjrs(revised)'!$A$3:$S$22,MATCH(N$27,'FY17ProjMjrs(revised)'!$A$2:$S$2,0),FALSE)</f>
        <v>0</v>
      </c>
      <c r="O52" s="133">
        <f>+GPpcntMjr*(VLOOKUP($A52,'FY17ProjRev(revised)'!$B$4:$K$23,10,FALSE))*VLOOKUP($A52,'FY17ProjMjrs(revised)'!$A$3:$S$22,MATCH(O$27,'FY17ProjMjrs(revised)'!$A$2:$S$2,0),FALSE)</f>
        <v>1743465.3265794173</v>
      </c>
      <c r="P52" s="133">
        <f>+GPpcntMjr*(VLOOKUP($A52,'FY17ProjRev(revised)'!$B$4:$K$23,10,FALSE))*VLOOKUP($A52,'FY17ProjMjrs(revised)'!$A$3:$S$22,MATCH(P$27,'FY17ProjMjrs(revised)'!$A$2:$S$2,0),FALSE)</f>
        <v>0</v>
      </c>
      <c r="Q52" s="133">
        <f>+GPpcntMjr*(VLOOKUP($A52,'FY17ProjRev(revised)'!$B$4:$K$23,10,FALSE))*VLOOKUP($A52,'FY17ProjMjrs(revised)'!$A$3:$S$22,MATCH(Q$27,'FY17ProjMjrs(revised)'!$A$2:$S$2,0),FALSE)</f>
        <v>259509.51401915858</v>
      </c>
      <c r="R52" s="133">
        <f>+GPpcntMjr*(VLOOKUP($A52,'FY17ProjRev(revised)'!$B$4:$K$23,10,FALSE))*VLOOKUP($A52,'FY17ProjMjrs(revised)'!$A$3:$S$22,MATCH(R$27,'FY17ProjMjrs(revised)'!$A$2:$S$2,0),FALSE)</f>
        <v>0</v>
      </c>
      <c r="S52" s="133">
        <f>+GPpcntMjr*(VLOOKUP($A52,'FY17ProjRev(revised)'!$B$4:$K$23,10,FALSE))*VLOOKUP($A52,'FY17ProjMjrs(revised)'!$A$3:$S$22,MATCH(S$27,'FY17ProjMjrs(revised)'!$A$2:$S$2,0),FALSE)</f>
        <v>0</v>
      </c>
      <c r="T52" s="133">
        <f>+GPpcntMjr*(VLOOKUP($A52,'FY17ProjRev(revised)'!$B$4:$K$23,10,FALSE))*VLOOKUP($A52,'FY17ProjMjrs(revised)'!$A$3:$S$22,MATCH(T$27,'FY17ProjMjrs(revised)'!$A$2:$S$2,0),FALSE)</f>
        <v>928386.14874459535</v>
      </c>
      <c r="U52" s="133">
        <f t="shared" si="6"/>
        <v>11294146.4552</v>
      </c>
    </row>
    <row r="53" spans="1:21" ht="20.100000000000001" customHeight="1" x14ac:dyDescent="0.25">
      <c r="A53" s="422">
        <v>5</v>
      </c>
      <c r="B53" s="128"/>
      <c r="C53" s="171" t="s">
        <v>16</v>
      </c>
      <c r="D53" s="172">
        <f>+GPpcntMjr*(VLOOKUP($A53,'FY17ProjRev(revised)'!$B$4:$K$23,10,FALSE))*VLOOKUP($A53,'FY17ProjMjrs(revised)'!$A$3:$S$22,MATCH(D$27,'FY17ProjMjrs(revised)'!$A$2:$S$2,0),FALSE)</f>
        <v>0</v>
      </c>
      <c r="E53" s="172">
        <f>+GPpcntMjr*(VLOOKUP($A53,'FY17ProjRev(revised)'!$B$4:$K$23,10,FALSE))*VLOOKUP($A53,'FY17ProjMjrs(revised)'!$A$3:$S$22,MATCH(E$27,'FY17ProjMjrs(revised)'!$A$2:$S$2,0),FALSE)</f>
        <v>0</v>
      </c>
      <c r="F53" s="172">
        <f>+GPpcntMjr*(VLOOKUP($A53,'FY17ProjRev(revised)'!$B$4:$K$23,10,FALSE))*VLOOKUP($A53,'FY17ProjMjrs(revised)'!$A$3:$S$22,MATCH(F$27,'FY17ProjMjrs(revised)'!$A$2:$S$2,0),FALSE)</f>
        <v>0</v>
      </c>
      <c r="G53" s="172">
        <f>+GPpcntMjr*(VLOOKUP($A53,'FY17ProjRev(revised)'!$B$4:$K$23,10,FALSE))*VLOOKUP($A53,'FY17ProjMjrs(revised)'!$A$3:$S$22,MATCH(G$27,'FY17ProjMjrs(revised)'!$A$2:$S$2,0),FALSE)</f>
        <v>0</v>
      </c>
      <c r="H53" s="172">
        <f>+GPpcntMjr*(VLOOKUP($A53,'FY17ProjRev(revised)'!$B$4:$K$23,10,FALSE))*VLOOKUP($A53,'FY17ProjMjrs(revised)'!$A$3:$S$22,MATCH(H$27,'FY17ProjMjrs(revised)'!$A$2:$S$2,0),FALSE)</f>
        <v>0</v>
      </c>
      <c r="I53" s="172">
        <f>+GPpcntMjr*(VLOOKUP($A53,'FY17ProjRev(revised)'!$B$4:$K$23,10,FALSE))*VLOOKUP($A53,'FY17ProjMjrs(revised)'!$A$3:$S$22,MATCH(I$27,'FY17ProjMjrs(revised)'!$A$2:$S$2,0),FALSE)</f>
        <v>0</v>
      </c>
      <c r="J53" s="172">
        <f>+GPpcntMjr*(VLOOKUP($A53,'FY17ProjRev(revised)'!$B$4:$K$23,10,FALSE))*VLOOKUP($A53,'FY17ProjMjrs(revised)'!$A$3:$S$22,MATCH(J$27,'FY17ProjMjrs(revised)'!$A$2:$S$2,0),FALSE)</f>
        <v>0</v>
      </c>
      <c r="K53" s="172">
        <f>+GPpcntMjr*(VLOOKUP($A53,'FY17ProjRev(revised)'!$B$4:$K$23,10,FALSE))*VLOOKUP($A53,'FY17ProjMjrs(revised)'!$A$3:$S$22,MATCH(K$27,'FY17ProjMjrs(revised)'!$A$2:$S$2,0),FALSE)</f>
        <v>0</v>
      </c>
      <c r="L53" s="172">
        <f>+GPpcntMjr*(VLOOKUP($A53,'FY17ProjRev(revised)'!$B$4:$K$23,10,FALSE))*VLOOKUP($A53,'FY17ProjMjrs(revised)'!$A$3:$S$22,MATCH(L$27,'FY17ProjMjrs(revised)'!$A$2:$S$2,0),FALSE)</f>
        <v>0</v>
      </c>
      <c r="M53" s="172">
        <f>+GPpcntMjr*(VLOOKUP($A53,'FY17ProjRev(revised)'!$B$4:$K$23,10,FALSE))*VLOOKUP($A53,'FY17ProjMjrs(revised)'!$A$3:$S$22,MATCH(M$27,'FY17ProjMjrs(revised)'!$A$2:$S$2,0),FALSE)</f>
        <v>249803.90399999998</v>
      </c>
      <c r="N53" s="172">
        <f>+GPpcntMjr*(VLOOKUP($A53,'FY17ProjRev(revised)'!$B$4:$K$23,10,FALSE))*VLOOKUP($A53,'FY17ProjMjrs(revised)'!$A$3:$S$22,MATCH(N$27,'FY17ProjMjrs(revised)'!$A$2:$S$2,0),FALSE)</f>
        <v>0</v>
      </c>
      <c r="O53" s="172">
        <f>+GPpcntMjr*(VLOOKUP($A53,'FY17ProjRev(revised)'!$B$4:$K$23,10,FALSE))*VLOOKUP($A53,'FY17ProjMjrs(revised)'!$A$3:$S$22,MATCH(O$27,'FY17ProjMjrs(revised)'!$A$2:$S$2,0),FALSE)</f>
        <v>991409.24399999995</v>
      </c>
      <c r="P53" s="172">
        <f>+GPpcntMjr*(VLOOKUP($A53,'FY17ProjRev(revised)'!$B$4:$K$23,10,FALSE))*VLOOKUP($A53,'FY17ProjMjrs(revised)'!$A$3:$S$22,MATCH(P$27,'FY17ProjMjrs(revised)'!$A$2:$S$2,0),FALSE)</f>
        <v>0</v>
      </c>
      <c r="Q53" s="172">
        <f>+GPpcntMjr*(VLOOKUP($A53,'FY17ProjRev(revised)'!$B$4:$K$23,10,FALSE))*VLOOKUP($A53,'FY17ProjMjrs(revised)'!$A$3:$S$22,MATCH(Q$27,'FY17ProjMjrs(revised)'!$A$2:$S$2,0),FALSE)</f>
        <v>0</v>
      </c>
      <c r="R53" s="172">
        <f>+GPpcntMjr*(VLOOKUP($A53,'FY17ProjRev(revised)'!$B$4:$K$23,10,FALSE))*VLOOKUP($A53,'FY17ProjMjrs(revised)'!$A$3:$S$22,MATCH(R$27,'FY17ProjMjrs(revised)'!$A$2:$S$2,0),FALSE)</f>
        <v>0</v>
      </c>
      <c r="S53" s="172">
        <f>+GPpcntMjr*(VLOOKUP($A53,'FY17ProjRev(revised)'!$B$4:$K$23,10,FALSE))*VLOOKUP($A53,'FY17ProjMjrs(revised)'!$A$3:$S$22,MATCH(S$27,'FY17ProjMjrs(revised)'!$A$2:$S$2,0),FALSE)</f>
        <v>0</v>
      </c>
      <c r="T53" s="172">
        <f>+GPpcntMjr*(VLOOKUP($A53,'FY17ProjRev(revised)'!$B$4:$K$23,10,FALSE))*VLOOKUP($A53,'FY17ProjMjrs(revised)'!$A$3:$S$22,MATCH(T$27,'FY17ProjMjrs(revised)'!$A$2:$S$2,0),FALSE)</f>
        <v>0</v>
      </c>
      <c r="U53" s="172">
        <f t="shared" si="6"/>
        <v>1241213.148</v>
      </c>
    </row>
    <row r="54" spans="1:21" s="40" customFormat="1" ht="20.100000000000001" customHeight="1" x14ac:dyDescent="0.25">
      <c r="A54" s="422">
        <v>7</v>
      </c>
      <c r="B54" s="128"/>
      <c r="C54" s="155" t="s">
        <v>18</v>
      </c>
      <c r="D54" s="133">
        <f>+GPpcntMjr*(VLOOKUP($A54,'FY17ProjRev(revised)'!$B$4:$K$23,10,FALSE))*VLOOKUP($A54,'FY17ProjMjrs(revised)'!$A$3:$S$22,MATCH(D$27,'FY17ProjMjrs(revised)'!$A$2:$S$2,0),FALSE)</f>
        <v>5825.2429566188184</v>
      </c>
      <c r="E54" s="133">
        <f>+GPpcntMjr*(VLOOKUP($A54,'FY17ProjRev(revised)'!$B$4:$K$23,10,FALSE))*VLOOKUP($A54,'FY17ProjMjrs(revised)'!$A$3:$S$22,MATCH(E$27,'FY17ProjMjrs(revised)'!$A$2:$S$2,0),FALSE)</f>
        <v>69902.915479425821</v>
      </c>
      <c r="F54" s="133">
        <f>+GPpcntMjr*(VLOOKUP($A54,'FY17ProjRev(revised)'!$B$4:$K$23,10,FALSE))*VLOOKUP($A54,'FY17ProjMjrs(revised)'!$A$3:$S$22,MATCH(F$27,'FY17ProjMjrs(revised)'!$A$2:$S$2,0),FALSE)</f>
        <v>0</v>
      </c>
      <c r="G54" s="133">
        <f>+GPpcntMjr*(VLOOKUP($A54,'FY17ProjRev(revised)'!$B$4:$K$23,10,FALSE))*VLOOKUP($A54,'FY17ProjMjrs(revised)'!$A$3:$S$22,MATCH(G$27,'FY17ProjMjrs(revised)'!$A$2:$S$2,0),FALSE)</f>
        <v>11650.485913237637</v>
      </c>
      <c r="H54" s="133">
        <f>+GPpcntMjr*(VLOOKUP($A54,'FY17ProjRev(revised)'!$B$4:$K$23,10,FALSE))*VLOOKUP($A54,'FY17ProjMjrs(revised)'!$A$3:$S$22,MATCH(H$27,'FY17ProjMjrs(revised)'!$A$2:$S$2,0),FALSE)</f>
        <v>6349514.8227145122</v>
      </c>
      <c r="I54" s="133">
        <f>+GPpcntMjr*(VLOOKUP($A54,'FY17ProjRev(revised)'!$B$4:$K$23,10,FALSE))*VLOOKUP($A54,'FY17ProjMjrs(revised)'!$A$3:$S$22,MATCH(I$27,'FY17ProjMjrs(revised)'!$A$2:$S$2,0),FALSE)</f>
        <v>11650.485913237637</v>
      </c>
      <c r="J54" s="133">
        <f>+GPpcntMjr*(VLOOKUP($A54,'FY17ProjRev(revised)'!$B$4:$K$23,10,FALSE))*VLOOKUP($A54,'FY17ProjMjrs(revised)'!$A$3:$S$22,MATCH(J$27,'FY17ProjMjrs(revised)'!$A$2:$S$2,0),FALSE)</f>
        <v>0</v>
      </c>
      <c r="K54" s="133">
        <f>+GPpcntMjr*(VLOOKUP($A54,'FY17ProjRev(revised)'!$B$4:$K$23,10,FALSE))*VLOOKUP($A54,'FY17ProjMjrs(revised)'!$A$3:$S$22,MATCH(K$27,'FY17ProjMjrs(revised)'!$A$2:$S$2,0),FALSE)</f>
        <v>5825.2429566188184</v>
      </c>
      <c r="L54" s="133">
        <f>+GPpcntMjr*(VLOOKUP($A54,'FY17ProjRev(revised)'!$B$4:$K$23,10,FALSE))*VLOOKUP($A54,'FY17ProjMjrs(revised)'!$A$3:$S$22,MATCH(L$27,'FY17ProjMjrs(revised)'!$A$2:$S$2,0),FALSE)</f>
        <v>5825.2429566188184</v>
      </c>
      <c r="M54" s="133">
        <f>+GPpcntMjr*(VLOOKUP($A54,'FY17ProjRev(revised)'!$B$4:$K$23,10,FALSE))*VLOOKUP($A54,'FY17ProjMjrs(revised)'!$A$3:$S$22,MATCH(M$27,'FY17ProjMjrs(revised)'!$A$2:$S$2,0),FALSE)</f>
        <v>0</v>
      </c>
      <c r="N54" s="133">
        <f>+GPpcntMjr*(VLOOKUP($A54,'FY17ProjRev(revised)'!$B$4:$K$23,10,FALSE))*VLOOKUP($A54,'FY17ProjMjrs(revised)'!$A$3:$S$22,MATCH(N$27,'FY17ProjMjrs(revised)'!$A$2:$S$2,0),FALSE)</f>
        <v>0</v>
      </c>
      <c r="O54" s="133">
        <f>+GPpcntMjr*(VLOOKUP($A54,'FY17ProjRev(revised)'!$B$4:$K$23,10,FALSE))*VLOOKUP($A54,'FY17ProjMjrs(revised)'!$A$3:$S$22,MATCH(O$27,'FY17ProjMjrs(revised)'!$A$2:$S$2,0),FALSE)</f>
        <v>104854.37321913874</v>
      </c>
      <c r="P54" s="133">
        <f>+GPpcntMjr*(VLOOKUP($A54,'FY17ProjRev(revised)'!$B$4:$K$23,10,FALSE))*VLOOKUP($A54,'FY17ProjMjrs(revised)'!$A$3:$S$22,MATCH(P$27,'FY17ProjMjrs(revised)'!$A$2:$S$2,0),FALSE)</f>
        <v>343689.33444051025</v>
      </c>
      <c r="Q54" s="133">
        <f>+GPpcntMjr*(VLOOKUP($A54,'FY17ProjRev(revised)'!$B$4:$K$23,10,FALSE))*VLOOKUP($A54,'FY17ProjMjrs(revised)'!$A$3:$S$22,MATCH(Q$27,'FY17ProjMjrs(revised)'!$A$2:$S$2,0),FALSE)</f>
        <v>23300.971826475274</v>
      </c>
      <c r="R54" s="133">
        <f>+GPpcntMjr*(VLOOKUP($A54,'FY17ProjRev(revised)'!$B$4:$K$23,10,FALSE))*VLOOKUP($A54,'FY17ProjMjrs(revised)'!$A$3:$S$22,MATCH(R$27,'FY17ProjMjrs(revised)'!$A$2:$S$2,0),FALSE)</f>
        <v>122330.10208899519</v>
      </c>
      <c r="S54" s="133">
        <f>+GPpcntMjr*(VLOOKUP($A54,'FY17ProjRev(revised)'!$B$4:$K$23,10,FALSE))*VLOOKUP($A54,'FY17ProjMjrs(revised)'!$A$3:$S$22,MATCH(S$27,'FY17ProjMjrs(revised)'!$A$2:$S$2,0),FALSE)</f>
        <v>81553.401392663465</v>
      </c>
      <c r="T54" s="133">
        <f>+GPpcntMjr*(VLOOKUP($A54,'FY17ProjRev(revised)'!$B$4:$K$23,10,FALSE))*VLOOKUP($A54,'FY17ProjMjrs(revised)'!$A$3:$S$22,MATCH(T$27,'FY17ProjMjrs(revised)'!$A$2:$S$2,0),FALSE)</f>
        <v>168932.04574194574</v>
      </c>
      <c r="U54" s="133">
        <f t="shared" si="6"/>
        <v>7304854.6675999993</v>
      </c>
    </row>
    <row r="55" spans="1:21" ht="20.100000000000001" customHeight="1" x14ac:dyDescent="0.25">
      <c r="A55" s="422">
        <v>9</v>
      </c>
      <c r="B55" s="128"/>
      <c r="C55" s="171" t="s">
        <v>22</v>
      </c>
      <c r="D55" s="172">
        <f>+GPpcntMjr*(VLOOKUP($A55,'FY17ProjRev(revised)'!$B$4:$K$23,10,FALSE))*VLOOKUP($A55,'FY17ProjMjrs(revised)'!$A$3:$S$22,MATCH(D$27,'FY17ProjMjrs(revised)'!$A$2:$S$2,0),FALSE)</f>
        <v>0</v>
      </c>
      <c r="E55" s="172">
        <f>+GPpcntMjr*(VLOOKUP($A55,'FY17ProjRev(revised)'!$B$4:$K$23,10,FALSE))*VLOOKUP($A55,'FY17ProjMjrs(revised)'!$A$3:$S$22,MATCH(E$27,'FY17ProjMjrs(revised)'!$A$2:$S$2,0),FALSE)</f>
        <v>44090.858393388429</v>
      </c>
      <c r="F55" s="172">
        <f>+GPpcntMjr*(VLOOKUP($A55,'FY17ProjRev(revised)'!$B$4:$K$23,10,FALSE))*VLOOKUP($A55,'FY17ProjMjrs(revised)'!$A$3:$S$22,MATCH(F$27,'FY17ProjMjrs(revised)'!$A$2:$S$2,0),FALSE)</f>
        <v>0</v>
      </c>
      <c r="G55" s="172">
        <f>+GPpcntMjr*(VLOOKUP($A55,'FY17ProjRev(revised)'!$B$4:$K$23,10,FALSE))*VLOOKUP($A55,'FY17ProjMjrs(revised)'!$A$3:$S$22,MATCH(G$27,'FY17ProjMjrs(revised)'!$A$2:$S$2,0),FALSE)</f>
        <v>0</v>
      </c>
      <c r="H55" s="172">
        <f>+GPpcntMjr*(VLOOKUP($A55,'FY17ProjRev(revised)'!$B$4:$K$23,10,FALSE))*VLOOKUP($A55,'FY17ProjMjrs(revised)'!$A$3:$S$22,MATCH(H$27,'FY17ProjMjrs(revised)'!$A$2:$S$2,0),FALSE)</f>
        <v>5511.3572991735537</v>
      </c>
      <c r="I55" s="172">
        <f>+GPpcntMjr*(VLOOKUP($A55,'FY17ProjRev(revised)'!$B$4:$K$23,10,FALSE))*VLOOKUP($A55,'FY17ProjMjrs(revised)'!$A$3:$S$22,MATCH(I$27,'FY17ProjMjrs(revised)'!$A$2:$S$2,0),FALSE)</f>
        <v>2617894.717107438</v>
      </c>
      <c r="J55" s="172">
        <f>+GPpcntMjr*(VLOOKUP($A55,'FY17ProjRev(revised)'!$B$4:$K$23,10,FALSE))*VLOOKUP($A55,'FY17ProjMjrs(revised)'!$A$3:$S$22,MATCH(J$27,'FY17ProjMjrs(revised)'!$A$2:$S$2,0),FALSE)</f>
        <v>0</v>
      </c>
      <c r="K55" s="172">
        <f>+GPpcntMjr*(VLOOKUP($A55,'FY17ProjRev(revised)'!$B$4:$K$23,10,FALSE))*VLOOKUP($A55,'FY17ProjMjrs(revised)'!$A$3:$S$22,MATCH(K$27,'FY17ProjMjrs(revised)'!$A$2:$S$2,0),FALSE)</f>
        <v>0</v>
      </c>
      <c r="L55" s="172">
        <f>+GPpcntMjr*(VLOOKUP($A55,'FY17ProjRev(revised)'!$B$4:$K$23,10,FALSE))*VLOOKUP($A55,'FY17ProjMjrs(revised)'!$A$3:$S$22,MATCH(L$27,'FY17ProjMjrs(revised)'!$A$2:$S$2,0),FALSE)</f>
        <v>0</v>
      </c>
      <c r="M55" s="172">
        <f>+GPpcntMjr*(VLOOKUP($A55,'FY17ProjRev(revised)'!$B$4:$K$23,10,FALSE))*VLOOKUP($A55,'FY17ProjMjrs(revised)'!$A$3:$S$22,MATCH(M$27,'FY17ProjMjrs(revised)'!$A$2:$S$2,0),FALSE)</f>
        <v>0</v>
      </c>
      <c r="N55" s="172">
        <f>+GPpcntMjr*(VLOOKUP($A55,'FY17ProjRev(revised)'!$B$4:$K$23,10,FALSE))*VLOOKUP($A55,'FY17ProjMjrs(revised)'!$A$3:$S$22,MATCH(N$27,'FY17ProjMjrs(revised)'!$A$2:$S$2,0),FALSE)</f>
        <v>0</v>
      </c>
      <c r="O55" s="172">
        <f>+GPpcntMjr*(VLOOKUP($A55,'FY17ProjRev(revised)'!$B$4:$K$23,10,FALSE))*VLOOKUP($A55,'FY17ProjMjrs(revised)'!$A$3:$S$22,MATCH(O$27,'FY17ProjMjrs(revised)'!$A$2:$S$2,0),FALSE)</f>
        <v>0</v>
      </c>
      <c r="P55" s="172">
        <f>+GPpcntMjr*(VLOOKUP($A55,'FY17ProjRev(revised)'!$B$4:$K$23,10,FALSE))*VLOOKUP($A55,'FY17ProjMjrs(revised)'!$A$3:$S$22,MATCH(P$27,'FY17ProjMjrs(revised)'!$A$2:$S$2,0),FALSE)</f>
        <v>0</v>
      </c>
      <c r="Q55" s="172">
        <f>+GPpcntMjr*(VLOOKUP($A55,'FY17ProjRev(revised)'!$B$4:$K$23,10,FALSE))*VLOOKUP($A55,'FY17ProjMjrs(revised)'!$A$3:$S$22,MATCH(Q$27,'FY17ProjMjrs(revised)'!$A$2:$S$2,0),FALSE)</f>
        <v>0</v>
      </c>
      <c r="R55" s="172">
        <f>+GPpcntMjr*(VLOOKUP($A55,'FY17ProjRev(revised)'!$B$4:$K$23,10,FALSE))*VLOOKUP($A55,'FY17ProjMjrs(revised)'!$A$3:$S$22,MATCH(R$27,'FY17ProjMjrs(revised)'!$A$2:$S$2,0),FALSE)</f>
        <v>0</v>
      </c>
      <c r="S55" s="172">
        <f>+GPpcntMjr*(VLOOKUP($A55,'FY17ProjRev(revised)'!$B$4:$K$23,10,FALSE))*VLOOKUP($A55,'FY17ProjMjrs(revised)'!$A$3:$S$22,MATCH(S$27,'FY17ProjMjrs(revised)'!$A$2:$S$2,0),FALSE)</f>
        <v>0</v>
      </c>
      <c r="T55" s="172">
        <f>+GPpcntMjr*(VLOOKUP($A55,'FY17ProjRev(revised)'!$B$4:$K$23,10,FALSE))*VLOOKUP($A55,'FY17ProjMjrs(revised)'!$A$3:$S$22,MATCH(T$27,'FY17ProjMjrs(revised)'!$A$2:$S$2,0),FALSE)</f>
        <v>0</v>
      </c>
      <c r="U55" s="172">
        <f t="shared" si="6"/>
        <v>2667496.9328000001</v>
      </c>
    </row>
    <row r="56" spans="1:21" s="40" customFormat="1" ht="20.100000000000001" customHeight="1" x14ac:dyDescent="0.25">
      <c r="A56" s="422">
        <v>11</v>
      </c>
      <c r="B56" s="128"/>
      <c r="C56" s="155" t="s">
        <v>25</v>
      </c>
      <c r="D56" s="133">
        <f>+GPpcntMjr*(VLOOKUP($A56,'FY17ProjRev(revised)'!$B$4:$K$23,10,FALSE))*VLOOKUP($A56,'FY17ProjMjrs(revised)'!$A$3:$S$22,MATCH(D$27,'FY17ProjMjrs(revised)'!$A$2:$S$2,0),FALSE)</f>
        <v>0</v>
      </c>
      <c r="E56" s="133">
        <f>+GPpcntMjr*(VLOOKUP($A56,'FY17ProjRev(revised)'!$B$4:$K$23,10,FALSE))*VLOOKUP($A56,'FY17ProjMjrs(revised)'!$A$3:$S$22,MATCH(E$27,'FY17ProjMjrs(revised)'!$A$2:$S$2,0),FALSE)</f>
        <v>20478.765785739131</v>
      </c>
      <c r="F56" s="133">
        <f>+GPpcntMjr*(VLOOKUP($A56,'FY17ProjRev(revised)'!$B$4:$K$23,10,FALSE))*VLOOKUP($A56,'FY17ProjMjrs(revised)'!$A$3:$S$22,MATCH(F$27,'FY17ProjMjrs(revised)'!$A$2:$S$2,0),FALSE)</f>
        <v>0</v>
      </c>
      <c r="G56" s="133">
        <f>+GPpcntMjr*(VLOOKUP($A56,'FY17ProjRev(revised)'!$B$4:$K$23,10,FALSE))*VLOOKUP($A56,'FY17ProjMjrs(revised)'!$A$3:$S$22,MATCH(G$27,'FY17ProjMjrs(revised)'!$A$2:$S$2,0),FALSE)</f>
        <v>3897791.7545523476</v>
      </c>
      <c r="H56" s="133">
        <f>+GPpcntMjr*(VLOOKUP($A56,'FY17ProjRev(revised)'!$B$4:$K$23,10,FALSE))*VLOOKUP($A56,'FY17ProjMjrs(revised)'!$A$3:$S$22,MATCH(H$27,'FY17ProjMjrs(revised)'!$A$2:$S$2,0),FALSE)</f>
        <v>0</v>
      </c>
      <c r="I56" s="133">
        <f>+GPpcntMjr*(VLOOKUP($A56,'FY17ProjRev(revised)'!$B$4:$K$23,10,FALSE))*VLOOKUP($A56,'FY17ProjMjrs(revised)'!$A$3:$S$22,MATCH(I$27,'FY17ProjMjrs(revised)'!$A$2:$S$2,0),FALSE)</f>
        <v>0</v>
      </c>
      <c r="J56" s="133">
        <f>+GPpcntMjr*(VLOOKUP($A56,'FY17ProjRev(revised)'!$B$4:$K$23,10,FALSE))*VLOOKUP($A56,'FY17ProjMjrs(revised)'!$A$3:$S$22,MATCH(J$27,'FY17ProjMjrs(revised)'!$A$2:$S$2,0),FALSE)</f>
        <v>0</v>
      </c>
      <c r="K56" s="133">
        <f>+GPpcntMjr*(VLOOKUP($A56,'FY17ProjRev(revised)'!$B$4:$K$23,10,FALSE))*VLOOKUP($A56,'FY17ProjMjrs(revised)'!$A$3:$S$22,MATCH(K$27,'FY17ProjMjrs(revised)'!$A$2:$S$2,0),FALSE)</f>
        <v>6826.2552619130438</v>
      </c>
      <c r="L56" s="133">
        <f>+GPpcntMjr*(VLOOKUP($A56,'FY17ProjRev(revised)'!$B$4:$K$23,10,FALSE))*VLOOKUP($A56,'FY17ProjMjrs(revised)'!$A$3:$S$22,MATCH(L$27,'FY17ProjMjrs(revised)'!$A$2:$S$2,0),FALSE)</f>
        <v>0</v>
      </c>
      <c r="M56" s="133">
        <f>+GPpcntMjr*(VLOOKUP($A56,'FY17ProjRev(revised)'!$B$4:$K$23,10,FALSE))*VLOOKUP($A56,'FY17ProjMjrs(revised)'!$A$3:$S$22,MATCH(M$27,'FY17ProjMjrs(revised)'!$A$2:$S$2,0),FALSE)</f>
        <v>0</v>
      </c>
      <c r="N56" s="133">
        <f>+GPpcntMjr*(VLOOKUP($A56,'FY17ProjRev(revised)'!$B$4:$K$23,10,FALSE))*VLOOKUP($A56,'FY17ProjMjrs(revised)'!$A$3:$S$22,MATCH(N$27,'FY17ProjMjrs(revised)'!$A$2:$S$2,0),FALSE)</f>
        <v>0</v>
      </c>
      <c r="O56" s="133">
        <f>+GPpcntMjr*(VLOOKUP($A56,'FY17ProjRev(revised)'!$B$4:$K$23,10,FALSE))*VLOOKUP($A56,'FY17ProjMjrs(revised)'!$A$3:$S$22,MATCH(O$27,'FY17ProjMjrs(revised)'!$A$2:$S$2,0),FALSE)</f>
        <v>0</v>
      </c>
      <c r="P56" s="133">
        <f>+GPpcntMjr*(VLOOKUP($A56,'FY17ProjRev(revised)'!$B$4:$K$23,10,FALSE))*VLOOKUP($A56,'FY17ProjMjrs(revised)'!$A$3:$S$22,MATCH(P$27,'FY17ProjMjrs(revised)'!$A$2:$S$2,0),FALSE)</f>
        <v>0</v>
      </c>
      <c r="Q56" s="133">
        <f>+GPpcntMjr*(VLOOKUP($A56,'FY17ProjRev(revised)'!$B$4:$K$23,10,FALSE))*VLOOKUP($A56,'FY17ProjMjrs(revised)'!$A$3:$S$22,MATCH(Q$27,'FY17ProjMjrs(revised)'!$A$2:$S$2,0),FALSE)</f>
        <v>0</v>
      </c>
      <c r="R56" s="133">
        <f>+GPpcntMjr*(VLOOKUP($A56,'FY17ProjRev(revised)'!$B$4:$K$23,10,FALSE))*VLOOKUP($A56,'FY17ProjMjrs(revised)'!$A$3:$S$22,MATCH(R$27,'FY17ProjMjrs(revised)'!$A$2:$S$2,0),FALSE)</f>
        <v>0</v>
      </c>
      <c r="S56" s="133">
        <f>+GPpcntMjr*(VLOOKUP($A56,'FY17ProjRev(revised)'!$B$4:$K$23,10,FALSE))*VLOOKUP($A56,'FY17ProjMjrs(revised)'!$A$3:$S$22,MATCH(S$27,'FY17ProjMjrs(revised)'!$A$2:$S$2,0),FALSE)</f>
        <v>0</v>
      </c>
      <c r="T56" s="133">
        <f>+GPpcntMjr*(VLOOKUP($A56,'FY17ProjRev(revised)'!$B$4:$K$23,10,FALSE))*VLOOKUP($A56,'FY17ProjMjrs(revised)'!$A$3:$S$22,MATCH(T$27,'FY17ProjMjrs(revised)'!$A$2:$S$2,0),FALSE)</f>
        <v>0</v>
      </c>
      <c r="U56" s="133">
        <f t="shared" si="6"/>
        <v>3925096.7755999998</v>
      </c>
    </row>
    <row r="57" spans="1:21" s="40" customFormat="1" ht="20.100000000000001" customHeight="1" x14ac:dyDescent="0.25">
      <c r="A57" s="422">
        <v>17</v>
      </c>
      <c r="B57" s="128"/>
      <c r="C57" s="155" t="s">
        <v>30</v>
      </c>
      <c r="D57" s="133">
        <f>+GPpcntMjr*(VLOOKUP($A57,'FY17ProjRev(revised)'!$B$4:$K$23,10,FALSE))*VLOOKUP($A57,'FY17ProjMjrs(revised)'!$A$3:$S$22,MATCH(D$27,'FY17ProjMjrs(revised)'!$A$2:$S$2,0),FALSE)</f>
        <v>0</v>
      </c>
      <c r="E57" s="133">
        <f>+GPpcntMjr*(VLOOKUP($A57,'FY17ProjRev(revised)'!$B$4:$K$23,10,FALSE))*VLOOKUP($A57,'FY17ProjMjrs(revised)'!$A$3:$S$22,MATCH(E$27,'FY17ProjMjrs(revised)'!$A$2:$S$2,0),FALSE)</f>
        <v>0</v>
      </c>
      <c r="F57" s="133">
        <f>+GPpcntMjr*(VLOOKUP($A57,'FY17ProjRev(revised)'!$B$4:$K$23,10,FALSE))*VLOOKUP($A57,'FY17ProjMjrs(revised)'!$A$3:$S$22,MATCH(F$27,'FY17ProjMjrs(revised)'!$A$2:$S$2,0),FALSE)</f>
        <v>0</v>
      </c>
      <c r="G57" s="133">
        <f>+GPpcntMjr*(VLOOKUP($A57,'FY17ProjRev(revised)'!$B$4:$K$23,10,FALSE))*VLOOKUP($A57,'FY17ProjMjrs(revised)'!$A$3:$S$22,MATCH(G$27,'FY17ProjMjrs(revised)'!$A$2:$S$2,0),FALSE)</f>
        <v>0</v>
      </c>
      <c r="H57" s="133">
        <f>+GPpcntMjr*(VLOOKUP($A57,'FY17ProjRev(revised)'!$B$4:$K$23,10,FALSE))*VLOOKUP($A57,'FY17ProjMjrs(revised)'!$A$3:$S$22,MATCH(H$27,'FY17ProjMjrs(revised)'!$A$2:$S$2,0),FALSE)</f>
        <v>0</v>
      </c>
      <c r="I57" s="133">
        <f>+GPpcntMjr*(VLOOKUP($A57,'FY17ProjRev(revised)'!$B$4:$K$23,10,FALSE))*VLOOKUP($A57,'FY17ProjMjrs(revised)'!$A$3:$S$22,MATCH(I$27,'FY17ProjMjrs(revised)'!$A$2:$S$2,0),FALSE)</f>
        <v>0</v>
      </c>
      <c r="J57" s="133">
        <f>+GPpcntMjr*(VLOOKUP($A57,'FY17ProjRev(revised)'!$B$4:$K$23,10,FALSE))*VLOOKUP($A57,'FY17ProjMjrs(revised)'!$A$3:$S$22,MATCH(J$27,'FY17ProjMjrs(revised)'!$A$2:$S$2,0),FALSE)</f>
        <v>0</v>
      </c>
      <c r="K57" s="133">
        <f>+GPpcntMjr*(VLOOKUP($A57,'FY17ProjRev(revised)'!$B$4:$K$23,10,FALSE))*VLOOKUP($A57,'FY17ProjMjrs(revised)'!$A$3:$S$22,MATCH(K$27,'FY17ProjMjrs(revised)'!$A$2:$S$2,0),FALSE)</f>
        <v>0</v>
      </c>
      <c r="L57" s="133">
        <f>+GPpcntMjr*(VLOOKUP($A57,'FY17ProjRev(revised)'!$B$4:$K$23,10,FALSE))*VLOOKUP($A57,'FY17ProjMjrs(revised)'!$A$3:$S$22,MATCH(L$27,'FY17ProjMjrs(revised)'!$A$2:$S$2,0),FALSE)</f>
        <v>0</v>
      </c>
      <c r="M57" s="133">
        <f>+GPpcntMjr*(VLOOKUP($A57,'FY17ProjRev(revised)'!$B$4:$K$23,10,FALSE))*VLOOKUP($A57,'FY17ProjMjrs(revised)'!$A$3:$S$22,MATCH(M$27,'FY17ProjMjrs(revised)'!$A$2:$S$2,0),FALSE)</f>
        <v>2486278.7464466924</v>
      </c>
      <c r="N57" s="133">
        <f>+GPpcntMjr*(VLOOKUP($A57,'FY17ProjRev(revised)'!$B$4:$K$23,10,FALSE))*VLOOKUP($A57,'FY17ProjMjrs(revised)'!$A$3:$S$22,MATCH(N$27,'FY17ProjMjrs(revised)'!$A$2:$S$2,0),FALSE)</f>
        <v>0</v>
      </c>
      <c r="O57" s="133">
        <f>+GPpcntMjr*(VLOOKUP($A57,'FY17ProjRev(revised)'!$B$4:$K$23,10,FALSE))*VLOOKUP($A57,'FY17ProjMjrs(revised)'!$A$3:$S$22,MATCH(O$27,'FY17ProjMjrs(revised)'!$A$2:$S$2,0),FALSE)</f>
        <v>0</v>
      </c>
      <c r="P57" s="133">
        <f>+GPpcntMjr*(VLOOKUP($A57,'FY17ProjRev(revised)'!$B$4:$K$23,10,FALSE))*VLOOKUP($A57,'FY17ProjMjrs(revised)'!$A$3:$S$22,MATCH(P$27,'FY17ProjMjrs(revised)'!$A$2:$S$2,0),FALSE)</f>
        <v>0</v>
      </c>
      <c r="Q57" s="133">
        <f>+GPpcntMjr*(VLOOKUP($A57,'FY17ProjRev(revised)'!$B$4:$K$23,10,FALSE))*VLOOKUP($A57,'FY17ProjMjrs(revised)'!$A$3:$S$22,MATCH(Q$27,'FY17ProjMjrs(revised)'!$A$2:$S$2,0),FALSE)</f>
        <v>0</v>
      </c>
      <c r="R57" s="133">
        <f>+GPpcntMjr*(VLOOKUP($A57,'FY17ProjRev(revised)'!$B$4:$K$23,10,FALSE))*VLOOKUP($A57,'FY17ProjMjrs(revised)'!$A$3:$S$22,MATCH(R$27,'FY17ProjMjrs(revised)'!$A$2:$S$2,0),FALSE)</f>
        <v>9712.0263533073921</v>
      </c>
      <c r="S57" s="133">
        <f>+GPpcntMjr*(VLOOKUP($A57,'FY17ProjRev(revised)'!$B$4:$K$23,10,FALSE))*VLOOKUP($A57,'FY17ProjMjrs(revised)'!$A$3:$S$22,MATCH(S$27,'FY17ProjMjrs(revised)'!$A$2:$S$2,0),FALSE)</f>
        <v>0</v>
      </c>
      <c r="T57" s="133">
        <f>+GPpcntMjr*(VLOOKUP($A57,'FY17ProjRev(revised)'!$B$4:$K$23,10,FALSE))*VLOOKUP($A57,'FY17ProjMjrs(revised)'!$A$3:$S$22,MATCH(T$27,'FY17ProjMjrs(revised)'!$A$2:$S$2,0),FALSE)</f>
        <v>0</v>
      </c>
      <c r="U57" s="133">
        <f t="shared" si="6"/>
        <v>2495990.7727999999</v>
      </c>
    </row>
    <row r="58" spans="1:21" ht="20.100000000000001" customHeight="1" x14ac:dyDescent="0.25">
      <c r="A58" s="422">
        <v>19</v>
      </c>
      <c r="B58" s="128"/>
      <c r="C58" s="171" t="s">
        <v>33</v>
      </c>
      <c r="D58" s="172">
        <f>+GPpcntMjr*(VLOOKUP($A58,'FY17ProjRev(revised)'!$B$4:$K$23,10,FALSE))*VLOOKUP($A58,'FY17ProjMjrs(revised)'!$A$3:$S$22,MATCH(D$27,'FY17ProjMjrs(revised)'!$A$2:$S$2,0),FALSE)</f>
        <v>6739.2190222222225</v>
      </c>
      <c r="E58" s="172">
        <f>+GPpcntMjr*(VLOOKUP($A58,'FY17ProjRev(revised)'!$B$4:$K$23,10,FALSE))*VLOOKUP($A58,'FY17ProjMjrs(revised)'!$A$3:$S$22,MATCH(E$27,'FY17ProjMjrs(revised)'!$A$2:$S$2,0),FALSE)</f>
        <v>0</v>
      </c>
      <c r="F58" s="172">
        <f>+GPpcntMjr*(VLOOKUP($A58,'FY17ProjRev(revised)'!$B$4:$K$23,10,FALSE))*VLOOKUP($A58,'FY17ProjMjrs(revised)'!$A$3:$S$22,MATCH(F$27,'FY17ProjMjrs(revised)'!$A$2:$S$2,0),FALSE)</f>
        <v>0</v>
      </c>
      <c r="G58" s="172">
        <f>+GPpcntMjr*(VLOOKUP($A58,'FY17ProjRev(revised)'!$B$4:$K$23,10,FALSE))*VLOOKUP($A58,'FY17ProjMjrs(revised)'!$A$3:$S$22,MATCH(G$27,'FY17ProjMjrs(revised)'!$A$2:$S$2,0),FALSE)</f>
        <v>0</v>
      </c>
      <c r="H58" s="172">
        <f>+GPpcntMjr*(VLOOKUP($A58,'FY17ProjRev(revised)'!$B$4:$K$23,10,FALSE))*VLOOKUP($A58,'FY17ProjMjrs(revised)'!$A$3:$S$22,MATCH(H$27,'FY17ProjMjrs(revised)'!$A$2:$S$2,0),FALSE)</f>
        <v>0</v>
      </c>
      <c r="I58" s="172">
        <f>+GPpcntMjr*(VLOOKUP($A58,'FY17ProjRev(revised)'!$B$4:$K$23,10,FALSE))*VLOOKUP($A58,'FY17ProjMjrs(revised)'!$A$3:$S$22,MATCH(I$27,'FY17ProjMjrs(revised)'!$A$2:$S$2,0),FALSE)</f>
        <v>0</v>
      </c>
      <c r="J58" s="172">
        <f>+GPpcntMjr*(VLOOKUP($A58,'FY17ProjRev(revised)'!$B$4:$K$23,10,FALSE))*VLOOKUP($A58,'FY17ProjMjrs(revised)'!$A$3:$S$22,MATCH(J$27,'FY17ProjMjrs(revised)'!$A$2:$S$2,0),FALSE)</f>
        <v>0</v>
      </c>
      <c r="K58" s="172">
        <f>+GPpcntMjr*(VLOOKUP($A58,'FY17ProjRev(revised)'!$B$4:$K$23,10,FALSE))*VLOOKUP($A58,'FY17ProjMjrs(revised)'!$A$3:$S$22,MATCH(K$27,'FY17ProjMjrs(revised)'!$A$2:$S$2,0),FALSE)</f>
        <v>0</v>
      </c>
      <c r="L58" s="172">
        <f>+GPpcntMjr*(VLOOKUP($A58,'FY17ProjRev(revised)'!$B$4:$K$23,10,FALSE))*VLOOKUP($A58,'FY17ProjMjrs(revised)'!$A$3:$S$22,MATCH(L$27,'FY17ProjMjrs(revised)'!$A$2:$S$2,0),FALSE)</f>
        <v>0</v>
      </c>
      <c r="M58" s="172">
        <f>+GPpcntMjr*(VLOOKUP($A58,'FY17ProjRev(revised)'!$B$4:$K$23,10,FALSE))*VLOOKUP($A58,'FY17ProjMjrs(revised)'!$A$3:$S$22,MATCH(M$27,'FY17ProjMjrs(revised)'!$A$2:$S$2,0),FALSE)</f>
        <v>0</v>
      </c>
      <c r="N58" s="172">
        <f>+GPpcntMjr*(VLOOKUP($A58,'FY17ProjRev(revised)'!$B$4:$K$23,10,FALSE))*VLOOKUP($A58,'FY17ProjMjrs(revised)'!$A$3:$S$22,MATCH(N$27,'FY17ProjMjrs(revised)'!$A$2:$S$2,0),FALSE)</f>
        <v>0</v>
      </c>
      <c r="O58" s="172">
        <f>+GPpcntMjr*(VLOOKUP($A58,'FY17ProjRev(revised)'!$B$4:$K$23,10,FALSE))*VLOOKUP($A58,'FY17ProjMjrs(revised)'!$A$3:$S$22,MATCH(O$27,'FY17ProjMjrs(revised)'!$A$2:$S$2,0),FALSE)</f>
        <v>6739.2190222222225</v>
      </c>
      <c r="P58" s="172">
        <f>+GPpcntMjr*(VLOOKUP($A58,'FY17ProjRev(revised)'!$B$4:$K$23,10,FALSE))*VLOOKUP($A58,'FY17ProjMjrs(revised)'!$A$3:$S$22,MATCH(P$27,'FY17ProjMjrs(revised)'!$A$2:$S$2,0),FALSE)</f>
        <v>0</v>
      </c>
      <c r="Q58" s="172">
        <f>+GPpcntMjr*(VLOOKUP($A58,'FY17ProjRev(revised)'!$B$4:$K$23,10,FALSE))*VLOOKUP($A58,'FY17ProjMjrs(revised)'!$A$3:$S$22,MATCH(Q$27,'FY17ProjMjrs(revised)'!$A$2:$S$2,0),FALSE)</f>
        <v>0</v>
      </c>
      <c r="R58" s="172">
        <f>+GPpcntMjr*(VLOOKUP($A58,'FY17ProjRev(revised)'!$B$4:$K$23,10,FALSE))*VLOOKUP($A58,'FY17ProjMjrs(revised)'!$A$3:$S$22,MATCH(R$27,'FY17ProjMjrs(revised)'!$A$2:$S$2,0),FALSE)</f>
        <v>2095897.1159111112</v>
      </c>
      <c r="S58" s="172">
        <f>+GPpcntMjr*(VLOOKUP($A58,'FY17ProjRev(revised)'!$B$4:$K$23,10,FALSE))*VLOOKUP($A58,'FY17ProjMjrs(revised)'!$A$3:$S$22,MATCH(S$27,'FY17ProjMjrs(revised)'!$A$2:$S$2,0),FALSE)</f>
        <v>0</v>
      </c>
      <c r="T58" s="172">
        <f>+GPpcntMjr*(VLOOKUP($A58,'FY17ProjRev(revised)'!$B$4:$K$23,10,FALSE))*VLOOKUP($A58,'FY17ProjMjrs(revised)'!$A$3:$S$22,MATCH(T$27,'FY17ProjMjrs(revised)'!$A$2:$S$2,0),FALSE)</f>
        <v>13478.438044444445</v>
      </c>
      <c r="U58" s="172">
        <f t="shared" si="6"/>
        <v>2122853.9920000006</v>
      </c>
    </row>
    <row r="59" spans="1:21" s="40" customFormat="1" ht="20.100000000000001" customHeight="1" x14ac:dyDescent="0.25">
      <c r="A59" s="422">
        <v>21</v>
      </c>
      <c r="B59" s="128"/>
      <c r="C59" s="155" t="s">
        <v>35</v>
      </c>
      <c r="D59" s="133">
        <f>+GPpcntMjr*(VLOOKUP($A59,'FY17ProjRev(revised)'!$B$4:$K$23,10,FALSE))*VLOOKUP($A59,'FY17ProjMjrs(revised)'!$A$3:$S$22,MATCH(D$27,'FY17ProjMjrs(revised)'!$A$2:$S$2,0),FALSE)</f>
        <v>0</v>
      </c>
      <c r="E59" s="133">
        <f>+GPpcntMjr*(VLOOKUP($A59,'FY17ProjRev(revised)'!$B$4:$K$23,10,FALSE))*VLOOKUP($A59,'FY17ProjMjrs(revised)'!$A$3:$S$22,MATCH(E$27,'FY17ProjMjrs(revised)'!$A$2:$S$2,0),FALSE)</f>
        <v>18050.968325316459</v>
      </c>
      <c r="F59" s="133">
        <f>+GPpcntMjr*(VLOOKUP($A59,'FY17ProjRev(revised)'!$B$4:$K$23,10,FALSE))*VLOOKUP($A59,'FY17ProjMjrs(revised)'!$A$3:$S$22,MATCH(F$27,'FY17ProjMjrs(revised)'!$A$2:$S$2,0),FALSE)</f>
        <v>0</v>
      </c>
      <c r="G59" s="133">
        <f>+GPpcntMjr*(VLOOKUP($A59,'FY17ProjRev(revised)'!$B$4:$K$23,10,FALSE))*VLOOKUP($A59,'FY17ProjMjrs(revised)'!$A$3:$S$22,MATCH(G$27,'FY17ProjMjrs(revised)'!$A$2:$S$2,0),FALSE)</f>
        <v>0</v>
      </c>
      <c r="H59" s="133">
        <f>+GPpcntMjr*(VLOOKUP($A59,'FY17ProjRev(revised)'!$B$4:$K$23,10,FALSE))*VLOOKUP($A59,'FY17ProjMjrs(revised)'!$A$3:$S$22,MATCH(H$27,'FY17ProjMjrs(revised)'!$A$2:$S$2,0),FALSE)</f>
        <v>6016.9894417721525</v>
      </c>
      <c r="I59" s="133">
        <f>+GPpcntMjr*(VLOOKUP($A59,'FY17ProjRev(revised)'!$B$4:$K$23,10,FALSE))*VLOOKUP($A59,'FY17ProjMjrs(revised)'!$A$3:$S$22,MATCH(I$27,'FY17ProjMjrs(revised)'!$A$2:$S$2,0),FALSE)</f>
        <v>0</v>
      </c>
      <c r="J59" s="133">
        <f>+GPpcntMjr*(VLOOKUP($A59,'FY17ProjRev(revised)'!$B$4:$K$23,10,FALSE))*VLOOKUP($A59,'FY17ProjMjrs(revised)'!$A$3:$S$22,MATCH(J$27,'FY17ProjMjrs(revised)'!$A$2:$S$2,0),FALSE)</f>
        <v>0</v>
      </c>
      <c r="K59" s="133">
        <f>+GPpcntMjr*(VLOOKUP($A59,'FY17ProjRev(revised)'!$B$4:$K$23,10,FALSE))*VLOOKUP($A59,'FY17ProjMjrs(revised)'!$A$3:$S$22,MATCH(K$27,'FY17ProjMjrs(revised)'!$A$2:$S$2,0),FALSE)</f>
        <v>6016.9894417721525</v>
      </c>
      <c r="L59" s="133">
        <f>+GPpcntMjr*(VLOOKUP($A59,'FY17ProjRev(revised)'!$B$4:$K$23,10,FALSE))*VLOOKUP($A59,'FY17ProjMjrs(revised)'!$A$3:$S$22,MATCH(L$27,'FY17ProjMjrs(revised)'!$A$2:$S$2,0),FALSE)</f>
        <v>0</v>
      </c>
      <c r="M59" s="133">
        <f>+GPpcntMjr*(VLOOKUP($A59,'FY17ProjRev(revised)'!$B$4:$K$23,10,FALSE))*VLOOKUP($A59,'FY17ProjMjrs(revised)'!$A$3:$S$22,MATCH(M$27,'FY17ProjMjrs(revised)'!$A$2:$S$2,0),FALSE)</f>
        <v>42118.926092405069</v>
      </c>
      <c r="N59" s="133">
        <f>+GPpcntMjr*(VLOOKUP($A59,'FY17ProjRev(revised)'!$B$4:$K$23,10,FALSE))*VLOOKUP($A59,'FY17ProjMjrs(revised)'!$A$3:$S$22,MATCH(N$27,'FY17ProjMjrs(revised)'!$A$2:$S$2,0),FALSE)</f>
        <v>12033.978883544305</v>
      </c>
      <c r="O59" s="133">
        <f>+GPpcntMjr*(VLOOKUP($A59,'FY17ProjRev(revised)'!$B$4:$K$23,10,FALSE))*VLOOKUP($A59,'FY17ProjMjrs(revised)'!$A$3:$S$22,MATCH(O$27,'FY17ProjMjrs(revised)'!$A$2:$S$2,0),FALSE)</f>
        <v>397121.30315696204</v>
      </c>
      <c r="P59" s="133">
        <f>+GPpcntMjr*(VLOOKUP($A59,'FY17ProjRev(revised)'!$B$4:$K$23,10,FALSE))*VLOOKUP($A59,'FY17ProjMjrs(revised)'!$A$3:$S$22,MATCH(P$27,'FY17ProjMjrs(revised)'!$A$2:$S$2,0),FALSE)</f>
        <v>12033.978883544305</v>
      </c>
      <c r="Q59" s="133">
        <f>+GPpcntMjr*(VLOOKUP($A59,'FY17ProjRev(revised)'!$B$4:$K$23,10,FALSE))*VLOOKUP($A59,'FY17ProjMjrs(revised)'!$A$3:$S$22,MATCH(Q$27,'FY17ProjMjrs(revised)'!$A$2:$S$2,0),FALSE)</f>
        <v>0</v>
      </c>
      <c r="R59" s="133">
        <f>+GPpcntMjr*(VLOOKUP($A59,'FY17ProjRev(revised)'!$B$4:$K$23,10,FALSE))*VLOOKUP($A59,'FY17ProjMjrs(revised)'!$A$3:$S$22,MATCH(R$27,'FY17ProjMjrs(revised)'!$A$2:$S$2,0),FALSE)</f>
        <v>1407975.5293746835</v>
      </c>
      <c r="S59" s="133">
        <f>+GPpcntMjr*(VLOOKUP($A59,'FY17ProjRev(revised)'!$B$4:$K$23,10,FALSE))*VLOOKUP($A59,'FY17ProjMjrs(revised)'!$A$3:$S$22,MATCH(S$27,'FY17ProjMjrs(revised)'!$A$2:$S$2,0),FALSE)</f>
        <v>0</v>
      </c>
      <c r="T59" s="133">
        <f>+GPpcntMjr*(VLOOKUP($A59,'FY17ProjRev(revised)'!$B$4:$K$23,10,FALSE))*VLOOKUP($A59,'FY17ProjMjrs(revised)'!$A$3:$S$22,MATCH(T$27,'FY17ProjMjrs(revised)'!$A$2:$S$2,0),FALSE)</f>
        <v>0</v>
      </c>
      <c r="U59" s="133">
        <f t="shared" si="6"/>
        <v>1901368.6636000001</v>
      </c>
    </row>
    <row r="60" spans="1:21" ht="20.100000000000001" customHeight="1" x14ac:dyDescent="0.25">
      <c r="A60" s="422">
        <v>25</v>
      </c>
      <c r="B60" s="225"/>
      <c r="C60" s="171" t="s">
        <v>37</v>
      </c>
      <c r="D60" s="172">
        <f>+GPpcntMjr*(VLOOKUP($A60,'FY17ProjRev(revised)'!$B$4:$K$23,10,FALSE))*VLOOKUP($A60,'FY17ProjMjrs(revised)'!$A$3:$S$22,MATCH(D$27,'FY17ProjMjrs(revised)'!$A$2:$S$2,0),FALSE)</f>
        <v>3933336.8798149093</v>
      </c>
      <c r="E60" s="172">
        <f>+GPpcntMjr*(VLOOKUP($A60,'FY17ProjRev(revised)'!$B$4:$K$23,10,FALSE))*VLOOKUP($A60,'FY17ProjMjrs(revised)'!$A$3:$S$22,MATCH(E$27,'FY17ProjMjrs(revised)'!$A$2:$S$2,0),FALSE)</f>
        <v>0</v>
      </c>
      <c r="F60" s="172">
        <f>+GPpcntMjr*(VLOOKUP($A60,'FY17ProjRev(revised)'!$B$4:$K$23,10,FALSE))*VLOOKUP($A60,'FY17ProjMjrs(revised)'!$A$3:$S$22,MATCH(F$27,'FY17ProjMjrs(revised)'!$A$2:$S$2,0),FALSE)</f>
        <v>0</v>
      </c>
      <c r="G60" s="172">
        <f>+GPpcntMjr*(VLOOKUP($A60,'FY17ProjRev(revised)'!$B$4:$K$23,10,FALSE))*VLOOKUP($A60,'FY17ProjMjrs(revised)'!$A$3:$S$22,MATCH(G$27,'FY17ProjMjrs(revised)'!$A$2:$S$2,0),FALSE)</f>
        <v>0</v>
      </c>
      <c r="H60" s="172">
        <f>+GPpcntMjr*(VLOOKUP($A60,'FY17ProjRev(revised)'!$B$4:$K$23,10,FALSE))*VLOOKUP($A60,'FY17ProjMjrs(revised)'!$A$3:$S$22,MATCH(H$27,'FY17ProjMjrs(revised)'!$A$2:$S$2,0),FALSE)</f>
        <v>0</v>
      </c>
      <c r="I60" s="172">
        <f>+GPpcntMjr*(VLOOKUP($A60,'FY17ProjRev(revised)'!$B$4:$K$23,10,FALSE))*VLOOKUP($A60,'FY17ProjMjrs(revised)'!$A$3:$S$22,MATCH(I$27,'FY17ProjMjrs(revised)'!$A$2:$S$2,0),FALSE)</f>
        <v>0</v>
      </c>
      <c r="J60" s="172">
        <f>+GPpcntMjr*(VLOOKUP($A60,'FY17ProjRev(revised)'!$B$4:$K$23,10,FALSE))*VLOOKUP($A60,'FY17ProjMjrs(revised)'!$A$3:$S$22,MATCH(J$27,'FY17ProjMjrs(revised)'!$A$2:$S$2,0),FALSE)</f>
        <v>0</v>
      </c>
      <c r="K60" s="172">
        <f>+GPpcntMjr*(VLOOKUP($A60,'FY17ProjRev(revised)'!$B$4:$K$23,10,FALSE))*VLOOKUP($A60,'FY17ProjMjrs(revised)'!$A$3:$S$22,MATCH(K$27,'FY17ProjMjrs(revised)'!$A$2:$S$2,0),FALSE)</f>
        <v>0</v>
      </c>
      <c r="L60" s="172">
        <f>+GPpcntMjr*(VLOOKUP($A60,'FY17ProjRev(revised)'!$B$4:$K$23,10,FALSE))*VLOOKUP($A60,'FY17ProjMjrs(revised)'!$A$3:$S$22,MATCH(L$27,'FY17ProjMjrs(revised)'!$A$2:$S$2,0),FALSE)</f>
        <v>0</v>
      </c>
      <c r="M60" s="172">
        <f>+GPpcntMjr*(VLOOKUP($A60,'FY17ProjRev(revised)'!$B$4:$K$23,10,FALSE))*VLOOKUP($A60,'FY17ProjMjrs(revised)'!$A$3:$S$22,MATCH(M$27,'FY17ProjMjrs(revised)'!$A$2:$S$2,0),FALSE)</f>
        <v>0</v>
      </c>
      <c r="N60" s="172">
        <f>+GPpcntMjr*(VLOOKUP($A60,'FY17ProjRev(revised)'!$B$4:$K$23,10,FALSE))*VLOOKUP($A60,'FY17ProjMjrs(revised)'!$A$3:$S$22,MATCH(N$27,'FY17ProjMjrs(revised)'!$A$2:$S$2,0),FALSE)</f>
        <v>0</v>
      </c>
      <c r="O60" s="172">
        <f>+GPpcntMjr*(VLOOKUP($A60,'FY17ProjRev(revised)'!$B$4:$K$23,10,FALSE))*VLOOKUP($A60,'FY17ProjMjrs(revised)'!$A$3:$S$22,MATCH(O$27,'FY17ProjMjrs(revised)'!$A$2:$S$2,0),FALSE)</f>
        <v>0</v>
      </c>
      <c r="P60" s="172">
        <f>+GPpcntMjr*(VLOOKUP($A60,'FY17ProjRev(revised)'!$B$4:$K$23,10,FALSE))*VLOOKUP($A60,'FY17ProjMjrs(revised)'!$A$3:$S$22,MATCH(P$27,'FY17ProjMjrs(revised)'!$A$2:$S$2,0),FALSE)</f>
        <v>0</v>
      </c>
      <c r="Q60" s="172">
        <f>+GPpcntMjr*(VLOOKUP($A60,'FY17ProjRev(revised)'!$B$4:$K$23,10,FALSE))*VLOOKUP($A60,'FY17ProjMjrs(revised)'!$A$3:$S$22,MATCH(Q$27,'FY17ProjMjrs(revised)'!$A$2:$S$2,0),FALSE)</f>
        <v>0</v>
      </c>
      <c r="R60" s="172">
        <f>+GPpcntMjr*(VLOOKUP($A60,'FY17ProjRev(revised)'!$B$4:$K$23,10,FALSE))*VLOOKUP($A60,'FY17ProjMjrs(revised)'!$A$3:$S$22,MATCH(R$27,'FY17ProjMjrs(revised)'!$A$2:$S$2,0),FALSE)</f>
        <v>10137.466185089972</v>
      </c>
      <c r="S60" s="172">
        <f>+GPpcntMjr*(VLOOKUP($A60,'FY17ProjRev(revised)'!$B$4:$K$23,10,FALSE))*VLOOKUP($A60,'FY17ProjMjrs(revised)'!$A$3:$S$22,MATCH(S$27,'FY17ProjMjrs(revised)'!$A$2:$S$2,0),FALSE)</f>
        <v>0</v>
      </c>
      <c r="T60" s="172">
        <f>+GPpcntMjr*(VLOOKUP($A60,'FY17ProjRev(revised)'!$B$4:$K$23,10,FALSE))*VLOOKUP($A60,'FY17ProjMjrs(revised)'!$A$3:$S$22,MATCH(T$27,'FY17ProjMjrs(revised)'!$A$2:$S$2,0),FALSE)</f>
        <v>0</v>
      </c>
      <c r="U60" s="172">
        <f t="shared" si="6"/>
        <v>3943474.3459999994</v>
      </c>
    </row>
    <row r="61" spans="1:21" s="40" customFormat="1" ht="20.100000000000001" customHeight="1" x14ac:dyDescent="0.25">
      <c r="A61" s="422">
        <v>27</v>
      </c>
      <c r="B61" s="128"/>
      <c r="C61" s="155" t="s">
        <v>41</v>
      </c>
      <c r="D61" s="133">
        <f>+GPpcntMjr*(VLOOKUP($A61,'FY17ProjRev(revised)'!$B$4:$K$23,10,FALSE))*VLOOKUP($A61,'FY17ProjMjrs(revised)'!$A$3:$S$22,MATCH(D$27,'FY17ProjMjrs(revised)'!$A$2:$S$2,0),FALSE)</f>
        <v>0</v>
      </c>
      <c r="E61" s="133">
        <f>+GPpcntMjr*(VLOOKUP($A61,'FY17ProjRev(revised)'!$B$4:$K$23,10,FALSE))*VLOOKUP($A61,'FY17ProjMjrs(revised)'!$A$3:$S$22,MATCH(E$27,'FY17ProjMjrs(revised)'!$A$2:$S$2,0),FALSE)</f>
        <v>0</v>
      </c>
      <c r="F61" s="133">
        <f>+GPpcntMjr*(VLOOKUP($A61,'FY17ProjRev(revised)'!$B$4:$K$23,10,FALSE))*VLOOKUP($A61,'FY17ProjMjrs(revised)'!$A$3:$S$22,MATCH(F$27,'FY17ProjMjrs(revised)'!$A$2:$S$2,0),FALSE)</f>
        <v>0</v>
      </c>
      <c r="G61" s="133">
        <f>+GPpcntMjr*(VLOOKUP($A61,'FY17ProjRev(revised)'!$B$4:$K$23,10,FALSE))*VLOOKUP($A61,'FY17ProjMjrs(revised)'!$A$3:$S$22,MATCH(G$27,'FY17ProjMjrs(revised)'!$A$2:$S$2,0),FALSE)</f>
        <v>0</v>
      </c>
      <c r="H61" s="133">
        <f>+GPpcntMjr*(VLOOKUP($A61,'FY17ProjRev(revised)'!$B$4:$K$23,10,FALSE))*VLOOKUP($A61,'FY17ProjMjrs(revised)'!$A$3:$S$22,MATCH(H$27,'FY17ProjMjrs(revised)'!$A$2:$S$2,0),FALSE)</f>
        <v>1375320.1119512196</v>
      </c>
      <c r="I61" s="133">
        <f>+GPpcntMjr*(VLOOKUP($A61,'FY17ProjRev(revised)'!$B$4:$K$23,10,FALSE))*VLOOKUP($A61,'FY17ProjMjrs(revised)'!$A$3:$S$22,MATCH(I$27,'FY17ProjMjrs(revised)'!$A$2:$S$2,0),FALSE)</f>
        <v>9168.8007463414633</v>
      </c>
      <c r="J61" s="133">
        <f>+GPpcntMjr*(VLOOKUP($A61,'FY17ProjRev(revised)'!$B$4:$K$23,10,FALSE))*VLOOKUP($A61,'FY17ProjMjrs(revised)'!$A$3:$S$22,MATCH(J$27,'FY17ProjMjrs(revised)'!$A$2:$S$2,0),FALSE)</f>
        <v>0</v>
      </c>
      <c r="K61" s="133">
        <f>+GPpcntMjr*(VLOOKUP($A61,'FY17ProjRev(revised)'!$B$4:$K$23,10,FALSE))*VLOOKUP($A61,'FY17ProjMjrs(revised)'!$A$3:$S$22,MATCH(K$27,'FY17ProjMjrs(revised)'!$A$2:$S$2,0),FALSE)</f>
        <v>0</v>
      </c>
      <c r="L61" s="133">
        <f>+GPpcntMjr*(VLOOKUP($A61,'FY17ProjRev(revised)'!$B$4:$K$23,10,FALSE))*VLOOKUP($A61,'FY17ProjMjrs(revised)'!$A$3:$S$22,MATCH(L$27,'FY17ProjMjrs(revised)'!$A$2:$S$2,0),FALSE)</f>
        <v>0</v>
      </c>
      <c r="M61" s="133">
        <f>+GPpcntMjr*(VLOOKUP($A61,'FY17ProjRev(revised)'!$B$4:$K$23,10,FALSE))*VLOOKUP($A61,'FY17ProjMjrs(revised)'!$A$3:$S$22,MATCH(M$27,'FY17ProjMjrs(revised)'!$A$2:$S$2,0),FALSE)</f>
        <v>0</v>
      </c>
      <c r="N61" s="133">
        <f>+GPpcntMjr*(VLOOKUP($A61,'FY17ProjRev(revised)'!$B$4:$K$23,10,FALSE))*VLOOKUP($A61,'FY17ProjMjrs(revised)'!$A$3:$S$22,MATCH(N$27,'FY17ProjMjrs(revised)'!$A$2:$S$2,0),FALSE)</f>
        <v>0</v>
      </c>
      <c r="O61" s="133">
        <f>+GPpcntMjr*(VLOOKUP($A61,'FY17ProjRev(revised)'!$B$4:$K$23,10,FALSE))*VLOOKUP($A61,'FY17ProjMjrs(revised)'!$A$3:$S$22,MATCH(O$27,'FY17ProjMjrs(revised)'!$A$2:$S$2,0),FALSE)</f>
        <v>119194.40970243902</v>
      </c>
      <c r="P61" s="133">
        <f>+GPpcntMjr*(VLOOKUP($A61,'FY17ProjRev(revised)'!$B$4:$K$23,10,FALSE))*VLOOKUP($A61,'FY17ProjMjrs(revised)'!$A$3:$S$22,MATCH(P$27,'FY17ProjMjrs(revised)'!$A$2:$S$2,0),FALSE)</f>
        <v>0</v>
      </c>
      <c r="Q61" s="133">
        <f>+GPpcntMjr*(VLOOKUP($A61,'FY17ProjRev(revised)'!$B$4:$K$23,10,FALSE))*VLOOKUP($A61,'FY17ProjMjrs(revised)'!$A$3:$S$22,MATCH(Q$27,'FY17ProjMjrs(revised)'!$A$2:$S$2,0),FALSE)</f>
        <v>0</v>
      </c>
      <c r="R61" s="133">
        <f>+GPpcntMjr*(VLOOKUP($A61,'FY17ProjRev(revised)'!$B$4:$K$23,10,FALSE))*VLOOKUP($A61,'FY17ProjMjrs(revised)'!$A$3:$S$22,MATCH(R$27,'FY17ProjMjrs(revised)'!$A$2:$S$2,0),FALSE)</f>
        <v>0</v>
      </c>
      <c r="S61" s="133">
        <f>+GPpcntMjr*(VLOOKUP($A61,'FY17ProjRev(revised)'!$B$4:$K$23,10,FALSE))*VLOOKUP($A61,'FY17ProjMjrs(revised)'!$A$3:$S$22,MATCH(S$27,'FY17ProjMjrs(revised)'!$A$2:$S$2,0),FALSE)</f>
        <v>0</v>
      </c>
      <c r="T61" s="133">
        <f>+GPpcntMjr*(VLOOKUP($A61,'FY17ProjRev(revised)'!$B$4:$K$23,10,FALSE))*VLOOKUP($A61,'FY17ProjMjrs(revised)'!$A$3:$S$22,MATCH(T$27,'FY17ProjMjrs(revised)'!$A$2:$S$2,0),FALSE)</f>
        <v>0</v>
      </c>
      <c r="U61" s="133">
        <f t="shared" si="6"/>
        <v>1503683.3224000002</v>
      </c>
    </row>
    <row r="62" spans="1:21" ht="20.100000000000001" customHeight="1" x14ac:dyDescent="0.25">
      <c r="A62" s="422">
        <v>33</v>
      </c>
      <c r="B62" s="128"/>
      <c r="C62" s="171" t="s">
        <v>46</v>
      </c>
      <c r="D62" s="172">
        <f>+GPpcntMjr*(VLOOKUP($A62,'FY17ProjRev(revised)'!$B$4:$K$23,10,FALSE))*VLOOKUP($A62,'FY17ProjMjrs(revised)'!$A$3:$S$22,MATCH(D$27,'FY17ProjMjrs(revised)'!$A$2:$S$2,0),FALSE)</f>
        <v>81411.377599999993</v>
      </c>
      <c r="E62" s="172">
        <f>+GPpcntMjr*(VLOOKUP($A62,'FY17ProjRev(revised)'!$B$4:$K$23,10,FALSE))*VLOOKUP($A62,'FY17ProjMjrs(revised)'!$A$3:$S$22,MATCH(E$27,'FY17ProjMjrs(revised)'!$A$2:$S$2,0),FALSE)</f>
        <v>91587.799799999993</v>
      </c>
      <c r="F62" s="172">
        <f>+GPpcntMjr*(VLOOKUP($A62,'FY17ProjRev(revised)'!$B$4:$K$23,10,FALSE))*VLOOKUP($A62,'FY17ProjMjrs(revised)'!$A$3:$S$22,MATCH(F$27,'FY17ProjMjrs(revised)'!$A$2:$S$2,0),FALSE)</f>
        <v>0</v>
      </c>
      <c r="G62" s="172">
        <f>+GPpcntMjr*(VLOOKUP($A62,'FY17ProjRev(revised)'!$B$4:$K$23,10,FALSE))*VLOOKUP($A62,'FY17ProjMjrs(revised)'!$A$3:$S$22,MATCH(G$27,'FY17ProjMjrs(revised)'!$A$2:$S$2,0),FALSE)</f>
        <v>0</v>
      </c>
      <c r="H62" s="172">
        <f>+GPpcntMjr*(VLOOKUP($A62,'FY17ProjRev(revised)'!$B$4:$K$23,10,FALSE))*VLOOKUP($A62,'FY17ProjMjrs(revised)'!$A$3:$S$22,MATCH(H$27,'FY17ProjMjrs(revised)'!$A$2:$S$2,0),FALSE)</f>
        <v>0</v>
      </c>
      <c r="I62" s="172">
        <f>+GPpcntMjr*(VLOOKUP($A62,'FY17ProjRev(revised)'!$B$4:$K$23,10,FALSE))*VLOOKUP($A62,'FY17ProjMjrs(revised)'!$A$3:$S$22,MATCH(I$27,'FY17ProjMjrs(revised)'!$A$2:$S$2,0),FALSE)</f>
        <v>40705.688799999996</v>
      </c>
      <c r="J62" s="172">
        <f>+GPpcntMjr*(VLOOKUP($A62,'FY17ProjRev(revised)'!$B$4:$K$23,10,FALSE))*VLOOKUP($A62,'FY17ProjMjrs(revised)'!$A$3:$S$22,MATCH(J$27,'FY17ProjMjrs(revised)'!$A$2:$S$2,0),FALSE)</f>
        <v>0</v>
      </c>
      <c r="K62" s="172">
        <f>+GPpcntMjr*(VLOOKUP($A62,'FY17ProjRev(revised)'!$B$4:$K$23,10,FALSE))*VLOOKUP($A62,'FY17ProjMjrs(revised)'!$A$3:$S$22,MATCH(K$27,'FY17ProjMjrs(revised)'!$A$2:$S$2,0),FALSE)</f>
        <v>0</v>
      </c>
      <c r="L62" s="172">
        <f>+GPpcntMjr*(VLOOKUP($A62,'FY17ProjRev(revised)'!$B$4:$K$23,10,FALSE))*VLOOKUP($A62,'FY17ProjMjrs(revised)'!$A$3:$S$22,MATCH(L$27,'FY17ProjMjrs(revised)'!$A$2:$S$2,0),FALSE)</f>
        <v>3561747.77</v>
      </c>
      <c r="M62" s="172">
        <f>+GPpcntMjr*(VLOOKUP($A62,'FY17ProjRev(revised)'!$B$4:$K$23,10,FALSE))*VLOOKUP($A62,'FY17ProjMjrs(revised)'!$A$3:$S$22,MATCH(M$27,'FY17ProjMjrs(revised)'!$A$2:$S$2,0),FALSE)</f>
        <v>40705.688799999996</v>
      </c>
      <c r="N62" s="172">
        <f>+GPpcntMjr*(VLOOKUP($A62,'FY17ProjRev(revised)'!$B$4:$K$23,10,FALSE))*VLOOKUP($A62,'FY17ProjMjrs(revised)'!$A$3:$S$22,MATCH(N$27,'FY17ProjMjrs(revised)'!$A$2:$S$2,0),FALSE)</f>
        <v>0</v>
      </c>
      <c r="O62" s="172">
        <f>+GPpcntMjr*(VLOOKUP($A62,'FY17ProjRev(revised)'!$B$4:$K$23,10,FALSE))*VLOOKUP($A62,'FY17ProjMjrs(revised)'!$A$3:$S$22,MATCH(O$27,'FY17ProjMjrs(revised)'!$A$2:$S$2,0),FALSE)</f>
        <v>30529.266599999999</v>
      </c>
      <c r="P62" s="172">
        <f>+GPpcntMjr*(VLOOKUP($A62,'FY17ProjRev(revised)'!$B$4:$K$23,10,FALSE))*VLOOKUP($A62,'FY17ProjMjrs(revised)'!$A$3:$S$22,MATCH(P$27,'FY17ProjMjrs(revised)'!$A$2:$S$2,0),FALSE)</f>
        <v>0</v>
      </c>
      <c r="Q62" s="172">
        <f>+GPpcntMjr*(VLOOKUP($A62,'FY17ProjRev(revised)'!$B$4:$K$23,10,FALSE))*VLOOKUP($A62,'FY17ProjMjrs(revised)'!$A$3:$S$22,MATCH(Q$27,'FY17ProjMjrs(revised)'!$A$2:$S$2,0),FALSE)</f>
        <v>0</v>
      </c>
      <c r="R62" s="172">
        <f>+GPpcntMjr*(VLOOKUP($A62,'FY17ProjRev(revised)'!$B$4:$K$23,10,FALSE))*VLOOKUP($A62,'FY17ProjMjrs(revised)'!$A$3:$S$22,MATCH(R$27,'FY17ProjMjrs(revised)'!$A$2:$S$2,0),FALSE)</f>
        <v>61058.533199999998</v>
      </c>
      <c r="S62" s="172">
        <f>+GPpcntMjr*(VLOOKUP($A62,'FY17ProjRev(revised)'!$B$4:$K$23,10,FALSE))*VLOOKUP($A62,'FY17ProjMjrs(revised)'!$A$3:$S$22,MATCH(S$27,'FY17ProjMjrs(revised)'!$A$2:$S$2,0),FALSE)</f>
        <v>0</v>
      </c>
      <c r="T62" s="172">
        <f>+GPpcntMjr*(VLOOKUP($A62,'FY17ProjRev(revised)'!$B$4:$K$23,10,FALSE))*VLOOKUP($A62,'FY17ProjMjrs(revised)'!$A$3:$S$22,MATCH(T$27,'FY17ProjMjrs(revised)'!$A$2:$S$2,0),FALSE)</f>
        <v>0</v>
      </c>
      <c r="U62" s="172">
        <f t="shared" si="6"/>
        <v>3907746.1248000003</v>
      </c>
    </row>
    <row r="63" spans="1:21" s="40" customFormat="1" ht="20.100000000000001" customHeight="1" x14ac:dyDescent="0.25">
      <c r="A63" s="422">
        <v>37</v>
      </c>
      <c r="B63" s="128"/>
      <c r="C63" s="155" t="s">
        <v>48</v>
      </c>
      <c r="D63" s="133">
        <f>+GPpcntMjr*(VLOOKUP($A63,'FY17ProjRev(revised)'!$B$4:$K$23,10,FALSE))*VLOOKUP($A63,'FY17ProjMjrs(revised)'!$A$3:$S$22,MATCH(D$27,'FY17ProjMjrs(revised)'!$A$2:$S$2,0),FALSE)</f>
        <v>0</v>
      </c>
      <c r="E63" s="133">
        <f>+GPpcntMjr*(VLOOKUP($A63,'FY17ProjRev(revised)'!$B$4:$K$23,10,FALSE))*VLOOKUP($A63,'FY17ProjMjrs(revised)'!$A$3:$S$22,MATCH(E$27,'FY17ProjMjrs(revised)'!$A$2:$S$2,0),FALSE)</f>
        <v>0</v>
      </c>
      <c r="F63" s="133">
        <f>+GPpcntMjr*(VLOOKUP($A63,'FY17ProjRev(revised)'!$B$4:$K$23,10,FALSE))*VLOOKUP($A63,'FY17ProjMjrs(revised)'!$A$3:$S$22,MATCH(F$27,'FY17ProjMjrs(revised)'!$A$2:$S$2,0),FALSE)</f>
        <v>4207999.0453846157</v>
      </c>
      <c r="G63" s="133">
        <f>+GPpcntMjr*(VLOOKUP($A63,'FY17ProjRev(revised)'!$B$4:$K$23,10,FALSE))*VLOOKUP($A63,'FY17ProjMjrs(revised)'!$A$3:$S$22,MATCH(G$27,'FY17ProjMjrs(revised)'!$A$2:$S$2,0),FALSE)</f>
        <v>0</v>
      </c>
      <c r="H63" s="133">
        <f>+GPpcntMjr*(VLOOKUP($A63,'FY17ProjRev(revised)'!$B$4:$K$23,10,FALSE))*VLOOKUP($A63,'FY17ProjMjrs(revised)'!$A$3:$S$22,MATCH(H$27,'FY17ProjMjrs(revised)'!$A$2:$S$2,0),FALSE)</f>
        <v>16831.996181538463</v>
      </c>
      <c r="I63" s="133">
        <f>+GPpcntMjr*(VLOOKUP($A63,'FY17ProjRev(revised)'!$B$4:$K$23,10,FALSE))*VLOOKUP($A63,'FY17ProjMjrs(revised)'!$A$3:$S$22,MATCH(I$27,'FY17ProjMjrs(revised)'!$A$2:$S$2,0),FALSE)</f>
        <v>0</v>
      </c>
      <c r="J63" s="133">
        <f>+GPpcntMjr*(VLOOKUP($A63,'FY17ProjRev(revised)'!$B$4:$K$23,10,FALSE))*VLOOKUP($A63,'FY17ProjMjrs(revised)'!$A$3:$S$22,MATCH(J$27,'FY17ProjMjrs(revised)'!$A$2:$S$2,0),FALSE)</f>
        <v>0</v>
      </c>
      <c r="K63" s="133">
        <f>+GPpcntMjr*(VLOOKUP($A63,'FY17ProjRev(revised)'!$B$4:$K$23,10,FALSE))*VLOOKUP($A63,'FY17ProjMjrs(revised)'!$A$3:$S$22,MATCH(K$27,'FY17ProjMjrs(revised)'!$A$2:$S$2,0),FALSE)</f>
        <v>84159.980907692312</v>
      </c>
      <c r="L63" s="133">
        <f>+GPpcntMjr*(VLOOKUP($A63,'FY17ProjRev(revised)'!$B$4:$K$23,10,FALSE))*VLOOKUP($A63,'FY17ProjMjrs(revised)'!$A$3:$S$22,MATCH(L$27,'FY17ProjMjrs(revised)'!$A$2:$S$2,0),FALSE)</f>
        <v>50495.988544615386</v>
      </c>
      <c r="M63" s="133">
        <f>+GPpcntMjr*(VLOOKUP($A63,'FY17ProjRev(revised)'!$B$4:$K$23,10,FALSE))*VLOOKUP($A63,'FY17ProjMjrs(revised)'!$A$3:$S$22,MATCH(M$27,'FY17ProjMjrs(revised)'!$A$2:$S$2,0),FALSE)</f>
        <v>0</v>
      </c>
      <c r="N63" s="133">
        <f>+GPpcntMjr*(VLOOKUP($A63,'FY17ProjRev(revised)'!$B$4:$K$23,10,FALSE))*VLOOKUP($A63,'FY17ProjMjrs(revised)'!$A$3:$S$22,MATCH(N$27,'FY17ProjMjrs(revised)'!$A$2:$S$2,0),FALSE)</f>
        <v>0</v>
      </c>
      <c r="O63" s="133">
        <f>+GPpcntMjr*(VLOOKUP($A63,'FY17ProjRev(revised)'!$B$4:$K$23,10,FALSE))*VLOOKUP($A63,'FY17ProjMjrs(revised)'!$A$3:$S$22,MATCH(O$27,'FY17ProjMjrs(revised)'!$A$2:$S$2,0),FALSE)</f>
        <v>0</v>
      </c>
      <c r="P63" s="133">
        <f>+GPpcntMjr*(VLOOKUP($A63,'FY17ProjRev(revised)'!$B$4:$K$23,10,FALSE))*VLOOKUP($A63,'FY17ProjMjrs(revised)'!$A$3:$S$22,MATCH(P$27,'FY17ProjMjrs(revised)'!$A$2:$S$2,0),FALSE)</f>
        <v>0</v>
      </c>
      <c r="Q63" s="133">
        <f>+GPpcntMjr*(VLOOKUP($A63,'FY17ProjRev(revised)'!$B$4:$K$23,10,FALSE))*VLOOKUP($A63,'FY17ProjMjrs(revised)'!$A$3:$S$22,MATCH(Q$27,'FY17ProjMjrs(revised)'!$A$2:$S$2,0),FALSE)</f>
        <v>0</v>
      </c>
      <c r="R63" s="133">
        <f>+GPpcntMjr*(VLOOKUP($A63,'FY17ProjRev(revised)'!$B$4:$K$23,10,FALSE))*VLOOKUP($A63,'FY17ProjMjrs(revised)'!$A$3:$S$22,MATCH(R$27,'FY17ProjMjrs(revised)'!$A$2:$S$2,0),FALSE)</f>
        <v>16831.996181538463</v>
      </c>
      <c r="S63" s="133">
        <f>+GPpcntMjr*(VLOOKUP($A63,'FY17ProjRev(revised)'!$B$4:$K$23,10,FALSE))*VLOOKUP($A63,'FY17ProjMjrs(revised)'!$A$3:$S$22,MATCH(S$27,'FY17ProjMjrs(revised)'!$A$2:$S$2,0),FALSE)</f>
        <v>0</v>
      </c>
      <c r="T63" s="133">
        <f>+GPpcntMjr*(VLOOKUP($A63,'FY17ProjRev(revised)'!$B$4:$K$23,10,FALSE))*VLOOKUP($A63,'FY17ProjMjrs(revised)'!$A$3:$S$22,MATCH(T$27,'FY17ProjMjrs(revised)'!$A$2:$S$2,0),FALSE)</f>
        <v>0</v>
      </c>
      <c r="U63" s="133">
        <f t="shared" si="6"/>
        <v>4376319.0071999999</v>
      </c>
    </row>
    <row r="64" spans="1:21" ht="20.100000000000001" customHeight="1" x14ac:dyDescent="0.25">
      <c r="A64" s="422">
        <v>39</v>
      </c>
      <c r="B64" s="128"/>
      <c r="C64" s="171" t="s">
        <v>51</v>
      </c>
      <c r="D64" s="172">
        <f>+GPpcntMjr*(VLOOKUP($A64,'FY17ProjRev(revised)'!$B$4:$K$23,10,FALSE))*VLOOKUP($A64,'FY17ProjMjrs(revised)'!$A$3:$S$22,MATCH(D$27,'FY17ProjMjrs(revised)'!$A$2:$S$2,0),FALSE)</f>
        <v>0</v>
      </c>
      <c r="E64" s="172">
        <f>+GPpcntMjr*(VLOOKUP($A64,'FY17ProjRev(revised)'!$B$4:$K$23,10,FALSE))*VLOOKUP($A64,'FY17ProjMjrs(revised)'!$A$3:$S$22,MATCH(E$27,'FY17ProjMjrs(revised)'!$A$2:$S$2,0),FALSE)</f>
        <v>14964.631160937501</v>
      </c>
      <c r="F64" s="172">
        <f>+GPpcntMjr*(VLOOKUP($A64,'FY17ProjRev(revised)'!$B$4:$K$23,10,FALSE))*VLOOKUP($A64,'FY17ProjMjrs(revised)'!$A$3:$S$22,MATCH(F$27,'FY17ProjMjrs(revised)'!$A$2:$S$2,0),FALSE)</f>
        <v>44893.893482812506</v>
      </c>
      <c r="G64" s="172">
        <f>+GPpcntMjr*(VLOOKUP($A64,'FY17ProjRev(revised)'!$B$4:$K$23,10,FALSE))*VLOOKUP($A64,'FY17ProjMjrs(revised)'!$A$3:$S$22,MATCH(G$27,'FY17ProjMjrs(revised)'!$A$2:$S$2,0),FALSE)</f>
        <v>0</v>
      </c>
      <c r="H64" s="172">
        <f>+GPpcntMjr*(VLOOKUP($A64,'FY17ProjRev(revised)'!$B$4:$K$23,10,FALSE))*VLOOKUP($A64,'FY17ProjMjrs(revised)'!$A$3:$S$22,MATCH(H$27,'FY17ProjMjrs(revised)'!$A$2:$S$2,0),FALSE)</f>
        <v>14964.631160937501</v>
      </c>
      <c r="I64" s="172">
        <f>+GPpcntMjr*(VLOOKUP($A64,'FY17ProjRev(revised)'!$B$4:$K$23,10,FALSE))*VLOOKUP($A64,'FY17ProjMjrs(revised)'!$A$3:$S$22,MATCH(I$27,'FY17ProjMjrs(revised)'!$A$2:$S$2,0),FALSE)</f>
        <v>0</v>
      </c>
      <c r="J64" s="172">
        <f>+GPpcntMjr*(VLOOKUP($A64,'FY17ProjRev(revised)'!$B$4:$K$23,10,FALSE))*VLOOKUP($A64,'FY17ProjMjrs(revised)'!$A$3:$S$22,MATCH(J$27,'FY17ProjMjrs(revised)'!$A$2:$S$2,0),FALSE)</f>
        <v>0</v>
      </c>
      <c r="K64" s="172">
        <f>+GPpcntMjr*(VLOOKUP($A64,'FY17ProjRev(revised)'!$B$4:$K$23,10,FALSE))*VLOOKUP($A64,'FY17ProjMjrs(revised)'!$A$3:$S$22,MATCH(K$27,'FY17ProjMjrs(revised)'!$A$2:$S$2,0),FALSE)</f>
        <v>7527209.4739515632</v>
      </c>
      <c r="L64" s="172">
        <f>+GPpcntMjr*(VLOOKUP($A64,'FY17ProjRev(revised)'!$B$4:$K$23,10,FALSE))*VLOOKUP($A64,'FY17ProjMjrs(revised)'!$A$3:$S$22,MATCH(L$27,'FY17ProjMjrs(revised)'!$A$2:$S$2,0),FALSE)</f>
        <v>29929.262321875001</v>
      </c>
      <c r="M64" s="172">
        <f>+GPpcntMjr*(VLOOKUP($A64,'FY17ProjRev(revised)'!$B$4:$K$23,10,FALSE))*VLOOKUP($A64,'FY17ProjMjrs(revised)'!$A$3:$S$22,MATCH(M$27,'FY17ProjMjrs(revised)'!$A$2:$S$2,0),FALSE)</f>
        <v>0</v>
      </c>
      <c r="N64" s="172">
        <f>+GPpcntMjr*(VLOOKUP($A64,'FY17ProjRev(revised)'!$B$4:$K$23,10,FALSE))*VLOOKUP($A64,'FY17ProjMjrs(revised)'!$A$3:$S$22,MATCH(N$27,'FY17ProjMjrs(revised)'!$A$2:$S$2,0),FALSE)</f>
        <v>0</v>
      </c>
      <c r="O64" s="172">
        <f>+GPpcntMjr*(VLOOKUP($A64,'FY17ProjRev(revised)'!$B$4:$K$23,10,FALSE))*VLOOKUP($A64,'FY17ProjMjrs(revised)'!$A$3:$S$22,MATCH(O$27,'FY17ProjMjrs(revised)'!$A$2:$S$2,0),FALSE)</f>
        <v>14964.631160937501</v>
      </c>
      <c r="P64" s="172">
        <f>+GPpcntMjr*(VLOOKUP($A64,'FY17ProjRev(revised)'!$B$4:$K$23,10,FALSE))*VLOOKUP($A64,'FY17ProjMjrs(revised)'!$A$3:$S$22,MATCH(P$27,'FY17ProjMjrs(revised)'!$A$2:$S$2,0),FALSE)</f>
        <v>0</v>
      </c>
      <c r="Q64" s="172">
        <f>+GPpcntMjr*(VLOOKUP($A64,'FY17ProjRev(revised)'!$B$4:$K$23,10,FALSE))*VLOOKUP($A64,'FY17ProjMjrs(revised)'!$A$3:$S$22,MATCH(Q$27,'FY17ProjMjrs(revised)'!$A$2:$S$2,0),FALSE)</f>
        <v>14964.631160937501</v>
      </c>
      <c r="R64" s="172">
        <f>+GPpcntMjr*(VLOOKUP($A64,'FY17ProjRev(revised)'!$B$4:$K$23,10,FALSE))*VLOOKUP($A64,'FY17ProjMjrs(revised)'!$A$3:$S$22,MATCH(R$27,'FY17ProjMjrs(revised)'!$A$2:$S$2,0),FALSE)</f>
        <v>0</v>
      </c>
      <c r="S64" s="172">
        <f>+GPpcntMjr*(VLOOKUP($A64,'FY17ProjRev(revised)'!$B$4:$K$23,10,FALSE))*VLOOKUP($A64,'FY17ProjMjrs(revised)'!$A$3:$S$22,MATCH(S$27,'FY17ProjMjrs(revised)'!$A$2:$S$2,0),FALSE)</f>
        <v>0</v>
      </c>
      <c r="T64" s="172">
        <f>+GPpcntMjr*(VLOOKUP($A64,'FY17ProjRev(revised)'!$B$4:$K$23,10,FALSE))*VLOOKUP($A64,'FY17ProjMjrs(revised)'!$A$3:$S$22,MATCH(T$27,'FY17ProjMjrs(revised)'!$A$2:$S$2,0),FALSE)</f>
        <v>0</v>
      </c>
      <c r="U64" s="172">
        <f t="shared" si="6"/>
        <v>7661891.1544000003</v>
      </c>
    </row>
    <row r="65" spans="1:21" s="40" customFormat="1" ht="20.100000000000001" customHeight="1" x14ac:dyDescent="0.25">
      <c r="A65" s="422">
        <v>41</v>
      </c>
      <c r="B65" s="128"/>
      <c r="C65" s="155" t="s">
        <v>53</v>
      </c>
      <c r="D65" s="133">
        <f>+GPpcntMjr*(VLOOKUP($A65,'FY17ProjRev(revised)'!$B$4:$K$23,10,FALSE))*VLOOKUP($A65,'FY17ProjMjrs(revised)'!$A$3:$S$22,MATCH(D$27,'FY17ProjMjrs(revised)'!$A$2:$S$2,0),FALSE)</f>
        <v>0</v>
      </c>
      <c r="E65" s="133">
        <f>+GPpcntMjr*(VLOOKUP($A65,'FY17ProjRev(revised)'!$B$4:$K$23,10,FALSE))*VLOOKUP($A65,'FY17ProjMjrs(revised)'!$A$3:$S$22,MATCH(E$27,'FY17ProjMjrs(revised)'!$A$2:$S$2,0),FALSE)</f>
        <v>0</v>
      </c>
      <c r="F65" s="133">
        <f>+GPpcntMjr*(VLOOKUP($A65,'FY17ProjRev(revised)'!$B$4:$K$23,10,FALSE))*VLOOKUP($A65,'FY17ProjMjrs(revised)'!$A$3:$S$22,MATCH(F$27,'FY17ProjMjrs(revised)'!$A$2:$S$2,0),FALSE)</f>
        <v>0</v>
      </c>
      <c r="G65" s="133">
        <f>+GPpcntMjr*(VLOOKUP($A65,'FY17ProjRev(revised)'!$B$4:$K$23,10,FALSE))*VLOOKUP($A65,'FY17ProjMjrs(revised)'!$A$3:$S$22,MATCH(G$27,'FY17ProjMjrs(revised)'!$A$2:$S$2,0),FALSE)</f>
        <v>0</v>
      </c>
      <c r="H65" s="133">
        <f>+GPpcntMjr*(VLOOKUP($A65,'FY17ProjRev(revised)'!$B$4:$K$23,10,FALSE))*VLOOKUP($A65,'FY17ProjMjrs(revised)'!$A$3:$S$22,MATCH(H$27,'FY17ProjMjrs(revised)'!$A$2:$S$2,0),FALSE)</f>
        <v>0</v>
      </c>
      <c r="I65" s="133">
        <f>+GPpcntMjr*(VLOOKUP($A65,'FY17ProjRev(revised)'!$B$4:$K$23,10,FALSE))*VLOOKUP($A65,'FY17ProjMjrs(revised)'!$A$3:$S$22,MATCH(I$27,'FY17ProjMjrs(revised)'!$A$2:$S$2,0),FALSE)</f>
        <v>0</v>
      </c>
      <c r="J65" s="133">
        <f>+GPpcntMjr*(VLOOKUP($A65,'FY17ProjRev(revised)'!$B$4:$K$23,10,FALSE))*VLOOKUP($A65,'FY17ProjMjrs(revised)'!$A$3:$S$22,MATCH(J$27,'FY17ProjMjrs(revised)'!$A$2:$S$2,0),FALSE)</f>
        <v>0</v>
      </c>
      <c r="K65" s="133">
        <f>+GPpcntMjr*(VLOOKUP($A65,'FY17ProjRev(revised)'!$B$4:$K$23,10,FALSE))*VLOOKUP($A65,'FY17ProjMjrs(revised)'!$A$3:$S$22,MATCH(K$27,'FY17ProjMjrs(revised)'!$A$2:$S$2,0),FALSE)</f>
        <v>1312987.7516000001</v>
      </c>
      <c r="L65" s="133">
        <f>+GPpcntMjr*(VLOOKUP($A65,'FY17ProjRev(revised)'!$B$4:$K$23,10,FALSE))*VLOOKUP($A65,'FY17ProjMjrs(revised)'!$A$3:$S$22,MATCH(L$27,'FY17ProjMjrs(revised)'!$A$2:$S$2,0),FALSE)</f>
        <v>0</v>
      </c>
      <c r="M65" s="133">
        <f>+GPpcntMjr*(VLOOKUP($A65,'FY17ProjRev(revised)'!$B$4:$K$23,10,FALSE))*VLOOKUP($A65,'FY17ProjMjrs(revised)'!$A$3:$S$22,MATCH(M$27,'FY17ProjMjrs(revised)'!$A$2:$S$2,0),FALSE)</f>
        <v>0</v>
      </c>
      <c r="N65" s="133">
        <f>+GPpcntMjr*(VLOOKUP($A65,'FY17ProjRev(revised)'!$B$4:$K$23,10,FALSE))*VLOOKUP($A65,'FY17ProjMjrs(revised)'!$A$3:$S$22,MATCH(N$27,'FY17ProjMjrs(revised)'!$A$2:$S$2,0),FALSE)</f>
        <v>0</v>
      </c>
      <c r="O65" s="133">
        <f>+GPpcntMjr*(VLOOKUP($A65,'FY17ProjRev(revised)'!$B$4:$K$23,10,FALSE))*VLOOKUP($A65,'FY17ProjMjrs(revised)'!$A$3:$S$22,MATCH(O$27,'FY17ProjMjrs(revised)'!$A$2:$S$2,0),FALSE)</f>
        <v>0</v>
      </c>
      <c r="P65" s="133">
        <f>+GPpcntMjr*(VLOOKUP($A65,'FY17ProjRev(revised)'!$B$4:$K$23,10,FALSE))*VLOOKUP($A65,'FY17ProjMjrs(revised)'!$A$3:$S$22,MATCH(P$27,'FY17ProjMjrs(revised)'!$A$2:$S$2,0),FALSE)</f>
        <v>0</v>
      </c>
      <c r="Q65" s="133">
        <f>+GPpcntMjr*(VLOOKUP($A65,'FY17ProjRev(revised)'!$B$4:$K$23,10,FALSE))*VLOOKUP($A65,'FY17ProjMjrs(revised)'!$A$3:$S$22,MATCH(Q$27,'FY17ProjMjrs(revised)'!$A$2:$S$2,0),FALSE)</f>
        <v>0</v>
      </c>
      <c r="R65" s="133">
        <f>+GPpcntMjr*(VLOOKUP($A65,'FY17ProjRev(revised)'!$B$4:$K$23,10,FALSE))*VLOOKUP($A65,'FY17ProjMjrs(revised)'!$A$3:$S$22,MATCH(R$27,'FY17ProjMjrs(revised)'!$A$2:$S$2,0),FALSE)</f>
        <v>0</v>
      </c>
      <c r="S65" s="133">
        <f>+GPpcntMjr*(VLOOKUP($A65,'FY17ProjRev(revised)'!$B$4:$K$23,10,FALSE))*VLOOKUP($A65,'FY17ProjMjrs(revised)'!$A$3:$S$22,MATCH(S$27,'FY17ProjMjrs(revised)'!$A$2:$S$2,0),FALSE)</f>
        <v>0</v>
      </c>
      <c r="T65" s="133">
        <f>+GPpcntMjr*(VLOOKUP($A65,'FY17ProjRev(revised)'!$B$4:$K$23,10,FALSE))*VLOOKUP($A65,'FY17ProjMjrs(revised)'!$A$3:$S$22,MATCH(T$27,'FY17ProjMjrs(revised)'!$A$2:$S$2,0),FALSE)</f>
        <v>0</v>
      </c>
      <c r="U65" s="133">
        <f t="shared" si="6"/>
        <v>1312987.7516000001</v>
      </c>
    </row>
    <row r="66" spans="1:21" ht="20.100000000000001" customHeight="1" x14ac:dyDescent="0.25">
      <c r="A66" s="422">
        <v>45</v>
      </c>
      <c r="B66" s="128"/>
      <c r="C66" s="171" t="s">
        <v>162</v>
      </c>
      <c r="D66" s="172">
        <f>+GPpcntMjr*(VLOOKUP($A66,'FY17ProjRev(revised)'!$B$4:$K$23,10,FALSE))*VLOOKUP($A66,'FY17ProjMjrs(revised)'!$A$3:$S$22,MATCH(D$27,'FY17ProjMjrs(revised)'!$A$2:$S$2,0),FALSE)</f>
        <v>0</v>
      </c>
      <c r="E66" s="172">
        <f>+GPpcntMjr*(VLOOKUP($A66,'FY17ProjRev(revised)'!$B$4:$K$23,10,FALSE))*VLOOKUP($A66,'FY17ProjMjrs(revised)'!$A$3:$S$22,MATCH(E$27,'FY17ProjMjrs(revised)'!$A$2:$S$2,0),FALSE)</f>
        <v>0</v>
      </c>
      <c r="F66" s="172">
        <f>+GPpcntMjr*(VLOOKUP($A66,'FY17ProjRev(revised)'!$B$4:$K$23,10,FALSE))*VLOOKUP($A66,'FY17ProjMjrs(revised)'!$A$3:$S$22,MATCH(F$27,'FY17ProjMjrs(revised)'!$A$2:$S$2,0),FALSE)</f>
        <v>0</v>
      </c>
      <c r="G66" s="172">
        <f>+GPpcntMjr*(VLOOKUP($A66,'FY17ProjRev(revised)'!$B$4:$K$23,10,FALSE))*VLOOKUP($A66,'FY17ProjMjrs(revised)'!$A$3:$S$22,MATCH(G$27,'FY17ProjMjrs(revised)'!$A$2:$S$2,0),FALSE)</f>
        <v>0</v>
      </c>
      <c r="H66" s="172">
        <f>+GPpcntMjr*(VLOOKUP($A66,'FY17ProjRev(revised)'!$B$4:$K$23,10,FALSE))*VLOOKUP($A66,'FY17ProjMjrs(revised)'!$A$3:$S$22,MATCH(H$27,'FY17ProjMjrs(revised)'!$A$2:$S$2,0),FALSE)</f>
        <v>0</v>
      </c>
      <c r="I66" s="172">
        <f>+GPpcntMjr*(VLOOKUP($A66,'FY17ProjRev(revised)'!$B$4:$K$23,10,FALSE))*VLOOKUP($A66,'FY17ProjMjrs(revised)'!$A$3:$S$22,MATCH(I$27,'FY17ProjMjrs(revised)'!$A$2:$S$2,0),FALSE)</f>
        <v>0</v>
      </c>
      <c r="J66" s="172">
        <f>+GPpcntMjr*(VLOOKUP($A66,'FY17ProjRev(revised)'!$B$4:$K$23,10,FALSE))*VLOOKUP($A66,'FY17ProjMjrs(revised)'!$A$3:$S$22,MATCH(J$27,'FY17ProjMjrs(revised)'!$A$2:$S$2,0),FALSE)</f>
        <v>0</v>
      </c>
      <c r="K66" s="172">
        <f>+GPpcntMjr*(VLOOKUP($A66,'FY17ProjRev(revised)'!$B$4:$K$23,10,FALSE))*VLOOKUP($A66,'FY17ProjMjrs(revised)'!$A$3:$S$22,MATCH(K$27,'FY17ProjMjrs(revised)'!$A$2:$S$2,0),FALSE)</f>
        <v>0</v>
      </c>
      <c r="L66" s="172">
        <f>+GPpcntMjr*(VLOOKUP($A66,'FY17ProjRev(revised)'!$B$4:$K$23,10,FALSE))*VLOOKUP($A66,'FY17ProjMjrs(revised)'!$A$3:$S$22,MATCH(L$27,'FY17ProjMjrs(revised)'!$A$2:$S$2,0),FALSE)</f>
        <v>0</v>
      </c>
      <c r="M66" s="172">
        <f>+GPpcntMjr*(VLOOKUP($A66,'FY17ProjRev(revised)'!$B$4:$K$23,10,FALSE))*VLOOKUP($A66,'FY17ProjMjrs(revised)'!$A$3:$S$22,MATCH(M$27,'FY17ProjMjrs(revised)'!$A$2:$S$2,0),FALSE)</f>
        <v>0</v>
      </c>
      <c r="N66" s="172">
        <f>+GPpcntMjr*(VLOOKUP($A66,'FY17ProjRev(revised)'!$B$4:$K$23,10,FALSE))*VLOOKUP($A66,'FY17ProjMjrs(revised)'!$A$3:$S$22,MATCH(N$27,'FY17ProjMjrs(revised)'!$A$2:$S$2,0),FALSE)</f>
        <v>0</v>
      </c>
      <c r="O66" s="172">
        <f>+GPpcntMjr*(VLOOKUP($A66,'FY17ProjRev(revised)'!$B$4:$K$23,10,FALSE))*VLOOKUP($A66,'FY17ProjMjrs(revised)'!$A$3:$S$22,MATCH(O$27,'FY17ProjMjrs(revised)'!$A$2:$S$2,0),FALSE)</f>
        <v>0</v>
      </c>
      <c r="P66" s="172">
        <f>+GPpcntMjr*(VLOOKUP($A66,'FY17ProjRev(revised)'!$B$4:$K$23,10,FALSE))*VLOOKUP($A66,'FY17ProjMjrs(revised)'!$A$3:$S$22,MATCH(P$27,'FY17ProjMjrs(revised)'!$A$2:$S$2,0),FALSE)</f>
        <v>1306973.3348000001</v>
      </c>
      <c r="Q66" s="172">
        <f>+GPpcntMjr*(VLOOKUP($A66,'FY17ProjRev(revised)'!$B$4:$K$23,10,FALSE))*VLOOKUP($A66,'FY17ProjMjrs(revised)'!$A$3:$S$22,MATCH(Q$27,'FY17ProjMjrs(revised)'!$A$2:$S$2,0),FALSE)</f>
        <v>0</v>
      </c>
      <c r="R66" s="172">
        <f>+GPpcntMjr*(VLOOKUP($A66,'FY17ProjRev(revised)'!$B$4:$K$23,10,FALSE))*VLOOKUP($A66,'FY17ProjMjrs(revised)'!$A$3:$S$22,MATCH(R$27,'FY17ProjMjrs(revised)'!$A$2:$S$2,0),FALSE)</f>
        <v>0</v>
      </c>
      <c r="S66" s="172">
        <f>+GPpcntMjr*(VLOOKUP($A66,'FY17ProjRev(revised)'!$B$4:$K$23,10,FALSE))*VLOOKUP($A66,'FY17ProjMjrs(revised)'!$A$3:$S$22,MATCH(S$27,'FY17ProjMjrs(revised)'!$A$2:$S$2,0),FALSE)</f>
        <v>0</v>
      </c>
      <c r="T66" s="172">
        <f>+GPpcntMjr*(VLOOKUP($A66,'FY17ProjRev(revised)'!$B$4:$K$23,10,FALSE))*VLOOKUP($A66,'FY17ProjMjrs(revised)'!$A$3:$S$22,MATCH(T$27,'FY17ProjMjrs(revised)'!$A$2:$S$2,0),FALSE)</f>
        <v>0</v>
      </c>
      <c r="U66" s="172">
        <f t="shared" si="6"/>
        <v>1306973.3348000001</v>
      </c>
    </row>
    <row r="67" spans="1:21" s="40" customFormat="1" ht="20.100000000000001" customHeight="1" x14ac:dyDescent="0.25">
      <c r="A67" s="422">
        <v>47</v>
      </c>
      <c r="B67" s="128"/>
      <c r="C67" s="155" t="s">
        <v>60</v>
      </c>
      <c r="D67" s="133">
        <f>+GPpcntMjr*(VLOOKUP($A67,'FY17ProjRev(revised)'!$B$4:$K$23,10,FALSE))*VLOOKUP($A67,'FY17ProjMjrs(revised)'!$A$3:$S$22,MATCH(D$27,'FY17ProjMjrs(revised)'!$A$2:$S$2,0),FALSE)</f>
        <v>0</v>
      </c>
      <c r="E67" s="133">
        <f>+GPpcntMjr*(VLOOKUP($A67,'FY17ProjRev(revised)'!$B$4:$K$23,10,FALSE))*VLOOKUP($A67,'FY17ProjMjrs(revised)'!$A$3:$S$22,MATCH(E$27,'FY17ProjMjrs(revised)'!$A$2:$S$2,0),FALSE)</f>
        <v>0</v>
      </c>
      <c r="F67" s="133">
        <f>+GPpcntMjr*(VLOOKUP($A67,'FY17ProjRev(revised)'!$B$4:$K$23,10,FALSE))*VLOOKUP($A67,'FY17ProjMjrs(revised)'!$A$3:$S$22,MATCH(F$27,'FY17ProjMjrs(revised)'!$A$2:$S$2,0),FALSE)</f>
        <v>0</v>
      </c>
      <c r="G67" s="133">
        <f>+GPpcntMjr*(VLOOKUP($A67,'FY17ProjRev(revised)'!$B$4:$K$23,10,FALSE))*VLOOKUP($A67,'FY17ProjMjrs(revised)'!$A$3:$S$22,MATCH(G$27,'FY17ProjMjrs(revised)'!$A$2:$S$2,0),FALSE)</f>
        <v>0</v>
      </c>
      <c r="H67" s="133">
        <f>+GPpcntMjr*(VLOOKUP($A67,'FY17ProjRev(revised)'!$B$4:$K$23,10,FALSE))*VLOOKUP($A67,'FY17ProjMjrs(revised)'!$A$3:$S$22,MATCH(H$27,'FY17ProjMjrs(revised)'!$A$2:$S$2,0),FALSE)</f>
        <v>0</v>
      </c>
      <c r="I67" s="133">
        <f>+GPpcntMjr*(VLOOKUP($A67,'FY17ProjRev(revised)'!$B$4:$K$23,10,FALSE))*VLOOKUP($A67,'FY17ProjMjrs(revised)'!$A$3:$S$22,MATCH(I$27,'FY17ProjMjrs(revised)'!$A$2:$S$2,0),FALSE)</f>
        <v>0</v>
      </c>
      <c r="J67" s="133">
        <f>+GPpcntMjr*(VLOOKUP($A67,'FY17ProjRev(revised)'!$B$4:$K$23,10,FALSE))*VLOOKUP($A67,'FY17ProjMjrs(revised)'!$A$3:$S$22,MATCH(J$27,'FY17ProjMjrs(revised)'!$A$2:$S$2,0),FALSE)</f>
        <v>0</v>
      </c>
      <c r="K67" s="133">
        <f>+GPpcntMjr*(VLOOKUP($A67,'FY17ProjRev(revised)'!$B$4:$K$23,10,FALSE))*VLOOKUP($A67,'FY17ProjMjrs(revised)'!$A$3:$S$22,MATCH(K$27,'FY17ProjMjrs(revised)'!$A$2:$S$2,0),FALSE)</f>
        <v>0</v>
      </c>
      <c r="L67" s="133">
        <f>+GPpcntMjr*(VLOOKUP($A67,'FY17ProjRev(revised)'!$B$4:$K$23,10,FALSE))*VLOOKUP($A67,'FY17ProjMjrs(revised)'!$A$3:$S$22,MATCH(L$27,'FY17ProjMjrs(revised)'!$A$2:$S$2,0),FALSE)</f>
        <v>0</v>
      </c>
      <c r="M67" s="133">
        <f>+GPpcntMjr*(VLOOKUP($A67,'FY17ProjRev(revised)'!$B$4:$K$23,10,FALSE))*VLOOKUP($A67,'FY17ProjMjrs(revised)'!$A$3:$S$22,MATCH(M$27,'FY17ProjMjrs(revised)'!$A$2:$S$2,0),FALSE)</f>
        <v>0</v>
      </c>
      <c r="N67" s="133">
        <f>+GPpcntMjr*(VLOOKUP($A67,'FY17ProjRev(revised)'!$B$4:$K$23,10,FALSE))*VLOOKUP($A67,'FY17ProjMjrs(revised)'!$A$3:$S$22,MATCH(N$27,'FY17ProjMjrs(revised)'!$A$2:$S$2,0),FALSE)</f>
        <v>0</v>
      </c>
      <c r="O67" s="133">
        <f>+GPpcntMjr*(VLOOKUP($A67,'FY17ProjRev(revised)'!$B$4:$K$23,10,FALSE))*VLOOKUP($A67,'FY17ProjMjrs(revised)'!$A$3:$S$22,MATCH(O$27,'FY17ProjMjrs(revised)'!$A$2:$S$2,0),FALSE)</f>
        <v>0</v>
      </c>
      <c r="P67" s="133">
        <f>+GPpcntMjr*(VLOOKUP($A67,'FY17ProjRev(revised)'!$B$4:$K$23,10,FALSE))*VLOOKUP($A67,'FY17ProjMjrs(revised)'!$A$3:$S$22,MATCH(P$27,'FY17ProjMjrs(revised)'!$A$2:$S$2,0),FALSE)</f>
        <v>0</v>
      </c>
      <c r="Q67" s="133">
        <f>+GPpcntMjr*(VLOOKUP($A67,'FY17ProjRev(revised)'!$B$4:$K$23,10,FALSE))*VLOOKUP($A67,'FY17ProjMjrs(revised)'!$A$3:$S$22,MATCH(Q$27,'FY17ProjMjrs(revised)'!$A$2:$S$2,0),FALSE)</f>
        <v>5743977.5511999996</v>
      </c>
      <c r="R67" s="133">
        <f>+GPpcntMjr*(VLOOKUP($A67,'FY17ProjRev(revised)'!$B$4:$K$23,10,FALSE))*VLOOKUP($A67,'FY17ProjMjrs(revised)'!$A$3:$S$22,MATCH(R$27,'FY17ProjMjrs(revised)'!$A$2:$S$2,0),FALSE)</f>
        <v>0</v>
      </c>
      <c r="S67" s="133">
        <f>+GPpcntMjr*(VLOOKUP($A67,'FY17ProjRev(revised)'!$B$4:$K$23,10,FALSE))*VLOOKUP($A67,'FY17ProjMjrs(revised)'!$A$3:$S$22,MATCH(S$27,'FY17ProjMjrs(revised)'!$A$2:$S$2,0),FALSE)</f>
        <v>0</v>
      </c>
      <c r="T67" s="133">
        <f>+GPpcntMjr*(VLOOKUP($A67,'FY17ProjRev(revised)'!$B$4:$K$23,10,FALSE))*VLOOKUP($A67,'FY17ProjMjrs(revised)'!$A$3:$S$22,MATCH(T$27,'FY17ProjMjrs(revised)'!$A$2:$S$2,0),FALSE)</f>
        <v>0</v>
      </c>
      <c r="U67" s="133">
        <f t="shared" si="6"/>
        <v>5743977.5511999996</v>
      </c>
    </row>
    <row r="68" spans="1:21" ht="20.100000000000001" customHeight="1" x14ac:dyDescent="0.25">
      <c r="A68" s="422">
        <v>49</v>
      </c>
      <c r="B68" s="128"/>
      <c r="C68" s="171" t="s">
        <v>63</v>
      </c>
      <c r="D68" s="172">
        <f>+GPpcntMjr*(VLOOKUP($A68,'FY17ProjRev(revised)'!$B$4:$K$23,10,FALSE))*VLOOKUP($A68,'FY17ProjMjrs(revised)'!$A$3:$S$22,MATCH(D$27,'FY17ProjMjrs(revised)'!$A$2:$S$2,0),FALSE)</f>
        <v>0</v>
      </c>
      <c r="E68" s="172">
        <f>+GPpcntMjr*(VLOOKUP($A68,'FY17ProjRev(revised)'!$B$4:$K$23,10,FALSE))*VLOOKUP($A68,'FY17ProjMjrs(revised)'!$A$3:$S$22,MATCH(E$27,'FY17ProjMjrs(revised)'!$A$2:$S$2,0),FALSE)</f>
        <v>0</v>
      </c>
      <c r="F68" s="172">
        <f>+GPpcntMjr*(VLOOKUP($A68,'FY17ProjRev(revised)'!$B$4:$K$23,10,FALSE))*VLOOKUP($A68,'FY17ProjMjrs(revised)'!$A$3:$S$22,MATCH(F$27,'FY17ProjMjrs(revised)'!$A$2:$S$2,0),FALSE)</f>
        <v>0</v>
      </c>
      <c r="G68" s="172">
        <f>+GPpcntMjr*(VLOOKUP($A68,'FY17ProjRev(revised)'!$B$4:$K$23,10,FALSE))*VLOOKUP($A68,'FY17ProjMjrs(revised)'!$A$3:$S$22,MATCH(G$27,'FY17ProjMjrs(revised)'!$A$2:$S$2,0),FALSE)</f>
        <v>0</v>
      </c>
      <c r="H68" s="172">
        <f>+GPpcntMjr*(VLOOKUP($A68,'FY17ProjRev(revised)'!$B$4:$K$23,10,FALSE))*VLOOKUP($A68,'FY17ProjMjrs(revised)'!$A$3:$S$22,MATCH(H$27,'FY17ProjMjrs(revised)'!$A$2:$S$2,0),FALSE)</f>
        <v>16193.00948837209</v>
      </c>
      <c r="I68" s="172">
        <f>+GPpcntMjr*(VLOOKUP($A68,'FY17ProjRev(revised)'!$B$4:$K$23,10,FALSE))*VLOOKUP($A68,'FY17ProjMjrs(revised)'!$A$3:$S$22,MATCH(I$27,'FY17ProjMjrs(revised)'!$A$2:$S$2,0),FALSE)</f>
        <v>0</v>
      </c>
      <c r="J68" s="172">
        <f>+GPpcntMjr*(VLOOKUP($A68,'FY17ProjRev(revised)'!$B$4:$K$23,10,FALSE))*VLOOKUP($A68,'FY17ProjMjrs(revised)'!$A$3:$S$22,MATCH(J$27,'FY17ProjMjrs(revised)'!$A$2:$S$2,0),FALSE)</f>
        <v>0</v>
      </c>
      <c r="K68" s="172">
        <f>+GPpcntMjr*(VLOOKUP($A68,'FY17ProjRev(revised)'!$B$4:$K$23,10,FALSE))*VLOOKUP($A68,'FY17ProjMjrs(revised)'!$A$3:$S$22,MATCH(K$27,'FY17ProjMjrs(revised)'!$A$2:$S$2,0),FALSE)</f>
        <v>0</v>
      </c>
      <c r="L68" s="172">
        <f>+GPpcntMjr*(VLOOKUP($A68,'FY17ProjRev(revised)'!$B$4:$K$23,10,FALSE))*VLOOKUP($A68,'FY17ProjMjrs(revised)'!$A$3:$S$22,MATCH(L$27,'FY17ProjMjrs(revised)'!$A$2:$S$2,0),FALSE)</f>
        <v>0</v>
      </c>
      <c r="M68" s="172">
        <f>+GPpcntMjr*(VLOOKUP($A68,'FY17ProjRev(revised)'!$B$4:$K$23,10,FALSE))*VLOOKUP($A68,'FY17ProjMjrs(revised)'!$A$3:$S$22,MATCH(M$27,'FY17ProjMjrs(revised)'!$A$2:$S$2,0),FALSE)</f>
        <v>0</v>
      </c>
      <c r="N68" s="172">
        <f>+GPpcntMjr*(VLOOKUP($A68,'FY17ProjRev(revised)'!$B$4:$K$23,10,FALSE))*VLOOKUP($A68,'FY17ProjMjrs(revised)'!$A$3:$S$22,MATCH(N$27,'FY17ProjMjrs(revised)'!$A$2:$S$2,0),FALSE)</f>
        <v>0</v>
      </c>
      <c r="O68" s="172">
        <f>+GPpcntMjr*(VLOOKUP($A68,'FY17ProjRev(revised)'!$B$4:$K$23,10,FALSE))*VLOOKUP($A68,'FY17ProjMjrs(revised)'!$A$3:$S$22,MATCH(O$27,'FY17ProjMjrs(revised)'!$A$2:$S$2,0),FALSE)</f>
        <v>13019179.628651161</v>
      </c>
      <c r="P68" s="172">
        <f>+GPpcntMjr*(VLOOKUP($A68,'FY17ProjRev(revised)'!$B$4:$K$23,10,FALSE))*VLOOKUP($A68,'FY17ProjMjrs(revised)'!$A$3:$S$22,MATCH(P$27,'FY17ProjMjrs(revised)'!$A$2:$S$2,0),FALSE)</f>
        <v>0</v>
      </c>
      <c r="Q68" s="172">
        <f>+GPpcntMjr*(VLOOKUP($A68,'FY17ProjRev(revised)'!$B$4:$K$23,10,FALSE))*VLOOKUP($A68,'FY17ProjMjrs(revised)'!$A$3:$S$22,MATCH(Q$27,'FY17ProjMjrs(revised)'!$A$2:$S$2,0),FALSE)</f>
        <v>0</v>
      </c>
      <c r="R68" s="172">
        <f>+GPpcntMjr*(VLOOKUP($A68,'FY17ProjRev(revised)'!$B$4:$K$23,10,FALSE))*VLOOKUP($A68,'FY17ProjMjrs(revised)'!$A$3:$S$22,MATCH(R$27,'FY17ProjMjrs(revised)'!$A$2:$S$2,0),FALSE)</f>
        <v>129544.07590697672</v>
      </c>
      <c r="S68" s="172">
        <f>+GPpcntMjr*(VLOOKUP($A68,'FY17ProjRev(revised)'!$B$4:$K$23,10,FALSE))*VLOOKUP($A68,'FY17ProjMjrs(revised)'!$A$3:$S$22,MATCH(S$27,'FY17ProjMjrs(revised)'!$A$2:$S$2,0),FALSE)</f>
        <v>0</v>
      </c>
      <c r="T68" s="172">
        <f>+GPpcntMjr*(VLOOKUP($A68,'FY17ProjRev(revised)'!$B$4:$K$23,10,FALSE))*VLOOKUP($A68,'FY17ProjMjrs(revised)'!$A$3:$S$22,MATCH(T$27,'FY17ProjMjrs(revised)'!$A$2:$S$2,0),FALSE)</f>
        <v>64772.037953488361</v>
      </c>
      <c r="U68" s="172">
        <f t="shared" si="6"/>
        <v>13229688.751999998</v>
      </c>
    </row>
    <row r="69" spans="1:21" s="40" customFormat="1" ht="20.100000000000001" customHeight="1" x14ac:dyDescent="0.25">
      <c r="A69" s="422">
        <v>51</v>
      </c>
      <c r="B69" s="128"/>
      <c r="C69" s="155" t="s">
        <v>66</v>
      </c>
      <c r="D69" s="133">
        <f>+GPpcntMjr*(VLOOKUP($A69,'FY17ProjRev(revised)'!$B$4:$K$23,10,FALSE))*VLOOKUP($A69,'FY17ProjMjrs(revised)'!$A$3:$S$22,MATCH(D$27,'FY17ProjMjrs(revised)'!$A$2:$S$2,0),FALSE)</f>
        <v>0</v>
      </c>
      <c r="E69" s="133">
        <f>+GPpcntMjr*(VLOOKUP($A69,'FY17ProjRev(revised)'!$B$4:$K$23,10,FALSE))*VLOOKUP($A69,'FY17ProjMjrs(revised)'!$A$3:$S$22,MATCH(E$27,'FY17ProjMjrs(revised)'!$A$2:$S$2,0),FALSE)</f>
        <v>0</v>
      </c>
      <c r="F69" s="133">
        <f>+GPpcntMjr*(VLOOKUP($A69,'FY17ProjRev(revised)'!$B$4:$K$23,10,FALSE))*VLOOKUP($A69,'FY17ProjMjrs(revised)'!$A$3:$S$22,MATCH(F$27,'FY17ProjMjrs(revised)'!$A$2:$S$2,0),FALSE)</f>
        <v>0</v>
      </c>
      <c r="G69" s="133">
        <f>+GPpcntMjr*(VLOOKUP($A69,'FY17ProjRev(revised)'!$B$4:$K$23,10,FALSE))*VLOOKUP($A69,'FY17ProjMjrs(revised)'!$A$3:$S$22,MATCH(G$27,'FY17ProjMjrs(revised)'!$A$2:$S$2,0),FALSE)</f>
        <v>0</v>
      </c>
      <c r="H69" s="133">
        <f>+GPpcntMjr*(VLOOKUP($A69,'FY17ProjRev(revised)'!$B$4:$K$23,10,FALSE))*VLOOKUP($A69,'FY17ProjMjrs(revised)'!$A$3:$S$22,MATCH(H$27,'FY17ProjMjrs(revised)'!$A$2:$S$2,0),FALSE)</f>
        <v>0</v>
      </c>
      <c r="I69" s="133">
        <f>+GPpcntMjr*(VLOOKUP($A69,'FY17ProjRev(revised)'!$B$4:$K$23,10,FALSE))*VLOOKUP($A69,'FY17ProjMjrs(revised)'!$A$3:$S$22,MATCH(I$27,'FY17ProjMjrs(revised)'!$A$2:$S$2,0),FALSE)</f>
        <v>0</v>
      </c>
      <c r="J69" s="133">
        <f>+GPpcntMjr*(VLOOKUP($A69,'FY17ProjRev(revised)'!$B$4:$K$23,10,FALSE))*VLOOKUP($A69,'FY17ProjMjrs(revised)'!$A$3:$S$22,MATCH(J$27,'FY17ProjMjrs(revised)'!$A$2:$S$2,0),FALSE)</f>
        <v>0</v>
      </c>
      <c r="K69" s="133">
        <f>+GPpcntMjr*(VLOOKUP($A69,'FY17ProjRev(revised)'!$B$4:$K$23,10,FALSE))*VLOOKUP($A69,'FY17ProjMjrs(revised)'!$A$3:$S$22,MATCH(K$27,'FY17ProjMjrs(revised)'!$A$2:$S$2,0),FALSE)</f>
        <v>0</v>
      </c>
      <c r="L69" s="133">
        <f>+GPpcntMjr*(VLOOKUP($A69,'FY17ProjRev(revised)'!$B$4:$K$23,10,FALSE))*VLOOKUP($A69,'FY17ProjMjrs(revised)'!$A$3:$S$22,MATCH(L$27,'FY17ProjMjrs(revised)'!$A$2:$S$2,0),FALSE)</f>
        <v>0</v>
      </c>
      <c r="M69" s="133">
        <f>+GPpcntMjr*(VLOOKUP($A69,'FY17ProjRev(revised)'!$B$4:$K$23,10,FALSE))*VLOOKUP($A69,'FY17ProjMjrs(revised)'!$A$3:$S$22,MATCH(M$27,'FY17ProjMjrs(revised)'!$A$2:$S$2,0),FALSE)</f>
        <v>0</v>
      </c>
      <c r="N69" s="133">
        <f>+GPpcntMjr*(VLOOKUP($A69,'FY17ProjRev(revised)'!$B$4:$K$23,10,FALSE))*VLOOKUP($A69,'FY17ProjMjrs(revised)'!$A$3:$S$22,MATCH(N$27,'FY17ProjMjrs(revised)'!$A$2:$S$2,0),FALSE)</f>
        <v>5326717.2167999996</v>
      </c>
      <c r="O69" s="133">
        <f>+GPpcntMjr*(VLOOKUP($A69,'FY17ProjRev(revised)'!$B$4:$K$23,10,FALSE))*VLOOKUP($A69,'FY17ProjMjrs(revised)'!$A$3:$S$22,MATCH(O$27,'FY17ProjMjrs(revised)'!$A$2:$S$2,0),FALSE)</f>
        <v>0</v>
      </c>
      <c r="P69" s="133">
        <f>+GPpcntMjr*(VLOOKUP($A69,'FY17ProjRev(revised)'!$B$4:$K$23,10,FALSE))*VLOOKUP($A69,'FY17ProjMjrs(revised)'!$A$3:$S$22,MATCH(P$27,'FY17ProjMjrs(revised)'!$A$2:$S$2,0),FALSE)</f>
        <v>0</v>
      </c>
      <c r="Q69" s="133">
        <f>+GPpcntMjr*(VLOOKUP($A69,'FY17ProjRev(revised)'!$B$4:$K$23,10,FALSE))*VLOOKUP($A69,'FY17ProjMjrs(revised)'!$A$3:$S$22,MATCH(Q$27,'FY17ProjMjrs(revised)'!$A$2:$S$2,0),FALSE)</f>
        <v>0</v>
      </c>
      <c r="R69" s="133">
        <f>+GPpcntMjr*(VLOOKUP($A69,'FY17ProjRev(revised)'!$B$4:$K$23,10,FALSE))*VLOOKUP($A69,'FY17ProjMjrs(revised)'!$A$3:$S$22,MATCH(R$27,'FY17ProjMjrs(revised)'!$A$2:$S$2,0),FALSE)</f>
        <v>0</v>
      </c>
      <c r="S69" s="133">
        <f>+GPpcntMjr*(VLOOKUP($A69,'FY17ProjRev(revised)'!$B$4:$K$23,10,FALSE))*VLOOKUP($A69,'FY17ProjMjrs(revised)'!$A$3:$S$22,MATCH(S$27,'FY17ProjMjrs(revised)'!$A$2:$S$2,0),FALSE)</f>
        <v>0</v>
      </c>
      <c r="T69" s="133">
        <f>+GPpcntMjr*(VLOOKUP($A69,'FY17ProjRev(revised)'!$B$4:$K$23,10,FALSE))*VLOOKUP($A69,'FY17ProjMjrs(revised)'!$A$3:$S$22,MATCH(T$27,'FY17ProjMjrs(revised)'!$A$2:$S$2,0),FALSE)</f>
        <v>0</v>
      </c>
      <c r="U69" s="133">
        <f t="shared" si="6"/>
        <v>5326717.2167999996</v>
      </c>
    </row>
    <row r="70" spans="1:21" ht="20.100000000000001" customHeight="1" x14ac:dyDescent="0.25">
      <c r="A70" s="422">
        <v>53</v>
      </c>
      <c r="B70" s="130"/>
      <c r="C70" s="173" t="s">
        <v>159</v>
      </c>
      <c r="D70" s="172">
        <f>+GPpcntMjr*(VLOOKUP($A70,'FY17ProjRev(revised)'!$B$4:$K$23,10,FALSE))*VLOOKUP($A70,'FY17ProjMjrs(revised)'!$A$3:$S$22,MATCH(D$27,'FY17ProjMjrs(revised)'!$A$2:$S$2,0),FALSE)</f>
        <v>0</v>
      </c>
      <c r="E70" s="172">
        <f>+GPpcntMjr*(VLOOKUP($A70,'FY17ProjRev(revised)'!$B$4:$K$23,10,FALSE))*VLOOKUP($A70,'FY17ProjMjrs(revised)'!$A$3:$S$22,MATCH(E$27,'FY17ProjMjrs(revised)'!$A$2:$S$2,0),FALSE)</f>
        <v>0</v>
      </c>
      <c r="F70" s="172">
        <f>+GPpcntMjr*(VLOOKUP($A70,'FY17ProjRev(revised)'!$B$4:$K$23,10,FALSE))*VLOOKUP($A70,'FY17ProjMjrs(revised)'!$A$3:$S$22,MATCH(F$27,'FY17ProjMjrs(revised)'!$A$2:$S$2,0),FALSE)</f>
        <v>0</v>
      </c>
      <c r="G70" s="172">
        <f>+GPpcntMjr*(VLOOKUP($A70,'FY17ProjRev(revised)'!$B$4:$K$23,10,FALSE))*VLOOKUP($A70,'FY17ProjMjrs(revised)'!$A$3:$S$22,MATCH(G$27,'FY17ProjMjrs(revised)'!$A$2:$S$2,0),FALSE)</f>
        <v>0</v>
      </c>
      <c r="H70" s="172">
        <f>+GPpcntMjr*(VLOOKUP($A70,'FY17ProjRev(revised)'!$B$4:$K$23,10,FALSE))*VLOOKUP($A70,'FY17ProjMjrs(revised)'!$A$3:$S$22,MATCH(H$27,'FY17ProjMjrs(revised)'!$A$2:$S$2,0),FALSE)</f>
        <v>0</v>
      </c>
      <c r="I70" s="172">
        <f>+GPpcntMjr*(VLOOKUP($A70,'FY17ProjRev(revised)'!$B$4:$K$23,10,FALSE))*VLOOKUP($A70,'FY17ProjMjrs(revised)'!$A$3:$S$22,MATCH(I$27,'FY17ProjMjrs(revised)'!$A$2:$S$2,0),FALSE)</f>
        <v>0</v>
      </c>
      <c r="J70" s="172">
        <f>+GPpcntMjr*(VLOOKUP($A70,'FY17ProjRev(revised)'!$B$4:$K$23,10,FALSE))*VLOOKUP($A70,'FY17ProjMjrs(revised)'!$A$3:$S$22,MATCH(J$27,'FY17ProjMjrs(revised)'!$A$2:$S$2,0),FALSE)</f>
        <v>0</v>
      </c>
      <c r="K70" s="172">
        <f>+GPpcntMjr*(VLOOKUP($A70,'FY17ProjRev(revised)'!$B$4:$K$23,10,FALSE))*VLOOKUP($A70,'FY17ProjMjrs(revised)'!$A$3:$S$22,MATCH(K$27,'FY17ProjMjrs(revised)'!$A$2:$S$2,0),FALSE)</f>
        <v>0</v>
      </c>
      <c r="L70" s="172">
        <f>+GPpcntMjr*(VLOOKUP($A70,'FY17ProjRev(revised)'!$B$4:$K$23,10,FALSE))*VLOOKUP($A70,'FY17ProjMjrs(revised)'!$A$3:$S$22,MATCH(L$27,'FY17ProjMjrs(revised)'!$A$2:$S$2,0),FALSE)</f>
        <v>0</v>
      </c>
      <c r="M70" s="172">
        <f>+GPpcntMjr*(VLOOKUP($A70,'FY17ProjRev(revised)'!$B$4:$K$23,10,FALSE))*VLOOKUP($A70,'FY17ProjMjrs(revised)'!$A$3:$S$22,MATCH(M$27,'FY17ProjMjrs(revised)'!$A$2:$S$2,0),FALSE)</f>
        <v>0</v>
      </c>
      <c r="N70" s="172">
        <f>+GPpcntMjr*(VLOOKUP($A70,'FY17ProjRev(revised)'!$B$4:$K$23,10,FALSE))*VLOOKUP($A70,'FY17ProjMjrs(revised)'!$A$3:$S$22,MATCH(N$27,'FY17ProjMjrs(revised)'!$A$2:$S$2,0),FALSE)</f>
        <v>928224.99280000001</v>
      </c>
      <c r="O70" s="172">
        <f>+GPpcntMjr*(VLOOKUP($A70,'FY17ProjRev(revised)'!$B$4:$K$23,10,FALSE))*VLOOKUP($A70,'FY17ProjMjrs(revised)'!$A$3:$S$22,MATCH(O$27,'FY17ProjMjrs(revised)'!$A$2:$S$2,0),FALSE)</f>
        <v>0</v>
      </c>
      <c r="P70" s="172">
        <f>+GPpcntMjr*(VLOOKUP($A70,'FY17ProjRev(revised)'!$B$4:$K$23,10,FALSE))*VLOOKUP($A70,'FY17ProjMjrs(revised)'!$A$3:$S$22,MATCH(P$27,'FY17ProjMjrs(revised)'!$A$2:$S$2,0),FALSE)</f>
        <v>0</v>
      </c>
      <c r="Q70" s="172">
        <f>+GPpcntMjr*(VLOOKUP($A70,'FY17ProjRev(revised)'!$B$4:$K$23,10,FALSE))*VLOOKUP($A70,'FY17ProjMjrs(revised)'!$A$3:$S$22,MATCH(Q$27,'FY17ProjMjrs(revised)'!$A$2:$S$2,0),FALSE)</f>
        <v>0</v>
      </c>
      <c r="R70" s="172">
        <f>+GPpcntMjr*(VLOOKUP($A70,'FY17ProjRev(revised)'!$B$4:$K$23,10,FALSE))*VLOOKUP($A70,'FY17ProjMjrs(revised)'!$A$3:$S$22,MATCH(R$27,'FY17ProjMjrs(revised)'!$A$2:$S$2,0),FALSE)</f>
        <v>0</v>
      </c>
      <c r="S70" s="172">
        <f>+GPpcntMjr*(VLOOKUP($A70,'FY17ProjRev(revised)'!$B$4:$K$23,10,FALSE))*VLOOKUP($A70,'FY17ProjMjrs(revised)'!$A$3:$S$22,MATCH(S$27,'FY17ProjMjrs(revised)'!$A$2:$S$2,0),FALSE)</f>
        <v>0</v>
      </c>
      <c r="T70" s="172">
        <f>+GPpcntMjr*(VLOOKUP($A70,'FY17ProjRev(revised)'!$B$4:$K$23,10,FALSE))*VLOOKUP($A70,'FY17ProjMjrs(revised)'!$A$3:$S$22,MATCH(T$27,'FY17ProjMjrs(revised)'!$A$2:$S$2,0),FALSE)</f>
        <v>0</v>
      </c>
      <c r="U70" s="172">
        <f t="shared" si="6"/>
        <v>928224.99280000001</v>
      </c>
    </row>
    <row r="71" spans="1:21" ht="20.100000000000001" customHeight="1" x14ac:dyDescent="0.25">
      <c r="C71" s="174" t="s">
        <v>99</v>
      </c>
      <c r="D71" s="175">
        <f t="shared" ref="D71:T71" si="7">SUM(D51:D70)</f>
        <v>5615997.2089228081</v>
      </c>
      <c r="E71" s="175">
        <f t="shared" si="7"/>
        <v>72943468.482539475</v>
      </c>
      <c r="F71" s="175">
        <f t="shared" si="7"/>
        <v>15711472.347597092</v>
      </c>
      <c r="G71" s="175">
        <f t="shared" si="7"/>
        <v>5724083.3028570693</v>
      </c>
      <c r="H71" s="175">
        <f t="shared" si="7"/>
        <v>19979504.531388987</v>
      </c>
      <c r="I71" s="175">
        <f t="shared" si="7"/>
        <v>6261568.2832618942</v>
      </c>
      <c r="J71" s="175">
        <f t="shared" si="7"/>
        <v>1842573.869914284</v>
      </c>
      <c r="K71" s="175">
        <f t="shared" si="7"/>
        <v>8950335.8212750293</v>
      </c>
      <c r="L71" s="175">
        <f t="shared" si="7"/>
        <v>3728409.6625332711</v>
      </c>
      <c r="M71" s="175">
        <f t="shared" si="7"/>
        <v>3388164.7379739177</v>
      </c>
      <c r="N71" s="175">
        <f t="shared" si="7"/>
        <v>6266976.1884835437</v>
      </c>
      <c r="O71" s="175">
        <f t="shared" si="7"/>
        <v>19491137.117818158</v>
      </c>
      <c r="P71" s="175">
        <f t="shared" si="7"/>
        <v>3288803.5741631766</v>
      </c>
      <c r="Q71" s="175">
        <f t="shared" si="7"/>
        <v>6041752.6682065707</v>
      </c>
      <c r="R71" s="175">
        <f t="shared" si="7"/>
        <v>6834682.8762734272</v>
      </c>
      <c r="S71" s="175">
        <f t="shared" si="7"/>
        <v>164037.08604682185</v>
      </c>
      <c r="T71" s="175">
        <f t="shared" si="7"/>
        <v>1175568.6704844739</v>
      </c>
      <c r="U71" s="175">
        <f t="shared" si="6"/>
        <v>187408536.42973998</v>
      </c>
    </row>
    <row r="72" spans="1:21" ht="15.95" customHeight="1" x14ac:dyDescent="0.25"/>
    <row r="73" spans="1:21" ht="15.95" customHeight="1" x14ac:dyDescent="0.25"/>
    <row r="74" spans="1:21" ht="15.95" customHeight="1" x14ac:dyDescent="0.25"/>
    <row r="75" spans="1:21" ht="15.95" customHeight="1" x14ac:dyDescent="0.25"/>
    <row r="76" spans="1:21" ht="15.95" customHeight="1" x14ac:dyDescent="0.25"/>
    <row r="77" spans="1:21" ht="15.95" customHeight="1" x14ac:dyDescent="0.25"/>
    <row r="78" spans="1:21" ht="15.95" customHeight="1" x14ac:dyDescent="0.25"/>
    <row r="79" spans="1:21" ht="15.95" customHeight="1" x14ac:dyDescent="0.25"/>
    <row r="80" spans="1:21" ht="15.95" customHeight="1" x14ac:dyDescent="0.25"/>
    <row r="81" ht="15.95" customHeight="1" x14ac:dyDescent="0.25"/>
    <row r="82" ht="15.95" customHeight="1" x14ac:dyDescent="0.25"/>
    <row r="83" ht="15.95" customHeight="1" x14ac:dyDescent="0.25"/>
    <row r="84" ht="15.95" customHeight="1" x14ac:dyDescent="0.25"/>
    <row r="85" ht="15.95" customHeight="1" x14ac:dyDescent="0.25"/>
    <row r="86" ht="15.95" customHeight="1" x14ac:dyDescent="0.25"/>
    <row r="87" ht="15.95" customHeight="1" x14ac:dyDescent="0.25"/>
    <row r="88" ht="15.95" customHeight="1" x14ac:dyDescent="0.25"/>
    <row r="89" ht="15.95" customHeight="1" x14ac:dyDescent="0.25"/>
    <row r="90" ht="15.95" customHeight="1" x14ac:dyDescent="0.25"/>
    <row r="91" ht="15.95" customHeight="1" x14ac:dyDescent="0.25"/>
    <row r="92" ht="15.95" customHeight="1" x14ac:dyDescent="0.25"/>
    <row r="93" ht="15.95" customHeight="1" x14ac:dyDescent="0.25"/>
    <row r="94" ht="15.95" customHeight="1" x14ac:dyDescent="0.25"/>
    <row r="95" ht="15.95" customHeight="1" x14ac:dyDescent="0.25"/>
    <row r="96" ht="15.95" customHeight="1" x14ac:dyDescent="0.25"/>
    <row r="97" ht="15.95" customHeight="1" x14ac:dyDescent="0.25"/>
    <row r="98" ht="15.95" customHeight="1" x14ac:dyDescent="0.25"/>
    <row r="99" ht="15.95" customHeight="1" x14ac:dyDescent="0.25"/>
    <row r="100" ht="15.95" customHeight="1" x14ac:dyDescent="0.25"/>
    <row r="101" ht="15.95" customHeight="1" x14ac:dyDescent="0.25"/>
    <row r="102" ht="15.95" customHeight="1" x14ac:dyDescent="0.25"/>
    <row r="103" ht="15.95" customHeight="1" x14ac:dyDescent="0.25"/>
  </sheetData>
  <mergeCells count="5">
    <mergeCell ref="C1:L1"/>
    <mergeCell ref="A2:A3"/>
    <mergeCell ref="C4:U4"/>
    <mergeCell ref="C26:U26"/>
    <mergeCell ref="C49:U49"/>
  </mergeCells>
  <printOptions horizontalCentered="1"/>
  <pageMargins left="0.25" right="0.25" top="0.25" bottom="0.25" header="0" footer="0"/>
  <pageSetup paperSize="5" scale="58" orientation="landscape" r:id="rId1"/>
  <rowBreaks count="2" manualBreakCount="2">
    <brk id="25" max="16383" man="1"/>
    <brk id="48" max="16383" man="1"/>
  </rowBreaks>
  <colBreaks count="1" manualBreakCount="1">
    <brk id="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showGridLines="0" topLeftCell="C1" workbookViewId="0">
      <selection activeCell="B1" sqref="A1:B1048576"/>
    </sheetView>
  </sheetViews>
  <sheetFormatPr defaultColWidth="8.85546875" defaultRowHeight="15" x14ac:dyDescent="0.25"/>
  <cols>
    <col min="1" max="2" width="18.42578125" style="32" hidden="1" customWidth="1"/>
    <col min="3" max="3" width="27" style="32" customWidth="1"/>
    <col min="4" max="4" width="15.85546875" style="32" customWidth="1"/>
    <col min="5" max="5" width="18.140625" style="32" customWidth="1"/>
    <col min="6" max="6" width="9.5703125" style="32" hidden="1" customWidth="1"/>
    <col min="7" max="7" width="16.42578125" style="32" customWidth="1"/>
    <col min="8" max="8" width="14.7109375" style="32" customWidth="1"/>
    <col min="9" max="10" width="18.140625" style="32" customWidth="1"/>
    <col min="11" max="11" width="18.7109375" style="32" customWidth="1"/>
    <col min="12" max="12" width="16.5703125" style="32" customWidth="1"/>
    <col min="13" max="13" width="8.140625" style="32" customWidth="1"/>
    <col min="14" max="14" width="8.85546875" style="32"/>
    <col min="15" max="15" width="0" style="32" hidden="1" customWidth="1"/>
    <col min="16" max="16384" width="8.85546875" style="32"/>
  </cols>
  <sheetData>
    <row r="1" spans="1:15" ht="28.5" customHeight="1" x14ac:dyDescent="0.25">
      <c r="C1" s="454" t="s">
        <v>164</v>
      </c>
      <c r="D1" s="454"/>
      <c r="E1" s="454"/>
      <c r="F1" s="454"/>
      <c r="G1" s="454"/>
      <c r="H1" s="454"/>
      <c r="I1" s="454"/>
      <c r="J1" s="454"/>
      <c r="K1" s="454"/>
    </row>
    <row r="2" spans="1:15" s="33" customFormat="1" ht="60" x14ac:dyDescent="0.25">
      <c r="C2" s="62" t="s">
        <v>165</v>
      </c>
      <c r="D2" s="62" t="s">
        <v>110</v>
      </c>
      <c r="E2" s="63" t="s">
        <v>85</v>
      </c>
      <c r="F2" s="255" t="s">
        <v>166</v>
      </c>
      <c r="G2" s="64" t="s">
        <v>167</v>
      </c>
      <c r="H2" s="64" t="s">
        <v>168</v>
      </c>
      <c r="I2" s="64" t="s">
        <v>169</v>
      </c>
      <c r="J2" s="64" t="s">
        <v>170</v>
      </c>
      <c r="K2" s="45" t="s">
        <v>171</v>
      </c>
      <c r="L2" s="91"/>
      <c r="M2" s="91"/>
      <c r="O2" s="32"/>
    </row>
    <row r="3" spans="1:15" s="33" customFormat="1" ht="15" hidden="1" customHeight="1" x14ac:dyDescent="0.25">
      <c r="C3" s="85"/>
      <c r="D3" s="86"/>
      <c r="E3" s="87"/>
      <c r="F3" s="87"/>
      <c r="G3" s="88"/>
      <c r="H3" s="88"/>
      <c r="I3" s="88"/>
      <c r="J3" s="232">
        <v>5.0000000000000001E-3</v>
      </c>
      <c r="K3" s="89"/>
      <c r="L3" s="91"/>
      <c r="M3" s="91"/>
      <c r="O3" s="32"/>
    </row>
    <row r="4" spans="1:15" ht="20.100000000000001" customHeight="1" x14ac:dyDescent="0.25">
      <c r="A4" s="32">
        <v>0</v>
      </c>
      <c r="B4" s="32">
        <v>1</v>
      </c>
      <c r="C4" s="66" t="s">
        <v>5</v>
      </c>
      <c r="D4" s="278">
        <v>27214.028389657062</v>
      </c>
      <c r="E4" s="71">
        <f>SUMIFS(FY17BaseCalcns!$Y$4:$Y$121,FY17BaseCalcns!$A$4:$A$121,A4,FY17BaseCalcns!$B$4:$B$121,B4)</f>
        <v>402493031</v>
      </c>
      <c r="F4" s="71"/>
      <c r="G4" s="180">
        <f>13888420+K30/2</f>
        <v>15841087.467552062</v>
      </c>
      <c r="H4" s="180">
        <v>9000000</v>
      </c>
      <c r="I4" s="180">
        <f>+E4-G4-H4</f>
        <v>377651943.53244793</v>
      </c>
      <c r="J4" s="180">
        <f>+(1-$J$3)*I4</f>
        <v>375763683.81478572</v>
      </c>
      <c r="K4" s="72">
        <f>+J4*0.7</f>
        <v>263034578.67034999</v>
      </c>
      <c r="L4" s="92"/>
      <c r="M4" s="92"/>
      <c r="O4" s="36" t="e">
        <f>+D4-#REF!</f>
        <v>#REF!</v>
      </c>
    </row>
    <row r="5" spans="1:15" ht="20.100000000000001" customHeight="1" x14ac:dyDescent="0.25">
      <c r="A5" s="32">
        <v>0</v>
      </c>
      <c r="B5" s="32">
        <v>3</v>
      </c>
      <c r="C5" s="67" t="s">
        <v>13</v>
      </c>
      <c r="D5" s="73">
        <v>3008.1547726464114</v>
      </c>
      <c r="E5" s="74">
        <f>SUMIFS(FY17BaseCalcns!$Y$4:$Y$121,FY17BaseCalcns!$A$4:$A$121,A5,FY17BaseCalcns!$B$4:$B$121,B5)</f>
        <v>20269466</v>
      </c>
      <c r="F5" s="74"/>
      <c r="G5" s="181"/>
      <c r="H5" s="181"/>
      <c r="I5" s="181">
        <f t="shared" ref="I5:I23" si="0">+E5-G5-H5</f>
        <v>20269466</v>
      </c>
      <c r="J5" s="181">
        <f t="shared" ref="J5:J26" si="1">+(1-$J$3)*I5</f>
        <v>20168118.669999998</v>
      </c>
      <c r="K5" s="75">
        <f t="shared" ref="K5:K23" si="2">+J5*0.7</f>
        <v>14117683.068999998</v>
      </c>
      <c r="L5" s="92"/>
      <c r="M5" s="92"/>
      <c r="O5" s="36" t="e">
        <f>+D5-#REF!</f>
        <v>#REF!</v>
      </c>
    </row>
    <row r="6" spans="1:15" ht="20.100000000000001" customHeight="1" x14ac:dyDescent="0.25">
      <c r="A6" s="32">
        <v>0</v>
      </c>
      <c r="B6" s="32">
        <v>5</v>
      </c>
      <c r="C6" s="67" t="s">
        <v>16</v>
      </c>
      <c r="D6" s="73">
        <v>179.22196215944516</v>
      </c>
      <c r="E6" s="74">
        <f>SUMIFS(FY17BaseCalcns!$Y$4:$Y$121,FY17BaseCalcns!$A$4:$A$121,A6,FY17BaseCalcns!$B$4:$B$121,B6)</f>
        <v>2227590</v>
      </c>
      <c r="F6" s="74"/>
      <c r="G6" s="181"/>
      <c r="H6" s="181"/>
      <c r="I6" s="181">
        <f t="shared" si="0"/>
        <v>2227590</v>
      </c>
      <c r="J6" s="181">
        <f t="shared" si="1"/>
        <v>2216452.0499999998</v>
      </c>
      <c r="K6" s="75">
        <f t="shared" si="2"/>
        <v>1551516.4349999998</v>
      </c>
      <c r="L6" s="92"/>
      <c r="M6" s="92"/>
      <c r="O6" s="36" t="e">
        <f>+D6-#REF!</f>
        <v>#REF!</v>
      </c>
    </row>
    <row r="7" spans="1:15" ht="20.100000000000001" customHeight="1" x14ac:dyDescent="0.25">
      <c r="A7" s="32">
        <v>0</v>
      </c>
      <c r="B7" s="32">
        <v>7</v>
      </c>
      <c r="C7" s="67" t="s">
        <v>18</v>
      </c>
      <c r="D7" s="73">
        <v>1277.0546472838926</v>
      </c>
      <c r="E7" s="74">
        <f>SUMIFS(FY17BaseCalcns!$Y$4:$Y$121,FY17BaseCalcns!$A$4:$A$121,A7,FY17BaseCalcns!$B$4:$B$121,B7)</f>
        <v>13109933</v>
      </c>
      <c r="F7" s="74"/>
      <c r="G7" s="181"/>
      <c r="H7" s="181"/>
      <c r="I7" s="181">
        <f t="shared" si="0"/>
        <v>13109933</v>
      </c>
      <c r="J7" s="181">
        <f t="shared" si="1"/>
        <v>13044383.334999999</v>
      </c>
      <c r="K7" s="75">
        <f t="shared" si="2"/>
        <v>9131068.334499998</v>
      </c>
      <c r="L7" s="92"/>
      <c r="M7" s="92"/>
      <c r="O7" s="36" t="e">
        <f>+D7-#REF!</f>
        <v>#REF!</v>
      </c>
    </row>
    <row r="8" spans="1:15" ht="20.100000000000001" customHeight="1" x14ac:dyDescent="0.25">
      <c r="A8" s="32">
        <v>0</v>
      </c>
      <c r="B8" s="32">
        <v>9</v>
      </c>
      <c r="C8" s="67" t="s">
        <v>22</v>
      </c>
      <c r="D8" s="73">
        <v>523.28676458307132</v>
      </c>
      <c r="E8" s="74">
        <f>SUMIFS(FY17BaseCalcns!$Y$4:$Y$121,FY17BaseCalcns!$A$4:$A$121,A8,FY17BaseCalcns!$B$4:$B$121,B8)</f>
        <v>4787324</v>
      </c>
      <c r="F8" s="74"/>
      <c r="G8" s="181"/>
      <c r="H8" s="181"/>
      <c r="I8" s="181">
        <f t="shared" si="0"/>
        <v>4787324</v>
      </c>
      <c r="J8" s="181">
        <f t="shared" si="1"/>
        <v>4763387.38</v>
      </c>
      <c r="K8" s="75">
        <f t="shared" si="2"/>
        <v>3334371.1659999997</v>
      </c>
      <c r="L8" s="92"/>
      <c r="M8" s="92"/>
      <c r="O8" s="36" t="e">
        <f>+D8-#REF!</f>
        <v>#REF!</v>
      </c>
    </row>
    <row r="9" spans="1:15" ht="20.100000000000001" customHeight="1" x14ac:dyDescent="0.25">
      <c r="A9" s="32">
        <v>0</v>
      </c>
      <c r="B9" s="32">
        <v>11</v>
      </c>
      <c r="C9" s="67" t="s">
        <v>25</v>
      </c>
      <c r="D9" s="73">
        <v>639.78344757173625</v>
      </c>
      <c r="E9" s="74">
        <f>SUMIFS(FY17BaseCalcns!$Y$4:$Y$121,FY17BaseCalcns!$A$4:$A$121,A9,FY17BaseCalcns!$B$4:$B$121,B9)</f>
        <v>7044323</v>
      </c>
      <c r="F9" s="74"/>
      <c r="G9" s="181"/>
      <c r="H9" s="181"/>
      <c r="I9" s="181">
        <f t="shared" si="0"/>
        <v>7044323</v>
      </c>
      <c r="J9" s="181">
        <f t="shared" si="1"/>
        <v>7009101.3849999998</v>
      </c>
      <c r="K9" s="75">
        <f t="shared" si="2"/>
        <v>4906370.9694999997</v>
      </c>
      <c r="L9" s="92"/>
      <c r="M9" s="92"/>
      <c r="O9" s="36" t="e">
        <f>+D9-#REF!</f>
        <v>#REF!</v>
      </c>
    </row>
    <row r="10" spans="1:15" ht="20.100000000000001" customHeight="1" x14ac:dyDescent="0.25">
      <c r="A10" s="32">
        <v>0</v>
      </c>
      <c r="B10" s="32">
        <v>17</v>
      </c>
      <c r="C10" s="67" t="s">
        <v>30</v>
      </c>
      <c r="D10" s="73">
        <v>295.49352539767182</v>
      </c>
      <c r="E10" s="74">
        <f>SUMIFS(FY17BaseCalcns!$Y$4:$Y$121,FY17BaseCalcns!$A$4:$A$121,A10,FY17BaseCalcns!$B$4:$B$121,B10)</f>
        <v>4479524</v>
      </c>
      <c r="F10" s="74"/>
      <c r="G10" s="181"/>
      <c r="H10" s="181"/>
      <c r="I10" s="181">
        <f t="shared" si="0"/>
        <v>4479524</v>
      </c>
      <c r="J10" s="181">
        <f t="shared" si="1"/>
        <v>4457126.38</v>
      </c>
      <c r="K10" s="75">
        <f t="shared" si="2"/>
        <v>3119988.4659999995</v>
      </c>
      <c r="L10" s="92"/>
      <c r="M10" s="92"/>
      <c r="O10" s="36" t="e">
        <f>+D10-#REF!</f>
        <v>#REF!</v>
      </c>
    </row>
    <row r="11" spans="1:15" ht="20.100000000000001" customHeight="1" x14ac:dyDescent="0.25">
      <c r="A11" s="32">
        <v>0</v>
      </c>
      <c r="B11" s="32">
        <v>19</v>
      </c>
      <c r="C11" s="67" t="s">
        <v>33</v>
      </c>
      <c r="D11" s="73">
        <v>300.18332816762722</v>
      </c>
      <c r="E11" s="74">
        <f>SUMIFS(FY17BaseCalcns!$Y$4:$Y$121,FY17BaseCalcns!$A$4:$A$121,A11,FY17BaseCalcns!$B$4:$B$121,B11)</f>
        <v>3809860</v>
      </c>
      <c r="F11" s="74"/>
      <c r="G11" s="181"/>
      <c r="H11" s="181"/>
      <c r="I11" s="181">
        <f t="shared" si="0"/>
        <v>3809860</v>
      </c>
      <c r="J11" s="181">
        <f t="shared" si="1"/>
        <v>3790810.7</v>
      </c>
      <c r="K11" s="75">
        <f t="shared" si="2"/>
        <v>2653567.4899999998</v>
      </c>
      <c r="L11" s="92"/>
      <c r="M11" s="92"/>
      <c r="O11" s="36" t="e">
        <f>+D11-#REF!</f>
        <v>#REF!</v>
      </c>
    </row>
    <row r="12" spans="1:15" ht="20.100000000000001" customHeight="1" x14ac:dyDescent="0.25">
      <c r="A12" s="32">
        <v>0</v>
      </c>
      <c r="B12" s="32">
        <v>21</v>
      </c>
      <c r="C12" s="67" t="s">
        <v>35</v>
      </c>
      <c r="D12" s="73">
        <v>259.30228141595006</v>
      </c>
      <c r="E12" s="74">
        <f>SUMIFS(FY17BaseCalcns!$Y$4:$Y$121,FY17BaseCalcns!$A$4:$A$121,A12,FY17BaseCalcns!$B$4:$B$121,B12)</f>
        <v>3412363</v>
      </c>
      <c r="F12" s="74"/>
      <c r="G12" s="181"/>
      <c r="H12" s="181"/>
      <c r="I12" s="181">
        <f t="shared" si="0"/>
        <v>3412363</v>
      </c>
      <c r="J12" s="181">
        <f t="shared" si="1"/>
        <v>3395301.1850000001</v>
      </c>
      <c r="K12" s="75">
        <f t="shared" si="2"/>
        <v>2376710.8295</v>
      </c>
      <c r="L12" s="92"/>
      <c r="M12" s="92"/>
      <c r="O12" s="36" t="e">
        <f>+D12-#REF!</f>
        <v>#REF!</v>
      </c>
    </row>
    <row r="13" spans="1:15" ht="20.100000000000001" customHeight="1" x14ac:dyDescent="0.25">
      <c r="A13" s="32">
        <v>0</v>
      </c>
      <c r="B13" s="32">
        <v>25</v>
      </c>
      <c r="C13" s="67" t="s">
        <v>37</v>
      </c>
      <c r="D13" s="73">
        <v>424.96061682895106</v>
      </c>
      <c r="E13" s="74">
        <f>SUMIFS(FY17BaseCalcns!$Y$4:$Y$121,FY17BaseCalcns!$A$4:$A$121,A13,FY17BaseCalcns!$B$4:$B$121,B13)</f>
        <v>7077305</v>
      </c>
      <c r="F13" s="74"/>
      <c r="G13" s="181"/>
      <c r="H13" s="181"/>
      <c r="I13" s="181">
        <f t="shared" si="0"/>
        <v>7077305</v>
      </c>
      <c r="J13" s="181">
        <f t="shared" si="1"/>
        <v>7041918.4749999996</v>
      </c>
      <c r="K13" s="75">
        <f t="shared" si="2"/>
        <v>4929342.9324999992</v>
      </c>
      <c r="L13" s="92"/>
      <c r="M13" s="92"/>
      <c r="O13" s="36" t="e">
        <f>+D13-#REF!</f>
        <v>#REF!</v>
      </c>
    </row>
    <row r="14" spans="1:15" ht="20.100000000000001" customHeight="1" x14ac:dyDescent="0.25">
      <c r="A14" s="32">
        <v>0</v>
      </c>
      <c r="B14" s="32">
        <v>27</v>
      </c>
      <c r="C14" s="67" t="s">
        <v>41</v>
      </c>
      <c r="D14" s="73">
        <v>94.785928130103343</v>
      </c>
      <c r="E14" s="74">
        <f>SUMIFS(FY17BaseCalcns!$Y$4:$Y$121,FY17BaseCalcns!$A$4:$A$121,A14,FY17BaseCalcns!$B$4:$B$121,B14)</f>
        <v>2698642</v>
      </c>
      <c r="F14" s="74"/>
      <c r="G14" s="181"/>
      <c r="H14" s="181"/>
      <c r="I14" s="181">
        <f t="shared" si="0"/>
        <v>2698642</v>
      </c>
      <c r="J14" s="181">
        <f t="shared" si="1"/>
        <v>2685148.79</v>
      </c>
      <c r="K14" s="75">
        <f t="shared" si="2"/>
        <v>1879604.1529999999</v>
      </c>
      <c r="L14" s="92"/>
      <c r="M14" s="92"/>
      <c r="O14" s="36" t="e">
        <f>+D14-#REF!</f>
        <v>#REF!</v>
      </c>
    </row>
    <row r="15" spans="1:15" ht="20.100000000000001" customHeight="1" x14ac:dyDescent="0.25">
      <c r="A15" s="32">
        <v>0</v>
      </c>
      <c r="B15" s="32">
        <v>33</v>
      </c>
      <c r="C15" s="67" t="s">
        <v>46</v>
      </c>
      <c r="D15" s="73">
        <v>435.25118377547813</v>
      </c>
      <c r="E15" s="74">
        <f>SUMIFS(FY17BaseCalcns!$Y$4:$Y$121,FY17BaseCalcns!$A$4:$A$121,A15,FY17BaseCalcns!$B$4:$B$121,B15)</f>
        <v>7013184</v>
      </c>
      <c r="F15" s="74"/>
      <c r="G15" s="181"/>
      <c r="H15" s="181"/>
      <c r="I15" s="181">
        <f t="shared" si="0"/>
        <v>7013184</v>
      </c>
      <c r="J15" s="181">
        <f t="shared" si="1"/>
        <v>6978118.0800000001</v>
      </c>
      <c r="K15" s="75">
        <f t="shared" si="2"/>
        <v>4884682.6559999995</v>
      </c>
      <c r="L15" s="92"/>
      <c r="M15" s="92"/>
      <c r="O15" s="36" t="e">
        <f>+D15-#REF!</f>
        <v>#REF!</v>
      </c>
    </row>
    <row r="16" spans="1:15" ht="20.100000000000001" customHeight="1" x14ac:dyDescent="0.25">
      <c r="A16" s="32">
        <v>0</v>
      </c>
      <c r="B16" s="32">
        <v>37</v>
      </c>
      <c r="C16" s="67" t="s">
        <v>48</v>
      </c>
      <c r="D16" s="73">
        <v>386.40201745175477</v>
      </c>
      <c r="E16" s="74">
        <f>SUMIFS(FY17BaseCalcns!$Y$4:$Y$121,FY17BaseCalcns!$A$4:$A$121,A16,FY17BaseCalcns!$B$4:$B$121,B16)</f>
        <v>7854126</v>
      </c>
      <c r="F16" s="74"/>
      <c r="G16" s="181"/>
      <c r="H16" s="181"/>
      <c r="I16" s="181">
        <f t="shared" si="0"/>
        <v>7854126</v>
      </c>
      <c r="J16" s="181">
        <f t="shared" si="1"/>
        <v>7814855.3700000001</v>
      </c>
      <c r="K16" s="75">
        <f t="shared" si="2"/>
        <v>5470398.7589999996</v>
      </c>
      <c r="L16" s="92"/>
      <c r="M16" s="92"/>
      <c r="O16" s="36" t="e">
        <f>+D16-#REF!</f>
        <v>#REF!</v>
      </c>
    </row>
    <row r="17" spans="1:15" ht="20.100000000000001" customHeight="1" x14ac:dyDescent="0.25">
      <c r="A17" s="32">
        <v>0</v>
      </c>
      <c r="B17" s="32">
        <v>39</v>
      </c>
      <c r="C17" s="67" t="s">
        <v>51</v>
      </c>
      <c r="D17" s="73">
        <v>737</v>
      </c>
      <c r="E17" s="74">
        <f>SUMIFS(FY17BaseCalcns!$Y$4:$Y$121,FY17BaseCalcns!$A$4:$A$121,A17,FY17BaseCalcns!$B$4:$B$121,B17)</f>
        <v>13750702</v>
      </c>
      <c r="F17" s="74"/>
      <c r="G17" s="181"/>
      <c r="H17" s="181"/>
      <c r="I17" s="181">
        <f t="shared" si="0"/>
        <v>13750702</v>
      </c>
      <c r="J17" s="181">
        <f t="shared" si="1"/>
        <v>13681948.49</v>
      </c>
      <c r="K17" s="75">
        <f t="shared" si="2"/>
        <v>9577363.943</v>
      </c>
      <c r="L17" s="92"/>
      <c r="M17" s="92"/>
      <c r="O17" s="36" t="e">
        <f>+D17-#REF!</f>
        <v>#REF!</v>
      </c>
    </row>
    <row r="18" spans="1:15" ht="20.100000000000001" customHeight="1" x14ac:dyDescent="0.25">
      <c r="A18" s="32">
        <v>0</v>
      </c>
      <c r="B18" s="32">
        <v>41</v>
      </c>
      <c r="C18" s="67" t="s">
        <v>53</v>
      </c>
      <c r="D18" s="73">
        <v>111.76877135327416</v>
      </c>
      <c r="E18" s="74">
        <f>SUMIFS(FY17BaseCalcns!$Y$4:$Y$121,FY17BaseCalcns!$A$4:$A$121,A18,FY17BaseCalcns!$B$4:$B$121,B18)</f>
        <v>2356403</v>
      </c>
      <c r="F18" s="74"/>
      <c r="G18" s="181"/>
      <c r="H18" s="181"/>
      <c r="I18" s="181">
        <f t="shared" si="0"/>
        <v>2356403</v>
      </c>
      <c r="J18" s="181">
        <f t="shared" si="1"/>
        <v>2344620.9849999999</v>
      </c>
      <c r="K18" s="75">
        <f t="shared" si="2"/>
        <v>1641234.6894999999</v>
      </c>
      <c r="L18" s="92"/>
      <c r="M18" s="92"/>
      <c r="O18" s="36" t="e">
        <f>+D18-#REF!</f>
        <v>#REF!</v>
      </c>
    </row>
    <row r="19" spans="1:15" ht="20.100000000000001" customHeight="1" x14ac:dyDescent="0.25">
      <c r="A19" s="32">
        <v>0</v>
      </c>
      <c r="B19" s="32">
        <v>45</v>
      </c>
      <c r="C19" s="67" t="s">
        <v>57</v>
      </c>
      <c r="D19" s="73">
        <v>114.88693540626331</v>
      </c>
      <c r="E19" s="74">
        <f>SUMIFS(FY17BaseCalcns!$Y$4:$Y$121,FY17BaseCalcns!$A$4:$A$121,A19,FY17BaseCalcns!$B$4:$B$121,B19)</f>
        <v>2345609</v>
      </c>
      <c r="F19" s="74"/>
      <c r="G19" s="181"/>
      <c r="H19" s="181"/>
      <c r="I19" s="181">
        <f t="shared" si="0"/>
        <v>2345609</v>
      </c>
      <c r="J19" s="181">
        <f t="shared" si="1"/>
        <v>2333880.9550000001</v>
      </c>
      <c r="K19" s="75">
        <f t="shared" si="2"/>
        <v>1633716.6684999999</v>
      </c>
      <c r="L19" s="92"/>
      <c r="M19" s="92"/>
      <c r="O19" s="36" t="e">
        <f>+D19-#REF!</f>
        <v>#REF!</v>
      </c>
    </row>
    <row r="20" spans="1:15" ht="20.100000000000001" customHeight="1" x14ac:dyDescent="0.25">
      <c r="A20" s="32">
        <v>0</v>
      </c>
      <c r="B20" s="32">
        <v>47</v>
      </c>
      <c r="C20" s="67" t="s">
        <v>60</v>
      </c>
      <c r="D20" s="73">
        <v>638</v>
      </c>
      <c r="E20" s="74">
        <f>SUMIFS(FY17BaseCalcns!$Y$4:$Y$121,FY17BaseCalcns!$A$4:$A$121,A20,FY17BaseCalcns!$B$4:$B$121,B20)</f>
        <v>10308646</v>
      </c>
      <c r="F20" s="74"/>
      <c r="G20" s="181"/>
      <c r="H20" s="181"/>
      <c r="I20" s="181">
        <f t="shared" si="0"/>
        <v>10308646</v>
      </c>
      <c r="J20" s="181">
        <f t="shared" si="1"/>
        <v>10257102.77</v>
      </c>
      <c r="K20" s="75">
        <f t="shared" si="2"/>
        <v>7179971.9389999993</v>
      </c>
      <c r="L20" s="92"/>
      <c r="M20" s="92"/>
      <c r="O20" s="36" t="e">
        <f>+D20-#REF!</f>
        <v>#REF!</v>
      </c>
    </row>
    <row r="21" spans="1:15" ht="20.100000000000001" customHeight="1" x14ac:dyDescent="0.25">
      <c r="A21" s="32">
        <v>0</v>
      </c>
      <c r="B21" s="32">
        <v>49</v>
      </c>
      <c r="C21" s="67" t="s">
        <v>63</v>
      </c>
      <c r="D21" s="73">
        <v>1399</v>
      </c>
      <c r="E21" s="74">
        <f>SUMIFS(FY17BaseCalcns!$Y$4:$Y$121,FY17BaseCalcns!$A$4:$A$121,A21,FY17BaseCalcns!$B$4:$B$121,B21)</f>
        <v>23743160</v>
      </c>
      <c r="F21" s="74"/>
      <c r="G21" s="181"/>
      <c r="H21" s="181"/>
      <c r="I21" s="181">
        <f t="shared" si="0"/>
        <v>23743160</v>
      </c>
      <c r="J21" s="181">
        <f t="shared" si="1"/>
        <v>23624444.199999999</v>
      </c>
      <c r="K21" s="75">
        <f t="shared" si="2"/>
        <v>16537110.939999998</v>
      </c>
      <c r="L21" s="92"/>
      <c r="M21" s="92"/>
      <c r="O21" s="36" t="e">
        <f>+D21-#REF!</f>
        <v>#REF!</v>
      </c>
    </row>
    <row r="22" spans="1:15" ht="20.100000000000001" customHeight="1" x14ac:dyDescent="0.25">
      <c r="A22" s="32">
        <v>0</v>
      </c>
      <c r="B22" s="32">
        <v>51</v>
      </c>
      <c r="C22" s="67" t="s">
        <v>66</v>
      </c>
      <c r="D22" s="73">
        <v>530.80388829432115</v>
      </c>
      <c r="E22" s="74">
        <f>SUMIFS(FY17BaseCalcns!$Y$4:$Y$121,FY17BaseCalcns!$A$4:$A$121,A22,FY17BaseCalcns!$B$4:$B$121,B22)</f>
        <v>9559794</v>
      </c>
      <c r="F22" s="74"/>
      <c r="G22" s="181"/>
      <c r="H22" s="181"/>
      <c r="I22" s="181">
        <f t="shared" si="0"/>
        <v>9559794</v>
      </c>
      <c r="J22" s="181">
        <f t="shared" si="1"/>
        <v>9511995.0299999993</v>
      </c>
      <c r="K22" s="75">
        <f t="shared" si="2"/>
        <v>6658396.5209999988</v>
      </c>
      <c r="L22" s="92"/>
      <c r="M22" s="92"/>
      <c r="O22" s="36" t="e">
        <f>+D22-#REF!</f>
        <v>#REF!</v>
      </c>
    </row>
    <row r="23" spans="1:15" ht="20.100000000000001" customHeight="1" x14ac:dyDescent="0.25">
      <c r="A23" s="32">
        <v>0</v>
      </c>
      <c r="B23" s="32">
        <v>53</v>
      </c>
      <c r="C23" s="67" t="s">
        <v>72</v>
      </c>
      <c r="D23" s="73">
        <v>96.939286141783086</v>
      </c>
      <c r="E23" s="74">
        <f>SUMIFS(FY17BaseCalcns!$Y$4:$Y$121,FY17BaseCalcns!$A$4:$A$121,A23,FY17BaseCalcns!$B$4:$B$121,B23)</f>
        <v>1665874</v>
      </c>
      <c r="F23" s="74"/>
      <c r="G23" s="181"/>
      <c r="H23" s="181"/>
      <c r="I23" s="181">
        <f t="shared" si="0"/>
        <v>1665874</v>
      </c>
      <c r="J23" s="181">
        <f t="shared" si="1"/>
        <v>1657544.63</v>
      </c>
      <c r="K23" s="75">
        <f t="shared" si="2"/>
        <v>1160281.2409999999</v>
      </c>
      <c r="L23" s="229" t="s">
        <v>172</v>
      </c>
      <c r="O23" s="36" t="e">
        <f>+D23-#REF!</f>
        <v>#REF!</v>
      </c>
    </row>
    <row r="24" spans="1:15" ht="20.100000000000001" customHeight="1" x14ac:dyDescent="0.25">
      <c r="C24" s="46" t="s">
        <v>173</v>
      </c>
      <c r="D24" s="53">
        <f>SUM(D4:D23)</f>
        <v>38666.307746264807</v>
      </c>
      <c r="E24" s="47">
        <f>SUM(E4:E23)</f>
        <v>550006859</v>
      </c>
      <c r="F24" s="47"/>
      <c r="G24" s="47">
        <f>SUM(G4:G23)</f>
        <v>15841087.467552062</v>
      </c>
      <c r="H24" s="47">
        <f>SUM(H4:H23)</f>
        <v>9000000</v>
      </c>
      <c r="I24" s="47">
        <f>SUM(I4:I23)</f>
        <v>525165771.53244793</v>
      </c>
      <c r="J24" s="47">
        <f>SUM(J4:J23)</f>
        <v>522539942.67478567</v>
      </c>
      <c r="K24" s="224">
        <f>SUM(K4:K23)</f>
        <v>365777959.8723501</v>
      </c>
      <c r="L24" s="230">
        <f>+J24-K24</f>
        <v>156761982.80243558</v>
      </c>
      <c r="O24" s="36" t="e">
        <f>+D24-#REF!</f>
        <v>#REF!</v>
      </c>
    </row>
    <row r="25" spans="1:15" ht="20.100000000000001" customHeight="1" x14ac:dyDescent="0.25">
      <c r="A25" s="32">
        <v>1</v>
      </c>
      <c r="B25" s="32">
        <v>0</v>
      </c>
      <c r="C25" s="68" t="s">
        <v>174</v>
      </c>
      <c r="D25" s="83">
        <v>5026</v>
      </c>
      <c r="E25" s="71">
        <f>SUMIFS(FY17BaseCalcns!$Y$4:$Y$121,FY17BaseCalcns!$A$4:$A$121,A25,FY17BaseCalcns!$B$4:$B$121,B25)</f>
        <v>57901921</v>
      </c>
      <c r="F25" s="71"/>
      <c r="G25" s="77">
        <v>2860820</v>
      </c>
      <c r="H25" s="78"/>
      <c r="I25" s="78">
        <f>+E25-G25-H25+F25</f>
        <v>55041101</v>
      </c>
      <c r="J25" s="78">
        <f t="shared" si="1"/>
        <v>54765895.494999997</v>
      </c>
      <c r="K25" s="79"/>
      <c r="M25" s="60"/>
      <c r="O25" s="36" t="e">
        <f>+D25-#REF!</f>
        <v>#REF!</v>
      </c>
    </row>
    <row r="26" spans="1:15" ht="20.100000000000001" customHeight="1" x14ac:dyDescent="0.25">
      <c r="A26" s="32">
        <v>2</v>
      </c>
      <c r="B26" s="32">
        <v>0</v>
      </c>
      <c r="C26" s="69" t="s">
        <v>175</v>
      </c>
      <c r="D26" s="84">
        <v>4450</v>
      </c>
      <c r="E26" s="298">
        <f>SUMIFS(FY17BaseCalcns!$Y$4:$Y$121,FY17BaseCalcns!$A$4:$A$121,A26,FY17BaseCalcns!$B$4:$B$121,B26)</f>
        <v>46924623</v>
      </c>
      <c r="F26" s="76"/>
      <c r="G26" s="80">
        <v>2623450</v>
      </c>
      <c r="H26" s="81"/>
      <c r="I26" s="81">
        <f>+E26-G26-H26+F26</f>
        <v>44301173</v>
      </c>
      <c r="J26" s="81">
        <f t="shared" si="1"/>
        <v>44079667.134999998</v>
      </c>
      <c r="K26" s="82"/>
      <c r="L26" s="60"/>
      <c r="M26" s="60"/>
      <c r="O26" s="36" t="e">
        <f>+D26-#REF!</f>
        <v>#REF!</v>
      </c>
    </row>
    <row r="27" spans="1:15" ht="20.100000000000001" customHeight="1" x14ac:dyDescent="0.25">
      <c r="C27" s="48" t="s">
        <v>104</v>
      </c>
      <c r="D27" s="54">
        <f t="shared" ref="D27:J27" si="3">SUM(D24:D26)</f>
        <v>48142.307746264807</v>
      </c>
      <c r="E27" s="49">
        <f t="shared" si="3"/>
        <v>654833403</v>
      </c>
      <c r="F27" s="49"/>
      <c r="G27" s="49">
        <f t="shared" si="3"/>
        <v>21325357.467552062</v>
      </c>
      <c r="H27" s="47">
        <f t="shared" si="3"/>
        <v>9000000</v>
      </c>
      <c r="I27" s="49">
        <f t="shared" si="3"/>
        <v>624508045.53244793</v>
      </c>
      <c r="J27" s="49">
        <f t="shared" si="3"/>
        <v>621385505.30478561</v>
      </c>
      <c r="K27" s="42"/>
      <c r="L27" s="60"/>
      <c r="M27" s="60"/>
      <c r="O27" s="36" t="e">
        <f>+D27-#REF!</f>
        <v>#REF!</v>
      </c>
    </row>
    <row r="28" spans="1:15" ht="18" customHeight="1" x14ac:dyDescent="0.25">
      <c r="C28" s="55"/>
      <c r="D28" s="56"/>
      <c r="E28" s="57"/>
      <c r="F28" s="57"/>
      <c r="G28" s="57"/>
      <c r="H28" s="58"/>
      <c r="I28" s="57"/>
      <c r="J28" s="57"/>
      <c r="L28" s="37"/>
      <c r="M28" s="37"/>
    </row>
    <row r="29" spans="1:15" ht="18" customHeight="1" x14ac:dyDescent="0.25">
      <c r="C29" s="55"/>
      <c r="D29" s="59"/>
      <c r="E29" s="57"/>
      <c r="F29" s="57"/>
      <c r="G29" s="57"/>
      <c r="H29" s="58"/>
      <c r="I29" s="57"/>
      <c r="J29" s="57"/>
      <c r="L29" s="37"/>
      <c r="M29" s="37"/>
    </row>
    <row r="30" spans="1:15" ht="18" customHeight="1" x14ac:dyDescent="0.25">
      <c r="C30" s="55"/>
      <c r="D30" s="59"/>
      <c r="J30" s="257" t="s">
        <v>176</v>
      </c>
      <c r="K30" s="258">
        <v>3905334.9351041238</v>
      </c>
    </row>
    <row r="31" spans="1:15" ht="18" customHeight="1" x14ac:dyDescent="0.25">
      <c r="C31" s="55"/>
      <c r="D31" s="183"/>
      <c r="E31" s="61"/>
      <c r="F31" s="61"/>
      <c r="G31" s="57"/>
      <c r="H31" s="58"/>
      <c r="I31" s="57"/>
      <c r="J31" s="57"/>
      <c r="K31" s="37"/>
    </row>
    <row r="32" spans="1:15" ht="15.75" customHeight="1" x14ac:dyDescent="0.25">
      <c r="B32" s="32" t="s">
        <v>177</v>
      </c>
      <c r="C32" s="55"/>
      <c r="D32" s="183"/>
      <c r="E32" s="61"/>
      <c r="F32" s="61"/>
      <c r="G32" s="57"/>
      <c r="H32" s="58"/>
      <c r="I32" s="57"/>
      <c r="J32" s="57"/>
      <c r="K32" s="44"/>
    </row>
  </sheetData>
  <mergeCells count="1">
    <mergeCell ref="C1:K1"/>
  </mergeCells>
  <pageMargins left="0.7" right="0.7" top="0.75" bottom="0.75" header="0.3" footer="0.3"/>
  <pageSetup scale="74" orientation="landscape" horizontalDpi="4294967293"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3"/>
  <sheetViews>
    <sheetView topLeftCell="B1" workbookViewId="0">
      <selection activeCell="B1" sqref="B1"/>
    </sheetView>
  </sheetViews>
  <sheetFormatPr defaultColWidth="8.85546875" defaultRowHeight="18" customHeight="1" x14ac:dyDescent="0.25"/>
  <cols>
    <col min="1" max="1" width="12.140625" style="32" hidden="1" customWidth="1"/>
    <col min="2" max="2" width="35" style="32" customWidth="1"/>
    <col min="3" max="3" width="16" style="32" customWidth="1"/>
    <col min="4" max="14" width="16" style="38" customWidth="1"/>
    <col min="15" max="20" width="16" style="32" customWidth="1"/>
    <col min="21" max="21" width="12.7109375" style="32" customWidth="1"/>
    <col min="22" max="16384" width="8.85546875" style="32"/>
  </cols>
  <sheetData>
    <row r="1" spans="1:21" s="102" customFormat="1" ht="70.5" customHeight="1" x14ac:dyDescent="0.25">
      <c r="B1" s="185" t="s">
        <v>178</v>
      </c>
      <c r="C1" s="220" t="s">
        <v>179</v>
      </c>
      <c r="D1" s="220" t="s">
        <v>180</v>
      </c>
      <c r="E1" s="220" t="s">
        <v>181</v>
      </c>
      <c r="F1" s="220" t="s">
        <v>182</v>
      </c>
      <c r="G1" s="220" t="s">
        <v>183</v>
      </c>
      <c r="H1" s="220" t="s">
        <v>184</v>
      </c>
      <c r="I1" s="220" t="s">
        <v>185</v>
      </c>
      <c r="J1" s="220" t="s">
        <v>186</v>
      </c>
      <c r="K1" s="220" t="s">
        <v>187</v>
      </c>
      <c r="L1" s="220" t="s">
        <v>188</v>
      </c>
      <c r="M1" s="220" t="s">
        <v>189</v>
      </c>
      <c r="N1" s="220" t="s">
        <v>190</v>
      </c>
      <c r="O1" s="220" t="s">
        <v>191</v>
      </c>
      <c r="P1" s="220" t="s">
        <v>192</v>
      </c>
      <c r="Q1" s="220" t="s">
        <v>193</v>
      </c>
      <c r="R1" s="220" t="s">
        <v>194</v>
      </c>
      <c r="S1" s="220" t="s">
        <v>195</v>
      </c>
      <c r="T1" s="221" t="s">
        <v>99</v>
      </c>
      <c r="U1" s="101"/>
    </row>
    <row r="2" spans="1:21" s="93" customFormat="1" ht="17.25" hidden="1" customHeight="1" x14ac:dyDescent="0.25">
      <c r="A2" s="186"/>
      <c r="B2" s="187"/>
      <c r="C2" s="104">
        <v>252</v>
      </c>
      <c r="D2" s="104">
        <v>254</v>
      </c>
      <c r="E2" s="104">
        <v>256</v>
      </c>
      <c r="F2" s="104">
        <v>258</v>
      </c>
      <c r="G2" s="104">
        <v>260</v>
      </c>
      <c r="H2" s="104">
        <v>263</v>
      </c>
      <c r="I2" s="104">
        <v>267</v>
      </c>
      <c r="J2" s="104">
        <v>268</v>
      </c>
      <c r="K2" s="104">
        <v>270</v>
      </c>
      <c r="L2" s="104">
        <v>272</v>
      </c>
      <c r="M2" s="104">
        <v>302</v>
      </c>
      <c r="N2" s="104">
        <v>304</v>
      </c>
      <c r="O2" s="104">
        <v>306</v>
      </c>
      <c r="P2" s="104">
        <v>308</v>
      </c>
      <c r="Q2" s="104">
        <v>310</v>
      </c>
      <c r="R2" s="104">
        <v>350</v>
      </c>
      <c r="S2" s="104">
        <v>351</v>
      </c>
      <c r="T2" s="105"/>
      <c r="U2" s="94"/>
    </row>
    <row r="3" spans="1:21" s="35" customFormat="1" ht="18" customHeight="1" x14ac:dyDescent="0.25">
      <c r="A3" s="422">
        <v>1</v>
      </c>
      <c r="B3" s="106" t="s">
        <v>5</v>
      </c>
      <c r="C3" s="107">
        <f>+C25/$T25</f>
        <v>2.1605031070386391E-2</v>
      </c>
      <c r="D3" s="107">
        <f t="shared" ref="D3:T8" si="0">+D25/$T25</f>
        <v>0.63733500840651625</v>
      </c>
      <c r="E3" s="107">
        <f t="shared" si="0"/>
        <v>6.4086176339374593E-2</v>
      </c>
      <c r="F3" s="107">
        <f t="shared" si="0"/>
        <v>1.5991477279652982E-2</v>
      </c>
      <c r="G3" s="107">
        <f t="shared" si="0"/>
        <v>0.10354601399487889</v>
      </c>
      <c r="H3" s="107">
        <f t="shared" si="0"/>
        <v>5.6983096767168347E-2</v>
      </c>
      <c r="I3" s="107">
        <f t="shared" si="0"/>
        <v>2.0148009943173738E-2</v>
      </c>
      <c r="J3" s="107">
        <f t="shared" si="0"/>
        <v>4.8513196483321454E-4</v>
      </c>
      <c r="K3" s="107">
        <f t="shared" si="0"/>
        <v>9.1825648285013815E-5</v>
      </c>
      <c r="L3" s="107">
        <f t="shared" si="0"/>
        <v>3.1220720416904697E-3</v>
      </c>
      <c r="M3" s="107">
        <f t="shared" si="0"/>
        <v>8.1261635650454697E-5</v>
      </c>
      <c r="N3" s="107">
        <f t="shared" si="0"/>
        <v>2.9529665779018732E-2</v>
      </c>
      <c r="O3" s="107">
        <f t="shared" si="0"/>
        <v>9.1329952307546043E-3</v>
      </c>
      <c r="P3" s="107">
        <f t="shared" si="0"/>
        <v>3.5755119686200067E-4</v>
      </c>
      <c r="Q3" s="107">
        <f t="shared" si="0"/>
        <v>2.304905033589497E-2</v>
      </c>
      <c r="R3" s="107">
        <f t="shared" si="0"/>
        <v>1.4172841873795803E-2</v>
      </c>
      <c r="S3" s="107">
        <f t="shared" si="0"/>
        <v>2.8279049206358237E-4</v>
      </c>
      <c r="T3" s="107">
        <f t="shared" si="0"/>
        <v>1</v>
      </c>
    </row>
    <row r="4" spans="1:21" ht="18" customHeight="1" x14ac:dyDescent="0.25">
      <c r="A4" s="422">
        <v>3</v>
      </c>
      <c r="B4" s="108" t="s">
        <v>196</v>
      </c>
      <c r="C4" s="123">
        <f>+C26/$T26</f>
        <v>8.2375599237999534E-3</v>
      </c>
      <c r="D4" s="123">
        <f t="shared" si="0"/>
        <v>0.67321903326425092</v>
      </c>
      <c r="E4" s="123">
        <f t="shared" si="0"/>
        <v>2.2294793694655531E-2</v>
      </c>
      <c r="F4" s="123">
        <f t="shared" si="0"/>
        <v>4.0402771672004853E-3</v>
      </c>
      <c r="G4" s="123">
        <f t="shared" si="0"/>
        <v>4.8116979631141532E-2</v>
      </c>
      <c r="H4" s="123">
        <f t="shared" si="0"/>
        <v>4.343821306705185E-3</v>
      </c>
      <c r="I4" s="123">
        <f t="shared" si="0"/>
        <v>1.5219075132408047E-2</v>
      </c>
      <c r="J4" s="123">
        <f t="shared" si="0"/>
        <v>4.7101676819694783E-4</v>
      </c>
      <c r="K4" s="123">
        <f t="shared" si="0"/>
        <v>6.0394816722141977E-3</v>
      </c>
      <c r="L4" s="123">
        <f t="shared" si="0"/>
        <v>5.3381900395654087E-4</v>
      </c>
      <c r="M4" s="123">
        <f t="shared" si="0"/>
        <v>1.0467039293265507E-4</v>
      </c>
      <c r="N4" s="123">
        <f t="shared" si="0"/>
        <v>0.12873411626787246</v>
      </c>
      <c r="O4" s="123">
        <f t="shared" si="0"/>
        <v>1.7793966798551361E-4</v>
      </c>
      <c r="P4" s="123">
        <f t="shared" si="0"/>
        <v>1.8756934413531788E-2</v>
      </c>
      <c r="Q4" s="123">
        <f t="shared" si="0"/>
        <v>7.8502794699491299E-3</v>
      </c>
      <c r="R4" s="123">
        <f t="shared" si="0"/>
        <v>0</v>
      </c>
      <c r="S4" s="123">
        <f t="shared" si="0"/>
        <v>6.1860202223199143E-2</v>
      </c>
      <c r="T4" s="123">
        <f t="shared" si="0"/>
        <v>1</v>
      </c>
    </row>
    <row r="5" spans="1:21" ht="18" customHeight="1" x14ac:dyDescent="0.25">
      <c r="A5" s="422">
        <v>5</v>
      </c>
      <c r="B5" s="108" t="s">
        <v>197</v>
      </c>
      <c r="C5" s="123">
        <f>+C27/$T27</f>
        <v>2.2539444027047332E-3</v>
      </c>
      <c r="D5" s="123">
        <f t="shared" si="0"/>
        <v>4.0570999248685201E-2</v>
      </c>
      <c r="E5" s="123">
        <f t="shared" si="0"/>
        <v>3.756574004507889E-4</v>
      </c>
      <c r="F5" s="123">
        <f t="shared" si="0"/>
        <v>4.6957175056348607E-3</v>
      </c>
      <c r="G5" s="123">
        <f t="shared" si="0"/>
        <v>3.7565740045078888E-3</v>
      </c>
      <c r="H5" s="123">
        <f t="shared" si="0"/>
        <v>0</v>
      </c>
      <c r="I5" s="123">
        <f t="shared" si="0"/>
        <v>1.6904583020285499E-3</v>
      </c>
      <c r="J5" s="123">
        <f t="shared" si="0"/>
        <v>0</v>
      </c>
      <c r="K5" s="123">
        <f t="shared" si="0"/>
        <v>2.2539444027047332E-3</v>
      </c>
      <c r="L5" s="123">
        <f t="shared" si="0"/>
        <v>0.13861758076634109</v>
      </c>
      <c r="M5" s="123">
        <f t="shared" si="0"/>
        <v>0</v>
      </c>
      <c r="N5" s="123">
        <f t="shared" si="0"/>
        <v>0.77911344853493614</v>
      </c>
      <c r="O5" s="123">
        <f t="shared" si="0"/>
        <v>5.634861006761833E-4</v>
      </c>
      <c r="P5" s="123">
        <f t="shared" si="0"/>
        <v>1.1269722013523666E-3</v>
      </c>
      <c r="Q5" s="123">
        <f t="shared" si="0"/>
        <v>2.4229902329075882E-2</v>
      </c>
      <c r="R5" s="123">
        <f t="shared" si="0"/>
        <v>0</v>
      </c>
      <c r="S5" s="123">
        <f t="shared" si="0"/>
        <v>7.513148009015778E-4</v>
      </c>
      <c r="T5" s="123">
        <f t="shared" si="0"/>
        <v>1</v>
      </c>
    </row>
    <row r="6" spans="1:21" ht="18" customHeight="1" x14ac:dyDescent="0.25">
      <c r="A6" s="422">
        <v>7</v>
      </c>
      <c r="B6" s="108" t="s">
        <v>198</v>
      </c>
      <c r="C6" s="123">
        <f>+C28/$T28</f>
        <v>5.5732281460745643E-3</v>
      </c>
      <c r="D6" s="123">
        <f t="shared" si="0"/>
        <v>5.3518259320524238E-2</v>
      </c>
      <c r="E6" s="123">
        <f t="shared" si="0"/>
        <v>2.9265809899478305E-3</v>
      </c>
      <c r="F6" s="123">
        <f t="shared" si="0"/>
        <v>3.5627942486321416E-3</v>
      </c>
      <c r="G6" s="123">
        <f t="shared" si="0"/>
        <v>0.8433133986512279</v>
      </c>
      <c r="H6" s="123">
        <f t="shared" si="0"/>
        <v>4.7843237053060185E-3</v>
      </c>
      <c r="I6" s="123">
        <f t="shared" si="0"/>
        <v>1.5269118208423463E-3</v>
      </c>
      <c r="J6" s="123">
        <f t="shared" si="0"/>
        <v>2.6975442168214784E-3</v>
      </c>
      <c r="K6" s="123">
        <f t="shared" si="0"/>
        <v>1.1197353352843872E-3</v>
      </c>
      <c r="L6" s="123">
        <f t="shared" si="0"/>
        <v>3.5627942486321414E-4</v>
      </c>
      <c r="M6" s="123">
        <f t="shared" si="0"/>
        <v>0</v>
      </c>
      <c r="N6" s="123">
        <f t="shared" si="0"/>
        <v>1.3513169614454765E-2</v>
      </c>
      <c r="O6" s="123">
        <f t="shared" si="0"/>
        <v>2.9927471688509989E-2</v>
      </c>
      <c r="P6" s="123">
        <f t="shared" si="0"/>
        <v>2.2903677312635195E-4</v>
      </c>
      <c r="Q6" s="123">
        <f t="shared" si="0"/>
        <v>2.015523603511897E-2</v>
      </c>
      <c r="R6" s="123">
        <f t="shared" si="0"/>
        <v>1.0179412138948976E-4</v>
      </c>
      <c r="S6" s="123">
        <f t="shared" si="0"/>
        <v>1.6694235907876321E-2</v>
      </c>
      <c r="T6" s="123">
        <f t="shared" si="0"/>
        <v>1</v>
      </c>
    </row>
    <row r="7" spans="1:21" ht="18" customHeight="1" x14ac:dyDescent="0.25">
      <c r="A7" s="422">
        <v>9</v>
      </c>
      <c r="B7" s="108" t="s">
        <v>22</v>
      </c>
      <c r="C7" s="123">
        <f>+C29/$T29</f>
        <v>1.0487353485502777E-3</v>
      </c>
      <c r="D7" s="123">
        <f t="shared" si="0"/>
        <v>4.1702652683528685E-2</v>
      </c>
      <c r="E7" s="123">
        <f t="shared" si="0"/>
        <v>6.1690314620604567E-4</v>
      </c>
      <c r="F7" s="123">
        <f t="shared" si="0"/>
        <v>2.4059222702035778E-3</v>
      </c>
      <c r="G7" s="123">
        <f t="shared" si="0"/>
        <v>9.5003084515731025E-3</v>
      </c>
      <c r="H7" s="123">
        <f t="shared" si="0"/>
        <v>0.92307217766810612</v>
      </c>
      <c r="I7" s="123">
        <f t="shared" si="0"/>
        <v>4.9352251696483653E-4</v>
      </c>
      <c r="J7" s="123">
        <f t="shared" si="0"/>
        <v>3.6397285626156694E-3</v>
      </c>
      <c r="K7" s="123">
        <f t="shared" si="0"/>
        <v>8.3281924737816163E-3</v>
      </c>
      <c r="L7" s="123">
        <f t="shared" si="0"/>
        <v>3.701418877236274E-4</v>
      </c>
      <c r="M7" s="123">
        <f t="shared" si="0"/>
        <v>0</v>
      </c>
      <c r="N7" s="123">
        <f t="shared" si="0"/>
        <v>2.0357803824799505E-3</v>
      </c>
      <c r="O7" s="123">
        <f t="shared" si="0"/>
        <v>0</v>
      </c>
      <c r="P7" s="123">
        <f t="shared" si="0"/>
        <v>0</v>
      </c>
      <c r="Q7" s="123">
        <f t="shared" si="0"/>
        <v>2.2208513263417642E-3</v>
      </c>
      <c r="R7" s="123">
        <f t="shared" si="0"/>
        <v>0</v>
      </c>
      <c r="S7" s="123">
        <f t="shared" si="0"/>
        <v>4.5650832819247381E-3</v>
      </c>
      <c r="T7" s="123">
        <f t="shared" si="0"/>
        <v>1</v>
      </c>
    </row>
    <row r="8" spans="1:21" ht="18" customHeight="1" x14ac:dyDescent="0.25">
      <c r="A8" s="422">
        <v>11</v>
      </c>
      <c r="B8" s="112" t="s">
        <v>25</v>
      </c>
      <c r="C8" s="123">
        <f>+IF($T30&gt;0,C30/$T30,0)</f>
        <v>1.5348408881612607E-4</v>
      </c>
      <c r="D8" s="123">
        <f t="shared" si="0"/>
        <v>3.1873529110815514E-2</v>
      </c>
      <c r="E8" s="123">
        <f t="shared" si="0"/>
        <v>2.0464545175483476E-4</v>
      </c>
      <c r="F8" s="123">
        <f t="shared" si="0"/>
        <v>0.94244346669395274</v>
      </c>
      <c r="G8" s="123">
        <f t="shared" si="0"/>
        <v>1.9952931546096389E-3</v>
      </c>
      <c r="H8" s="123">
        <f t="shared" si="0"/>
        <v>4.1952317609741125E-3</v>
      </c>
      <c r="I8" s="123">
        <f t="shared" si="0"/>
        <v>1.9441317916709302E-3</v>
      </c>
      <c r="J8" s="123">
        <f t="shared" si="0"/>
        <v>0</v>
      </c>
      <c r="K8" s="123">
        <f t="shared" si="0"/>
        <v>8.1858180701933903E-3</v>
      </c>
      <c r="L8" s="123">
        <f t="shared" si="0"/>
        <v>3.1720045021999387E-3</v>
      </c>
      <c r="M8" s="123">
        <f t="shared" si="0"/>
        <v>0</v>
      </c>
      <c r="N8" s="123">
        <f t="shared" si="0"/>
        <v>1.8418090657935128E-3</v>
      </c>
      <c r="O8" s="123">
        <f t="shared" si="0"/>
        <v>1.2278727105290085E-3</v>
      </c>
      <c r="P8" s="123">
        <f t="shared" si="0"/>
        <v>0</v>
      </c>
      <c r="Q8" s="123">
        <f t="shared" si="0"/>
        <v>1.3813567993451346E-3</v>
      </c>
      <c r="R8" s="123">
        <f t="shared" si="0"/>
        <v>0</v>
      </c>
      <c r="S8" s="123">
        <f t="shared" si="0"/>
        <v>1.3813567993451346E-3</v>
      </c>
      <c r="T8" s="123">
        <f t="shared" si="0"/>
        <v>1</v>
      </c>
    </row>
    <row r="9" spans="1:21" ht="18" customHeight="1" x14ac:dyDescent="0.25">
      <c r="A9" s="422">
        <v>17</v>
      </c>
      <c r="B9" s="108" t="s">
        <v>30</v>
      </c>
      <c r="C9" s="123">
        <f t="shared" ref="C9:T16" si="1">+C31/$T31</f>
        <v>2.593887447840307E-3</v>
      </c>
      <c r="D9" s="123">
        <f t="shared" si="1"/>
        <v>7.5561069132739373E-3</v>
      </c>
      <c r="E9" s="123">
        <f t="shared" si="1"/>
        <v>0</v>
      </c>
      <c r="F9" s="123">
        <f t="shared" si="1"/>
        <v>4.849441750310139E-3</v>
      </c>
      <c r="G9" s="123">
        <f t="shared" si="1"/>
        <v>0</v>
      </c>
      <c r="H9" s="123">
        <f t="shared" si="1"/>
        <v>0</v>
      </c>
      <c r="I9" s="123">
        <f t="shared" si="1"/>
        <v>0</v>
      </c>
      <c r="J9" s="123">
        <f t="shared" si="1"/>
        <v>4.511108604939664E-4</v>
      </c>
      <c r="K9" s="123">
        <f t="shared" si="1"/>
        <v>7.1049960527799711E-3</v>
      </c>
      <c r="L9" s="123">
        <f t="shared" si="1"/>
        <v>0.96977557234690426</v>
      </c>
      <c r="M9" s="123">
        <f t="shared" si="1"/>
        <v>0</v>
      </c>
      <c r="N9" s="123">
        <f t="shared" si="1"/>
        <v>2.2555543024698321E-3</v>
      </c>
      <c r="O9" s="123">
        <f t="shared" si="1"/>
        <v>1.8044434419758656E-3</v>
      </c>
      <c r="P9" s="123">
        <f t="shared" si="1"/>
        <v>0</v>
      </c>
      <c r="Q9" s="123">
        <f t="shared" si="1"/>
        <v>2.8194428780872901E-3</v>
      </c>
      <c r="R9" s="123">
        <f t="shared" si="1"/>
        <v>0</v>
      </c>
      <c r="S9" s="123">
        <f t="shared" si="1"/>
        <v>7.8944400586444113E-4</v>
      </c>
      <c r="T9" s="123">
        <f t="shared" si="1"/>
        <v>1</v>
      </c>
    </row>
    <row r="10" spans="1:21" ht="18" customHeight="1" x14ac:dyDescent="0.25">
      <c r="A10" s="422">
        <v>19</v>
      </c>
      <c r="B10" s="108" t="s">
        <v>33</v>
      </c>
      <c r="C10" s="123">
        <f t="shared" si="1"/>
        <v>1.860159754896597E-3</v>
      </c>
      <c r="D10" s="123">
        <f t="shared" si="1"/>
        <v>5.3069263595579383E-2</v>
      </c>
      <c r="E10" s="123">
        <f t="shared" si="1"/>
        <v>2.18842324105482E-4</v>
      </c>
      <c r="F10" s="123">
        <f t="shared" si="1"/>
        <v>8.7536929642192799E-4</v>
      </c>
      <c r="G10" s="123">
        <f t="shared" si="1"/>
        <v>9.4102199365357266E-3</v>
      </c>
      <c r="H10" s="123">
        <f t="shared" si="1"/>
        <v>1.531896268738374E-3</v>
      </c>
      <c r="I10" s="123">
        <f t="shared" si="1"/>
        <v>6.5652697231644605E-4</v>
      </c>
      <c r="J10" s="123">
        <f t="shared" si="1"/>
        <v>0</v>
      </c>
      <c r="K10" s="123">
        <f t="shared" si="1"/>
        <v>2.1884232410548199E-3</v>
      </c>
      <c r="L10" s="123">
        <f t="shared" si="1"/>
        <v>6.5652697231644605E-4</v>
      </c>
      <c r="M10" s="123">
        <f t="shared" si="1"/>
        <v>0</v>
      </c>
      <c r="N10" s="123">
        <f t="shared" si="1"/>
        <v>2.4619761461866726E-2</v>
      </c>
      <c r="O10" s="123">
        <f t="shared" si="1"/>
        <v>0</v>
      </c>
      <c r="P10" s="123">
        <f t="shared" si="1"/>
        <v>2.516686727213043E-3</v>
      </c>
      <c r="Q10" s="123">
        <f t="shared" si="1"/>
        <v>0.89758179231863444</v>
      </c>
      <c r="R10" s="123">
        <f t="shared" si="1"/>
        <v>0</v>
      </c>
      <c r="S10" s="123">
        <f t="shared" si="1"/>
        <v>4.8145311303206036E-3</v>
      </c>
      <c r="T10" s="123">
        <f t="shared" si="1"/>
        <v>1</v>
      </c>
    </row>
    <row r="11" spans="1:21" ht="18" customHeight="1" x14ac:dyDescent="0.25">
      <c r="A11" s="422">
        <v>21</v>
      </c>
      <c r="B11" s="108" t="s">
        <v>35</v>
      </c>
      <c r="C11" s="123">
        <f t="shared" si="1"/>
        <v>1.6361256544502618E-3</v>
      </c>
      <c r="D11" s="123">
        <f t="shared" si="1"/>
        <v>3.1086387434554975E-2</v>
      </c>
      <c r="E11" s="123">
        <f t="shared" si="1"/>
        <v>0</v>
      </c>
      <c r="F11" s="123">
        <f t="shared" si="1"/>
        <v>0</v>
      </c>
      <c r="G11" s="123">
        <f t="shared" si="1"/>
        <v>3.5994764397905758E-3</v>
      </c>
      <c r="H11" s="123">
        <f t="shared" si="1"/>
        <v>1.4179755671902268E-3</v>
      </c>
      <c r="I11" s="123">
        <f t="shared" si="1"/>
        <v>1.0907504363001745E-4</v>
      </c>
      <c r="J11" s="123">
        <f t="shared" si="1"/>
        <v>7.6352530541012214E-4</v>
      </c>
      <c r="K11" s="123">
        <f t="shared" si="1"/>
        <v>5.5628272251308898E-3</v>
      </c>
      <c r="L11" s="123">
        <f t="shared" si="1"/>
        <v>1.0798429319371727E-2</v>
      </c>
      <c r="M11" s="123">
        <f t="shared" si="1"/>
        <v>1.5270506108202443E-3</v>
      </c>
      <c r="N11" s="123">
        <f t="shared" si="1"/>
        <v>0.15401396160558464</v>
      </c>
      <c r="O11" s="123">
        <f t="shared" si="1"/>
        <v>4.1448516579406635E-3</v>
      </c>
      <c r="P11" s="123">
        <f t="shared" si="1"/>
        <v>3.2722513089005238E-4</v>
      </c>
      <c r="Q11" s="123">
        <f t="shared" si="1"/>
        <v>0.78424956369982546</v>
      </c>
      <c r="R11" s="123">
        <f t="shared" si="1"/>
        <v>0</v>
      </c>
      <c r="S11" s="123">
        <f t="shared" si="1"/>
        <v>7.6352530541012214E-4</v>
      </c>
      <c r="T11" s="123">
        <f t="shared" si="1"/>
        <v>1</v>
      </c>
    </row>
    <row r="12" spans="1:21" ht="18" customHeight="1" x14ac:dyDescent="0.25">
      <c r="A12" s="422">
        <v>25</v>
      </c>
      <c r="B12" s="112" t="s">
        <v>37</v>
      </c>
      <c r="C12" s="123">
        <f t="shared" si="1"/>
        <v>0.93879500367376933</v>
      </c>
      <c r="D12" s="123">
        <f t="shared" si="1"/>
        <v>1.0066127847171197E-2</v>
      </c>
      <c r="E12" s="123">
        <f t="shared" si="1"/>
        <v>9.0374724467303449E-3</v>
      </c>
      <c r="F12" s="123">
        <f t="shared" si="1"/>
        <v>0</v>
      </c>
      <c r="G12" s="123">
        <f t="shared" si="1"/>
        <v>6.53930933137399E-3</v>
      </c>
      <c r="H12" s="123">
        <f t="shared" si="1"/>
        <v>1.8148420279206465E-2</v>
      </c>
      <c r="I12" s="123">
        <f t="shared" si="1"/>
        <v>0</v>
      </c>
      <c r="J12" s="123">
        <f t="shared" si="1"/>
        <v>2.8655400440852313E-3</v>
      </c>
      <c r="K12" s="123">
        <f t="shared" si="1"/>
        <v>6.3923585598824398E-3</v>
      </c>
      <c r="L12" s="123">
        <f t="shared" si="1"/>
        <v>1.1021307861866275E-3</v>
      </c>
      <c r="M12" s="123">
        <f t="shared" si="1"/>
        <v>0</v>
      </c>
      <c r="N12" s="123">
        <f t="shared" si="1"/>
        <v>1.1756061719324026E-3</v>
      </c>
      <c r="O12" s="123">
        <f t="shared" si="1"/>
        <v>0</v>
      </c>
      <c r="P12" s="123">
        <f t="shared" si="1"/>
        <v>0</v>
      </c>
      <c r="Q12" s="123">
        <f t="shared" si="1"/>
        <v>5.8780308596620128E-3</v>
      </c>
      <c r="R12" s="123">
        <f t="shared" si="1"/>
        <v>0</v>
      </c>
      <c r="S12" s="123">
        <f t="shared" si="1"/>
        <v>0</v>
      </c>
      <c r="T12" s="123">
        <f t="shared" si="1"/>
        <v>1</v>
      </c>
    </row>
    <row r="13" spans="1:21" ht="18" customHeight="1" x14ac:dyDescent="0.25">
      <c r="A13" s="422">
        <v>27</v>
      </c>
      <c r="B13" s="112" t="s">
        <v>41</v>
      </c>
      <c r="C13" s="123">
        <f t="shared" si="1"/>
        <v>1.2578616352201257E-3</v>
      </c>
      <c r="D13" s="123">
        <f t="shared" si="1"/>
        <v>1.0566037735849057E-2</v>
      </c>
      <c r="E13" s="123">
        <f t="shared" si="1"/>
        <v>0</v>
      </c>
      <c r="F13" s="123">
        <f t="shared" si="1"/>
        <v>0</v>
      </c>
      <c r="G13" s="123">
        <f t="shared" si="1"/>
        <v>0.92025157232704402</v>
      </c>
      <c r="H13" s="123">
        <f t="shared" si="1"/>
        <v>8.3018867924528304E-3</v>
      </c>
      <c r="I13" s="123">
        <f t="shared" si="1"/>
        <v>0</v>
      </c>
      <c r="J13" s="123">
        <f t="shared" si="1"/>
        <v>0</v>
      </c>
      <c r="K13" s="123">
        <f t="shared" si="1"/>
        <v>0</v>
      </c>
      <c r="L13" s="123">
        <f t="shared" si="1"/>
        <v>0</v>
      </c>
      <c r="M13" s="123">
        <f t="shared" si="1"/>
        <v>0</v>
      </c>
      <c r="N13" s="123">
        <f t="shared" si="1"/>
        <v>5.8867924528301883E-2</v>
      </c>
      <c r="O13" s="123">
        <f t="shared" si="1"/>
        <v>0</v>
      </c>
      <c r="P13" s="123">
        <f t="shared" si="1"/>
        <v>0</v>
      </c>
      <c r="Q13" s="123">
        <f t="shared" si="1"/>
        <v>0</v>
      </c>
      <c r="R13" s="123">
        <f t="shared" si="1"/>
        <v>0</v>
      </c>
      <c r="S13" s="123">
        <f t="shared" si="1"/>
        <v>7.5471698113207543E-4</v>
      </c>
      <c r="T13" s="123">
        <f t="shared" si="1"/>
        <v>1</v>
      </c>
    </row>
    <row r="14" spans="1:21" ht="18" customHeight="1" x14ac:dyDescent="0.25">
      <c r="A14" s="422">
        <v>33</v>
      </c>
      <c r="B14" s="109" t="s">
        <v>46</v>
      </c>
      <c r="C14" s="123">
        <f t="shared" si="1"/>
        <v>1.0913224706328155E-2</v>
      </c>
      <c r="D14" s="123">
        <f t="shared" si="1"/>
        <v>3.4482758620689655E-2</v>
      </c>
      <c r="E14" s="123">
        <f t="shared" si="1"/>
        <v>1.7809776430466086E-2</v>
      </c>
      <c r="F14" s="123">
        <f t="shared" si="1"/>
        <v>3.7135278514588859E-3</v>
      </c>
      <c r="G14" s="123">
        <f t="shared" si="1"/>
        <v>1.6672982190223569E-3</v>
      </c>
      <c r="H14" s="123">
        <f t="shared" si="1"/>
        <v>1.3641530882910194E-2</v>
      </c>
      <c r="I14" s="123">
        <f t="shared" si="1"/>
        <v>1.2125805229253506E-3</v>
      </c>
      <c r="J14" s="123">
        <f t="shared" si="1"/>
        <v>1.0610079575596816E-3</v>
      </c>
      <c r="K14" s="123">
        <f t="shared" si="1"/>
        <v>0.8896551724137931</v>
      </c>
      <c r="L14" s="123">
        <f t="shared" si="1"/>
        <v>3.7893141341417205E-3</v>
      </c>
      <c r="M14" s="123">
        <f t="shared" si="1"/>
        <v>0</v>
      </c>
      <c r="N14" s="123">
        <f t="shared" si="1"/>
        <v>5.6839712012125808E-3</v>
      </c>
      <c r="O14" s="123">
        <f t="shared" si="1"/>
        <v>0</v>
      </c>
      <c r="P14" s="123">
        <f t="shared" si="1"/>
        <v>0</v>
      </c>
      <c r="Q14" s="123">
        <f t="shared" si="1"/>
        <v>1.5384615384615385E-2</v>
      </c>
      <c r="R14" s="123">
        <f t="shared" si="1"/>
        <v>0</v>
      </c>
      <c r="S14" s="123">
        <f t="shared" si="1"/>
        <v>9.8522167487684722E-4</v>
      </c>
      <c r="T14" s="123">
        <f t="shared" si="1"/>
        <v>1</v>
      </c>
    </row>
    <row r="15" spans="1:21" ht="18" customHeight="1" x14ac:dyDescent="0.25">
      <c r="A15" s="422">
        <v>37</v>
      </c>
      <c r="B15" s="109" t="s">
        <v>48</v>
      </c>
      <c r="C15" s="123">
        <f t="shared" si="1"/>
        <v>8.5969738651994494E-4</v>
      </c>
      <c r="D15" s="123">
        <f t="shared" si="1"/>
        <v>1.375515818431912E-3</v>
      </c>
      <c r="E15" s="123">
        <f t="shared" si="1"/>
        <v>0.9834938101788171</v>
      </c>
      <c r="F15" s="123">
        <f t="shared" si="1"/>
        <v>0</v>
      </c>
      <c r="G15" s="123">
        <f t="shared" si="1"/>
        <v>1.4614855570839066E-3</v>
      </c>
      <c r="H15" s="123">
        <f t="shared" si="1"/>
        <v>0</v>
      </c>
      <c r="I15" s="123">
        <f t="shared" si="1"/>
        <v>7.7372764786795046E-4</v>
      </c>
      <c r="J15" s="123">
        <f t="shared" si="1"/>
        <v>4.7283356258596976E-3</v>
      </c>
      <c r="K15" s="123">
        <f t="shared" si="1"/>
        <v>5.4160935350756534E-3</v>
      </c>
      <c r="L15" s="123">
        <f t="shared" si="1"/>
        <v>0</v>
      </c>
      <c r="M15" s="123">
        <f t="shared" si="1"/>
        <v>0</v>
      </c>
      <c r="N15" s="123">
        <f t="shared" si="1"/>
        <v>6.0178817056396152E-4</v>
      </c>
      <c r="O15" s="123">
        <f t="shared" si="1"/>
        <v>0</v>
      </c>
      <c r="P15" s="123">
        <f t="shared" si="1"/>
        <v>3.43878954607978E-4</v>
      </c>
      <c r="Q15" s="123">
        <f t="shared" si="1"/>
        <v>9.4566712517193952E-4</v>
      </c>
      <c r="R15" s="123">
        <f t="shared" si="1"/>
        <v>0</v>
      </c>
      <c r="S15" s="123">
        <f t="shared" si="1"/>
        <v>0</v>
      </c>
      <c r="T15" s="123">
        <f t="shared" si="1"/>
        <v>1</v>
      </c>
    </row>
    <row r="16" spans="1:21" ht="18" customHeight="1" x14ac:dyDescent="0.25">
      <c r="A16" s="422">
        <v>39</v>
      </c>
      <c r="B16" s="109" t="s">
        <v>51</v>
      </c>
      <c r="C16" s="123">
        <f>+C38/$T38</f>
        <v>0</v>
      </c>
      <c r="D16" s="123">
        <f>+D38/$T38</f>
        <v>4.2918454935622317E-3</v>
      </c>
      <c r="E16" s="123">
        <f>+E38/$T38</f>
        <v>3.3882990738649198E-3</v>
      </c>
      <c r="F16" s="123">
        <f t="shared" si="1"/>
        <v>0</v>
      </c>
      <c r="G16" s="123">
        <f t="shared" si="1"/>
        <v>1.8070928393946239E-4</v>
      </c>
      <c r="H16" s="123">
        <f t="shared" si="1"/>
        <v>0</v>
      </c>
      <c r="I16" s="123">
        <f t="shared" si="1"/>
        <v>0</v>
      </c>
      <c r="J16" s="123">
        <f t="shared" si="1"/>
        <v>0.98988028009939011</v>
      </c>
      <c r="K16" s="123">
        <f t="shared" si="1"/>
        <v>1.6715608764400272E-3</v>
      </c>
      <c r="L16" s="123">
        <f t="shared" si="1"/>
        <v>0</v>
      </c>
      <c r="M16" s="123">
        <f t="shared" si="1"/>
        <v>0</v>
      </c>
      <c r="N16" s="123">
        <f t="shared" si="1"/>
        <v>2.710639259091936E-4</v>
      </c>
      <c r="O16" s="123">
        <f t="shared" si="1"/>
        <v>0</v>
      </c>
      <c r="P16" s="123">
        <f t="shared" si="1"/>
        <v>0</v>
      </c>
      <c r="Q16" s="123">
        <f t="shared" si="1"/>
        <v>3.1624124689405916E-4</v>
      </c>
      <c r="R16" s="123">
        <f t="shared" si="1"/>
        <v>0</v>
      </c>
      <c r="S16" s="123">
        <f t="shared" si="1"/>
        <v>0</v>
      </c>
      <c r="T16" s="123">
        <f t="shared" si="1"/>
        <v>1</v>
      </c>
    </row>
    <row r="17" spans="1:20" ht="18" customHeight="1" x14ac:dyDescent="0.25">
      <c r="A17" s="422">
        <v>41</v>
      </c>
      <c r="B17" s="112" t="s">
        <v>53</v>
      </c>
      <c r="C17" s="123">
        <f t="shared" ref="C17:T22" si="2">+C39/$T39</f>
        <v>0</v>
      </c>
      <c r="D17" s="123">
        <f t="shared" si="2"/>
        <v>3.325344517675255E-2</v>
      </c>
      <c r="E17" s="123">
        <f t="shared" si="2"/>
        <v>2.6962252846015576E-3</v>
      </c>
      <c r="F17" s="123">
        <f t="shared" si="2"/>
        <v>0</v>
      </c>
      <c r="G17" s="123">
        <f t="shared" si="2"/>
        <v>0</v>
      </c>
      <c r="H17" s="123">
        <f t="shared" si="2"/>
        <v>4.1941282204913119E-3</v>
      </c>
      <c r="I17" s="123">
        <f t="shared" si="2"/>
        <v>0</v>
      </c>
      <c r="J17" s="123">
        <f t="shared" si="2"/>
        <v>0.94877171959257045</v>
      </c>
      <c r="K17" s="123">
        <f t="shared" si="2"/>
        <v>9.286998202516477E-3</v>
      </c>
      <c r="L17" s="123">
        <f t="shared" si="2"/>
        <v>0</v>
      </c>
      <c r="M17" s="123">
        <f t="shared" si="2"/>
        <v>0</v>
      </c>
      <c r="N17" s="123">
        <f t="shared" si="2"/>
        <v>0</v>
      </c>
      <c r="O17" s="123">
        <f t="shared" si="2"/>
        <v>0</v>
      </c>
      <c r="P17" s="123">
        <f t="shared" si="2"/>
        <v>0</v>
      </c>
      <c r="Q17" s="123">
        <f t="shared" si="2"/>
        <v>1.7974835230677051E-3</v>
      </c>
      <c r="R17" s="123">
        <f t="shared" si="2"/>
        <v>0</v>
      </c>
      <c r="S17" s="123">
        <f t="shared" si="2"/>
        <v>0</v>
      </c>
      <c r="T17" s="123">
        <f t="shared" si="2"/>
        <v>1</v>
      </c>
    </row>
    <row r="18" spans="1:20" ht="18" customHeight="1" x14ac:dyDescent="0.25">
      <c r="A18" s="422">
        <v>45</v>
      </c>
      <c r="B18" s="109" t="s">
        <v>162</v>
      </c>
      <c r="C18" s="123">
        <f t="shared" si="2"/>
        <v>0</v>
      </c>
      <c r="D18" s="123">
        <f t="shared" si="2"/>
        <v>3.4100596760443308E-3</v>
      </c>
      <c r="E18" s="123">
        <f t="shared" si="2"/>
        <v>0</v>
      </c>
      <c r="F18" s="123">
        <f t="shared" si="2"/>
        <v>2.841716396703609E-4</v>
      </c>
      <c r="G18" s="123">
        <f t="shared" si="2"/>
        <v>0</v>
      </c>
      <c r="H18" s="123">
        <f t="shared" si="2"/>
        <v>0</v>
      </c>
      <c r="I18" s="123">
        <f t="shared" si="2"/>
        <v>0</v>
      </c>
      <c r="J18" s="123">
        <f t="shared" si="2"/>
        <v>0</v>
      </c>
      <c r="K18" s="123">
        <f t="shared" si="2"/>
        <v>1.3071895424836602E-2</v>
      </c>
      <c r="L18" s="123">
        <f t="shared" si="2"/>
        <v>9.6618357487922701E-3</v>
      </c>
      <c r="M18" s="123">
        <f t="shared" si="2"/>
        <v>2.841716396703609E-4</v>
      </c>
      <c r="N18" s="123">
        <f t="shared" si="2"/>
        <v>2.244955953395851E-2</v>
      </c>
      <c r="O18" s="123">
        <f t="shared" si="2"/>
        <v>0.89627735152031829</v>
      </c>
      <c r="P18" s="123">
        <f t="shared" si="2"/>
        <v>2.9269678886047173E-2</v>
      </c>
      <c r="Q18" s="123">
        <f t="shared" si="2"/>
        <v>2.5291275930662119E-2</v>
      </c>
      <c r="R18" s="123">
        <f t="shared" si="2"/>
        <v>0</v>
      </c>
      <c r="S18" s="123">
        <f t="shared" si="2"/>
        <v>0</v>
      </c>
      <c r="T18" s="123">
        <f t="shared" si="2"/>
        <v>1</v>
      </c>
    </row>
    <row r="19" spans="1:20" ht="18" customHeight="1" x14ac:dyDescent="0.25">
      <c r="A19" s="422">
        <v>47</v>
      </c>
      <c r="B19" s="109" t="s">
        <v>60</v>
      </c>
      <c r="C19" s="123">
        <f t="shared" si="2"/>
        <v>0</v>
      </c>
      <c r="D19" s="123">
        <f t="shared" si="2"/>
        <v>3.0176532716390887E-4</v>
      </c>
      <c r="E19" s="123">
        <f t="shared" si="2"/>
        <v>9.0529598149172662E-4</v>
      </c>
      <c r="F19" s="123">
        <f t="shared" si="2"/>
        <v>0</v>
      </c>
      <c r="G19" s="123">
        <f t="shared" si="2"/>
        <v>0</v>
      </c>
      <c r="H19" s="123">
        <f t="shared" si="2"/>
        <v>3.0176532716390887E-4</v>
      </c>
      <c r="I19" s="123">
        <f t="shared" si="2"/>
        <v>0</v>
      </c>
      <c r="J19" s="123">
        <f t="shared" si="2"/>
        <v>0</v>
      </c>
      <c r="K19" s="123">
        <f t="shared" si="2"/>
        <v>0</v>
      </c>
      <c r="L19" s="123">
        <f t="shared" si="2"/>
        <v>9.0529598149172662E-4</v>
      </c>
      <c r="M19" s="123">
        <f t="shared" si="2"/>
        <v>0</v>
      </c>
      <c r="N19" s="123">
        <f t="shared" si="2"/>
        <v>0.1019966805814012</v>
      </c>
      <c r="O19" s="123">
        <f t="shared" si="2"/>
        <v>8.9523713725292962E-3</v>
      </c>
      <c r="P19" s="123">
        <f t="shared" si="2"/>
        <v>0.87768445405622897</v>
      </c>
      <c r="Q19" s="123">
        <f t="shared" si="2"/>
        <v>8.9523713725292962E-3</v>
      </c>
      <c r="R19" s="123">
        <f t="shared" si="2"/>
        <v>0</v>
      </c>
      <c r="S19" s="123">
        <f t="shared" si="2"/>
        <v>0</v>
      </c>
      <c r="T19" s="123">
        <f t="shared" si="2"/>
        <v>1</v>
      </c>
    </row>
    <row r="20" spans="1:20" ht="18" customHeight="1" x14ac:dyDescent="0.25">
      <c r="A20" s="422">
        <v>49</v>
      </c>
      <c r="B20" s="109" t="s">
        <v>63</v>
      </c>
      <c r="C20" s="123">
        <f t="shared" si="2"/>
        <v>0</v>
      </c>
      <c r="D20" s="123">
        <f t="shared" si="2"/>
        <v>3.7758646730101192E-4</v>
      </c>
      <c r="E20" s="123">
        <f t="shared" si="2"/>
        <v>5.034486230680159E-5</v>
      </c>
      <c r="F20" s="123">
        <f t="shared" si="2"/>
        <v>0</v>
      </c>
      <c r="G20" s="123">
        <f t="shared" si="2"/>
        <v>0</v>
      </c>
      <c r="H20" s="123">
        <f t="shared" si="2"/>
        <v>0</v>
      </c>
      <c r="I20" s="123">
        <f t="shared" si="2"/>
        <v>0</v>
      </c>
      <c r="J20" s="123">
        <f t="shared" si="2"/>
        <v>0</v>
      </c>
      <c r="K20" s="123">
        <f t="shared" si="2"/>
        <v>0</v>
      </c>
      <c r="L20" s="123">
        <f t="shared" si="2"/>
        <v>0</v>
      </c>
      <c r="M20" s="123">
        <f t="shared" si="2"/>
        <v>0</v>
      </c>
      <c r="N20" s="123">
        <f t="shared" si="2"/>
        <v>0.99775965362734731</v>
      </c>
      <c r="O20" s="123">
        <f t="shared" si="2"/>
        <v>0</v>
      </c>
      <c r="P20" s="123">
        <f t="shared" si="2"/>
        <v>0</v>
      </c>
      <c r="Q20" s="123">
        <f t="shared" si="2"/>
        <v>1.8124150430448573E-3</v>
      </c>
      <c r="R20" s="123">
        <f t="shared" si="2"/>
        <v>0</v>
      </c>
      <c r="S20" s="123">
        <f t="shared" si="2"/>
        <v>0</v>
      </c>
      <c r="T20" s="123">
        <f t="shared" si="2"/>
        <v>1</v>
      </c>
    </row>
    <row r="21" spans="1:20" ht="19.5" customHeight="1" x14ac:dyDescent="0.25">
      <c r="A21" s="422">
        <v>51</v>
      </c>
      <c r="B21" s="109" t="s">
        <v>66</v>
      </c>
      <c r="C21" s="123">
        <f t="shared" si="2"/>
        <v>0</v>
      </c>
      <c r="D21" s="123">
        <f t="shared" si="2"/>
        <v>3.1725888324873094E-4</v>
      </c>
      <c r="E21" s="123">
        <f t="shared" si="2"/>
        <v>0</v>
      </c>
      <c r="F21" s="123">
        <f t="shared" si="2"/>
        <v>0</v>
      </c>
      <c r="G21" s="123">
        <f t="shared" si="2"/>
        <v>1.2690355329949239E-4</v>
      </c>
      <c r="H21" s="123">
        <f t="shared" si="2"/>
        <v>0</v>
      </c>
      <c r="I21" s="123">
        <f t="shared" si="2"/>
        <v>0</v>
      </c>
      <c r="J21" s="123">
        <f t="shared" si="2"/>
        <v>0</v>
      </c>
      <c r="K21" s="123">
        <f t="shared" si="2"/>
        <v>0</v>
      </c>
      <c r="L21" s="123">
        <f t="shared" si="2"/>
        <v>3.1725888324873094E-4</v>
      </c>
      <c r="M21" s="123">
        <f t="shared" si="2"/>
        <v>0.99149746192893407</v>
      </c>
      <c r="N21" s="123">
        <f t="shared" si="2"/>
        <v>7.6776649746192896E-3</v>
      </c>
      <c r="O21" s="123">
        <f t="shared" si="2"/>
        <v>0</v>
      </c>
      <c r="P21" s="123">
        <f t="shared" si="2"/>
        <v>0</v>
      </c>
      <c r="Q21" s="123">
        <f t="shared" si="2"/>
        <v>6.3451776649746196E-5</v>
      </c>
      <c r="R21" s="123">
        <f t="shared" si="2"/>
        <v>0</v>
      </c>
      <c r="S21" s="123">
        <f t="shared" si="2"/>
        <v>0</v>
      </c>
      <c r="T21" s="123">
        <f t="shared" si="2"/>
        <v>1</v>
      </c>
    </row>
    <row r="22" spans="1:20" ht="18" customHeight="1" x14ac:dyDescent="0.25">
      <c r="A22" s="422">
        <v>53</v>
      </c>
      <c r="B22" s="110" t="s">
        <v>159</v>
      </c>
      <c r="C22" s="124">
        <f t="shared" si="2"/>
        <v>0</v>
      </c>
      <c r="D22" s="124">
        <f t="shared" si="2"/>
        <v>0</v>
      </c>
      <c r="E22" s="124">
        <f t="shared" si="2"/>
        <v>4.8209366391184574E-3</v>
      </c>
      <c r="F22" s="124">
        <f t="shared" si="2"/>
        <v>0</v>
      </c>
      <c r="G22" s="124">
        <f t="shared" si="2"/>
        <v>1.3774104683195593E-3</v>
      </c>
      <c r="H22" s="124">
        <f t="shared" si="2"/>
        <v>0</v>
      </c>
      <c r="I22" s="124">
        <f t="shared" si="2"/>
        <v>0</v>
      </c>
      <c r="J22" s="124">
        <f t="shared" si="2"/>
        <v>0</v>
      </c>
      <c r="K22" s="124">
        <f t="shared" si="2"/>
        <v>0</v>
      </c>
      <c r="L22" s="124">
        <f t="shared" si="2"/>
        <v>0</v>
      </c>
      <c r="M22" s="124">
        <f t="shared" si="2"/>
        <v>0.98347107438016534</v>
      </c>
      <c r="N22" s="124">
        <f t="shared" si="2"/>
        <v>6.8870523415977963E-3</v>
      </c>
      <c r="O22" s="124">
        <f t="shared" si="2"/>
        <v>0</v>
      </c>
      <c r="P22" s="124">
        <f t="shared" si="2"/>
        <v>0</v>
      </c>
      <c r="Q22" s="124">
        <f t="shared" si="2"/>
        <v>1.7217630853994491E-3</v>
      </c>
      <c r="R22" s="124">
        <f t="shared" si="2"/>
        <v>0</v>
      </c>
      <c r="S22" s="124">
        <f t="shared" si="2"/>
        <v>1.7217630853994491E-3</v>
      </c>
      <c r="T22" s="124">
        <f t="shared" si="2"/>
        <v>1</v>
      </c>
    </row>
    <row r="23" spans="1:20" ht="18" customHeight="1" x14ac:dyDescent="0.25">
      <c r="A23" s="99"/>
      <c r="B23" s="99"/>
      <c r="C23" s="100"/>
      <c r="D23" s="100"/>
      <c r="E23" s="100"/>
      <c r="F23" s="100"/>
      <c r="G23" s="100"/>
      <c r="H23" s="100"/>
      <c r="I23" s="100"/>
      <c r="J23" s="100"/>
      <c r="K23" s="100"/>
      <c r="L23" s="100"/>
      <c r="M23" s="100"/>
      <c r="N23" s="100"/>
      <c r="O23" s="100"/>
      <c r="P23" s="100"/>
      <c r="Q23" s="100"/>
      <c r="R23" s="100"/>
      <c r="S23" s="100"/>
      <c r="T23" s="100"/>
    </row>
    <row r="24" spans="1:20" s="33" customFormat="1" ht="34.5" customHeight="1" x14ac:dyDescent="0.25">
      <c r="A24" s="103"/>
      <c r="B24" s="98" t="s">
        <v>199</v>
      </c>
      <c r="C24" s="222" t="s">
        <v>179</v>
      </c>
      <c r="D24" s="222" t="s">
        <v>180</v>
      </c>
      <c r="E24" s="222" t="s">
        <v>181</v>
      </c>
      <c r="F24" s="222" t="s">
        <v>182</v>
      </c>
      <c r="G24" s="222" t="s">
        <v>183</v>
      </c>
      <c r="H24" s="222" t="s">
        <v>184</v>
      </c>
      <c r="I24" s="222" t="s">
        <v>185</v>
      </c>
      <c r="J24" s="222" t="s">
        <v>186</v>
      </c>
      <c r="K24" s="222" t="s">
        <v>187</v>
      </c>
      <c r="L24" s="222" t="s">
        <v>188</v>
      </c>
      <c r="M24" s="222" t="s">
        <v>189</v>
      </c>
      <c r="N24" s="222" t="s">
        <v>190</v>
      </c>
      <c r="O24" s="222" t="s">
        <v>191</v>
      </c>
      <c r="P24" s="222" t="s">
        <v>192</v>
      </c>
      <c r="Q24" s="222" t="s">
        <v>193</v>
      </c>
      <c r="R24" s="222" t="s">
        <v>194</v>
      </c>
      <c r="S24" s="222" t="s">
        <v>195</v>
      </c>
      <c r="T24" s="223" t="s">
        <v>99</v>
      </c>
    </row>
    <row r="25" spans="1:20" s="35" customFormat="1" ht="18" customHeight="1" x14ac:dyDescent="0.25">
      <c r="A25" s="422">
        <v>1</v>
      </c>
      <c r="B25" s="106" t="s">
        <v>5</v>
      </c>
      <c r="C25" s="407">
        <v>26587</v>
      </c>
      <c r="D25" s="407">
        <v>784300</v>
      </c>
      <c r="E25" s="407">
        <v>78864</v>
      </c>
      <c r="F25" s="407">
        <v>19679</v>
      </c>
      <c r="G25" s="407">
        <v>127423</v>
      </c>
      <c r="H25" s="407">
        <v>70123</v>
      </c>
      <c r="I25" s="407">
        <v>24794</v>
      </c>
      <c r="J25" s="407">
        <v>597</v>
      </c>
      <c r="K25" s="407">
        <v>113</v>
      </c>
      <c r="L25" s="407">
        <v>3842</v>
      </c>
      <c r="M25" s="407">
        <v>100</v>
      </c>
      <c r="N25" s="407">
        <v>36339</v>
      </c>
      <c r="O25" s="407">
        <v>11239</v>
      </c>
      <c r="P25" s="407">
        <v>440</v>
      </c>
      <c r="Q25" s="407">
        <v>28364</v>
      </c>
      <c r="R25" s="407">
        <v>17441</v>
      </c>
      <c r="S25" s="407">
        <v>348</v>
      </c>
      <c r="T25" s="111">
        <f t="shared" ref="T25:T44" si="3">SUM(C25:S25)</f>
        <v>1230593</v>
      </c>
    </row>
    <row r="26" spans="1:20" s="35" customFormat="1" ht="18" customHeight="1" x14ac:dyDescent="0.25">
      <c r="A26" s="422">
        <v>3</v>
      </c>
      <c r="B26" s="108" t="s">
        <v>196</v>
      </c>
      <c r="C26" s="113">
        <v>787</v>
      </c>
      <c r="D26" s="113">
        <v>64318</v>
      </c>
      <c r="E26" s="113">
        <v>2130</v>
      </c>
      <c r="F26" s="113">
        <v>386</v>
      </c>
      <c r="G26" s="113">
        <v>4597</v>
      </c>
      <c r="H26" s="113">
        <v>415</v>
      </c>
      <c r="I26" s="113">
        <v>1454</v>
      </c>
      <c r="J26" s="113">
        <v>45</v>
      </c>
      <c r="K26" s="113">
        <v>577</v>
      </c>
      <c r="L26" s="113">
        <v>51</v>
      </c>
      <c r="M26" s="113">
        <v>10</v>
      </c>
      <c r="N26" s="113">
        <v>12299</v>
      </c>
      <c r="O26" s="113">
        <v>17</v>
      </c>
      <c r="P26" s="113">
        <v>1792</v>
      </c>
      <c r="Q26" s="113">
        <v>750</v>
      </c>
      <c r="R26" s="114">
        <v>0</v>
      </c>
      <c r="S26" s="113">
        <v>5910</v>
      </c>
      <c r="T26" s="115">
        <f t="shared" si="3"/>
        <v>95538</v>
      </c>
    </row>
    <row r="27" spans="1:20" s="35" customFormat="1" ht="18" customHeight="1" x14ac:dyDescent="0.25">
      <c r="A27" s="422">
        <v>5</v>
      </c>
      <c r="B27" s="108" t="s">
        <v>197</v>
      </c>
      <c r="C27" s="114">
        <v>12</v>
      </c>
      <c r="D27" s="113">
        <v>216</v>
      </c>
      <c r="E27" s="114">
        <v>2</v>
      </c>
      <c r="F27" s="113">
        <v>25</v>
      </c>
      <c r="G27" s="114">
        <v>20</v>
      </c>
      <c r="H27" s="113">
        <v>0</v>
      </c>
      <c r="I27" s="113">
        <v>9</v>
      </c>
      <c r="J27" s="114">
        <v>0</v>
      </c>
      <c r="K27" s="113">
        <v>12</v>
      </c>
      <c r="L27" s="113">
        <v>738</v>
      </c>
      <c r="M27" s="113">
        <v>0</v>
      </c>
      <c r="N27" s="113">
        <v>4148</v>
      </c>
      <c r="O27" s="113">
        <v>3</v>
      </c>
      <c r="P27" s="113">
        <v>6</v>
      </c>
      <c r="Q27" s="113">
        <v>129</v>
      </c>
      <c r="R27" s="114">
        <v>0</v>
      </c>
      <c r="S27" s="113">
        <v>4</v>
      </c>
      <c r="T27" s="115">
        <f t="shared" si="3"/>
        <v>5324</v>
      </c>
    </row>
    <row r="28" spans="1:20" s="35" customFormat="1" ht="18" customHeight="1" x14ac:dyDescent="0.25">
      <c r="A28" s="422">
        <v>7</v>
      </c>
      <c r="B28" s="108" t="s">
        <v>198</v>
      </c>
      <c r="C28" s="113">
        <v>219</v>
      </c>
      <c r="D28" s="113">
        <v>2103</v>
      </c>
      <c r="E28" s="113">
        <v>115</v>
      </c>
      <c r="F28" s="113">
        <v>140</v>
      </c>
      <c r="G28" s="113">
        <v>33138</v>
      </c>
      <c r="H28" s="113">
        <v>188</v>
      </c>
      <c r="I28" s="113">
        <v>60</v>
      </c>
      <c r="J28" s="113">
        <v>106</v>
      </c>
      <c r="K28" s="113">
        <v>44</v>
      </c>
      <c r="L28" s="113">
        <v>14</v>
      </c>
      <c r="M28" s="113">
        <v>0</v>
      </c>
      <c r="N28" s="113">
        <v>531</v>
      </c>
      <c r="O28" s="113">
        <v>1176</v>
      </c>
      <c r="P28" s="113">
        <v>9</v>
      </c>
      <c r="Q28" s="113">
        <v>792</v>
      </c>
      <c r="R28" s="114">
        <v>4</v>
      </c>
      <c r="S28" s="113">
        <v>656</v>
      </c>
      <c r="T28" s="115">
        <f t="shared" si="3"/>
        <v>39295</v>
      </c>
    </row>
    <row r="29" spans="1:20" s="35" customFormat="1" ht="18" customHeight="1" x14ac:dyDescent="0.25">
      <c r="A29" s="422">
        <v>9</v>
      </c>
      <c r="B29" s="108" t="s">
        <v>22</v>
      </c>
      <c r="C29" s="113">
        <v>17</v>
      </c>
      <c r="D29" s="113">
        <v>676</v>
      </c>
      <c r="E29" s="113">
        <v>10</v>
      </c>
      <c r="F29" s="113">
        <v>39</v>
      </c>
      <c r="G29" s="113">
        <v>154</v>
      </c>
      <c r="H29" s="113">
        <v>14963</v>
      </c>
      <c r="I29" s="114">
        <v>8</v>
      </c>
      <c r="J29" s="113">
        <v>59</v>
      </c>
      <c r="K29" s="113">
        <v>135</v>
      </c>
      <c r="L29" s="114">
        <v>6</v>
      </c>
      <c r="M29" s="114">
        <v>0</v>
      </c>
      <c r="N29" s="114">
        <v>33</v>
      </c>
      <c r="O29" s="114">
        <v>0</v>
      </c>
      <c r="P29" s="114">
        <v>0</v>
      </c>
      <c r="Q29" s="113">
        <v>36</v>
      </c>
      <c r="R29" s="114">
        <v>0</v>
      </c>
      <c r="S29" s="114">
        <v>74</v>
      </c>
      <c r="T29" s="115">
        <f t="shared" si="3"/>
        <v>16210</v>
      </c>
    </row>
    <row r="30" spans="1:20" s="35" customFormat="1" ht="18" customHeight="1" x14ac:dyDescent="0.25">
      <c r="A30" s="422">
        <v>11</v>
      </c>
      <c r="B30" s="112" t="s">
        <v>25</v>
      </c>
      <c r="C30" s="114">
        <v>3</v>
      </c>
      <c r="D30" s="113">
        <v>623</v>
      </c>
      <c r="E30" s="114">
        <v>4</v>
      </c>
      <c r="F30" s="113">
        <v>18421</v>
      </c>
      <c r="G30" s="113">
        <v>39</v>
      </c>
      <c r="H30" s="114">
        <v>82</v>
      </c>
      <c r="I30" s="113">
        <v>38</v>
      </c>
      <c r="J30" s="114">
        <v>0</v>
      </c>
      <c r="K30" s="113">
        <v>160</v>
      </c>
      <c r="L30" s="114">
        <v>62</v>
      </c>
      <c r="M30" s="114">
        <v>0</v>
      </c>
      <c r="N30" s="113">
        <v>36</v>
      </c>
      <c r="O30" s="114">
        <v>24</v>
      </c>
      <c r="P30" s="114">
        <v>0</v>
      </c>
      <c r="Q30" s="113">
        <v>27</v>
      </c>
      <c r="R30" s="114">
        <v>0</v>
      </c>
      <c r="S30" s="113">
        <v>27</v>
      </c>
      <c r="T30" s="115">
        <f>SUM(C30:S30)</f>
        <v>19546</v>
      </c>
    </row>
    <row r="31" spans="1:20" s="35" customFormat="1" ht="18" customHeight="1" x14ac:dyDescent="0.25">
      <c r="A31" s="422">
        <v>17</v>
      </c>
      <c r="B31" s="108" t="s">
        <v>30</v>
      </c>
      <c r="C31" s="113">
        <v>23</v>
      </c>
      <c r="D31" s="113">
        <v>67</v>
      </c>
      <c r="E31" s="114">
        <v>0</v>
      </c>
      <c r="F31" s="113">
        <v>43</v>
      </c>
      <c r="G31" s="114">
        <v>0</v>
      </c>
      <c r="H31" s="113">
        <v>0</v>
      </c>
      <c r="I31" s="113">
        <v>0</v>
      </c>
      <c r="J31" s="114">
        <v>4</v>
      </c>
      <c r="K31" s="113">
        <v>63</v>
      </c>
      <c r="L31" s="113">
        <v>8599</v>
      </c>
      <c r="M31" s="114">
        <v>0</v>
      </c>
      <c r="N31" s="113">
        <v>20</v>
      </c>
      <c r="O31" s="113">
        <v>16</v>
      </c>
      <c r="P31" s="113">
        <v>0</v>
      </c>
      <c r="Q31" s="113">
        <v>25</v>
      </c>
      <c r="R31" s="114">
        <v>0</v>
      </c>
      <c r="S31" s="114">
        <v>7</v>
      </c>
      <c r="T31" s="115">
        <f t="shared" si="3"/>
        <v>8867</v>
      </c>
    </row>
    <row r="32" spans="1:20" s="35" customFormat="1" ht="18" customHeight="1" x14ac:dyDescent="0.25">
      <c r="A32" s="422">
        <v>19</v>
      </c>
      <c r="B32" s="108" t="s">
        <v>33</v>
      </c>
      <c r="C32" s="114">
        <v>17</v>
      </c>
      <c r="D32" s="113">
        <v>485</v>
      </c>
      <c r="E32" s="114">
        <v>2</v>
      </c>
      <c r="F32" s="114">
        <v>8</v>
      </c>
      <c r="G32" s="113">
        <v>86</v>
      </c>
      <c r="H32" s="113">
        <v>14</v>
      </c>
      <c r="I32" s="114">
        <v>6</v>
      </c>
      <c r="J32" s="114">
        <v>0</v>
      </c>
      <c r="K32" s="114">
        <v>20</v>
      </c>
      <c r="L32" s="114">
        <v>6</v>
      </c>
      <c r="M32" s="114">
        <v>0</v>
      </c>
      <c r="N32" s="113">
        <v>225</v>
      </c>
      <c r="O32" s="113">
        <v>0</v>
      </c>
      <c r="P32" s="113">
        <v>23</v>
      </c>
      <c r="Q32" s="113">
        <v>8203</v>
      </c>
      <c r="R32" s="114">
        <v>0</v>
      </c>
      <c r="S32" s="114">
        <v>44</v>
      </c>
      <c r="T32" s="115">
        <f t="shared" si="3"/>
        <v>9139</v>
      </c>
    </row>
    <row r="33" spans="1:26" s="35" customFormat="1" ht="18" customHeight="1" x14ac:dyDescent="0.25">
      <c r="A33" s="422">
        <v>21</v>
      </c>
      <c r="B33" s="108" t="s">
        <v>35</v>
      </c>
      <c r="C33" s="113">
        <v>15</v>
      </c>
      <c r="D33" s="113">
        <v>285</v>
      </c>
      <c r="E33" s="113">
        <v>0</v>
      </c>
      <c r="F33" s="113">
        <v>0</v>
      </c>
      <c r="G33" s="114">
        <v>33</v>
      </c>
      <c r="H33" s="114">
        <v>13</v>
      </c>
      <c r="I33" s="113">
        <v>1</v>
      </c>
      <c r="J33" s="113">
        <v>7</v>
      </c>
      <c r="K33" s="113">
        <v>51</v>
      </c>
      <c r="L33" s="114">
        <v>99</v>
      </c>
      <c r="M33" s="114">
        <v>14</v>
      </c>
      <c r="N33" s="113">
        <v>1412</v>
      </c>
      <c r="O33" s="114">
        <v>38</v>
      </c>
      <c r="P33" s="114">
        <v>3</v>
      </c>
      <c r="Q33" s="113">
        <v>7190</v>
      </c>
      <c r="R33" s="114">
        <v>0</v>
      </c>
      <c r="S33" s="114">
        <v>7</v>
      </c>
      <c r="T33" s="115">
        <f t="shared" si="3"/>
        <v>9168</v>
      </c>
    </row>
    <row r="34" spans="1:26" s="35" customFormat="1" ht="18" customHeight="1" x14ac:dyDescent="0.25">
      <c r="A34" s="422">
        <v>25</v>
      </c>
      <c r="B34" s="112" t="s">
        <v>37</v>
      </c>
      <c r="C34" s="114">
        <v>12777</v>
      </c>
      <c r="D34" s="114">
        <v>137</v>
      </c>
      <c r="E34" s="114">
        <v>123</v>
      </c>
      <c r="F34" s="114">
        <v>0</v>
      </c>
      <c r="G34" s="114">
        <v>89</v>
      </c>
      <c r="H34" s="114">
        <v>247</v>
      </c>
      <c r="I34" s="114">
        <v>0</v>
      </c>
      <c r="J34" s="114">
        <v>39</v>
      </c>
      <c r="K34" s="114">
        <v>87</v>
      </c>
      <c r="L34" s="114">
        <v>15</v>
      </c>
      <c r="M34" s="114">
        <v>0</v>
      </c>
      <c r="N34" s="114">
        <v>16</v>
      </c>
      <c r="O34" s="114">
        <v>0</v>
      </c>
      <c r="P34" s="114">
        <v>0</v>
      </c>
      <c r="Q34" s="114">
        <v>80</v>
      </c>
      <c r="R34" s="114">
        <v>0</v>
      </c>
      <c r="S34" s="114">
        <v>0</v>
      </c>
      <c r="T34" s="115">
        <f>SUM(C34:S34)</f>
        <v>13610</v>
      </c>
    </row>
    <row r="35" spans="1:26" s="35" customFormat="1" ht="18" customHeight="1" x14ac:dyDescent="0.25">
      <c r="A35" s="422">
        <v>27</v>
      </c>
      <c r="B35" s="112" t="s">
        <v>41</v>
      </c>
      <c r="C35" s="114">
        <v>5</v>
      </c>
      <c r="D35" s="114">
        <v>42</v>
      </c>
      <c r="E35" s="114">
        <v>0</v>
      </c>
      <c r="F35" s="114">
        <v>0</v>
      </c>
      <c r="G35" s="114">
        <v>3658</v>
      </c>
      <c r="H35" s="114">
        <v>33</v>
      </c>
      <c r="I35" s="114">
        <v>0</v>
      </c>
      <c r="J35" s="114">
        <v>0</v>
      </c>
      <c r="K35" s="114">
        <v>0</v>
      </c>
      <c r="L35" s="114">
        <v>0</v>
      </c>
      <c r="M35" s="114">
        <v>0</v>
      </c>
      <c r="N35" s="114">
        <v>234</v>
      </c>
      <c r="O35" s="114">
        <v>0</v>
      </c>
      <c r="P35" s="114">
        <v>0</v>
      </c>
      <c r="Q35" s="114">
        <v>0</v>
      </c>
      <c r="R35" s="114">
        <v>0</v>
      </c>
      <c r="S35" s="114">
        <v>3</v>
      </c>
      <c r="T35" s="115">
        <f>SUM(C35:S35)</f>
        <v>3975</v>
      </c>
    </row>
    <row r="36" spans="1:26" s="35" customFormat="1" ht="18" customHeight="1" x14ac:dyDescent="0.25">
      <c r="A36" s="422">
        <v>33</v>
      </c>
      <c r="B36" s="109" t="s">
        <v>46</v>
      </c>
      <c r="C36" s="113">
        <v>144</v>
      </c>
      <c r="D36" s="113">
        <v>455</v>
      </c>
      <c r="E36" s="113">
        <v>235</v>
      </c>
      <c r="F36" s="113">
        <v>49</v>
      </c>
      <c r="G36" s="113">
        <v>22</v>
      </c>
      <c r="H36" s="113">
        <v>180</v>
      </c>
      <c r="I36" s="113">
        <v>16</v>
      </c>
      <c r="J36" s="113">
        <v>14</v>
      </c>
      <c r="K36" s="113">
        <v>11739</v>
      </c>
      <c r="L36" s="113">
        <v>50</v>
      </c>
      <c r="M36" s="114">
        <v>0</v>
      </c>
      <c r="N36" s="113">
        <v>75</v>
      </c>
      <c r="O36" s="114">
        <v>0</v>
      </c>
      <c r="P36" s="113">
        <v>0</v>
      </c>
      <c r="Q36" s="113">
        <v>203</v>
      </c>
      <c r="R36" s="114">
        <v>0</v>
      </c>
      <c r="S36" s="113">
        <v>13</v>
      </c>
      <c r="T36" s="115">
        <f t="shared" si="3"/>
        <v>13195</v>
      </c>
    </row>
    <row r="37" spans="1:26" s="35" customFormat="1" ht="18" customHeight="1" x14ac:dyDescent="0.25">
      <c r="A37" s="422">
        <v>37</v>
      </c>
      <c r="B37" s="109" t="s">
        <v>48</v>
      </c>
      <c r="C37" s="114">
        <v>10</v>
      </c>
      <c r="D37" s="113">
        <v>16</v>
      </c>
      <c r="E37" s="114">
        <v>11440</v>
      </c>
      <c r="F37" s="113">
        <v>0</v>
      </c>
      <c r="G37" s="114">
        <v>17</v>
      </c>
      <c r="H37" s="114">
        <v>0</v>
      </c>
      <c r="I37" s="114">
        <v>9</v>
      </c>
      <c r="J37" s="114">
        <v>55</v>
      </c>
      <c r="K37" s="113">
        <v>63</v>
      </c>
      <c r="L37" s="114">
        <v>0</v>
      </c>
      <c r="M37" s="114">
        <v>0</v>
      </c>
      <c r="N37" s="114">
        <v>7</v>
      </c>
      <c r="O37" s="114">
        <v>0</v>
      </c>
      <c r="P37" s="114">
        <v>4</v>
      </c>
      <c r="Q37" s="114">
        <v>11</v>
      </c>
      <c r="R37" s="114">
        <v>0</v>
      </c>
      <c r="S37" s="114">
        <v>0</v>
      </c>
      <c r="T37" s="115">
        <f t="shared" si="3"/>
        <v>11632</v>
      </c>
    </row>
    <row r="38" spans="1:26" s="35" customFormat="1" ht="18" customHeight="1" x14ac:dyDescent="0.25">
      <c r="A38" s="422">
        <v>39</v>
      </c>
      <c r="B38" s="109" t="s">
        <v>51</v>
      </c>
      <c r="C38" s="114">
        <v>0</v>
      </c>
      <c r="D38" s="114">
        <v>95</v>
      </c>
      <c r="E38" s="114">
        <v>75</v>
      </c>
      <c r="F38" s="114">
        <v>0</v>
      </c>
      <c r="G38" s="113">
        <v>4</v>
      </c>
      <c r="H38" s="114">
        <v>0</v>
      </c>
      <c r="I38" s="114">
        <v>0</v>
      </c>
      <c r="J38" s="114">
        <v>21911</v>
      </c>
      <c r="K38" s="114">
        <v>37</v>
      </c>
      <c r="L38" s="114">
        <v>0</v>
      </c>
      <c r="M38" s="114">
        <v>0</v>
      </c>
      <c r="N38" s="113">
        <v>6</v>
      </c>
      <c r="O38" s="114">
        <v>0</v>
      </c>
      <c r="P38" s="114">
        <v>0</v>
      </c>
      <c r="Q38" s="114">
        <v>7</v>
      </c>
      <c r="R38" s="114">
        <v>0</v>
      </c>
      <c r="S38" s="114">
        <v>0</v>
      </c>
      <c r="T38" s="115">
        <f t="shared" si="3"/>
        <v>22135</v>
      </c>
    </row>
    <row r="39" spans="1:26" s="35" customFormat="1" ht="18" customHeight="1" x14ac:dyDescent="0.25">
      <c r="A39" s="422">
        <v>41</v>
      </c>
      <c r="B39" s="112" t="s">
        <v>53</v>
      </c>
      <c r="C39" s="114">
        <v>0</v>
      </c>
      <c r="D39" s="113">
        <v>111</v>
      </c>
      <c r="E39" s="113">
        <v>9</v>
      </c>
      <c r="F39" s="114">
        <v>0</v>
      </c>
      <c r="G39" s="114">
        <v>0</v>
      </c>
      <c r="H39" s="114">
        <v>14</v>
      </c>
      <c r="I39" s="114">
        <v>0</v>
      </c>
      <c r="J39" s="113">
        <v>3167</v>
      </c>
      <c r="K39" s="113">
        <v>31</v>
      </c>
      <c r="L39" s="114">
        <v>0</v>
      </c>
      <c r="M39" s="114">
        <v>0</v>
      </c>
      <c r="N39" s="114">
        <v>0</v>
      </c>
      <c r="O39" s="114">
        <v>0</v>
      </c>
      <c r="P39" s="114">
        <v>0</v>
      </c>
      <c r="Q39" s="113">
        <v>6</v>
      </c>
      <c r="R39" s="114">
        <v>0</v>
      </c>
      <c r="S39" s="114">
        <v>0</v>
      </c>
      <c r="T39" s="115">
        <f>SUM(C39:S39)</f>
        <v>3338</v>
      </c>
    </row>
    <row r="40" spans="1:26" s="35" customFormat="1" ht="18" customHeight="1" x14ac:dyDescent="0.25">
      <c r="A40" s="422">
        <v>45</v>
      </c>
      <c r="B40" s="109" t="s">
        <v>162</v>
      </c>
      <c r="C40" s="113">
        <v>0</v>
      </c>
      <c r="D40" s="113">
        <v>12</v>
      </c>
      <c r="E40" s="113">
        <v>0</v>
      </c>
      <c r="F40" s="113">
        <v>1</v>
      </c>
      <c r="G40" s="113">
        <v>0</v>
      </c>
      <c r="H40" s="113">
        <v>0</v>
      </c>
      <c r="I40" s="113">
        <v>0</v>
      </c>
      <c r="J40" s="113">
        <v>0</v>
      </c>
      <c r="K40" s="113">
        <v>46</v>
      </c>
      <c r="L40" s="113">
        <v>34</v>
      </c>
      <c r="M40" s="114">
        <v>1</v>
      </c>
      <c r="N40" s="113">
        <v>79</v>
      </c>
      <c r="O40" s="114">
        <v>3154</v>
      </c>
      <c r="P40" s="113">
        <v>103</v>
      </c>
      <c r="Q40" s="113">
        <v>89</v>
      </c>
      <c r="R40" s="114">
        <v>0</v>
      </c>
      <c r="S40" s="113">
        <v>0</v>
      </c>
      <c r="T40" s="115">
        <f t="shared" si="3"/>
        <v>3519</v>
      </c>
    </row>
    <row r="41" spans="1:26" s="35" customFormat="1" ht="18" customHeight="1" x14ac:dyDescent="0.25">
      <c r="A41" s="422">
        <v>47</v>
      </c>
      <c r="B41" s="109" t="s">
        <v>60</v>
      </c>
      <c r="C41" s="113">
        <v>0</v>
      </c>
      <c r="D41" s="113">
        <v>6</v>
      </c>
      <c r="E41" s="113">
        <v>18</v>
      </c>
      <c r="F41" s="113">
        <v>0</v>
      </c>
      <c r="G41" s="114">
        <v>0</v>
      </c>
      <c r="H41" s="113">
        <v>6</v>
      </c>
      <c r="I41" s="113">
        <v>0</v>
      </c>
      <c r="J41" s="113">
        <v>0</v>
      </c>
      <c r="K41" s="113">
        <v>0</v>
      </c>
      <c r="L41" s="113">
        <v>18</v>
      </c>
      <c r="M41" s="114">
        <v>0</v>
      </c>
      <c r="N41" s="113">
        <v>2028</v>
      </c>
      <c r="O41" s="113">
        <v>178</v>
      </c>
      <c r="P41" s="114">
        <v>17451</v>
      </c>
      <c r="Q41" s="114">
        <v>178</v>
      </c>
      <c r="R41" s="114">
        <v>0</v>
      </c>
      <c r="S41" s="113">
        <v>0</v>
      </c>
      <c r="T41" s="115">
        <f t="shared" si="3"/>
        <v>19883</v>
      </c>
    </row>
    <row r="42" spans="1:26" s="35" customFormat="1" ht="18" customHeight="1" x14ac:dyDescent="0.25">
      <c r="A42" s="422">
        <v>49</v>
      </c>
      <c r="B42" s="109" t="s">
        <v>63</v>
      </c>
      <c r="C42" s="114">
        <v>0</v>
      </c>
      <c r="D42" s="113">
        <v>15</v>
      </c>
      <c r="E42" s="114">
        <v>2</v>
      </c>
      <c r="F42" s="113">
        <v>0</v>
      </c>
      <c r="G42" s="114">
        <v>0</v>
      </c>
      <c r="H42" s="114">
        <v>0</v>
      </c>
      <c r="I42" s="114">
        <v>0</v>
      </c>
      <c r="J42" s="114">
        <v>0</v>
      </c>
      <c r="K42" s="113">
        <v>0</v>
      </c>
      <c r="L42" s="114">
        <v>0</v>
      </c>
      <c r="M42" s="114">
        <v>0</v>
      </c>
      <c r="N42" s="114">
        <v>39637</v>
      </c>
      <c r="O42" s="114">
        <v>0</v>
      </c>
      <c r="P42" s="114">
        <v>0</v>
      </c>
      <c r="Q42" s="114">
        <v>72</v>
      </c>
      <c r="R42" s="114">
        <v>0</v>
      </c>
      <c r="S42" s="114">
        <v>0</v>
      </c>
      <c r="T42" s="115">
        <f t="shared" si="3"/>
        <v>39726</v>
      </c>
    </row>
    <row r="43" spans="1:26" s="35" customFormat="1" ht="18" customHeight="1" x14ac:dyDescent="0.25">
      <c r="A43" s="422">
        <v>51</v>
      </c>
      <c r="B43" s="109" t="s">
        <v>66</v>
      </c>
      <c r="C43" s="114">
        <v>0</v>
      </c>
      <c r="D43" s="114">
        <v>5</v>
      </c>
      <c r="E43" s="114">
        <v>0</v>
      </c>
      <c r="F43" s="114">
        <v>0</v>
      </c>
      <c r="G43" s="113">
        <v>2</v>
      </c>
      <c r="H43" s="114">
        <v>0</v>
      </c>
      <c r="I43" s="114">
        <v>0</v>
      </c>
      <c r="J43" s="114">
        <v>0</v>
      </c>
      <c r="K43" s="114">
        <v>0</v>
      </c>
      <c r="L43" s="114">
        <v>5</v>
      </c>
      <c r="M43" s="114">
        <v>15626</v>
      </c>
      <c r="N43" s="113">
        <v>121</v>
      </c>
      <c r="O43" s="114">
        <v>0</v>
      </c>
      <c r="P43" s="114">
        <v>0</v>
      </c>
      <c r="Q43" s="114">
        <v>1</v>
      </c>
      <c r="R43" s="114">
        <v>0</v>
      </c>
      <c r="S43" s="114">
        <v>0</v>
      </c>
      <c r="T43" s="115">
        <f t="shared" si="3"/>
        <v>15760</v>
      </c>
    </row>
    <row r="44" spans="1:26" s="35" customFormat="1" ht="18" customHeight="1" x14ac:dyDescent="0.25">
      <c r="A44" s="422">
        <v>53</v>
      </c>
      <c r="B44" s="110" t="s">
        <v>159</v>
      </c>
      <c r="C44" s="117">
        <v>0</v>
      </c>
      <c r="D44" s="118">
        <v>0</v>
      </c>
      <c r="E44" s="117">
        <v>14</v>
      </c>
      <c r="F44" s="117">
        <v>0</v>
      </c>
      <c r="G44" s="118">
        <v>4</v>
      </c>
      <c r="H44" s="117">
        <v>0</v>
      </c>
      <c r="I44" s="117">
        <v>0</v>
      </c>
      <c r="J44" s="117">
        <v>0</v>
      </c>
      <c r="K44" s="117">
        <v>0</v>
      </c>
      <c r="L44" s="117">
        <v>0</v>
      </c>
      <c r="M44" s="117">
        <v>2856</v>
      </c>
      <c r="N44" s="118">
        <v>20</v>
      </c>
      <c r="O44" s="117">
        <v>0</v>
      </c>
      <c r="P44" s="117">
        <v>0</v>
      </c>
      <c r="Q44" s="117">
        <v>5</v>
      </c>
      <c r="R44" s="117">
        <v>0</v>
      </c>
      <c r="S44" s="117">
        <v>5</v>
      </c>
      <c r="T44" s="119">
        <f t="shared" si="3"/>
        <v>2904</v>
      </c>
    </row>
    <row r="45" spans="1:26" s="176" customFormat="1" ht="18" customHeight="1" x14ac:dyDescent="0.25">
      <c r="A45" s="120"/>
      <c r="B45" s="177" t="s">
        <v>99</v>
      </c>
      <c r="C45" s="178"/>
      <c r="D45" s="179"/>
      <c r="E45" s="178">
        <v>12</v>
      </c>
      <c r="F45" s="178"/>
      <c r="G45" s="179"/>
      <c r="H45" s="178"/>
      <c r="I45" s="178"/>
      <c r="J45" s="178"/>
      <c r="K45" s="178"/>
      <c r="L45" s="178"/>
      <c r="M45" s="178">
        <v>960.9</v>
      </c>
      <c r="N45" s="179">
        <v>10</v>
      </c>
      <c r="O45" s="178"/>
      <c r="P45" s="178"/>
      <c r="Q45" s="178">
        <v>2</v>
      </c>
      <c r="R45" s="178"/>
      <c r="S45" s="178"/>
      <c r="T45" s="121">
        <f t="shared" ref="T45" si="4">SUM(T25:T44)</f>
        <v>1583357</v>
      </c>
    </row>
    <row r="46" spans="1:26" ht="18" customHeight="1" x14ac:dyDescent="0.25">
      <c r="C46" s="36"/>
      <c r="D46" s="36"/>
      <c r="E46" s="36"/>
      <c r="F46" s="36"/>
      <c r="G46" s="36"/>
      <c r="H46" s="36"/>
      <c r="I46" s="36"/>
      <c r="J46" s="36"/>
      <c r="K46" s="36"/>
      <c r="L46" s="36"/>
      <c r="M46" s="36"/>
      <c r="N46" s="36"/>
      <c r="O46" s="36"/>
      <c r="P46" s="36"/>
      <c r="Q46" s="36"/>
      <c r="R46" s="36"/>
      <c r="S46" s="36"/>
    </row>
    <row r="47" spans="1:26" ht="18" customHeight="1" x14ac:dyDescent="0.25">
      <c r="Z47" s="38"/>
    </row>
    <row r="48" spans="1:26" ht="18" customHeight="1" x14ac:dyDescent="0.25">
      <c r="Z48" s="38"/>
    </row>
    <row r="49" spans="26:26" ht="18" customHeight="1" x14ac:dyDescent="0.25">
      <c r="Z49" s="38"/>
    </row>
    <row r="50" spans="26:26" ht="18" customHeight="1" x14ac:dyDescent="0.25">
      <c r="Z50" s="38"/>
    </row>
    <row r="51" spans="26:26" ht="18" customHeight="1" x14ac:dyDescent="0.25">
      <c r="Z51" s="38"/>
    </row>
    <row r="52" spans="26:26" ht="18" customHeight="1" x14ac:dyDescent="0.25">
      <c r="Z52" s="38"/>
    </row>
    <row r="53" spans="26:26" ht="18" customHeight="1" x14ac:dyDescent="0.25">
      <c r="Z53" s="38"/>
    </row>
  </sheetData>
  <printOptions horizontalCentered="1"/>
  <pageMargins left="0.2" right="0.2" top="0.8" bottom="0.2" header="0.2" footer="0.2"/>
  <pageSetup paperSize="5" scale="53" orientation="landscape" r:id="rId1"/>
  <headerFooter>
    <oddFooter xml:space="preserve">&amp;L&amp;9&amp;Z&amp;F, &amp;A
Revised/Printed &amp;D, &amp;T&amp;R&amp;9Page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45"/>
  <sheetViews>
    <sheetView topLeftCell="B1" zoomScale="90" zoomScaleNormal="90" zoomScalePageLayoutView="90" workbookViewId="0">
      <selection sqref="A1:B1"/>
    </sheetView>
  </sheetViews>
  <sheetFormatPr defaultColWidth="8.85546875" defaultRowHeight="50.25" customHeight="1" x14ac:dyDescent="0.25"/>
  <cols>
    <col min="1" max="1" width="11" style="188" hidden="1" customWidth="1"/>
    <col min="2" max="2" width="52.140625" style="188" customWidth="1"/>
    <col min="3" max="19" width="25" style="188" customWidth="1"/>
    <col min="20" max="20" width="18.140625" style="188" customWidth="1"/>
    <col min="21" max="21" width="13.7109375" style="188" customWidth="1"/>
    <col min="22" max="16384" width="8.85546875" style="188"/>
  </cols>
  <sheetData>
    <row r="1" spans="1:38" ht="74.25" customHeight="1" x14ac:dyDescent="0.25">
      <c r="A1" s="456" t="s">
        <v>200</v>
      </c>
      <c r="B1" s="457"/>
      <c r="C1" s="189" t="s">
        <v>179</v>
      </c>
      <c r="D1" s="189" t="s">
        <v>180</v>
      </c>
      <c r="E1" s="189" t="s">
        <v>181</v>
      </c>
      <c r="F1" s="189" t="s">
        <v>182</v>
      </c>
      <c r="G1" s="189" t="s">
        <v>183</v>
      </c>
      <c r="H1" s="189" t="s">
        <v>184</v>
      </c>
      <c r="I1" s="189" t="s">
        <v>185</v>
      </c>
      <c r="J1" s="189" t="s">
        <v>186</v>
      </c>
      <c r="K1" s="189" t="s">
        <v>187</v>
      </c>
      <c r="L1" s="189" t="s">
        <v>188</v>
      </c>
      <c r="M1" s="189" t="s">
        <v>189</v>
      </c>
      <c r="N1" s="189" t="s">
        <v>190</v>
      </c>
      <c r="O1" s="189" t="s">
        <v>191</v>
      </c>
      <c r="P1" s="189" t="s">
        <v>192</v>
      </c>
      <c r="Q1" s="189" t="s">
        <v>193</v>
      </c>
      <c r="R1" s="189" t="s">
        <v>194</v>
      </c>
      <c r="S1" s="189" t="s">
        <v>195</v>
      </c>
      <c r="T1" s="190" t="s">
        <v>99</v>
      </c>
      <c r="U1" s="39"/>
      <c r="V1" s="32"/>
      <c r="W1" s="32"/>
      <c r="X1" s="32"/>
      <c r="Y1" s="32"/>
      <c r="Z1" s="32"/>
      <c r="AA1" s="32"/>
      <c r="AB1" s="32"/>
      <c r="AC1" s="32"/>
      <c r="AD1" s="32"/>
      <c r="AE1" s="32"/>
      <c r="AF1" s="32"/>
      <c r="AG1" s="32"/>
      <c r="AH1" s="32"/>
      <c r="AI1" s="32"/>
      <c r="AJ1" s="32"/>
      <c r="AK1" s="32"/>
      <c r="AL1" s="32"/>
    </row>
    <row r="2" spans="1:38" ht="29.25" hidden="1" customHeight="1" x14ac:dyDescent="0.25">
      <c r="A2" s="211"/>
      <c r="B2" s="212"/>
      <c r="C2" s="189">
        <v>252</v>
      </c>
      <c r="D2" s="189">
        <v>254</v>
      </c>
      <c r="E2" s="189">
        <v>256</v>
      </c>
      <c r="F2" s="189">
        <v>258</v>
      </c>
      <c r="G2" s="189">
        <v>260</v>
      </c>
      <c r="H2" s="189">
        <v>263</v>
      </c>
      <c r="I2" s="189">
        <v>267</v>
      </c>
      <c r="J2" s="189">
        <v>268</v>
      </c>
      <c r="K2" s="189">
        <v>270</v>
      </c>
      <c r="L2" s="189">
        <v>272</v>
      </c>
      <c r="M2" s="189">
        <v>302</v>
      </c>
      <c r="N2" s="189">
        <v>304</v>
      </c>
      <c r="O2" s="189">
        <v>306</v>
      </c>
      <c r="P2" s="189">
        <v>308</v>
      </c>
      <c r="Q2" s="189">
        <v>310</v>
      </c>
      <c r="R2" s="189">
        <v>350</v>
      </c>
      <c r="S2" s="189">
        <v>351</v>
      </c>
      <c r="T2" s="190"/>
      <c r="U2" s="39"/>
      <c r="V2" s="32"/>
      <c r="W2" s="32"/>
      <c r="X2" s="32"/>
      <c r="Y2" s="32"/>
      <c r="Z2" s="32"/>
      <c r="AA2" s="32"/>
      <c r="AB2" s="32"/>
      <c r="AC2" s="32"/>
      <c r="AD2" s="32"/>
      <c r="AE2" s="32"/>
      <c r="AF2" s="32"/>
      <c r="AG2" s="32"/>
      <c r="AH2" s="32"/>
      <c r="AI2" s="32"/>
      <c r="AJ2" s="32"/>
      <c r="AK2" s="32"/>
      <c r="AL2" s="32"/>
    </row>
    <row r="3" spans="1:38" s="192" customFormat="1" ht="24" customHeight="1" x14ac:dyDescent="0.25">
      <c r="A3" s="422">
        <v>1</v>
      </c>
      <c r="B3" s="213" t="s">
        <v>201</v>
      </c>
      <c r="C3" s="191">
        <f>+C25/$T25</f>
        <v>1.4335311905028559E-2</v>
      </c>
      <c r="D3" s="191">
        <f t="shared" ref="D3:T3" si="0">+D25/$T25</f>
        <v>0.62235412700190396</v>
      </c>
      <c r="E3" s="191">
        <f t="shared" si="0"/>
        <v>0.10605890917235973</v>
      </c>
      <c r="F3" s="191">
        <f t="shared" si="0"/>
        <v>1.7247172135737485E-2</v>
      </c>
      <c r="G3" s="191">
        <f t="shared" si="0"/>
        <v>0.11132265651248741</v>
      </c>
      <c r="H3" s="191">
        <f t="shared" si="0"/>
        <v>3.4046365774442824E-2</v>
      </c>
      <c r="I3" s="191">
        <f t="shared" si="0"/>
        <v>1.5567252771866951E-2</v>
      </c>
      <c r="J3" s="191">
        <f t="shared" si="0"/>
        <v>0</v>
      </c>
      <c r="K3" s="191">
        <f t="shared" si="0"/>
        <v>0</v>
      </c>
      <c r="L3" s="191">
        <f t="shared" si="0"/>
        <v>5.3757419643857092E-3</v>
      </c>
      <c r="M3" s="191">
        <f t="shared" si="0"/>
        <v>0</v>
      </c>
      <c r="N3" s="191">
        <f t="shared" si="0"/>
        <v>2.9118602307089261E-2</v>
      </c>
      <c r="O3" s="191">
        <f t="shared" si="0"/>
        <v>1.5455258147608914E-2</v>
      </c>
      <c r="P3" s="191">
        <f t="shared" si="0"/>
        <v>0</v>
      </c>
      <c r="Q3" s="191">
        <f t="shared" si="0"/>
        <v>2.833463993728301E-2</v>
      </c>
      <c r="R3" s="191">
        <f t="shared" si="0"/>
        <v>7.8396236980624934E-4</v>
      </c>
      <c r="S3" s="191">
        <f t="shared" si="0"/>
        <v>0</v>
      </c>
      <c r="T3" s="191">
        <f t="shared" si="0"/>
        <v>1</v>
      </c>
      <c r="V3" s="32"/>
      <c r="W3" s="32"/>
      <c r="X3" s="32"/>
      <c r="Y3" s="32"/>
      <c r="Z3" s="32"/>
      <c r="AA3" s="32"/>
      <c r="AB3" s="32"/>
      <c r="AC3" s="32"/>
      <c r="AD3" s="32"/>
      <c r="AE3" s="32"/>
      <c r="AF3" s="32"/>
      <c r="AG3" s="32"/>
      <c r="AH3" s="32"/>
      <c r="AI3" s="32"/>
      <c r="AJ3" s="32"/>
      <c r="AK3" s="32"/>
      <c r="AL3" s="32"/>
    </row>
    <row r="4" spans="1:38" s="192" customFormat="1" ht="24" customHeight="1" x14ac:dyDescent="0.25">
      <c r="A4" s="422">
        <v>3</v>
      </c>
      <c r="B4" s="214" t="s">
        <v>196</v>
      </c>
      <c r="C4" s="194">
        <f t="shared" ref="C4:T18" si="1">+C26/$T26</f>
        <v>7.119741100323625E-3</v>
      </c>
      <c r="D4" s="194">
        <f t="shared" si="1"/>
        <v>0.63786407766990294</v>
      </c>
      <c r="E4" s="194">
        <f t="shared" si="1"/>
        <v>2.6537216828478965E-2</v>
      </c>
      <c r="F4" s="194">
        <f t="shared" si="1"/>
        <v>0</v>
      </c>
      <c r="G4" s="194">
        <f t="shared" si="1"/>
        <v>4.2718446601941747E-2</v>
      </c>
      <c r="H4" s="194">
        <f t="shared" si="1"/>
        <v>0</v>
      </c>
      <c r="I4" s="194">
        <f t="shared" si="1"/>
        <v>1.8122977346278317E-2</v>
      </c>
      <c r="J4" s="194">
        <f t="shared" si="1"/>
        <v>6.4724919093851134E-4</v>
      </c>
      <c r="K4" s="194">
        <f t="shared" si="1"/>
        <v>7.119741100323625E-3</v>
      </c>
      <c r="L4" s="194">
        <f t="shared" si="1"/>
        <v>3.2362459546925567E-4</v>
      </c>
      <c r="M4" s="194">
        <f t="shared" si="1"/>
        <v>0</v>
      </c>
      <c r="N4" s="194">
        <f t="shared" si="1"/>
        <v>0.15436893203883495</v>
      </c>
      <c r="O4" s="194">
        <f t="shared" si="1"/>
        <v>0</v>
      </c>
      <c r="P4" s="194">
        <f t="shared" si="1"/>
        <v>2.2977346278317153E-2</v>
      </c>
      <c r="Q4" s="194">
        <f t="shared" si="1"/>
        <v>0</v>
      </c>
      <c r="R4" s="194">
        <f t="shared" si="1"/>
        <v>0</v>
      </c>
      <c r="S4" s="194">
        <f t="shared" si="1"/>
        <v>8.2200647249190933E-2</v>
      </c>
      <c r="T4" s="194">
        <f t="shared" si="1"/>
        <v>1</v>
      </c>
      <c r="V4" s="32"/>
      <c r="W4" s="32"/>
      <c r="X4" s="32"/>
      <c r="Y4" s="32"/>
      <c r="Z4" s="32"/>
      <c r="AA4" s="32"/>
      <c r="AB4" s="32"/>
      <c r="AC4" s="32"/>
      <c r="AD4" s="32"/>
      <c r="AE4" s="32"/>
      <c r="AF4" s="32"/>
      <c r="AG4" s="32"/>
      <c r="AH4" s="32"/>
      <c r="AI4" s="32"/>
      <c r="AJ4" s="32"/>
      <c r="AK4" s="32"/>
      <c r="AL4" s="32"/>
    </row>
    <row r="5" spans="1:38" s="192" customFormat="1" ht="24" customHeight="1" x14ac:dyDescent="0.25">
      <c r="A5" s="422">
        <v>5</v>
      </c>
      <c r="B5" s="214" t="s">
        <v>197</v>
      </c>
      <c r="C5" s="194">
        <f t="shared" si="1"/>
        <v>0</v>
      </c>
      <c r="D5" s="194">
        <f t="shared" si="1"/>
        <v>0</v>
      </c>
      <c r="E5" s="194">
        <f t="shared" si="1"/>
        <v>0</v>
      </c>
      <c r="F5" s="194">
        <f t="shared" si="1"/>
        <v>0</v>
      </c>
      <c r="G5" s="194">
        <f t="shared" si="1"/>
        <v>0</v>
      </c>
      <c r="H5" s="194">
        <f t="shared" si="1"/>
        <v>0</v>
      </c>
      <c r="I5" s="194">
        <f t="shared" si="1"/>
        <v>0</v>
      </c>
      <c r="J5" s="194">
        <f t="shared" si="1"/>
        <v>0</v>
      </c>
      <c r="K5" s="194">
        <f t="shared" si="1"/>
        <v>0</v>
      </c>
      <c r="L5" s="194">
        <f t="shared" si="1"/>
        <v>0.20125786163522014</v>
      </c>
      <c r="M5" s="194">
        <f t="shared" si="1"/>
        <v>0</v>
      </c>
      <c r="N5" s="194">
        <f t="shared" si="1"/>
        <v>0.79874213836477992</v>
      </c>
      <c r="O5" s="194">
        <f t="shared" si="1"/>
        <v>0</v>
      </c>
      <c r="P5" s="194">
        <f t="shared" si="1"/>
        <v>0</v>
      </c>
      <c r="Q5" s="194">
        <f t="shared" si="1"/>
        <v>0</v>
      </c>
      <c r="R5" s="194">
        <f t="shared" si="1"/>
        <v>0</v>
      </c>
      <c r="S5" s="194">
        <f t="shared" si="1"/>
        <v>0</v>
      </c>
      <c r="T5" s="194">
        <f t="shared" si="1"/>
        <v>1</v>
      </c>
      <c r="V5" s="32"/>
      <c r="W5" s="32"/>
      <c r="X5" s="32"/>
      <c r="Y5" s="32"/>
      <c r="Z5" s="32"/>
      <c r="AA5" s="32"/>
      <c r="AB5" s="32"/>
      <c r="AC5" s="32"/>
      <c r="AD5" s="32"/>
      <c r="AE5" s="32"/>
      <c r="AF5" s="32"/>
      <c r="AG5" s="32"/>
      <c r="AH5" s="32"/>
      <c r="AI5" s="32"/>
      <c r="AJ5" s="32"/>
      <c r="AK5" s="32"/>
      <c r="AL5" s="32"/>
    </row>
    <row r="6" spans="1:38" s="192" customFormat="1" ht="24" customHeight="1" x14ac:dyDescent="0.25">
      <c r="A6" s="422">
        <v>7</v>
      </c>
      <c r="B6" s="214" t="s">
        <v>198</v>
      </c>
      <c r="C6" s="194">
        <f t="shared" si="1"/>
        <v>7.9744816586921851E-4</v>
      </c>
      <c r="D6" s="194">
        <f t="shared" si="1"/>
        <v>9.5693779904306216E-3</v>
      </c>
      <c r="E6" s="194">
        <f t="shared" si="1"/>
        <v>0</v>
      </c>
      <c r="F6" s="194">
        <f t="shared" si="1"/>
        <v>1.594896331738437E-3</v>
      </c>
      <c r="G6" s="194">
        <f t="shared" si="1"/>
        <v>0.86921850079744811</v>
      </c>
      <c r="H6" s="194">
        <f t="shared" si="1"/>
        <v>1.594896331738437E-3</v>
      </c>
      <c r="I6" s="194">
        <f t="shared" si="1"/>
        <v>0</v>
      </c>
      <c r="J6" s="194">
        <f t="shared" si="1"/>
        <v>7.9744816586921851E-4</v>
      </c>
      <c r="K6" s="194">
        <f t="shared" si="1"/>
        <v>7.9744816586921851E-4</v>
      </c>
      <c r="L6" s="194">
        <f t="shared" si="1"/>
        <v>0</v>
      </c>
      <c r="M6" s="194">
        <f t="shared" si="1"/>
        <v>0</v>
      </c>
      <c r="N6" s="194">
        <f t="shared" si="1"/>
        <v>1.4354066985645933E-2</v>
      </c>
      <c r="O6" s="194">
        <f t="shared" si="1"/>
        <v>4.704944178628389E-2</v>
      </c>
      <c r="P6" s="194">
        <f t="shared" si="1"/>
        <v>3.189792663476874E-3</v>
      </c>
      <c r="Q6" s="194">
        <f t="shared" si="1"/>
        <v>1.6746411483253589E-2</v>
      </c>
      <c r="R6" s="194">
        <f t="shared" si="1"/>
        <v>1.1164274322169059E-2</v>
      </c>
      <c r="S6" s="194">
        <f t="shared" si="1"/>
        <v>2.3125996810207338E-2</v>
      </c>
      <c r="T6" s="194">
        <f t="shared" si="1"/>
        <v>1</v>
      </c>
      <c r="V6" s="32"/>
      <c r="W6" s="32"/>
      <c r="X6" s="32"/>
      <c r="Y6" s="32"/>
      <c r="Z6" s="32"/>
      <c r="AA6" s="32"/>
      <c r="AB6" s="32"/>
      <c r="AC6" s="32"/>
      <c r="AD6" s="32"/>
      <c r="AE6" s="32"/>
      <c r="AF6" s="32"/>
      <c r="AG6" s="32"/>
      <c r="AH6" s="32"/>
      <c r="AI6" s="32"/>
      <c r="AJ6" s="32"/>
      <c r="AK6" s="32"/>
      <c r="AL6" s="32"/>
    </row>
    <row r="7" spans="1:38" s="192" customFormat="1" ht="24" customHeight="1" x14ac:dyDescent="0.25">
      <c r="A7" s="422">
        <v>9</v>
      </c>
      <c r="B7" s="214" t="s">
        <v>22</v>
      </c>
      <c r="C7" s="194">
        <f t="shared" si="1"/>
        <v>0</v>
      </c>
      <c r="D7" s="194">
        <f t="shared" si="1"/>
        <v>1.6528925619834711E-2</v>
      </c>
      <c r="E7" s="194">
        <f t="shared" si="1"/>
        <v>0</v>
      </c>
      <c r="F7" s="194">
        <f t="shared" si="1"/>
        <v>0</v>
      </c>
      <c r="G7" s="194">
        <f t="shared" si="1"/>
        <v>2.0661157024793389E-3</v>
      </c>
      <c r="H7" s="194">
        <f t="shared" si="1"/>
        <v>0.98140495867768596</v>
      </c>
      <c r="I7" s="194">
        <f t="shared" si="1"/>
        <v>0</v>
      </c>
      <c r="J7" s="194">
        <f t="shared" si="1"/>
        <v>0</v>
      </c>
      <c r="K7" s="194">
        <f t="shared" si="1"/>
        <v>0</v>
      </c>
      <c r="L7" s="194">
        <f t="shared" si="1"/>
        <v>0</v>
      </c>
      <c r="M7" s="194">
        <f t="shared" si="1"/>
        <v>0</v>
      </c>
      <c r="N7" s="194">
        <f t="shared" si="1"/>
        <v>0</v>
      </c>
      <c r="O7" s="194">
        <f t="shared" si="1"/>
        <v>0</v>
      </c>
      <c r="P7" s="194">
        <f t="shared" si="1"/>
        <v>0</v>
      </c>
      <c r="Q7" s="194">
        <f t="shared" si="1"/>
        <v>0</v>
      </c>
      <c r="R7" s="194">
        <f t="shared" si="1"/>
        <v>0</v>
      </c>
      <c r="S7" s="194">
        <f t="shared" si="1"/>
        <v>0</v>
      </c>
      <c r="T7" s="194">
        <f t="shared" si="1"/>
        <v>1</v>
      </c>
      <c r="V7" s="32"/>
      <c r="W7" s="32"/>
      <c r="X7" s="32"/>
      <c r="Y7" s="32"/>
      <c r="Z7" s="32"/>
      <c r="AA7" s="32"/>
      <c r="AB7" s="32"/>
      <c r="AC7" s="32"/>
      <c r="AD7" s="32"/>
      <c r="AE7" s="32"/>
      <c r="AF7" s="32"/>
      <c r="AG7" s="32"/>
      <c r="AH7" s="32"/>
      <c r="AI7" s="32"/>
      <c r="AJ7" s="32"/>
      <c r="AK7" s="32"/>
      <c r="AL7" s="32"/>
    </row>
    <row r="8" spans="1:38" s="192" customFormat="1" ht="24" customHeight="1" x14ac:dyDescent="0.25">
      <c r="A8" s="422">
        <v>11</v>
      </c>
      <c r="B8" s="193" t="s">
        <v>25</v>
      </c>
      <c r="C8" s="194">
        <f t="shared" si="1"/>
        <v>0</v>
      </c>
      <c r="D8" s="194">
        <f t="shared" si="1"/>
        <v>5.2173913043478265E-3</v>
      </c>
      <c r="E8" s="194">
        <f t="shared" si="1"/>
        <v>0</v>
      </c>
      <c r="F8" s="194">
        <f t="shared" si="1"/>
        <v>0.99304347826086958</v>
      </c>
      <c r="G8" s="194">
        <f t="shared" si="1"/>
        <v>0</v>
      </c>
      <c r="H8" s="194">
        <f t="shared" si="1"/>
        <v>0</v>
      </c>
      <c r="I8" s="194">
        <f t="shared" si="1"/>
        <v>0</v>
      </c>
      <c r="J8" s="194">
        <f t="shared" si="1"/>
        <v>1.7391304347826088E-3</v>
      </c>
      <c r="K8" s="194">
        <f t="shared" si="1"/>
        <v>0</v>
      </c>
      <c r="L8" s="194">
        <f t="shared" si="1"/>
        <v>0</v>
      </c>
      <c r="M8" s="194">
        <f t="shared" si="1"/>
        <v>0</v>
      </c>
      <c r="N8" s="194">
        <f t="shared" si="1"/>
        <v>0</v>
      </c>
      <c r="O8" s="194">
        <f t="shared" si="1"/>
        <v>0</v>
      </c>
      <c r="P8" s="194">
        <f t="shared" si="1"/>
        <v>0</v>
      </c>
      <c r="Q8" s="194">
        <f t="shared" si="1"/>
        <v>0</v>
      </c>
      <c r="R8" s="194">
        <f t="shared" si="1"/>
        <v>0</v>
      </c>
      <c r="S8" s="194">
        <f t="shared" si="1"/>
        <v>0</v>
      </c>
      <c r="T8" s="194">
        <f t="shared" si="1"/>
        <v>1</v>
      </c>
      <c r="V8" s="32"/>
      <c r="W8" s="32"/>
      <c r="X8" s="32"/>
      <c r="Y8" s="32"/>
      <c r="Z8" s="32"/>
      <c r="AA8" s="32"/>
      <c r="AB8" s="32"/>
      <c r="AC8" s="32"/>
      <c r="AD8" s="32"/>
      <c r="AE8" s="32"/>
      <c r="AF8" s="32"/>
      <c r="AG8" s="32"/>
      <c r="AH8" s="32"/>
      <c r="AI8" s="32"/>
      <c r="AJ8" s="32"/>
      <c r="AK8" s="32"/>
      <c r="AL8" s="32"/>
    </row>
    <row r="9" spans="1:38" s="192" customFormat="1" ht="24" customHeight="1" x14ac:dyDescent="0.25">
      <c r="A9" s="422">
        <v>17</v>
      </c>
      <c r="B9" s="214" t="s">
        <v>30</v>
      </c>
      <c r="C9" s="194">
        <f t="shared" si="1"/>
        <v>0</v>
      </c>
      <c r="D9" s="194">
        <f t="shared" si="1"/>
        <v>0</v>
      </c>
      <c r="E9" s="194">
        <f t="shared" si="1"/>
        <v>0</v>
      </c>
      <c r="F9" s="194">
        <f t="shared" si="1"/>
        <v>0</v>
      </c>
      <c r="G9" s="194">
        <f t="shared" si="1"/>
        <v>0</v>
      </c>
      <c r="H9" s="194">
        <f t="shared" si="1"/>
        <v>0</v>
      </c>
      <c r="I9" s="194">
        <f t="shared" si="1"/>
        <v>0</v>
      </c>
      <c r="J9" s="194">
        <f t="shared" si="1"/>
        <v>0</v>
      </c>
      <c r="K9" s="194">
        <f t="shared" si="1"/>
        <v>0</v>
      </c>
      <c r="L9" s="194">
        <f t="shared" si="1"/>
        <v>0.99610894941634243</v>
      </c>
      <c r="M9" s="194">
        <f t="shared" si="1"/>
        <v>0</v>
      </c>
      <c r="N9" s="194">
        <f t="shared" si="1"/>
        <v>0</v>
      </c>
      <c r="O9" s="194">
        <f t="shared" si="1"/>
        <v>0</v>
      </c>
      <c r="P9" s="194">
        <f t="shared" si="1"/>
        <v>0</v>
      </c>
      <c r="Q9" s="194">
        <f t="shared" si="1"/>
        <v>3.8910505836575876E-3</v>
      </c>
      <c r="R9" s="194">
        <f t="shared" si="1"/>
        <v>0</v>
      </c>
      <c r="S9" s="194">
        <f t="shared" si="1"/>
        <v>0</v>
      </c>
      <c r="T9" s="194">
        <f t="shared" si="1"/>
        <v>1</v>
      </c>
      <c r="V9" s="32"/>
      <c r="W9" s="32"/>
      <c r="X9" s="32"/>
      <c r="Y9" s="32"/>
      <c r="Z9" s="32"/>
      <c r="AA9" s="32"/>
      <c r="AB9" s="32"/>
      <c r="AC9" s="32"/>
      <c r="AD9" s="32"/>
      <c r="AE9" s="32"/>
      <c r="AF9" s="32"/>
      <c r="AG9" s="32"/>
      <c r="AH9" s="32"/>
      <c r="AI9" s="32"/>
      <c r="AJ9" s="32"/>
      <c r="AK9" s="32"/>
      <c r="AL9" s="32"/>
    </row>
    <row r="10" spans="1:38" s="192" customFormat="1" ht="24" customHeight="1" x14ac:dyDescent="0.25">
      <c r="A10" s="422">
        <v>19</v>
      </c>
      <c r="B10" s="214" t="s">
        <v>33</v>
      </c>
      <c r="C10" s="194">
        <f t="shared" si="1"/>
        <v>3.1746031746031746E-3</v>
      </c>
      <c r="D10" s="194">
        <f t="shared" si="1"/>
        <v>0</v>
      </c>
      <c r="E10" s="194">
        <f t="shared" si="1"/>
        <v>0</v>
      </c>
      <c r="F10" s="194">
        <f t="shared" si="1"/>
        <v>0</v>
      </c>
      <c r="G10" s="194">
        <f t="shared" si="1"/>
        <v>0</v>
      </c>
      <c r="H10" s="194">
        <f t="shared" si="1"/>
        <v>0</v>
      </c>
      <c r="I10" s="194">
        <f t="shared" si="1"/>
        <v>0</v>
      </c>
      <c r="J10" s="194">
        <f t="shared" si="1"/>
        <v>0</v>
      </c>
      <c r="K10" s="194">
        <f t="shared" si="1"/>
        <v>0</v>
      </c>
      <c r="L10" s="194">
        <f t="shared" si="1"/>
        <v>0</v>
      </c>
      <c r="M10" s="194">
        <f t="shared" si="1"/>
        <v>0</v>
      </c>
      <c r="N10" s="194">
        <f t="shared" si="1"/>
        <v>3.1746031746031746E-3</v>
      </c>
      <c r="O10" s="194">
        <f t="shared" si="1"/>
        <v>0</v>
      </c>
      <c r="P10" s="194">
        <f t="shared" si="1"/>
        <v>0</v>
      </c>
      <c r="Q10" s="194">
        <f t="shared" si="1"/>
        <v>0.98730158730158735</v>
      </c>
      <c r="R10" s="194">
        <f t="shared" si="1"/>
        <v>0</v>
      </c>
      <c r="S10" s="194">
        <f t="shared" si="1"/>
        <v>6.3492063492063492E-3</v>
      </c>
      <c r="T10" s="194">
        <f t="shared" si="1"/>
        <v>1</v>
      </c>
      <c r="V10" s="32"/>
      <c r="W10" s="32"/>
      <c r="X10" s="32"/>
      <c r="Y10" s="32"/>
      <c r="Z10" s="32"/>
      <c r="AA10" s="32"/>
      <c r="AB10" s="32"/>
      <c r="AC10" s="32"/>
      <c r="AD10" s="32"/>
      <c r="AE10" s="32"/>
      <c r="AF10" s="32"/>
      <c r="AG10" s="32"/>
      <c r="AH10" s="32"/>
      <c r="AI10" s="32"/>
      <c r="AJ10" s="32"/>
      <c r="AK10" s="32"/>
      <c r="AL10" s="32"/>
    </row>
    <row r="11" spans="1:38" s="192" customFormat="1" ht="24" customHeight="1" x14ac:dyDescent="0.25">
      <c r="A11" s="422">
        <v>21</v>
      </c>
      <c r="B11" s="214" t="s">
        <v>35</v>
      </c>
      <c r="C11" s="194">
        <f t="shared" si="1"/>
        <v>0</v>
      </c>
      <c r="D11" s="194">
        <f t="shared" si="1"/>
        <v>9.4936708860759497E-3</v>
      </c>
      <c r="E11" s="194">
        <f t="shared" si="1"/>
        <v>0</v>
      </c>
      <c r="F11" s="194">
        <f t="shared" si="1"/>
        <v>0</v>
      </c>
      <c r="G11" s="194">
        <f t="shared" si="1"/>
        <v>3.1645569620253164E-3</v>
      </c>
      <c r="H11" s="194">
        <f t="shared" si="1"/>
        <v>0</v>
      </c>
      <c r="I11" s="194">
        <f t="shared" si="1"/>
        <v>0</v>
      </c>
      <c r="J11" s="194">
        <f t="shared" si="1"/>
        <v>3.1645569620253164E-3</v>
      </c>
      <c r="K11" s="194">
        <f t="shared" si="1"/>
        <v>0</v>
      </c>
      <c r="L11" s="194">
        <f t="shared" si="1"/>
        <v>2.2151898734177215E-2</v>
      </c>
      <c r="M11" s="194">
        <f t="shared" si="1"/>
        <v>6.3291139240506328E-3</v>
      </c>
      <c r="N11" s="194">
        <f t="shared" si="1"/>
        <v>0.20886075949367089</v>
      </c>
      <c r="O11" s="194">
        <f t="shared" si="1"/>
        <v>6.3291139240506328E-3</v>
      </c>
      <c r="P11" s="194">
        <f t="shared" si="1"/>
        <v>0</v>
      </c>
      <c r="Q11" s="194">
        <f t="shared" si="1"/>
        <v>0.740506329113924</v>
      </c>
      <c r="R11" s="194">
        <f t="shared" si="1"/>
        <v>0</v>
      </c>
      <c r="S11" s="194">
        <f t="shared" si="1"/>
        <v>0</v>
      </c>
      <c r="T11" s="194">
        <f t="shared" si="1"/>
        <v>1</v>
      </c>
      <c r="V11" s="32"/>
      <c r="W11" s="32"/>
      <c r="X11" s="32"/>
      <c r="Y11" s="32"/>
      <c r="Z11" s="32"/>
      <c r="AA11" s="32"/>
      <c r="AB11" s="32"/>
      <c r="AC11" s="32"/>
      <c r="AD11" s="32"/>
      <c r="AE11" s="32"/>
      <c r="AF11" s="32"/>
      <c r="AG11" s="32"/>
      <c r="AH11" s="32"/>
      <c r="AI11" s="32"/>
      <c r="AJ11" s="32"/>
      <c r="AK11" s="32"/>
      <c r="AL11" s="32"/>
    </row>
    <row r="12" spans="1:38" s="192" customFormat="1" ht="24" customHeight="1" x14ac:dyDescent="0.25">
      <c r="A12" s="422">
        <v>25</v>
      </c>
      <c r="B12" s="193" t="s">
        <v>202</v>
      </c>
      <c r="C12" s="194">
        <f t="shared" si="1"/>
        <v>0.99742930591259638</v>
      </c>
      <c r="D12" s="194">
        <f t="shared" si="1"/>
        <v>0</v>
      </c>
      <c r="E12" s="194">
        <f t="shared" si="1"/>
        <v>0</v>
      </c>
      <c r="F12" s="194">
        <f t="shared" si="1"/>
        <v>0</v>
      </c>
      <c r="G12" s="194">
        <f t="shared" si="1"/>
        <v>0</v>
      </c>
      <c r="H12" s="194">
        <f t="shared" si="1"/>
        <v>0</v>
      </c>
      <c r="I12" s="194">
        <f t="shared" si="1"/>
        <v>0</v>
      </c>
      <c r="J12" s="194">
        <f t="shared" si="1"/>
        <v>0</v>
      </c>
      <c r="K12" s="194">
        <f t="shared" si="1"/>
        <v>0</v>
      </c>
      <c r="L12" s="194">
        <f t="shared" si="1"/>
        <v>0</v>
      </c>
      <c r="M12" s="194">
        <f t="shared" si="1"/>
        <v>0</v>
      </c>
      <c r="N12" s="194">
        <f t="shared" si="1"/>
        <v>0</v>
      </c>
      <c r="O12" s="194">
        <f t="shared" si="1"/>
        <v>0</v>
      </c>
      <c r="P12" s="194">
        <f t="shared" si="1"/>
        <v>0</v>
      </c>
      <c r="Q12" s="194">
        <f t="shared" si="1"/>
        <v>2.5706940874035988E-3</v>
      </c>
      <c r="R12" s="194">
        <f t="shared" si="1"/>
        <v>0</v>
      </c>
      <c r="S12" s="194">
        <f t="shared" si="1"/>
        <v>0</v>
      </c>
      <c r="T12" s="194">
        <f t="shared" si="1"/>
        <v>1</v>
      </c>
      <c r="V12" s="32"/>
      <c r="W12" s="32"/>
      <c r="X12" s="32"/>
      <c r="Y12" s="32"/>
      <c r="Z12" s="32"/>
      <c r="AA12" s="32"/>
      <c r="AB12" s="32"/>
      <c r="AC12" s="32"/>
      <c r="AD12" s="32"/>
      <c r="AE12" s="32"/>
      <c r="AF12" s="32"/>
      <c r="AG12" s="32"/>
      <c r="AH12" s="32"/>
      <c r="AI12" s="32"/>
      <c r="AJ12" s="32"/>
      <c r="AK12" s="32"/>
      <c r="AL12" s="32"/>
    </row>
    <row r="13" spans="1:38" s="192" customFormat="1" ht="24" customHeight="1" x14ac:dyDescent="0.25">
      <c r="A13" s="422">
        <v>27</v>
      </c>
      <c r="B13" s="193" t="s">
        <v>41</v>
      </c>
      <c r="C13" s="194">
        <f t="shared" si="1"/>
        <v>0</v>
      </c>
      <c r="D13" s="194">
        <f t="shared" si="1"/>
        <v>0</v>
      </c>
      <c r="E13" s="194">
        <f t="shared" si="1"/>
        <v>0</v>
      </c>
      <c r="F13" s="194">
        <f t="shared" si="1"/>
        <v>0</v>
      </c>
      <c r="G13" s="194">
        <f t="shared" si="1"/>
        <v>0.91463414634146345</v>
      </c>
      <c r="H13" s="194">
        <f t="shared" si="1"/>
        <v>6.0975609756097563E-3</v>
      </c>
      <c r="I13" s="194">
        <f t="shared" si="1"/>
        <v>0</v>
      </c>
      <c r="J13" s="194">
        <f t="shared" si="1"/>
        <v>0</v>
      </c>
      <c r="K13" s="194">
        <f t="shared" si="1"/>
        <v>0</v>
      </c>
      <c r="L13" s="194">
        <f t="shared" si="1"/>
        <v>0</v>
      </c>
      <c r="M13" s="194">
        <f t="shared" si="1"/>
        <v>0</v>
      </c>
      <c r="N13" s="194">
        <f t="shared" si="1"/>
        <v>7.926829268292683E-2</v>
      </c>
      <c r="O13" s="194">
        <f t="shared" si="1"/>
        <v>0</v>
      </c>
      <c r="P13" s="194">
        <f t="shared" si="1"/>
        <v>0</v>
      </c>
      <c r="Q13" s="194">
        <f t="shared" si="1"/>
        <v>0</v>
      </c>
      <c r="R13" s="194">
        <f t="shared" si="1"/>
        <v>0</v>
      </c>
      <c r="S13" s="194">
        <f t="shared" si="1"/>
        <v>0</v>
      </c>
      <c r="T13" s="194">
        <f t="shared" si="1"/>
        <v>1</v>
      </c>
      <c r="V13" s="32"/>
      <c r="W13" s="32"/>
      <c r="X13" s="32"/>
      <c r="Y13" s="32"/>
      <c r="Z13" s="32"/>
      <c r="AA13" s="32"/>
      <c r="AB13" s="32"/>
      <c r="AC13" s="32"/>
      <c r="AD13" s="32"/>
      <c r="AE13" s="32"/>
      <c r="AF13" s="32"/>
      <c r="AG13" s="32"/>
      <c r="AH13" s="32"/>
      <c r="AI13" s="32"/>
      <c r="AJ13" s="32"/>
      <c r="AK13" s="32"/>
      <c r="AL13" s="32"/>
    </row>
    <row r="14" spans="1:38" s="192" customFormat="1" ht="24" customHeight="1" x14ac:dyDescent="0.25">
      <c r="A14" s="422">
        <v>33</v>
      </c>
      <c r="B14" s="215" t="s">
        <v>46</v>
      </c>
      <c r="C14" s="194">
        <f t="shared" si="1"/>
        <v>2.0833333333333332E-2</v>
      </c>
      <c r="D14" s="194">
        <f t="shared" si="1"/>
        <v>2.34375E-2</v>
      </c>
      <c r="E14" s="194">
        <f t="shared" si="1"/>
        <v>0</v>
      </c>
      <c r="F14" s="194">
        <f t="shared" si="1"/>
        <v>0</v>
      </c>
      <c r="G14" s="194">
        <f t="shared" si="1"/>
        <v>0</v>
      </c>
      <c r="H14" s="194">
        <f t="shared" si="1"/>
        <v>1.0416666666666666E-2</v>
      </c>
      <c r="I14" s="194">
        <f t="shared" si="1"/>
        <v>0</v>
      </c>
      <c r="J14" s="194">
        <f t="shared" si="1"/>
        <v>0</v>
      </c>
      <c r="K14" s="194">
        <f t="shared" si="1"/>
        <v>0.91145833333333337</v>
      </c>
      <c r="L14" s="194">
        <f t="shared" si="1"/>
        <v>1.0416666666666666E-2</v>
      </c>
      <c r="M14" s="194">
        <f t="shared" si="1"/>
        <v>0</v>
      </c>
      <c r="N14" s="194">
        <f t="shared" si="1"/>
        <v>7.8125E-3</v>
      </c>
      <c r="O14" s="194">
        <f t="shared" si="1"/>
        <v>0</v>
      </c>
      <c r="P14" s="194">
        <f t="shared" si="1"/>
        <v>0</v>
      </c>
      <c r="Q14" s="194">
        <f t="shared" si="1"/>
        <v>1.5625E-2</v>
      </c>
      <c r="R14" s="194">
        <f t="shared" si="1"/>
        <v>0</v>
      </c>
      <c r="S14" s="194">
        <f t="shared" si="1"/>
        <v>0</v>
      </c>
      <c r="T14" s="194">
        <f t="shared" si="1"/>
        <v>1</v>
      </c>
      <c r="V14" s="32"/>
      <c r="W14" s="32"/>
      <c r="X14" s="32"/>
      <c r="Y14" s="32"/>
      <c r="Z14" s="32"/>
      <c r="AA14" s="32"/>
      <c r="AB14" s="32"/>
      <c r="AC14" s="32"/>
      <c r="AD14" s="32"/>
      <c r="AE14" s="32"/>
      <c r="AF14" s="32"/>
      <c r="AG14" s="32"/>
      <c r="AH14" s="32"/>
      <c r="AI14" s="32"/>
      <c r="AJ14" s="32"/>
      <c r="AK14" s="32"/>
      <c r="AL14" s="32"/>
    </row>
    <row r="15" spans="1:38" s="192" customFormat="1" ht="24" customHeight="1" x14ac:dyDescent="0.25">
      <c r="A15" s="422">
        <v>37</v>
      </c>
      <c r="B15" s="215" t="s">
        <v>48</v>
      </c>
      <c r="C15" s="194">
        <f t="shared" si="1"/>
        <v>0</v>
      </c>
      <c r="D15" s="194">
        <f t="shared" si="1"/>
        <v>0</v>
      </c>
      <c r="E15" s="194">
        <f t="shared" si="1"/>
        <v>0.96153846153846156</v>
      </c>
      <c r="F15" s="194">
        <f t="shared" si="1"/>
        <v>0</v>
      </c>
      <c r="G15" s="194">
        <f t="shared" si="1"/>
        <v>3.8461538461538464E-3</v>
      </c>
      <c r="H15" s="194">
        <f t="shared" si="1"/>
        <v>0</v>
      </c>
      <c r="I15" s="194">
        <f t="shared" si="1"/>
        <v>0</v>
      </c>
      <c r="J15" s="194">
        <f t="shared" si="1"/>
        <v>1.9230769230769232E-2</v>
      </c>
      <c r="K15" s="194">
        <f t="shared" si="1"/>
        <v>1.1538461538461539E-2</v>
      </c>
      <c r="L15" s="194">
        <f t="shared" si="1"/>
        <v>0</v>
      </c>
      <c r="M15" s="194">
        <f t="shared" si="1"/>
        <v>0</v>
      </c>
      <c r="N15" s="194">
        <f t="shared" si="1"/>
        <v>0</v>
      </c>
      <c r="O15" s="194">
        <f t="shared" si="1"/>
        <v>0</v>
      </c>
      <c r="P15" s="194">
        <f t="shared" si="1"/>
        <v>0</v>
      </c>
      <c r="Q15" s="194">
        <f t="shared" si="1"/>
        <v>3.8461538461538464E-3</v>
      </c>
      <c r="R15" s="194">
        <f t="shared" si="1"/>
        <v>0</v>
      </c>
      <c r="S15" s="194">
        <f t="shared" si="1"/>
        <v>0</v>
      </c>
      <c r="T15" s="194">
        <f t="shared" si="1"/>
        <v>1</v>
      </c>
    </row>
    <row r="16" spans="1:38" s="192" customFormat="1" ht="24" customHeight="1" x14ac:dyDescent="0.25">
      <c r="A16" s="422">
        <v>39</v>
      </c>
      <c r="B16" s="215" t="s">
        <v>51</v>
      </c>
      <c r="C16" s="194">
        <f t="shared" si="1"/>
        <v>0</v>
      </c>
      <c r="D16" s="194">
        <f t="shared" si="1"/>
        <v>1.953125E-3</v>
      </c>
      <c r="E16" s="194">
        <f t="shared" si="1"/>
        <v>5.859375E-3</v>
      </c>
      <c r="F16" s="194">
        <f t="shared" si="1"/>
        <v>0</v>
      </c>
      <c r="G16" s="194">
        <f t="shared" si="1"/>
        <v>1.953125E-3</v>
      </c>
      <c r="H16" s="194">
        <f t="shared" si="1"/>
        <v>0</v>
      </c>
      <c r="I16" s="194">
        <f t="shared" si="1"/>
        <v>0</v>
      </c>
      <c r="J16" s="194">
        <f t="shared" si="1"/>
        <v>0.982421875</v>
      </c>
      <c r="K16" s="194">
        <f t="shared" si="1"/>
        <v>3.90625E-3</v>
      </c>
      <c r="L16" s="194">
        <f t="shared" si="1"/>
        <v>0</v>
      </c>
      <c r="M16" s="194">
        <f t="shared" si="1"/>
        <v>0</v>
      </c>
      <c r="N16" s="194">
        <f t="shared" si="1"/>
        <v>1.953125E-3</v>
      </c>
      <c r="O16" s="194">
        <f t="shared" si="1"/>
        <v>0</v>
      </c>
      <c r="P16" s="194">
        <f t="shared" si="1"/>
        <v>1.953125E-3</v>
      </c>
      <c r="Q16" s="194">
        <f t="shared" si="1"/>
        <v>0</v>
      </c>
      <c r="R16" s="194">
        <f t="shared" si="1"/>
        <v>0</v>
      </c>
      <c r="S16" s="194">
        <f t="shared" si="1"/>
        <v>0</v>
      </c>
      <c r="T16" s="194">
        <f t="shared" si="1"/>
        <v>1</v>
      </c>
    </row>
    <row r="17" spans="1:21" s="192" customFormat="1" ht="24" customHeight="1" x14ac:dyDescent="0.25">
      <c r="A17" s="422">
        <v>41</v>
      </c>
      <c r="B17" s="193" t="s">
        <v>53</v>
      </c>
      <c r="C17" s="194">
        <f t="shared" si="1"/>
        <v>0</v>
      </c>
      <c r="D17" s="194">
        <f t="shared" si="1"/>
        <v>0</v>
      </c>
      <c r="E17" s="194">
        <f t="shared" si="1"/>
        <v>0</v>
      </c>
      <c r="F17" s="194">
        <f t="shared" si="1"/>
        <v>0</v>
      </c>
      <c r="G17" s="194">
        <f t="shared" si="1"/>
        <v>0</v>
      </c>
      <c r="H17" s="194">
        <f t="shared" si="1"/>
        <v>0</v>
      </c>
      <c r="I17" s="194">
        <f t="shared" si="1"/>
        <v>0</v>
      </c>
      <c r="J17" s="194">
        <f t="shared" si="1"/>
        <v>1</v>
      </c>
      <c r="K17" s="194">
        <f t="shared" si="1"/>
        <v>0</v>
      </c>
      <c r="L17" s="194">
        <f t="shared" si="1"/>
        <v>0</v>
      </c>
      <c r="M17" s="194">
        <f t="shared" si="1"/>
        <v>0</v>
      </c>
      <c r="N17" s="194">
        <f t="shared" si="1"/>
        <v>0</v>
      </c>
      <c r="O17" s="194">
        <f t="shared" si="1"/>
        <v>0</v>
      </c>
      <c r="P17" s="194">
        <f t="shared" si="1"/>
        <v>0</v>
      </c>
      <c r="Q17" s="194">
        <f t="shared" si="1"/>
        <v>0</v>
      </c>
      <c r="R17" s="194">
        <f t="shared" si="1"/>
        <v>0</v>
      </c>
      <c r="S17" s="194">
        <f t="shared" si="1"/>
        <v>0</v>
      </c>
      <c r="T17" s="194">
        <f t="shared" si="1"/>
        <v>1</v>
      </c>
      <c r="U17" s="195"/>
    </row>
    <row r="18" spans="1:21" s="192" customFormat="1" ht="24" customHeight="1" x14ac:dyDescent="0.25">
      <c r="A18" s="422">
        <v>45</v>
      </c>
      <c r="B18" s="215" t="s">
        <v>162</v>
      </c>
      <c r="C18" s="194">
        <f t="shared" si="1"/>
        <v>0</v>
      </c>
      <c r="D18" s="194">
        <f t="shared" si="1"/>
        <v>0</v>
      </c>
      <c r="E18" s="194">
        <f t="shared" si="1"/>
        <v>0</v>
      </c>
      <c r="F18" s="194">
        <f t="shared" ref="C18:T22" si="2">+F40/$T40</f>
        <v>0</v>
      </c>
      <c r="G18" s="194">
        <f t="shared" si="2"/>
        <v>0</v>
      </c>
      <c r="H18" s="194">
        <f t="shared" si="2"/>
        <v>0</v>
      </c>
      <c r="I18" s="194">
        <f t="shared" si="2"/>
        <v>0</v>
      </c>
      <c r="J18" s="194">
        <f t="shared" si="2"/>
        <v>0</v>
      </c>
      <c r="K18" s="194">
        <f t="shared" si="2"/>
        <v>0</v>
      </c>
      <c r="L18" s="194">
        <f t="shared" si="2"/>
        <v>0</v>
      </c>
      <c r="M18" s="194">
        <f t="shared" si="2"/>
        <v>0</v>
      </c>
      <c r="N18" s="194">
        <f t="shared" si="2"/>
        <v>0</v>
      </c>
      <c r="O18" s="194">
        <f t="shared" si="2"/>
        <v>1</v>
      </c>
      <c r="P18" s="194">
        <f t="shared" si="2"/>
        <v>0</v>
      </c>
      <c r="Q18" s="194">
        <f t="shared" si="2"/>
        <v>0</v>
      </c>
      <c r="R18" s="194">
        <f t="shared" si="2"/>
        <v>0</v>
      </c>
      <c r="S18" s="194">
        <f t="shared" si="2"/>
        <v>0</v>
      </c>
      <c r="T18" s="194">
        <f t="shared" si="2"/>
        <v>1</v>
      </c>
    </row>
    <row r="19" spans="1:21" s="192" customFormat="1" ht="24" customHeight="1" x14ac:dyDescent="0.25">
      <c r="A19" s="422">
        <v>47</v>
      </c>
      <c r="B19" s="215" t="s">
        <v>60</v>
      </c>
      <c r="C19" s="194">
        <f t="shared" si="2"/>
        <v>0</v>
      </c>
      <c r="D19" s="194">
        <f t="shared" si="2"/>
        <v>0</v>
      </c>
      <c r="E19" s="194">
        <f t="shared" si="2"/>
        <v>0</v>
      </c>
      <c r="F19" s="194">
        <f t="shared" si="2"/>
        <v>0</v>
      </c>
      <c r="G19" s="194">
        <f t="shared" si="2"/>
        <v>0</v>
      </c>
      <c r="H19" s="194">
        <f t="shared" si="2"/>
        <v>0</v>
      </c>
      <c r="I19" s="194">
        <f t="shared" si="2"/>
        <v>0</v>
      </c>
      <c r="J19" s="194">
        <f t="shared" si="2"/>
        <v>0</v>
      </c>
      <c r="K19" s="194">
        <f t="shared" si="2"/>
        <v>0</v>
      </c>
      <c r="L19" s="194">
        <f t="shared" si="2"/>
        <v>0</v>
      </c>
      <c r="M19" s="194">
        <f t="shared" si="2"/>
        <v>0</v>
      </c>
      <c r="N19" s="194">
        <f t="shared" si="2"/>
        <v>0</v>
      </c>
      <c r="O19" s="194">
        <f t="shared" si="2"/>
        <v>0</v>
      </c>
      <c r="P19" s="194">
        <f t="shared" si="2"/>
        <v>1</v>
      </c>
      <c r="Q19" s="194">
        <f t="shared" si="2"/>
        <v>0</v>
      </c>
      <c r="R19" s="194">
        <f t="shared" si="2"/>
        <v>0</v>
      </c>
      <c r="S19" s="194">
        <f t="shared" si="2"/>
        <v>0</v>
      </c>
      <c r="T19" s="194">
        <f t="shared" si="2"/>
        <v>1</v>
      </c>
    </row>
    <row r="20" spans="1:21" s="192" customFormat="1" ht="24" customHeight="1" x14ac:dyDescent="0.25">
      <c r="A20" s="422">
        <v>49</v>
      </c>
      <c r="B20" s="215" t="s">
        <v>63</v>
      </c>
      <c r="C20" s="194">
        <f t="shared" si="2"/>
        <v>0</v>
      </c>
      <c r="D20" s="194">
        <f t="shared" si="2"/>
        <v>0</v>
      </c>
      <c r="E20" s="194">
        <f t="shared" si="2"/>
        <v>0</v>
      </c>
      <c r="F20" s="194">
        <f t="shared" si="2"/>
        <v>0</v>
      </c>
      <c r="G20" s="194">
        <f t="shared" si="2"/>
        <v>1.2239902080783353E-3</v>
      </c>
      <c r="H20" s="194">
        <f t="shared" si="2"/>
        <v>0</v>
      </c>
      <c r="I20" s="194">
        <f t="shared" si="2"/>
        <v>0</v>
      </c>
      <c r="J20" s="194">
        <f t="shared" si="2"/>
        <v>0</v>
      </c>
      <c r="K20" s="194">
        <f t="shared" si="2"/>
        <v>0</v>
      </c>
      <c r="L20" s="194">
        <f t="shared" si="2"/>
        <v>0</v>
      </c>
      <c r="M20" s="194">
        <f t="shared" si="2"/>
        <v>0</v>
      </c>
      <c r="N20" s="194">
        <f t="shared" si="2"/>
        <v>0.98408812729498163</v>
      </c>
      <c r="O20" s="194">
        <f t="shared" si="2"/>
        <v>0</v>
      </c>
      <c r="P20" s="194">
        <f t="shared" si="2"/>
        <v>0</v>
      </c>
      <c r="Q20" s="194">
        <f t="shared" si="2"/>
        <v>9.7919216646266821E-3</v>
      </c>
      <c r="R20" s="194">
        <f t="shared" si="2"/>
        <v>0</v>
      </c>
      <c r="S20" s="194">
        <f t="shared" si="2"/>
        <v>4.8959608323133411E-3</v>
      </c>
      <c r="T20" s="194">
        <f t="shared" si="2"/>
        <v>1</v>
      </c>
    </row>
    <row r="21" spans="1:21" s="192" customFormat="1" ht="24" customHeight="1" x14ac:dyDescent="0.25">
      <c r="A21" s="422">
        <v>51</v>
      </c>
      <c r="B21" s="215" t="s">
        <v>66</v>
      </c>
      <c r="C21" s="194">
        <f t="shared" si="2"/>
        <v>0</v>
      </c>
      <c r="D21" s="194">
        <f t="shared" si="2"/>
        <v>0</v>
      </c>
      <c r="E21" s="194">
        <f t="shared" si="2"/>
        <v>0</v>
      </c>
      <c r="F21" s="194">
        <f t="shared" si="2"/>
        <v>0</v>
      </c>
      <c r="G21" s="194">
        <f t="shared" si="2"/>
        <v>0</v>
      </c>
      <c r="H21" s="194">
        <f t="shared" si="2"/>
        <v>0</v>
      </c>
      <c r="I21" s="194">
        <f t="shared" si="2"/>
        <v>0</v>
      </c>
      <c r="J21" s="194">
        <f t="shared" si="2"/>
        <v>0</v>
      </c>
      <c r="K21" s="194">
        <f t="shared" si="2"/>
        <v>0</v>
      </c>
      <c r="L21" s="194">
        <f t="shared" si="2"/>
        <v>0</v>
      </c>
      <c r="M21" s="194">
        <f t="shared" si="2"/>
        <v>1</v>
      </c>
      <c r="N21" s="194">
        <f t="shared" si="2"/>
        <v>0</v>
      </c>
      <c r="O21" s="194">
        <f t="shared" si="2"/>
        <v>0</v>
      </c>
      <c r="P21" s="194">
        <f t="shared" si="2"/>
        <v>0</v>
      </c>
      <c r="Q21" s="194">
        <f t="shared" si="2"/>
        <v>0</v>
      </c>
      <c r="R21" s="194">
        <f t="shared" si="2"/>
        <v>0</v>
      </c>
      <c r="S21" s="194">
        <f t="shared" si="2"/>
        <v>0</v>
      </c>
      <c r="T21" s="194">
        <f t="shared" si="2"/>
        <v>1</v>
      </c>
    </row>
    <row r="22" spans="1:21" s="192" customFormat="1" ht="24" customHeight="1" x14ac:dyDescent="0.25">
      <c r="A22" s="422">
        <v>53</v>
      </c>
      <c r="B22" s="216" t="s">
        <v>159</v>
      </c>
      <c r="C22" s="197">
        <f t="shared" si="2"/>
        <v>0</v>
      </c>
      <c r="D22" s="197">
        <f t="shared" si="2"/>
        <v>0</v>
      </c>
      <c r="E22" s="197">
        <f t="shared" si="2"/>
        <v>0</v>
      </c>
      <c r="F22" s="197">
        <f t="shared" si="2"/>
        <v>0</v>
      </c>
      <c r="G22" s="197">
        <f t="shared" si="2"/>
        <v>0</v>
      </c>
      <c r="H22" s="197">
        <f t="shared" si="2"/>
        <v>0</v>
      </c>
      <c r="I22" s="197">
        <f t="shared" si="2"/>
        <v>0</v>
      </c>
      <c r="J22" s="197">
        <f t="shared" si="2"/>
        <v>0</v>
      </c>
      <c r="K22" s="197">
        <f t="shared" si="2"/>
        <v>0</v>
      </c>
      <c r="L22" s="197">
        <f t="shared" si="2"/>
        <v>0</v>
      </c>
      <c r="M22" s="197">
        <f t="shared" si="2"/>
        <v>1</v>
      </c>
      <c r="N22" s="197">
        <f t="shared" si="2"/>
        <v>0</v>
      </c>
      <c r="O22" s="197">
        <f t="shared" si="2"/>
        <v>0</v>
      </c>
      <c r="P22" s="197">
        <f t="shared" si="2"/>
        <v>0</v>
      </c>
      <c r="Q22" s="197">
        <f t="shared" si="2"/>
        <v>0</v>
      </c>
      <c r="R22" s="197">
        <f t="shared" si="2"/>
        <v>0</v>
      </c>
      <c r="S22" s="197">
        <f t="shared" si="2"/>
        <v>0</v>
      </c>
      <c r="T22" s="197">
        <f t="shared" si="2"/>
        <v>1</v>
      </c>
    </row>
    <row r="23" spans="1:21" ht="50.25" customHeight="1" x14ac:dyDescent="0.25">
      <c r="B23" s="217"/>
    </row>
    <row r="24" spans="1:21" ht="60" customHeight="1" x14ac:dyDescent="0.25">
      <c r="B24" s="218" t="s">
        <v>199</v>
      </c>
      <c r="C24" s="198" t="s">
        <v>179</v>
      </c>
      <c r="D24" s="198" t="s">
        <v>180</v>
      </c>
      <c r="E24" s="198" t="s">
        <v>181</v>
      </c>
      <c r="F24" s="198" t="s">
        <v>182</v>
      </c>
      <c r="G24" s="198" t="s">
        <v>183</v>
      </c>
      <c r="H24" s="198" t="s">
        <v>184</v>
      </c>
      <c r="I24" s="198" t="s">
        <v>185</v>
      </c>
      <c r="J24" s="198" t="s">
        <v>186</v>
      </c>
      <c r="K24" s="198" t="s">
        <v>187</v>
      </c>
      <c r="L24" s="198" t="s">
        <v>188</v>
      </c>
      <c r="M24" s="198" t="s">
        <v>189</v>
      </c>
      <c r="N24" s="198" t="s">
        <v>190</v>
      </c>
      <c r="O24" s="198" t="s">
        <v>191</v>
      </c>
      <c r="P24" s="198" t="s">
        <v>192</v>
      </c>
      <c r="Q24" s="198" t="s">
        <v>193</v>
      </c>
      <c r="R24" s="198" t="s">
        <v>194</v>
      </c>
      <c r="S24" s="198" t="s">
        <v>195</v>
      </c>
      <c r="T24" s="199" t="s">
        <v>99</v>
      </c>
    </row>
    <row r="25" spans="1:21" s="192" customFormat="1" ht="24" customHeight="1" x14ac:dyDescent="0.25">
      <c r="A25" s="422">
        <v>1</v>
      </c>
      <c r="B25" s="213" t="s">
        <v>201</v>
      </c>
      <c r="C25" s="200">
        <v>128</v>
      </c>
      <c r="D25" s="200">
        <v>5557</v>
      </c>
      <c r="E25" s="200">
        <v>947</v>
      </c>
      <c r="F25" s="200">
        <v>154</v>
      </c>
      <c r="G25" s="200">
        <v>994</v>
      </c>
      <c r="H25" s="200">
        <v>304</v>
      </c>
      <c r="I25" s="200">
        <v>139</v>
      </c>
      <c r="J25" s="200"/>
      <c r="K25" s="200"/>
      <c r="L25" s="200">
        <v>48</v>
      </c>
      <c r="M25" s="200"/>
      <c r="N25" s="200">
        <v>260</v>
      </c>
      <c r="O25" s="200">
        <v>138</v>
      </c>
      <c r="P25" s="200"/>
      <c r="Q25" s="200">
        <v>253</v>
      </c>
      <c r="R25" s="200">
        <v>7</v>
      </c>
      <c r="S25" s="200"/>
      <c r="T25" s="201">
        <f>SUM(C25:S25)</f>
        <v>8929</v>
      </c>
      <c r="U25" s="32"/>
    </row>
    <row r="26" spans="1:21" s="192" customFormat="1" ht="24" customHeight="1" x14ac:dyDescent="0.25">
      <c r="A26" s="422">
        <v>3</v>
      </c>
      <c r="B26" s="214" t="s">
        <v>13</v>
      </c>
      <c r="C26" s="202">
        <v>22</v>
      </c>
      <c r="D26" s="202">
        <v>1971</v>
      </c>
      <c r="E26" s="202">
        <v>82</v>
      </c>
      <c r="F26" s="202"/>
      <c r="G26" s="202">
        <v>132</v>
      </c>
      <c r="H26" s="202"/>
      <c r="I26" s="202">
        <v>56</v>
      </c>
      <c r="J26" s="202">
        <v>2</v>
      </c>
      <c r="K26" s="202">
        <v>22</v>
      </c>
      <c r="L26" s="202">
        <v>1</v>
      </c>
      <c r="M26" s="202"/>
      <c r="N26" s="202">
        <v>477</v>
      </c>
      <c r="O26" s="202"/>
      <c r="P26" s="202">
        <v>71</v>
      </c>
      <c r="Q26" s="202"/>
      <c r="R26" s="203"/>
      <c r="S26" s="202">
        <v>254</v>
      </c>
      <c r="T26" s="204">
        <f t="shared" ref="T26:T44" si="3">SUM(C26:S26)</f>
        <v>3090</v>
      </c>
      <c r="U26" s="32"/>
    </row>
    <row r="27" spans="1:21" s="192" customFormat="1" ht="24" customHeight="1" x14ac:dyDescent="0.25">
      <c r="A27" s="422">
        <v>5</v>
      </c>
      <c r="B27" s="214" t="s">
        <v>16</v>
      </c>
      <c r="C27" s="203"/>
      <c r="D27" s="202"/>
      <c r="E27" s="203"/>
      <c r="F27" s="202"/>
      <c r="G27" s="203"/>
      <c r="H27" s="202"/>
      <c r="I27" s="202"/>
      <c r="J27" s="203"/>
      <c r="K27" s="202"/>
      <c r="L27" s="202">
        <v>32</v>
      </c>
      <c r="M27" s="202"/>
      <c r="N27" s="202">
        <v>127</v>
      </c>
      <c r="O27" s="202"/>
      <c r="P27" s="202"/>
      <c r="Q27" s="202"/>
      <c r="R27" s="203"/>
      <c r="S27" s="202"/>
      <c r="T27" s="204">
        <f t="shared" si="3"/>
        <v>159</v>
      </c>
      <c r="U27" s="32"/>
    </row>
    <row r="28" spans="1:21" s="192" customFormat="1" ht="24" customHeight="1" x14ac:dyDescent="0.25">
      <c r="A28" s="422">
        <v>7</v>
      </c>
      <c r="B28" s="214" t="s">
        <v>18</v>
      </c>
      <c r="C28" s="202">
        <v>1</v>
      </c>
      <c r="D28" s="202">
        <v>12</v>
      </c>
      <c r="E28" s="202"/>
      <c r="F28" s="202">
        <v>2</v>
      </c>
      <c r="G28" s="202">
        <v>1090</v>
      </c>
      <c r="H28" s="202">
        <v>2</v>
      </c>
      <c r="I28" s="202"/>
      <c r="J28" s="202">
        <v>1</v>
      </c>
      <c r="K28" s="202">
        <v>1</v>
      </c>
      <c r="L28" s="202"/>
      <c r="M28" s="202"/>
      <c r="N28" s="202">
        <v>18</v>
      </c>
      <c r="O28" s="202">
        <v>59</v>
      </c>
      <c r="P28" s="202">
        <v>4</v>
      </c>
      <c r="Q28" s="202">
        <v>21</v>
      </c>
      <c r="R28" s="203">
        <v>14</v>
      </c>
      <c r="S28" s="202">
        <v>29</v>
      </c>
      <c r="T28" s="204">
        <f t="shared" si="3"/>
        <v>1254</v>
      </c>
      <c r="U28" s="32"/>
    </row>
    <row r="29" spans="1:21" s="192" customFormat="1" ht="24" customHeight="1" x14ac:dyDescent="0.25">
      <c r="A29" s="422">
        <v>9</v>
      </c>
      <c r="B29" s="214" t="s">
        <v>22</v>
      </c>
      <c r="C29" s="202"/>
      <c r="D29" s="202">
        <v>8</v>
      </c>
      <c r="E29" s="202"/>
      <c r="F29" s="202"/>
      <c r="G29" s="202">
        <v>1</v>
      </c>
      <c r="H29" s="202">
        <v>475</v>
      </c>
      <c r="I29" s="203"/>
      <c r="J29" s="202"/>
      <c r="K29" s="202"/>
      <c r="L29" s="203"/>
      <c r="M29" s="203"/>
      <c r="N29" s="203"/>
      <c r="O29" s="203"/>
      <c r="P29" s="203"/>
      <c r="Q29" s="202"/>
      <c r="R29" s="203"/>
      <c r="S29" s="203"/>
      <c r="T29" s="204">
        <f t="shared" si="3"/>
        <v>484</v>
      </c>
      <c r="U29" s="32"/>
    </row>
    <row r="30" spans="1:21" s="192" customFormat="1" ht="24" customHeight="1" x14ac:dyDescent="0.25">
      <c r="A30" s="422">
        <v>11</v>
      </c>
      <c r="B30" s="193" t="s">
        <v>25</v>
      </c>
      <c r="C30" s="203"/>
      <c r="D30" s="203">
        <v>3</v>
      </c>
      <c r="E30" s="203"/>
      <c r="F30" s="203">
        <v>571</v>
      </c>
      <c r="G30" s="203"/>
      <c r="H30" s="203"/>
      <c r="I30" s="203"/>
      <c r="J30" s="203">
        <v>1</v>
      </c>
      <c r="K30" s="203"/>
      <c r="L30" s="203"/>
      <c r="M30" s="203"/>
      <c r="N30" s="203"/>
      <c r="O30" s="203"/>
      <c r="P30" s="203"/>
      <c r="Q30" s="203"/>
      <c r="R30" s="203"/>
      <c r="S30" s="203"/>
      <c r="T30" s="204">
        <f>SUM(C30:S30)</f>
        <v>575</v>
      </c>
      <c r="U30" s="32"/>
    </row>
    <row r="31" spans="1:21" s="192" customFormat="1" ht="24" customHeight="1" x14ac:dyDescent="0.25">
      <c r="A31" s="422">
        <v>17</v>
      </c>
      <c r="B31" s="214" t="s">
        <v>30</v>
      </c>
      <c r="C31" s="202"/>
      <c r="D31" s="202"/>
      <c r="E31" s="203"/>
      <c r="F31" s="202"/>
      <c r="G31" s="203"/>
      <c r="H31" s="202"/>
      <c r="I31" s="202"/>
      <c r="J31" s="203"/>
      <c r="K31" s="202"/>
      <c r="L31" s="202">
        <v>256</v>
      </c>
      <c r="M31" s="203"/>
      <c r="N31" s="202"/>
      <c r="O31" s="202"/>
      <c r="P31" s="202"/>
      <c r="Q31" s="202">
        <v>1</v>
      </c>
      <c r="R31" s="203"/>
      <c r="S31" s="203"/>
      <c r="T31" s="204">
        <f t="shared" si="3"/>
        <v>257</v>
      </c>
      <c r="U31" s="32"/>
    </row>
    <row r="32" spans="1:21" s="192" customFormat="1" ht="24" customHeight="1" x14ac:dyDescent="0.25">
      <c r="A32" s="422">
        <v>19</v>
      </c>
      <c r="B32" s="214" t="s">
        <v>33</v>
      </c>
      <c r="C32" s="203">
        <v>1</v>
      </c>
      <c r="D32" s="202"/>
      <c r="E32" s="203"/>
      <c r="F32" s="203"/>
      <c r="G32" s="202"/>
      <c r="H32" s="202"/>
      <c r="I32" s="203"/>
      <c r="J32" s="203"/>
      <c r="K32" s="203"/>
      <c r="L32" s="203"/>
      <c r="M32" s="203"/>
      <c r="N32" s="202">
        <v>1</v>
      </c>
      <c r="O32" s="202"/>
      <c r="P32" s="202"/>
      <c r="Q32" s="202">
        <v>311</v>
      </c>
      <c r="R32" s="203"/>
      <c r="S32" s="203">
        <v>2</v>
      </c>
      <c r="T32" s="204">
        <f t="shared" si="3"/>
        <v>315</v>
      </c>
      <c r="U32" s="32"/>
    </row>
    <row r="33" spans="1:21" s="192" customFormat="1" ht="24" customHeight="1" x14ac:dyDescent="0.25">
      <c r="A33" s="422">
        <v>21</v>
      </c>
      <c r="B33" s="214" t="s">
        <v>35</v>
      </c>
      <c r="C33" s="202"/>
      <c r="D33" s="202">
        <v>3</v>
      </c>
      <c r="E33" s="202"/>
      <c r="F33" s="202"/>
      <c r="G33" s="203">
        <v>1</v>
      </c>
      <c r="H33" s="203"/>
      <c r="I33" s="202"/>
      <c r="J33" s="202">
        <v>1</v>
      </c>
      <c r="K33" s="202"/>
      <c r="L33" s="203">
        <v>7</v>
      </c>
      <c r="M33" s="203">
        <v>2</v>
      </c>
      <c r="N33" s="202">
        <v>66</v>
      </c>
      <c r="O33" s="203">
        <v>2</v>
      </c>
      <c r="P33" s="203"/>
      <c r="Q33" s="202">
        <v>234</v>
      </c>
      <c r="R33" s="203"/>
      <c r="S33" s="203"/>
      <c r="T33" s="204">
        <f t="shared" si="3"/>
        <v>316</v>
      </c>
      <c r="U33" s="32"/>
    </row>
    <row r="34" spans="1:21" s="192" customFormat="1" ht="24" customHeight="1" x14ac:dyDescent="0.25">
      <c r="A34" s="422">
        <v>25</v>
      </c>
      <c r="B34" s="193" t="s">
        <v>37</v>
      </c>
      <c r="C34" s="203">
        <v>388</v>
      </c>
      <c r="D34" s="203"/>
      <c r="E34" s="203"/>
      <c r="F34" s="203"/>
      <c r="G34" s="203"/>
      <c r="H34" s="203"/>
      <c r="I34" s="203"/>
      <c r="J34" s="203"/>
      <c r="K34" s="203"/>
      <c r="L34" s="203"/>
      <c r="M34" s="202"/>
      <c r="N34" s="202"/>
      <c r="O34" s="203"/>
      <c r="P34" s="203"/>
      <c r="Q34" s="202">
        <v>1</v>
      </c>
      <c r="R34" s="203"/>
      <c r="S34" s="203"/>
      <c r="T34" s="204">
        <f>SUM(C34:S34)</f>
        <v>389</v>
      </c>
      <c r="U34" s="32"/>
    </row>
    <row r="35" spans="1:21" s="192" customFormat="1" ht="24" customHeight="1" x14ac:dyDescent="0.25">
      <c r="A35" s="422">
        <v>27</v>
      </c>
      <c r="B35" s="193" t="s">
        <v>41</v>
      </c>
      <c r="C35" s="203"/>
      <c r="D35" s="202"/>
      <c r="E35" s="202"/>
      <c r="F35" s="203"/>
      <c r="G35" s="203">
        <v>150</v>
      </c>
      <c r="H35" s="203">
        <v>1</v>
      </c>
      <c r="I35" s="203"/>
      <c r="J35" s="202"/>
      <c r="K35" s="202"/>
      <c r="L35" s="203"/>
      <c r="M35" s="203"/>
      <c r="N35" s="203">
        <v>13</v>
      </c>
      <c r="O35" s="203"/>
      <c r="P35" s="203"/>
      <c r="Q35" s="202"/>
      <c r="R35" s="203"/>
      <c r="S35" s="203"/>
      <c r="T35" s="204">
        <f>SUM(C35:S35)</f>
        <v>164</v>
      </c>
      <c r="U35" s="32"/>
    </row>
    <row r="36" spans="1:21" s="192" customFormat="1" ht="24" customHeight="1" x14ac:dyDescent="0.25">
      <c r="A36" s="422">
        <v>33</v>
      </c>
      <c r="B36" s="215" t="s">
        <v>46</v>
      </c>
      <c r="C36" s="202">
        <v>8</v>
      </c>
      <c r="D36" s="202">
        <v>9</v>
      </c>
      <c r="E36" s="202"/>
      <c r="F36" s="202"/>
      <c r="G36" s="202"/>
      <c r="H36" s="202">
        <v>4</v>
      </c>
      <c r="I36" s="202"/>
      <c r="J36" s="202"/>
      <c r="K36" s="202">
        <v>350</v>
      </c>
      <c r="L36" s="202">
        <v>4</v>
      </c>
      <c r="M36" s="203"/>
      <c r="N36" s="202">
        <v>3</v>
      </c>
      <c r="O36" s="203"/>
      <c r="P36" s="202"/>
      <c r="Q36" s="202">
        <v>6</v>
      </c>
      <c r="R36" s="203"/>
      <c r="S36" s="202"/>
      <c r="T36" s="204">
        <f t="shared" si="3"/>
        <v>384</v>
      </c>
      <c r="U36" s="32"/>
    </row>
    <row r="37" spans="1:21" s="192" customFormat="1" ht="24" customHeight="1" x14ac:dyDescent="0.25">
      <c r="A37" s="422">
        <v>37</v>
      </c>
      <c r="B37" s="215" t="s">
        <v>48</v>
      </c>
      <c r="C37" s="203"/>
      <c r="D37" s="202"/>
      <c r="E37" s="203">
        <v>250</v>
      </c>
      <c r="F37" s="202"/>
      <c r="G37" s="203">
        <v>1</v>
      </c>
      <c r="H37" s="203"/>
      <c r="I37" s="203"/>
      <c r="J37" s="203">
        <v>5</v>
      </c>
      <c r="K37" s="202">
        <v>3</v>
      </c>
      <c r="L37" s="203"/>
      <c r="M37" s="203"/>
      <c r="N37" s="203"/>
      <c r="O37" s="203"/>
      <c r="P37" s="203"/>
      <c r="Q37" s="203">
        <v>1</v>
      </c>
      <c r="R37" s="203"/>
      <c r="S37" s="203"/>
      <c r="T37" s="204">
        <f t="shared" si="3"/>
        <v>260</v>
      </c>
      <c r="U37" s="32"/>
    </row>
    <row r="38" spans="1:21" s="192" customFormat="1" ht="24" customHeight="1" x14ac:dyDescent="0.25">
      <c r="A38" s="422">
        <v>39</v>
      </c>
      <c r="B38" s="215" t="s">
        <v>51</v>
      </c>
      <c r="C38" s="203"/>
      <c r="D38" s="203">
        <v>1</v>
      </c>
      <c r="E38" s="203">
        <v>3</v>
      </c>
      <c r="F38" s="203"/>
      <c r="G38" s="202">
        <v>1</v>
      </c>
      <c r="H38" s="203"/>
      <c r="I38" s="203"/>
      <c r="J38" s="203">
        <v>503</v>
      </c>
      <c r="K38" s="203">
        <v>2</v>
      </c>
      <c r="L38" s="203"/>
      <c r="M38" s="203"/>
      <c r="N38" s="202">
        <v>1</v>
      </c>
      <c r="O38" s="203"/>
      <c r="P38" s="203">
        <v>1</v>
      </c>
      <c r="Q38" s="203"/>
      <c r="R38" s="203"/>
      <c r="S38" s="203"/>
      <c r="T38" s="204">
        <f t="shared" si="3"/>
        <v>512</v>
      </c>
      <c r="U38" s="32"/>
    </row>
    <row r="39" spans="1:21" s="192" customFormat="1" ht="24" customHeight="1" x14ac:dyDescent="0.25">
      <c r="A39" s="422">
        <v>41</v>
      </c>
      <c r="B39" s="193" t="s">
        <v>53</v>
      </c>
      <c r="C39" s="203"/>
      <c r="D39" s="203"/>
      <c r="E39" s="203"/>
      <c r="F39" s="203"/>
      <c r="G39" s="203"/>
      <c r="H39" s="203"/>
      <c r="I39" s="203"/>
      <c r="J39" s="203">
        <v>98</v>
      </c>
      <c r="K39" s="203"/>
      <c r="L39" s="203"/>
      <c r="M39" s="203"/>
      <c r="N39" s="203"/>
      <c r="O39" s="203"/>
      <c r="P39" s="203"/>
      <c r="Q39" s="203"/>
      <c r="R39" s="203"/>
      <c r="S39" s="203"/>
      <c r="T39" s="204">
        <f>SUM(C39:S39)</f>
        <v>98</v>
      </c>
      <c r="U39" s="32"/>
    </row>
    <row r="40" spans="1:21" s="192" customFormat="1" ht="24" customHeight="1" x14ac:dyDescent="0.25">
      <c r="A40" s="422">
        <v>45</v>
      </c>
      <c r="B40" s="215" t="s">
        <v>57</v>
      </c>
      <c r="C40" s="202"/>
      <c r="D40" s="202"/>
      <c r="E40" s="202"/>
      <c r="F40" s="202"/>
      <c r="G40" s="202"/>
      <c r="H40" s="202"/>
      <c r="I40" s="202"/>
      <c r="J40" s="202"/>
      <c r="K40" s="202"/>
      <c r="L40" s="202"/>
      <c r="M40" s="203"/>
      <c r="N40" s="202"/>
      <c r="O40" s="203">
        <v>117</v>
      </c>
      <c r="P40" s="202"/>
      <c r="Q40" s="202"/>
      <c r="R40" s="203"/>
      <c r="S40" s="202"/>
      <c r="T40" s="204">
        <f t="shared" si="3"/>
        <v>117</v>
      </c>
      <c r="U40" s="32"/>
    </row>
    <row r="41" spans="1:21" s="192" customFormat="1" ht="24" customHeight="1" x14ac:dyDescent="0.25">
      <c r="A41" s="422">
        <v>47</v>
      </c>
      <c r="B41" s="215" t="s">
        <v>60</v>
      </c>
      <c r="C41" s="202"/>
      <c r="D41" s="202"/>
      <c r="E41" s="202"/>
      <c r="F41" s="202"/>
      <c r="G41" s="203"/>
      <c r="H41" s="202"/>
      <c r="I41" s="202"/>
      <c r="J41" s="202"/>
      <c r="K41" s="202"/>
      <c r="L41" s="202"/>
      <c r="M41" s="203"/>
      <c r="N41" s="202"/>
      <c r="O41" s="202"/>
      <c r="P41" s="203">
        <v>389</v>
      </c>
      <c r="Q41" s="203"/>
      <c r="R41" s="203"/>
      <c r="S41" s="202"/>
      <c r="T41" s="204">
        <f t="shared" si="3"/>
        <v>389</v>
      </c>
      <c r="U41" s="32"/>
    </row>
    <row r="42" spans="1:21" s="192" customFormat="1" ht="24" customHeight="1" x14ac:dyDescent="0.25">
      <c r="A42" s="422">
        <v>49</v>
      </c>
      <c r="B42" s="215" t="s">
        <v>63</v>
      </c>
      <c r="C42" s="203"/>
      <c r="D42" s="202"/>
      <c r="E42" s="203"/>
      <c r="F42" s="202"/>
      <c r="G42" s="203">
        <v>1</v>
      </c>
      <c r="H42" s="203"/>
      <c r="I42" s="203"/>
      <c r="J42" s="203"/>
      <c r="K42" s="202"/>
      <c r="L42" s="203"/>
      <c r="M42" s="203"/>
      <c r="N42" s="203">
        <v>804</v>
      </c>
      <c r="O42" s="203"/>
      <c r="P42" s="203"/>
      <c r="Q42" s="203">
        <v>8</v>
      </c>
      <c r="R42" s="203"/>
      <c r="S42" s="203">
        <v>4</v>
      </c>
      <c r="T42" s="204">
        <f t="shared" si="3"/>
        <v>817</v>
      </c>
      <c r="U42" s="32"/>
    </row>
    <row r="43" spans="1:21" s="192" customFormat="1" ht="24" customHeight="1" x14ac:dyDescent="0.25">
      <c r="A43" s="422">
        <v>51</v>
      </c>
      <c r="B43" s="215" t="s">
        <v>66</v>
      </c>
      <c r="C43" s="203"/>
      <c r="D43" s="203"/>
      <c r="E43" s="203"/>
      <c r="F43" s="203"/>
      <c r="G43" s="202"/>
      <c r="H43" s="203"/>
      <c r="I43" s="203"/>
      <c r="J43" s="203"/>
      <c r="K43" s="203"/>
      <c r="L43" s="203"/>
      <c r="M43" s="203">
        <v>240</v>
      </c>
      <c r="N43" s="202"/>
      <c r="O43" s="203"/>
      <c r="P43" s="203"/>
      <c r="Q43" s="203"/>
      <c r="R43" s="203"/>
      <c r="S43" s="203"/>
      <c r="T43" s="204">
        <f t="shared" si="3"/>
        <v>240</v>
      </c>
      <c r="U43" s="32"/>
    </row>
    <row r="44" spans="1:21" s="192" customFormat="1" ht="24" customHeight="1" x14ac:dyDescent="0.25">
      <c r="A44" s="422">
        <v>53</v>
      </c>
      <c r="B44" s="216" t="s">
        <v>72</v>
      </c>
      <c r="C44" s="205"/>
      <c r="D44" s="206"/>
      <c r="E44" s="205"/>
      <c r="F44" s="205"/>
      <c r="G44" s="206"/>
      <c r="H44" s="205"/>
      <c r="I44" s="205"/>
      <c r="J44" s="205"/>
      <c r="K44" s="205"/>
      <c r="L44" s="205"/>
      <c r="M44" s="205">
        <v>83</v>
      </c>
      <c r="N44" s="206"/>
      <c r="O44" s="205"/>
      <c r="P44" s="205"/>
      <c r="Q44" s="205"/>
      <c r="R44" s="205"/>
      <c r="S44" s="205"/>
      <c r="T44" s="207">
        <f t="shared" si="3"/>
        <v>83</v>
      </c>
      <c r="U44" s="32"/>
    </row>
    <row r="45" spans="1:21" ht="24" customHeight="1" x14ac:dyDescent="0.25">
      <c r="B45" s="219" t="s">
        <v>99</v>
      </c>
      <c r="C45" s="208">
        <f t="shared" ref="C45:T45" si="4">SUM(C25:C44)</f>
        <v>548</v>
      </c>
      <c r="D45" s="209">
        <f t="shared" si="4"/>
        <v>7564</v>
      </c>
      <c r="E45" s="208">
        <f t="shared" si="4"/>
        <v>1282</v>
      </c>
      <c r="F45" s="208">
        <f t="shared" si="4"/>
        <v>727</v>
      </c>
      <c r="G45" s="209">
        <f t="shared" si="4"/>
        <v>2371</v>
      </c>
      <c r="H45" s="208">
        <f t="shared" si="4"/>
        <v>786</v>
      </c>
      <c r="I45" s="208">
        <f t="shared" si="4"/>
        <v>195</v>
      </c>
      <c r="J45" s="208">
        <f t="shared" si="4"/>
        <v>611</v>
      </c>
      <c r="K45" s="208">
        <f t="shared" si="4"/>
        <v>378</v>
      </c>
      <c r="L45" s="208">
        <f t="shared" si="4"/>
        <v>348</v>
      </c>
      <c r="M45" s="208">
        <f t="shared" si="4"/>
        <v>325</v>
      </c>
      <c r="N45" s="209">
        <f t="shared" si="4"/>
        <v>1770</v>
      </c>
      <c r="O45" s="208">
        <f t="shared" si="4"/>
        <v>316</v>
      </c>
      <c r="P45" s="208">
        <f t="shared" si="4"/>
        <v>465</v>
      </c>
      <c r="Q45" s="208">
        <f t="shared" si="4"/>
        <v>836</v>
      </c>
      <c r="R45" s="208">
        <f t="shared" si="4"/>
        <v>21</v>
      </c>
      <c r="S45" s="208">
        <f t="shared" si="4"/>
        <v>289</v>
      </c>
      <c r="T45" s="210">
        <f t="shared" si="4"/>
        <v>18832</v>
      </c>
      <c r="U45" s="32"/>
    </row>
  </sheetData>
  <mergeCells count="1">
    <mergeCell ref="A1:B1"/>
  </mergeCells>
  <printOptions horizontalCentered="1"/>
  <pageMargins left="0.2" right="0.2" top="0.5" bottom="0.5" header="0.05" footer="0.05"/>
  <pageSetup paperSize="5" scale="35" orientation="landscape" r:id="rId1"/>
  <headerFooter>
    <oddFooter xml:space="preserve">&amp;L&amp;9&amp;Z&amp;F, &amp;A
Revised/Printed &amp;D, &amp;T&amp;R&amp;9Page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G121"/>
  <sheetViews>
    <sheetView zoomScale="57" zoomScaleNormal="57" workbookViewId="0">
      <pane xSplit="11" ySplit="3" topLeftCell="O57" activePane="bottomRight" state="frozen"/>
      <selection pane="topRight" activeCell="J1" sqref="J1"/>
      <selection pane="bottomLeft" activeCell="A3" sqref="A3"/>
      <selection pane="bottomRight" activeCell="Y68" sqref="Y68:Y69"/>
    </sheetView>
  </sheetViews>
  <sheetFormatPr defaultRowHeight="18" customHeight="1" x14ac:dyDescent="0.25"/>
  <cols>
    <col min="2" max="2" width="14.42578125" customWidth="1"/>
    <col min="3" max="3" width="68.28515625" style="20" customWidth="1"/>
    <col min="4" max="4" width="12.140625" style="32" customWidth="1"/>
    <col min="5" max="5" width="63.85546875" customWidth="1"/>
    <col min="6" max="6" width="7.28515625" customWidth="1"/>
    <col min="7" max="7" width="50.5703125" customWidth="1"/>
    <col min="8" max="8" width="9.42578125" hidden="1" customWidth="1"/>
    <col min="9" max="10" width="9.42578125" style="32" hidden="1" customWidth="1"/>
    <col min="11" max="11" width="32.7109375" hidden="1" customWidth="1"/>
    <col min="12" max="14" width="13.7109375" style="26" hidden="1" customWidth="1"/>
    <col min="15" max="20" width="15.140625" customWidth="1"/>
    <col min="21" max="21" width="14.42578125" customWidth="1"/>
    <col min="22" max="29" width="16.85546875" customWidth="1"/>
  </cols>
  <sheetData>
    <row r="1" spans="1:59" ht="18" customHeight="1" x14ac:dyDescent="0.25">
      <c r="A1" s="20" t="s">
        <v>254</v>
      </c>
    </row>
    <row r="2" spans="1:59" s="32" customFormat="1" ht="18" customHeight="1" x14ac:dyDescent="0.25">
      <c r="L2" s="41"/>
      <c r="M2" s="41"/>
      <c r="N2" s="41"/>
      <c r="W2" s="32">
        <v>0.04</v>
      </c>
      <c r="X2" s="32">
        <v>0.05</v>
      </c>
    </row>
    <row r="3" spans="1:59" ht="18" customHeight="1" x14ac:dyDescent="0.25">
      <c r="A3" s="410" t="s">
        <v>105</v>
      </c>
      <c r="B3" s="410" t="s">
        <v>255</v>
      </c>
      <c r="C3" s="410" t="s">
        <v>107</v>
      </c>
      <c r="D3" s="410" t="s">
        <v>112</v>
      </c>
      <c r="E3" s="410" t="s">
        <v>113</v>
      </c>
      <c r="F3" s="410" t="s">
        <v>108</v>
      </c>
      <c r="G3" s="410" t="s">
        <v>109</v>
      </c>
      <c r="H3" s="408" t="s">
        <v>110</v>
      </c>
      <c r="I3" s="408" t="s">
        <v>127</v>
      </c>
      <c r="J3" s="408" t="s">
        <v>250</v>
      </c>
      <c r="K3" s="408" t="s">
        <v>251</v>
      </c>
      <c r="L3" s="408" t="s">
        <v>252</v>
      </c>
      <c r="M3" s="408" t="s">
        <v>253</v>
      </c>
      <c r="N3" s="408" t="s">
        <v>134</v>
      </c>
      <c r="O3" s="408" t="s">
        <v>110</v>
      </c>
      <c r="P3" s="408" t="s">
        <v>127</v>
      </c>
      <c r="Q3" s="408" t="s">
        <v>250</v>
      </c>
      <c r="R3" s="408" t="s">
        <v>251</v>
      </c>
      <c r="S3" s="408" t="s">
        <v>252</v>
      </c>
      <c r="T3" s="408" t="s">
        <v>253</v>
      </c>
      <c r="U3" s="408" t="s">
        <v>134</v>
      </c>
      <c r="V3" s="413" t="s">
        <v>83</v>
      </c>
      <c r="W3" s="413" t="s">
        <v>133</v>
      </c>
      <c r="X3" s="413" t="s">
        <v>84</v>
      </c>
      <c r="Y3" s="413" t="s">
        <v>85</v>
      </c>
    </row>
    <row r="4" spans="1:59" ht="18" customHeight="1" x14ac:dyDescent="0.25">
      <c r="A4" s="411">
        <v>0</v>
      </c>
      <c r="B4" s="411">
        <v>1</v>
      </c>
      <c r="C4" s="412" t="s">
        <v>5</v>
      </c>
      <c r="D4" s="411">
        <v>1</v>
      </c>
      <c r="E4" s="412" t="s">
        <v>5</v>
      </c>
      <c r="F4" s="411">
        <v>1</v>
      </c>
      <c r="G4" s="412" t="s">
        <v>7</v>
      </c>
      <c r="H4" s="409">
        <v>19014.357677422358</v>
      </c>
      <c r="I4" s="409">
        <v>19951.749683237082</v>
      </c>
      <c r="J4" s="409">
        <v>177796645.2025167</v>
      </c>
      <c r="K4" s="409">
        <v>177796645.2025167</v>
      </c>
      <c r="L4" s="409">
        <v>0</v>
      </c>
      <c r="M4" s="409">
        <v>873398.065597245</v>
      </c>
      <c r="N4" s="409">
        <v>0</v>
      </c>
      <c r="O4" s="414">
        <f>ROUND(H4,0)</f>
        <v>19014</v>
      </c>
      <c r="P4" s="414">
        <f t="shared" ref="P4:U4" si="0">ROUND(I4,0)</f>
        <v>19952</v>
      </c>
      <c r="Q4" s="414">
        <f t="shared" si="0"/>
        <v>177796645</v>
      </c>
      <c r="R4" s="414">
        <f t="shared" si="0"/>
        <v>177796645</v>
      </c>
      <c r="S4" s="414">
        <f t="shared" si="0"/>
        <v>0</v>
      </c>
      <c r="T4" s="414">
        <f t="shared" si="0"/>
        <v>873398</v>
      </c>
      <c r="U4" s="414">
        <f t="shared" si="0"/>
        <v>0</v>
      </c>
      <c r="V4" s="414">
        <f>+S4+T4+U4</f>
        <v>873398</v>
      </c>
      <c r="W4" s="414">
        <f>+ROUND($W$2*R4,0)</f>
        <v>7111866</v>
      </c>
      <c r="X4" s="414">
        <f>+ROUND($X$2*(Q4-V4-W4),0)</f>
        <v>8490569</v>
      </c>
      <c r="Y4" s="414">
        <f>+Q4-V4-W4-X4</f>
        <v>161320812</v>
      </c>
      <c r="Z4" s="414"/>
      <c r="AA4" s="414"/>
      <c r="AB4" s="414"/>
      <c r="AC4" s="414"/>
      <c r="AD4" s="414"/>
      <c r="AE4" s="414"/>
      <c r="AF4" s="414"/>
      <c r="AG4" s="414"/>
      <c r="AH4" s="414"/>
      <c r="AI4" s="414"/>
      <c r="AJ4" s="414"/>
      <c r="AK4" s="414"/>
      <c r="AL4" s="414"/>
      <c r="AM4" s="414"/>
      <c r="AN4" s="414"/>
      <c r="AO4" s="414"/>
      <c r="AP4" s="414"/>
      <c r="AQ4" s="414"/>
      <c r="AR4" s="414"/>
      <c r="AS4" s="414"/>
      <c r="AT4" s="414"/>
      <c r="AU4" s="414"/>
      <c r="AV4" s="414"/>
      <c r="AW4" s="414"/>
      <c r="AX4" s="414"/>
      <c r="AY4" s="414"/>
      <c r="AZ4" s="414"/>
      <c r="BA4" s="414"/>
      <c r="BB4" s="414"/>
      <c r="BC4" s="414"/>
      <c r="BD4" s="414"/>
      <c r="BE4" s="414"/>
      <c r="BF4" s="414"/>
      <c r="BG4" s="414"/>
    </row>
    <row r="5" spans="1:59" ht="18" customHeight="1" x14ac:dyDescent="0.25">
      <c r="A5" s="411">
        <v>0</v>
      </c>
      <c r="B5" s="411">
        <v>1</v>
      </c>
      <c r="C5" s="412" t="s">
        <v>5</v>
      </c>
      <c r="D5" s="411">
        <v>1</v>
      </c>
      <c r="E5" s="412" t="s">
        <v>5</v>
      </c>
      <c r="F5" s="411">
        <v>2</v>
      </c>
      <c r="G5" s="412" t="s">
        <v>9</v>
      </c>
      <c r="H5" s="409">
        <v>8066.7976894707399</v>
      </c>
      <c r="I5" s="409">
        <v>8079.9994068098131</v>
      </c>
      <c r="J5" s="409">
        <v>255385322.84616107</v>
      </c>
      <c r="K5" s="409">
        <v>72376205.626372576</v>
      </c>
      <c r="L5" s="409">
        <v>0</v>
      </c>
      <c r="M5" s="409">
        <v>0</v>
      </c>
      <c r="N5" s="409">
        <v>57870.138273687677</v>
      </c>
      <c r="O5" s="414">
        <f t="shared" ref="O5:O68" si="1">ROUND(H5,0)</f>
        <v>8067</v>
      </c>
      <c r="P5" s="414">
        <f t="shared" ref="P5:P68" si="2">ROUND(I5,0)</f>
        <v>8080</v>
      </c>
      <c r="Q5" s="414">
        <f t="shared" ref="Q5:Q68" si="3">ROUND(J5,0)</f>
        <v>255385323</v>
      </c>
      <c r="R5" s="414">
        <f t="shared" ref="R5:R68" si="4">ROUND(K5,0)</f>
        <v>72376206</v>
      </c>
      <c r="S5" s="414">
        <f t="shared" ref="S5:S68" si="5">ROUND(L5,0)</f>
        <v>0</v>
      </c>
      <c r="T5" s="414">
        <f t="shared" ref="T5:T68" si="6">ROUND(M5,0)</f>
        <v>0</v>
      </c>
      <c r="U5" s="414">
        <f t="shared" ref="U5:U68" si="7">ROUND(N5,0)</f>
        <v>57870</v>
      </c>
      <c r="V5" s="414">
        <f t="shared" ref="V5:V68" si="8">+S5+T5+U5</f>
        <v>57870</v>
      </c>
      <c r="W5" s="414">
        <f t="shared" ref="W5:W68" si="9">+ROUND($W$2*R5,0)</f>
        <v>2895048</v>
      </c>
      <c r="X5" s="414">
        <f t="shared" ref="X5:X68" si="10">+ROUND($X$2*(Q5-V5-W5),0)</f>
        <v>12621620</v>
      </c>
      <c r="Y5" s="414">
        <f t="shared" ref="Y5:Y68" si="11">+Q5-V5-W5-X5</f>
        <v>239810785</v>
      </c>
      <c r="Z5" s="414"/>
      <c r="AA5" s="414"/>
      <c r="AB5" s="414"/>
      <c r="AC5" s="414"/>
      <c r="AD5" s="414"/>
      <c r="AE5" s="414"/>
      <c r="AF5" s="414"/>
      <c r="AG5" s="414"/>
      <c r="AH5" s="414"/>
      <c r="AI5" s="414"/>
      <c r="AJ5" s="414"/>
      <c r="AK5" s="414"/>
      <c r="AL5" s="414"/>
      <c r="AM5" s="414"/>
      <c r="AN5" s="414"/>
      <c r="AO5" s="414"/>
      <c r="AP5" s="414"/>
      <c r="AQ5" s="414"/>
      <c r="AR5" s="414"/>
      <c r="AS5" s="414"/>
      <c r="AT5" s="414"/>
      <c r="AU5" s="414"/>
      <c r="AV5" s="414"/>
      <c r="AW5" s="414"/>
      <c r="AX5" s="414"/>
      <c r="AY5" s="414"/>
      <c r="AZ5" s="414"/>
      <c r="BA5" s="414"/>
      <c r="BB5" s="414"/>
      <c r="BC5" s="414"/>
      <c r="BD5" s="414"/>
      <c r="BE5" s="414"/>
      <c r="BF5" s="414"/>
      <c r="BG5" s="414"/>
    </row>
    <row r="6" spans="1:59" ht="18" customHeight="1" x14ac:dyDescent="0.25">
      <c r="A6" s="411">
        <v>0</v>
      </c>
      <c r="B6" s="411">
        <v>1</v>
      </c>
      <c r="C6" s="412" t="s">
        <v>5</v>
      </c>
      <c r="D6" s="411">
        <v>3</v>
      </c>
      <c r="E6" s="412" t="s">
        <v>11</v>
      </c>
      <c r="F6" s="411">
        <v>1</v>
      </c>
      <c r="G6" s="412" t="s">
        <v>7</v>
      </c>
      <c r="H6" s="409">
        <v>125.38761971204757</v>
      </c>
      <c r="I6" s="409">
        <v>185.60810810809906</v>
      </c>
      <c r="J6" s="409">
        <v>1240968.4022761935</v>
      </c>
      <c r="K6" s="409">
        <v>1240968.4022761935</v>
      </c>
      <c r="L6" s="409">
        <v>0</v>
      </c>
      <c r="M6" s="409">
        <v>0</v>
      </c>
      <c r="N6" s="409">
        <v>0</v>
      </c>
      <c r="O6" s="414">
        <f t="shared" si="1"/>
        <v>125</v>
      </c>
      <c r="P6" s="414">
        <f t="shared" si="2"/>
        <v>186</v>
      </c>
      <c r="Q6" s="414">
        <f t="shared" si="3"/>
        <v>1240968</v>
      </c>
      <c r="R6" s="414">
        <f t="shared" si="4"/>
        <v>1240968</v>
      </c>
      <c r="S6" s="414">
        <f t="shared" si="5"/>
        <v>0</v>
      </c>
      <c r="T6" s="414">
        <f t="shared" si="6"/>
        <v>0</v>
      </c>
      <c r="U6" s="414">
        <f t="shared" si="7"/>
        <v>0</v>
      </c>
      <c r="V6" s="414">
        <f t="shared" si="8"/>
        <v>0</v>
      </c>
      <c r="W6" s="414">
        <f t="shared" si="9"/>
        <v>49639</v>
      </c>
      <c r="X6" s="414">
        <f t="shared" si="10"/>
        <v>59566</v>
      </c>
      <c r="Y6" s="414">
        <f t="shared" si="11"/>
        <v>1131763</v>
      </c>
      <c r="Z6" s="414"/>
      <c r="AA6" s="414"/>
      <c r="AB6" s="414"/>
      <c r="AC6" s="414"/>
      <c r="AD6" s="414"/>
      <c r="AE6" s="414"/>
      <c r="AF6" s="414"/>
      <c r="AG6" s="414"/>
      <c r="AH6" s="414"/>
      <c r="AI6" s="414"/>
      <c r="AJ6" s="414"/>
      <c r="AK6" s="414"/>
      <c r="AL6" s="414"/>
      <c r="AM6" s="414"/>
      <c r="AN6" s="414"/>
      <c r="AO6" s="414"/>
      <c r="AP6" s="414"/>
      <c r="AQ6" s="414"/>
      <c r="AR6" s="414"/>
      <c r="AS6" s="414"/>
      <c r="AT6" s="414"/>
      <c r="AU6" s="414"/>
      <c r="AV6" s="414"/>
      <c r="AW6" s="414"/>
      <c r="AX6" s="414"/>
      <c r="AY6" s="414"/>
      <c r="AZ6" s="414"/>
      <c r="BA6" s="414"/>
      <c r="BB6" s="414"/>
      <c r="BC6" s="414"/>
      <c r="BD6" s="414"/>
      <c r="BE6" s="414"/>
      <c r="BF6" s="414"/>
      <c r="BG6" s="414"/>
    </row>
    <row r="7" spans="1:59" ht="18" customHeight="1" x14ac:dyDescent="0.25">
      <c r="A7" s="411">
        <v>0</v>
      </c>
      <c r="B7" s="411">
        <v>1</v>
      </c>
      <c r="C7" s="412" t="s">
        <v>5</v>
      </c>
      <c r="D7" s="411">
        <v>3</v>
      </c>
      <c r="E7" s="412" t="s">
        <v>11</v>
      </c>
      <c r="F7" s="411">
        <v>2</v>
      </c>
      <c r="G7" s="412" t="s">
        <v>9</v>
      </c>
      <c r="H7" s="409">
        <v>7.4854030501535327</v>
      </c>
      <c r="I7" s="409">
        <v>7.5625000000116014</v>
      </c>
      <c r="J7" s="409">
        <v>244531.46309165092</v>
      </c>
      <c r="K7" s="409">
        <v>69297.33575770013</v>
      </c>
      <c r="L7" s="409">
        <v>0</v>
      </c>
      <c r="M7" s="409">
        <v>0</v>
      </c>
      <c r="N7" s="409">
        <v>0</v>
      </c>
      <c r="O7" s="414">
        <f t="shared" si="1"/>
        <v>7</v>
      </c>
      <c r="P7" s="414">
        <f t="shared" si="2"/>
        <v>8</v>
      </c>
      <c r="Q7" s="414">
        <f t="shared" si="3"/>
        <v>244531</v>
      </c>
      <c r="R7" s="414">
        <f t="shared" si="4"/>
        <v>69297</v>
      </c>
      <c r="S7" s="414">
        <f t="shared" si="5"/>
        <v>0</v>
      </c>
      <c r="T7" s="414">
        <f t="shared" si="6"/>
        <v>0</v>
      </c>
      <c r="U7" s="414">
        <f t="shared" si="7"/>
        <v>0</v>
      </c>
      <c r="V7" s="414">
        <f t="shared" si="8"/>
        <v>0</v>
      </c>
      <c r="W7" s="414">
        <f t="shared" si="9"/>
        <v>2772</v>
      </c>
      <c r="X7" s="414">
        <f t="shared" si="10"/>
        <v>12088</v>
      </c>
      <c r="Y7" s="414">
        <f t="shared" si="11"/>
        <v>229671</v>
      </c>
      <c r="Z7" s="414"/>
      <c r="AA7" s="414"/>
      <c r="AB7" s="414"/>
      <c r="AC7" s="414"/>
      <c r="AD7" s="414"/>
      <c r="AE7" s="414"/>
      <c r="AF7" s="414"/>
      <c r="AG7" s="414"/>
      <c r="AH7" s="414"/>
      <c r="AI7" s="414"/>
      <c r="AJ7" s="414"/>
      <c r="AK7" s="414"/>
      <c r="AL7" s="414"/>
      <c r="AM7" s="414"/>
      <c r="AN7" s="414"/>
      <c r="AO7" s="414"/>
      <c r="AP7" s="414"/>
      <c r="AQ7" s="414"/>
      <c r="AR7" s="414"/>
      <c r="AS7" s="414"/>
      <c r="AT7" s="414"/>
      <c r="AU7" s="414"/>
      <c r="AV7" s="414"/>
      <c r="AW7" s="414"/>
      <c r="AX7" s="414"/>
      <c r="AY7" s="414"/>
      <c r="AZ7" s="414"/>
      <c r="BA7" s="414"/>
      <c r="BB7" s="414"/>
      <c r="BC7" s="414"/>
      <c r="BD7" s="414"/>
      <c r="BE7" s="414"/>
      <c r="BF7" s="414"/>
      <c r="BG7" s="414"/>
    </row>
    <row r="8" spans="1:59" ht="18" customHeight="1" x14ac:dyDescent="0.25">
      <c r="A8" s="411">
        <v>0</v>
      </c>
      <c r="B8" s="411">
        <v>3</v>
      </c>
      <c r="C8" s="412" t="s">
        <v>13</v>
      </c>
      <c r="D8" s="411">
        <v>5</v>
      </c>
      <c r="E8" s="412" t="s">
        <v>13</v>
      </c>
      <c r="F8" s="411">
        <v>1</v>
      </c>
      <c r="G8" s="412" t="s">
        <v>7</v>
      </c>
      <c r="H8" s="409">
        <v>822.14711745563739</v>
      </c>
      <c r="I8" s="409">
        <v>801.80930050800737</v>
      </c>
      <c r="J8" s="409">
        <v>11111003.880945522</v>
      </c>
      <c r="K8" s="409">
        <v>11111003.880945522</v>
      </c>
      <c r="L8" s="409">
        <v>0</v>
      </c>
      <c r="M8" s="409">
        <v>3948890.0814109272</v>
      </c>
      <c r="N8" s="409">
        <v>0</v>
      </c>
      <c r="O8" s="414">
        <f t="shared" si="1"/>
        <v>822</v>
      </c>
      <c r="P8" s="414">
        <f t="shared" si="2"/>
        <v>802</v>
      </c>
      <c r="Q8" s="414">
        <f t="shared" si="3"/>
        <v>11111004</v>
      </c>
      <c r="R8" s="414">
        <f t="shared" si="4"/>
        <v>11111004</v>
      </c>
      <c r="S8" s="414">
        <f t="shared" si="5"/>
        <v>0</v>
      </c>
      <c r="T8" s="414">
        <f t="shared" si="6"/>
        <v>3948890</v>
      </c>
      <c r="U8" s="414">
        <f t="shared" si="7"/>
        <v>0</v>
      </c>
      <c r="V8" s="414">
        <f t="shared" si="8"/>
        <v>3948890</v>
      </c>
      <c r="W8" s="414">
        <f t="shared" si="9"/>
        <v>444440</v>
      </c>
      <c r="X8" s="414">
        <f t="shared" si="10"/>
        <v>335884</v>
      </c>
      <c r="Y8" s="414">
        <f t="shared" si="11"/>
        <v>6381790</v>
      </c>
      <c r="Z8" s="414"/>
      <c r="AA8" s="414"/>
      <c r="AB8" s="414"/>
      <c r="AC8" s="414"/>
      <c r="AD8" s="414"/>
      <c r="AE8" s="414"/>
      <c r="AF8" s="414"/>
      <c r="AG8" s="414"/>
      <c r="AH8" s="414"/>
      <c r="AI8" s="414"/>
      <c r="AJ8" s="414"/>
      <c r="AK8" s="414"/>
      <c r="AL8" s="414"/>
      <c r="AM8" s="414"/>
      <c r="AN8" s="414"/>
      <c r="AO8" s="414"/>
      <c r="AP8" s="414"/>
      <c r="AQ8" s="414"/>
      <c r="AR8" s="414"/>
      <c r="AS8" s="414"/>
      <c r="AT8" s="414"/>
      <c r="AU8" s="414"/>
      <c r="AV8" s="414"/>
      <c r="AW8" s="414"/>
      <c r="AX8" s="414"/>
      <c r="AY8" s="414"/>
      <c r="AZ8" s="414"/>
      <c r="BA8" s="414"/>
      <c r="BB8" s="414"/>
      <c r="BC8" s="414"/>
      <c r="BD8" s="414"/>
      <c r="BE8" s="414"/>
      <c r="BF8" s="414"/>
      <c r="BG8" s="414"/>
    </row>
    <row r="9" spans="1:59" ht="18" customHeight="1" x14ac:dyDescent="0.25">
      <c r="A9" s="411">
        <v>0</v>
      </c>
      <c r="B9" s="411">
        <v>3</v>
      </c>
      <c r="C9" s="412" t="s">
        <v>13</v>
      </c>
      <c r="D9" s="411">
        <v>5</v>
      </c>
      <c r="E9" s="412" t="s">
        <v>13</v>
      </c>
      <c r="F9" s="411">
        <v>2</v>
      </c>
      <c r="G9" s="412" t="s">
        <v>9</v>
      </c>
      <c r="H9" s="409">
        <v>2186.0076551907082</v>
      </c>
      <c r="I9" s="409">
        <v>1991.4660766961654</v>
      </c>
      <c r="J9" s="409">
        <v>50868247.965869807</v>
      </c>
      <c r="K9" s="409">
        <v>28529214.992498085</v>
      </c>
      <c r="L9" s="409">
        <v>0</v>
      </c>
      <c r="M9" s="409">
        <v>14178824.302613787</v>
      </c>
      <c r="N9" s="409">
        <v>20929648.658955291</v>
      </c>
      <c r="O9" s="414">
        <f t="shared" si="1"/>
        <v>2186</v>
      </c>
      <c r="P9" s="414">
        <f t="shared" si="2"/>
        <v>1991</v>
      </c>
      <c r="Q9" s="414">
        <f t="shared" si="3"/>
        <v>50868248</v>
      </c>
      <c r="R9" s="414">
        <f t="shared" si="4"/>
        <v>28529215</v>
      </c>
      <c r="S9" s="414">
        <f t="shared" si="5"/>
        <v>0</v>
      </c>
      <c r="T9" s="414">
        <f t="shared" si="6"/>
        <v>14178824</v>
      </c>
      <c r="U9" s="414">
        <f t="shared" si="7"/>
        <v>20929649</v>
      </c>
      <c r="V9" s="414">
        <f t="shared" si="8"/>
        <v>35108473</v>
      </c>
      <c r="W9" s="414">
        <f t="shared" si="9"/>
        <v>1141169</v>
      </c>
      <c r="X9" s="414">
        <f t="shared" si="10"/>
        <v>730930</v>
      </c>
      <c r="Y9" s="414">
        <f t="shared" si="11"/>
        <v>13887676</v>
      </c>
      <c r="Z9" s="414"/>
      <c r="AA9" s="414"/>
      <c r="AB9" s="414"/>
      <c r="AC9" s="414"/>
      <c r="AD9" s="414"/>
      <c r="AE9" s="414"/>
      <c r="AF9" s="414"/>
      <c r="AG9" s="414"/>
      <c r="AH9" s="414"/>
      <c r="AI9" s="414"/>
      <c r="AJ9" s="414"/>
      <c r="AK9" s="414"/>
      <c r="AL9" s="414"/>
      <c r="AM9" s="414"/>
      <c r="AN9" s="414"/>
      <c r="AO9" s="414"/>
      <c r="AP9" s="414"/>
      <c r="AQ9" s="414"/>
      <c r="AR9" s="414"/>
      <c r="AS9" s="414"/>
      <c r="AT9" s="414"/>
      <c r="AU9" s="414"/>
      <c r="AV9" s="414"/>
      <c r="AW9" s="414"/>
      <c r="AX9" s="414"/>
      <c r="AY9" s="414"/>
      <c r="AZ9" s="414"/>
      <c r="BA9" s="414"/>
      <c r="BB9" s="414"/>
      <c r="BC9" s="414"/>
      <c r="BD9" s="414"/>
      <c r="BE9" s="414"/>
      <c r="BF9" s="414"/>
      <c r="BG9" s="414"/>
    </row>
    <row r="10" spans="1:59" ht="18" customHeight="1" x14ac:dyDescent="0.25">
      <c r="A10" s="411">
        <v>0</v>
      </c>
      <c r="B10" s="411">
        <v>5</v>
      </c>
      <c r="C10" s="412" t="s">
        <v>16</v>
      </c>
      <c r="D10" s="411">
        <v>7</v>
      </c>
      <c r="E10" s="412" t="s">
        <v>16</v>
      </c>
      <c r="F10" s="411">
        <v>1</v>
      </c>
      <c r="G10" s="412" t="s">
        <v>7</v>
      </c>
      <c r="H10" s="409">
        <v>76.657552608872948</v>
      </c>
      <c r="I10" s="409">
        <v>64.912280701761503</v>
      </c>
      <c r="J10" s="409">
        <v>912845.9032758103</v>
      </c>
      <c r="K10" s="409">
        <v>912845.9032758103</v>
      </c>
      <c r="L10" s="409">
        <v>0</v>
      </c>
      <c r="M10" s="409">
        <v>72523.284510157784</v>
      </c>
      <c r="N10" s="409">
        <v>0</v>
      </c>
      <c r="O10" s="414">
        <f t="shared" si="1"/>
        <v>77</v>
      </c>
      <c r="P10" s="414">
        <f t="shared" si="2"/>
        <v>65</v>
      </c>
      <c r="Q10" s="414">
        <f t="shared" si="3"/>
        <v>912846</v>
      </c>
      <c r="R10" s="414">
        <f t="shared" si="4"/>
        <v>912846</v>
      </c>
      <c r="S10" s="414">
        <f t="shared" si="5"/>
        <v>0</v>
      </c>
      <c r="T10" s="414">
        <f t="shared" si="6"/>
        <v>72523</v>
      </c>
      <c r="U10" s="414">
        <f t="shared" si="7"/>
        <v>0</v>
      </c>
      <c r="V10" s="414">
        <f t="shared" si="8"/>
        <v>72523</v>
      </c>
      <c r="W10" s="414">
        <f t="shared" si="9"/>
        <v>36514</v>
      </c>
      <c r="X10" s="414">
        <f t="shared" si="10"/>
        <v>40190</v>
      </c>
      <c r="Y10" s="414">
        <f t="shared" si="11"/>
        <v>763619</v>
      </c>
      <c r="Z10" s="414"/>
      <c r="AA10" s="414"/>
      <c r="AB10" s="414"/>
      <c r="AC10" s="414"/>
      <c r="AD10" s="414"/>
      <c r="AE10" s="414"/>
      <c r="AF10" s="414"/>
      <c r="AG10" s="414"/>
      <c r="AH10" s="414"/>
      <c r="AI10" s="414"/>
      <c r="AJ10" s="414"/>
      <c r="AK10" s="414"/>
      <c r="AL10" s="414"/>
      <c r="AM10" s="414"/>
      <c r="AN10" s="414"/>
      <c r="AO10" s="414"/>
      <c r="AP10" s="414"/>
      <c r="AQ10" s="414"/>
      <c r="AR10" s="414"/>
      <c r="AS10" s="414"/>
      <c r="AT10" s="414"/>
      <c r="AU10" s="414"/>
      <c r="AV10" s="414"/>
      <c r="AW10" s="414"/>
      <c r="AX10" s="414"/>
      <c r="AY10" s="414"/>
      <c r="AZ10" s="414"/>
      <c r="BA10" s="414"/>
      <c r="BB10" s="414"/>
      <c r="BC10" s="414"/>
      <c r="BD10" s="414"/>
      <c r="BE10" s="414"/>
      <c r="BF10" s="414"/>
      <c r="BG10" s="414"/>
    </row>
    <row r="11" spans="1:59" ht="18" customHeight="1" x14ac:dyDescent="0.25">
      <c r="A11" s="411">
        <v>0</v>
      </c>
      <c r="B11" s="411">
        <v>5</v>
      </c>
      <c r="C11" s="412" t="s">
        <v>16</v>
      </c>
      <c r="D11" s="411">
        <v>7</v>
      </c>
      <c r="E11" s="412" t="s">
        <v>16</v>
      </c>
      <c r="F11" s="411">
        <v>2</v>
      </c>
      <c r="G11" s="412" t="s">
        <v>9</v>
      </c>
      <c r="H11" s="409">
        <v>102.56440955057219</v>
      </c>
      <c r="I11" s="409">
        <v>83.045977011489043</v>
      </c>
      <c r="J11" s="409">
        <v>2137573.4057173366</v>
      </c>
      <c r="K11" s="409">
        <v>1203625.9124360839</v>
      </c>
      <c r="L11" s="409">
        <v>0</v>
      </c>
      <c r="M11" s="409">
        <v>192290.21949033753</v>
      </c>
      <c r="N11" s="409">
        <v>356116.32368073636</v>
      </c>
      <c r="O11" s="414">
        <f t="shared" si="1"/>
        <v>103</v>
      </c>
      <c r="P11" s="414">
        <f t="shared" si="2"/>
        <v>83</v>
      </c>
      <c r="Q11" s="414">
        <f t="shared" si="3"/>
        <v>2137573</v>
      </c>
      <c r="R11" s="414">
        <f t="shared" si="4"/>
        <v>1203626</v>
      </c>
      <c r="S11" s="414">
        <f t="shared" si="5"/>
        <v>0</v>
      </c>
      <c r="T11" s="414">
        <f t="shared" si="6"/>
        <v>192290</v>
      </c>
      <c r="U11" s="414">
        <f t="shared" si="7"/>
        <v>356116</v>
      </c>
      <c r="V11" s="414">
        <f t="shared" si="8"/>
        <v>548406</v>
      </c>
      <c r="W11" s="414">
        <f t="shared" si="9"/>
        <v>48145</v>
      </c>
      <c r="X11" s="414">
        <f t="shared" si="10"/>
        <v>77051</v>
      </c>
      <c r="Y11" s="414">
        <f t="shared" si="11"/>
        <v>1463971</v>
      </c>
      <c r="Z11" s="414"/>
      <c r="AA11" s="414"/>
      <c r="AB11" s="414"/>
      <c r="AC11" s="414"/>
      <c r="AD11" s="414"/>
      <c r="AE11" s="414"/>
      <c r="AF11" s="414"/>
      <c r="AG11" s="414"/>
      <c r="AH11" s="414"/>
      <c r="AI11" s="414"/>
      <c r="AJ11" s="414"/>
      <c r="AK11" s="414"/>
      <c r="AL11" s="414"/>
      <c r="AM11" s="414"/>
      <c r="AN11" s="414"/>
      <c r="AO11" s="414"/>
      <c r="AP11" s="414"/>
      <c r="AQ11" s="414"/>
      <c r="AR11" s="414"/>
      <c r="AS11" s="414"/>
      <c r="AT11" s="414"/>
      <c r="AU11" s="414"/>
      <c r="AV11" s="414"/>
      <c r="AW11" s="414"/>
      <c r="AX11" s="414"/>
      <c r="AY11" s="414"/>
      <c r="AZ11" s="414"/>
      <c r="BA11" s="414"/>
      <c r="BB11" s="414"/>
      <c r="BC11" s="414"/>
      <c r="BD11" s="414"/>
      <c r="BE11" s="414"/>
      <c r="BF11" s="414"/>
      <c r="BG11" s="414"/>
    </row>
    <row r="12" spans="1:59" ht="18" customHeight="1" x14ac:dyDescent="0.25">
      <c r="A12" s="411">
        <v>0</v>
      </c>
      <c r="B12" s="411">
        <v>7</v>
      </c>
      <c r="C12" s="412" t="s">
        <v>18</v>
      </c>
      <c r="D12" s="411">
        <v>9</v>
      </c>
      <c r="E12" s="412" t="s">
        <v>18</v>
      </c>
      <c r="F12" s="411">
        <v>1</v>
      </c>
      <c r="G12" s="412" t="s">
        <v>7</v>
      </c>
      <c r="H12" s="409">
        <v>259.41886460859592</v>
      </c>
      <c r="I12" s="409">
        <v>268.75985663081792</v>
      </c>
      <c r="J12" s="409">
        <v>3895979.8573512118</v>
      </c>
      <c r="K12" s="409">
        <v>3895979.8573512118</v>
      </c>
      <c r="L12" s="409">
        <v>0</v>
      </c>
      <c r="M12" s="409">
        <v>1001899.653373158</v>
      </c>
      <c r="N12" s="409">
        <v>0</v>
      </c>
      <c r="O12" s="414">
        <f t="shared" si="1"/>
        <v>259</v>
      </c>
      <c r="P12" s="414">
        <f t="shared" si="2"/>
        <v>269</v>
      </c>
      <c r="Q12" s="414">
        <f t="shared" si="3"/>
        <v>3895980</v>
      </c>
      <c r="R12" s="414">
        <f t="shared" si="4"/>
        <v>3895980</v>
      </c>
      <c r="S12" s="414">
        <f t="shared" si="5"/>
        <v>0</v>
      </c>
      <c r="T12" s="414">
        <f t="shared" si="6"/>
        <v>1001900</v>
      </c>
      <c r="U12" s="414">
        <f t="shared" si="7"/>
        <v>0</v>
      </c>
      <c r="V12" s="414">
        <f t="shared" si="8"/>
        <v>1001900</v>
      </c>
      <c r="W12" s="414">
        <f t="shared" si="9"/>
        <v>155839</v>
      </c>
      <c r="X12" s="414">
        <f t="shared" si="10"/>
        <v>136912</v>
      </c>
      <c r="Y12" s="414">
        <f t="shared" si="11"/>
        <v>2601329</v>
      </c>
      <c r="Z12" s="414"/>
      <c r="AA12" s="414"/>
      <c r="AB12" s="414"/>
      <c r="AC12" s="414"/>
      <c r="AD12" s="414"/>
      <c r="AE12" s="414"/>
      <c r="AF12" s="414"/>
      <c r="AG12" s="414"/>
      <c r="AH12" s="414"/>
      <c r="AI12" s="414"/>
      <c r="AJ12" s="414"/>
      <c r="AK12" s="414"/>
      <c r="AL12" s="414"/>
      <c r="AM12" s="414"/>
      <c r="AN12" s="414"/>
      <c r="AO12" s="414"/>
      <c r="AP12" s="414"/>
      <c r="AQ12" s="414"/>
      <c r="AR12" s="414"/>
      <c r="AS12" s="414"/>
      <c r="AT12" s="414"/>
      <c r="AU12" s="414"/>
      <c r="AV12" s="414"/>
      <c r="AW12" s="414"/>
      <c r="AX12" s="414"/>
      <c r="AY12" s="414"/>
      <c r="AZ12" s="414"/>
      <c r="BA12" s="414"/>
      <c r="BB12" s="414"/>
      <c r="BC12" s="414"/>
      <c r="BD12" s="414"/>
      <c r="BE12" s="414"/>
      <c r="BF12" s="414"/>
      <c r="BG12" s="414"/>
    </row>
    <row r="13" spans="1:59" ht="18" customHeight="1" x14ac:dyDescent="0.25">
      <c r="A13" s="411">
        <v>0</v>
      </c>
      <c r="B13" s="411">
        <v>7</v>
      </c>
      <c r="C13" s="412" t="s">
        <v>18</v>
      </c>
      <c r="D13" s="411">
        <v>9</v>
      </c>
      <c r="E13" s="412" t="s">
        <v>18</v>
      </c>
      <c r="F13" s="411">
        <v>2</v>
      </c>
      <c r="G13" s="412" t="s">
        <v>9</v>
      </c>
      <c r="H13" s="409">
        <v>1001.2318030203623</v>
      </c>
      <c r="I13" s="409">
        <v>897.10798650169397</v>
      </c>
      <c r="J13" s="409">
        <v>25244007.484831579</v>
      </c>
      <c r="K13" s="409">
        <v>14235587.899345657</v>
      </c>
      <c r="L13" s="409">
        <v>0</v>
      </c>
      <c r="M13" s="409">
        <v>3880000.2636258565</v>
      </c>
      <c r="N13" s="409">
        <v>9964811.0398550685</v>
      </c>
      <c r="O13" s="414">
        <f t="shared" si="1"/>
        <v>1001</v>
      </c>
      <c r="P13" s="414">
        <f t="shared" si="2"/>
        <v>897</v>
      </c>
      <c r="Q13" s="414">
        <f t="shared" si="3"/>
        <v>25244007</v>
      </c>
      <c r="R13" s="414">
        <f t="shared" si="4"/>
        <v>14235588</v>
      </c>
      <c r="S13" s="414">
        <f t="shared" si="5"/>
        <v>0</v>
      </c>
      <c r="T13" s="414">
        <f t="shared" si="6"/>
        <v>3880000</v>
      </c>
      <c r="U13" s="414">
        <f t="shared" si="7"/>
        <v>9964811</v>
      </c>
      <c r="V13" s="414">
        <f t="shared" si="8"/>
        <v>13844811</v>
      </c>
      <c r="W13" s="414">
        <f t="shared" si="9"/>
        <v>569424</v>
      </c>
      <c r="X13" s="414">
        <f t="shared" si="10"/>
        <v>541489</v>
      </c>
      <c r="Y13" s="414">
        <f t="shared" si="11"/>
        <v>10288283</v>
      </c>
      <c r="Z13" s="414"/>
      <c r="AA13" s="414"/>
      <c r="AB13" s="414"/>
      <c r="AC13" s="414"/>
      <c r="AD13" s="414"/>
      <c r="AE13" s="414"/>
      <c r="AF13" s="414"/>
      <c r="AG13" s="414"/>
      <c r="AH13" s="414"/>
      <c r="AI13" s="414"/>
      <c r="AJ13" s="414"/>
      <c r="AK13" s="414"/>
      <c r="AL13" s="414"/>
      <c r="AM13" s="414"/>
      <c r="AN13" s="414"/>
      <c r="AO13" s="414"/>
      <c r="AP13" s="414"/>
      <c r="AQ13" s="414"/>
      <c r="AR13" s="414"/>
      <c r="AS13" s="414"/>
      <c r="AT13" s="414"/>
      <c r="AU13" s="414"/>
      <c r="AV13" s="414"/>
      <c r="AW13" s="414"/>
      <c r="AX13" s="414"/>
      <c r="AY13" s="414"/>
      <c r="AZ13" s="414"/>
      <c r="BA13" s="414"/>
      <c r="BB13" s="414"/>
      <c r="BC13" s="414"/>
      <c r="BD13" s="414"/>
      <c r="BE13" s="414"/>
      <c r="BF13" s="414"/>
      <c r="BG13" s="414"/>
    </row>
    <row r="14" spans="1:59" ht="18" customHeight="1" x14ac:dyDescent="0.25">
      <c r="A14" s="411">
        <v>0</v>
      </c>
      <c r="B14" s="411">
        <v>7</v>
      </c>
      <c r="C14" s="412" t="s">
        <v>18</v>
      </c>
      <c r="D14" s="411">
        <v>11</v>
      </c>
      <c r="E14" s="412" t="s">
        <v>19</v>
      </c>
      <c r="F14" s="411">
        <v>1</v>
      </c>
      <c r="G14" s="412" t="s">
        <v>7</v>
      </c>
      <c r="H14" s="409">
        <v>15.945646321581174</v>
      </c>
      <c r="I14" s="409">
        <v>24.533333333327999</v>
      </c>
      <c r="J14" s="409">
        <v>255362.37427463324</v>
      </c>
      <c r="K14" s="409">
        <v>255362.37427463324</v>
      </c>
      <c r="L14" s="409">
        <v>0</v>
      </c>
      <c r="M14" s="409">
        <v>0</v>
      </c>
      <c r="N14" s="409">
        <v>0</v>
      </c>
      <c r="O14" s="414">
        <f t="shared" si="1"/>
        <v>16</v>
      </c>
      <c r="P14" s="414">
        <f t="shared" si="2"/>
        <v>25</v>
      </c>
      <c r="Q14" s="414">
        <f t="shared" si="3"/>
        <v>255362</v>
      </c>
      <c r="R14" s="414">
        <f t="shared" si="4"/>
        <v>255362</v>
      </c>
      <c r="S14" s="414">
        <f t="shared" si="5"/>
        <v>0</v>
      </c>
      <c r="T14" s="414">
        <f t="shared" si="6"/>
        <v>0</v>
      </c>
      <c r="U14" s="414">
        <f t="shared" si="7"/>
        <v>0</v>
      </c>
      <c r="V14" s="414">
        <f t="shared" si="8"/>
        <v>0</v>
      </c>
      <c r="W14" s="414">
        <f t="shared" si="9"/>
        <v>10214</v>
      </c>
      <c r="X14" s="414">
        <f t="shared" si="10"/>
        <v>12257</v>
      </c>
      <c r="Y14" s="414">
        <f t="shared" si="11"/>
        <v>232891</v>
      </c>
      <c r="Z14" s="414"/>
      <c r="AA14" s="414"/>
      <c r="AB14" s="414"/>
      <c r="AC14" s="414"/>
      <c r="AD14" s="414"/>
      <c r="AE14" s="414"/>
      <c r="AF14" s="414"/>
      <c r="AG14" s="414"/>
      <c r="AH14" s="414"/>
      <c r="AI14" s="414"/>
      <c r="AJ14" s="414"/>
      <c r="AK14" s="414"/>
      <c r="AL14" s="414"/>
      <c r="AM14" s="414"/>
      <c r="AN14" s="414"/>
      <c r="AO14" s="414"/>
      <c r="AP14" s="414"/>
      <c r="AQ14" s="414"/>
      <c r="AR14" s="414"/>
      <c r="AS14" s="414"/>
      <c r="AT14" s="414"/>
      <c r="AU14" s="414"/>
      <c r="AV14" s="414"/>
      <c r="AW14" s="414"/>
      <c r="AX14" s="414"/>
      <c r="AY14" s="414"/>
      <c r="AZ14" s="414"/>
      <c r="BA14" s="414"/>
      <c r="BB14" s="414"/>
      <c r="BC14" s="414"/>
      <c r="BD14" s="414"/>
      <c r="BE14" s="414"/>
      <c r="BF14" s="414"/>
      <c r="BG14" s="414"/>
    </row>
    <row r="15" spans="1:59" ht="18" customHeight="1" x14ac:dyDescent="0.25">
      <c r="A15" s="411">
        <v>0</v>
      </c>
      <c r="B15" s="411">
        <v>7</v>
      </c>
      <c r="C15" s="412" t="s">
        <v>18</v>
      </c>
      <c r="D15" s="411">
        <v>11</v>
      </c>
      <c r="E15" s="412" t="s">
        <v>19</v>
      </c>
      <c r="F15" s="411">
        <v>2</v>
      </c>
      <c r="G15" s="412" t="s">
        <v>9</v>
      </c>
      <c r="H15" s="409">
        <v>0.45833333335558596</v>
      </c>
      <c r="I15" s="409">
        <v>2.5333333333281995</v>
      </c>
      <c r="J15" s="409">
        <v>20676.722006875909</v>
      </c>
      <c r="K15" s="409">
        <v>11654.153874504398</v>
      </c>
      <c r="L15" s="409">
        <v>0</v>
      </c>
      <c r="M15" s="409">
        <v>0</v>
      </c>
      <c r="N15" s="409">
        <v>33443.281527157742</v>
      </c>
      <c r="O15" s="414">
        <f t="shared" si="1"/>
        <v>0</v>
      </c>
      <c r="P15" s="414">
        <f t="shared" si="2"/>
        <v>3</v>
      </c>
      <c r="Q15" s="414">
        <f t="shared" si="3"/>
        <v>20677</v>
      </c>
      <c r="R15" s="414">
        <f t="shared" si="4"/>
        <v>11654</v>
      </c>
      <c r="S15" s="414">
        <f t="shared" si="5"/>
        <v>0</v>
      </c>
      <c r="T15" s="414">
        <f t="shared" si="6"/>
        <v>0</v>
      </c>
      <c r="U15" s="414">
        <f t="shared" si="7"/>
        <v>33443</v>
      </c>
      <c r="V15" s="414">
        <f t="shared" si="8"/>
        <v>33443</v>
      </c>
      <c r="W15" s="414">
        <f t="shared" si="9"/>
        <v>466</v>
      </c>
      <c r="X15" s="414">
        <f t="shared" si="10"/>
        <v>-662</v>
      </c>
      <c r="Y15" s="414">
        <f t="shared" si="11"/>
        <v>-12570</v>
      </c>
      <c r="Z15" s="414"/>
      <c r="AA15" s="414"/>
      <c r="AB15" s="414"/>
      <c r="AC15" s="414"/>
      <c r="AD15" s="414"/>
      <c r="AE15" s="414"/>
      <c r="AF15" s="414"/>
      <c r="AG15" s="414"/>
      <c r="AH15" s="414"/>
      <c r="AI15" s="414"/>
      <c r="AJ15" s="414"/>
      <c r="AK15" s="414"/>
      <c r="AL15" s="414"/>
      <c r="AM15" s="414"/>
      <c r="AN15" s="414"/>
      <c r="AO15" s="414"/>
      <c r="AP15" s="414"/>
      <c r="AQ15" s="414"/>
      <c r="AR15" s="414"/>
      <c r="AS15" s="414"/>
      <c r="AT15" s="414"/>
      <c r="AU15" s="414"/>
      <c r="AV15" s="414"/>
      <c r="AW15" s="414"/>
      <c r="AX15" s="414"/>
      <c r="AY15" s="414"/>
      <c r="AZ15" s="414"/>
      <c r="BA15" s="414"/>
      <c r="BB15" s="414"/>
      <c r="BC15" s="414"/>
      <c r="BD15" s="414"/>
      <c r="BE15" s="414"/>
      <c r="BF15" s="414"/>
      <c r="BG15" s="414"/>
    </row>
    <row r="16" spans="1:59" ht="18" customHeight="1" x14ac:dyDescent="0.25">
      <c r="A16" s="411">
        <v>0</v>
      </c>
      <c r="B16" s="411">
        <v>9</v>
      </c>
      <c r="C16" s="412" t="s">
        <v>22</v>
      </c>
      <c r="D16" s="411">
        <v>30</v>
      </c>
      <c r="E16" s="412" t="s">
        <v>23</v>
      </c>
      <c r="F16" s="411">
        <v>1</v>
      </c>
      <c r="G16" s="412" t="s">
        <v>7</v>
      </c>
      <c r="H16" s="409">
        <v>158.87530518254798</v>
      </c>
      <c r="I16" s="409">
        <v>140.51265822784865</v>
      </c>
      <c r="J16" s="409">
        <v>2038148.9172756053</v>
      </c>
      <c r="K16" s="409">
        <v>2038148.9172756053</v>
      </c>
      <c r="L16" s="409">
        <v>0</v>
      </c>
      <c r="M16" s="409">
        <v>446845.152903229</v>
      </c>
      <c r="N16" s="409">
        <v>0</v>
      </c>
      <c r="O16" s="414">
        <f t="shared" si="1"/>
        <v>159</v>
      </c>
      <c r="P16" s="414">
        <f t="shared" si="2"/>
        <v>141</v>
      </c>
      <c r="Q16" s="414">
        <f t="shared" si="3"/>
        <v>2038149</v>
      </c>
      <c r="R16" s="414">
        <f t="shared" si="4"/>
        <v>2038149</v>
      </c>
      <c r="S16" s="414">
        <f t="shared" si="5"/>
        <v>0</v>
      </c>
      <c r="T16" s="414">
        <f t="shared" si="6"/>
        <v>446845</v>
      </c>
      <c r="U16" s="414">
        <f t="shared" si="7"/>
        <v>0</v>
      </c>
      <c r="V16" s="414">
        <f t="shared" si="8"/>
        <v>446845</v>
      </c>
      <c r="W16" s="414">
        <f t="shared" si="9"/>
        <v>81526</v>
      </c>
      <c r="X16" s="414">
        <f t="shared" si="10"/>
        <v>75489</v>
      </c>
      <c r="Y16" s="414">
        <f t="shared" si="11"/>
        <v>1434289</v>
      </c>
      <c r="Z16" s="414"/>
      <c r="AA16" s="414"/>
      <c r="AB16" s="414"/>
      <c r="AC16" s="414"/>
      <c r="AD16" s="414"/>
      <c r="AE16" s="414"/>
      <c r="AF16" s="414"/>
      <c r="AG16" s="414"/>
      <c r="AH16" s="414"/>
      <c r="AI16" s="414"/>
      <c r="AJ16" s="414"/>
      <c r="AK16" s="414"/>
      <c r="AL16" s="414"/>
      <c r="AM16" s="414"/>
      <c r="AN16" s="414"/>
      <c r="AO16" s="414"/>
      <c r="AP16" s="414"/>
      <c r="AQ16" s="414"/>
      <c r="AR16" s="414"/>
      <c r="AS16" s="414"/>
      <c r="AT16" s="414"/>
      <c r="AU16" s="414"/>
      <c r="AV16" s="414"/>
      <c r="AW16" s="414"/>
      <c r="AX16" s="414"/>
      <c r="AY16" s="414"/>
      <c r="AZ16" s="414"/>
      <c r="BA16" s="414"/>
      <c r="BB16" s="414"/>
      <c r="BC16" s="414"/>
      <c r="BD16" s="414"/>
      <c r="BE16" s="414"/>
      <c r="BF16" s="414"/>
      <c r="BG16" s="414"/>
    </row>
    <row r="17" spans="1:59" ht="18" customHeight="1" x14ac:dyDescent="0.25">
      <c r="A17" s="411">
        <v>0</v>
      </c>
      <c r="B17" s="411">
        <v>9</v>
      </c>
      <c r="C17" s="412" t="s">
        <v>22</v>
      </c>
      <c r="D17" s="411">
        <v>30</v>
      </c>
      <c r="E17" s="412" t="s">
        <v>23</v>
      </c>
      <c r="F17" s="411">
        <v>2</v>
      </c>
      <c r="G17" s="412" t="s">
        <v>9</v>
      </c>
      <c r="H17" s="409">
        <v>341.54323789748196</v>
      </c>
      <c r="I17" s="409">
        <v>282.89225589226533</v>
      </c>
      <c r="J17" s="409">
        <v>7366435.6314828973</v>
      </c>
      <c r="K17" s="409">
        <v>4147891.320144237</v>
      </c>
      <c r="L17" s="409">
        <v>0</v>
      </c>
      <c r="M17" s="409">
        <v>1179332.3478534508</v>
      </c>
      <c r="N17" s="409">
        <v>2943098.565944612</v>
      </c>
      <c r="O17" s="414">
        <f t="shared" si="1"/>
        <v>342</v>
      </c>
      <c r="P17" s="414">
        <f t="shared" si="2"/>
        <v>283</v>
      </c>
      <c r="Q17" s="414">
        <f t="shared" si="3"/>
        <v>7366436</v>
      </c>
      <c r="R17" s="414">
        <f t="shared" si="4"/>
        <v>4147891</v>
      </c>
      <c r="S17" s="414">
        <f t="shared" si="5"/>
        <v>0</v>
      </c>
      <c r="T17" s="414">
        <f t="shared" si="6"/>
        <v>1179332</v>
      </c>
      <c r="U17" s="414">
        <f t="shared" si="7"/>
        <v>2943099</v>
      </c>
      <c r="V17" s="414">
        <f t="shared" si="8"/>
        <v>4122431</v>
      </c>
      <c r="W17" s="414">
        <f t="shared" si="9"/>
        <v>165916</v>
      </c>
      <c r="X17" s="414">
        <f t="shared" si="10"/>
        <v>153904</v>
      </c>
      <c r="Y17" s="414">
        <f t="shared" si="11"/>
        <v>2924185</v>
      </c>
      <c r="Z17" s="414"/>
      <c r="AA17" s="414"/>
      <c r="AB17" s="414"/>
      <c r="AC17" s="414"/>
      <c r="AD17" s="414"/>
      <c r="AE17" s="414"/>
      <c r="AF17" s="414"/>
      <c r="AG17" s="414"/>
      <c r="AH17" s="414"/>
      <c r="AI17" s="414"/>
      <c r="AJ17" s="414"/>
      <c r="AK17" s="414"/>
      <c r="AL17" s="414"/>
      <c r="AM17" s="414"/>
      <c r="AN17" s="414"/>
      <c r="AO17" s="414"/>
      <c r="AP17" s="414"/>
      <c r="AQ17" s="414"/>
      <c r="AR17" s="414"/>
      <c r="AS17" s="414"/>
      <c r="AT17" s="414"/>
      <c r="AU17" s="414"/>
      <c r="AV17" s="414"/>
      <c r="AW17" s="414"/>
      <c r="AX17" s="414"/>
      <c r="AY17" s="414"/>
      <c r="AZ17" s="414"/>
      <c r="BA17" s="414"/>
      <c r="BB17" s="414"/>
      <c r="BC17" s="414"/>
      <c r="BD17" s="414"/>
      <c r="BE17" s="414"/>
      <c r="BF17" s="414"/>
      <c r="BG17" s="414"/>
    </row>
    <row r="18" spans="1:59" ht="18" customHeight="1" x14ac:dyDescent="0.25">
      <c r="A18" s="411">
        <v>0</v>
      </c>
      <c r="B18" s="411">
        <v>9</v>
      </c>
      <c r="C18" s="412" t="s">
        <v>22</v>
      </c>
      <c r="D18" s="411">
        <v>33</v>
      </c>
      <c r="E18" s="412" t="s">
        <v>256</v>
      </c>
      <c r="F18" s="411">
        <v>1</v>
      </c>
      <c r="G18" s="412" t="s">
        <v>7</v>
      </c>
      <c r="H18" s="409">
        <v>10.718814814783563</v>
      </c>
      <c r="I18" s="409">
        <v>12.133333333323998</v>
      </c>
      <c r="J18" s="409">
        <v>152927.36326933737</v>
      </c>
      <c r="K18" s="409">
        <v>152927.36326933737</v>
      </c>
      <c r="L18" s="409">
        <v>0</v>
      </c>
      <c r="M18" s="409">
        <v>0</v>
      </c>
      <c r="N18" s="409">
        <v>0</v>
      </c>
      <c r="O18" s="414">
        <f t="shared" si="1"/>
        <v>11</v>
      </c>
      <c r="P18" s="414">
        <f t="shared" si="2"/>
        <v>12</v>
      </c>
      <c r="Q18" s="414">
        <f t="shared" si="3"/>
        <v>152927</v>
      </c>
      <c r="R18" s="414">
        <f t="shared" si="4"/>
        <v>152927</v>
      </c>
      <c r="S18" s="414">
        <f t="shared" si="5"/>
        <v>0</v>
      </c>
      <c r="T18" s="414">
        <f t="shared" si="6"/>
        <v>0</v>
      </c>
      <c r="U18" s="414">
        <f t="shared" si="7"/>
        <v>0</v>
      </c>
      <c r="V18" s="414">
        <f t="shared" si="8"/>
        <v>0</v>
      </c>
      <c r="W18" s="414">
        <f t="shared" si="9"/>
        <v>6117</v>
      </c>
      <c r="X18" s="414">
        <f t="shared" si="10"/>
        <v>7341</v>
      </c>
      <c r="Y18" s="414">
        <f t="shared" si="11"/>
        <v>139469</v>
      </c>
      <c r="Z18" s="414"/>
      <c r="AA18" s="414"/>
      <c r="AB18" s="414"/>
      <c r="AC18" s="414"/>
      <c r="AD18" s="414"/>
      <c r="AE18" s="414"/>
      <c r="AF18" s="414"/>
      <c r="AG18" s="414"/>
      <c r="AH18" s="414"/>
      <c r="AI18" s="414"/>
      <c r="AJ18" s="414"/>
      <c r="AK18" s="414"/>
      <c r="AL18" s="414"/>
      <c r="AM18" s="414"/>
      <c r="AN18" s="414"/>
      <c r="AO18" s="414"/>
      <c r="AP18" s="414"/>
      <c r="AQ18" s="414"/>
      <c r="AR18" s="414"/>
      <c r="AS18" s="414"/>
      <c r="AT18" s="414"/>
      <c r="AU18" s="414"/>
      <c r="AV18" s="414"/>
      <c r="AW18" s="414"/>
      <c r="AX18" s="414"/>
      <c r="AY18" s="414"/>
      <c r="AZ18" s="414"/>
      <c r="BA18" s="414"/>
      <c r="BB18" s="414"/>
      <c r="BC18" s="414"/>
      <c r="BD18" s="414"/>
      <c r="BE18" s="414"/>
      <c r="BF18" s="414"/>
      <c r="BG18" s="414"/>
    </row>
    <row r="19" spans="1:59" ht="18" customHeight="1" x14ac:dyDescent="0.25">
      <c r="A19" s="411">
        <v>0</v>
      </c>
      <c r="B19" s="411">
        <v>9</v>
      </c>
      <c r="C19" s="412" t="s">
        <v>22</v>
      </c>
      <c r="D19" s="411">
        <v>33</v>
      </c>
      <c r="E19" s="412" t="s">
        <v>256</v>
      </c>
      <c r="F19" s="411">
        <v>2</v>
      </c>
      <c r="G19" s="412" t="s">
        <v>9</v>
      </c>
      <c r="H19" s="409">
        <v>12.149406688258887</v>
      </c>
      <c r="I19" s="409">
        <v>11.6999999999897</v>
      </c>
      <c r="J19" s="409">
        <v>311629.96708484972</v>
      </c>
      <c r="K19" s="409">
        <v>175459.87310733943</v>
      </c>
      <c r="L19" s="409">
        <v>0</v>
      </c>
      <c r="M19" s="409">
        <v>0</v>
      </c>
      <c r="N19" s="409">
        <v>0</v>
      </c>
      <c r="O19" s="414">
        <f t="shared" si="1"/>
        <v>12</v>
      </c>
      <c r="P19" s="414">
        <f t="shared" si="2"/>
        <v>12</v>
      </c>
      <c r="Q19" s="414">
        <f t="shared" si="3"/>
        <v>311630</v>
      </c>
      <c r="R19" s="414">
        <f t="shared" si="4"/>
        <v>175460</v>
      </c>
      <c r="S19" s="414">
        <f t="shared" si="5"/>
        <v>0</v>
      </c>
      <c r="T19" s="414">
        <f t="shared" si="6"/>
        <v>0</v>
      </c>
      <c r="U19" s="414">
        <f t="shared" si="7"/>
        <v>0</v>
      </c>
      <c r="V19" s="414">
        <f t="shared" si="8"/>
        <v>0</v>
      </c>
      <c r="W19" s="414">
        <f t="shared" si="9"/>
        <v>7018</v>
      </c>
      <c r="X19" s="414">
        <f t="shared" si="10"/>
        <v>15231</v>
      </c>
      <c r="Y19" s="414">
        <f t="shared" si="11"/>
        <v>289381</v>
      </c>
      <c r="Z19" s="414"/>
      <c r="AA19" s="414"/>
      <c r="AB19" s="414"/>
      <c r="AC19" s="414"/>
      <c r="AD19" s="414"/>
      <c r="AE19" s="414"/>
      <c r="AF19" s="414"/>
      <c r="AG19" s="414"/>
      <c r="AH19" s="414"/>
      <c r="AI19" s="414"/>
      <c r="AJ19" s="414"/>
      <c r="AK19" s="414"/>
      <c r="AL19" s="414"/>
      <c r="AM19" s="414"/>
      <c r="AN19" s="414"/>
      <c r="AO19" s="414"/>
      <c r="AP19" s="414"/>
      <c r="AQ19" s="414"/>
      <c r="AR19" s="414"/>
      <c r="AS19" s="414"/>
      <c r="AT19" s="414"/>
      <c r="AU19" s="414"/>
      <c r="AV19" s="414"/>
      <c r="AW19" s="414"/>
      <c r="AX19" s="414"/>
      <c r="AY19" s="414"/>
      <c r="AZ19" s="414"/>
      <c r="BA19" s="414"/>
      <c r="BB19" s="414"/>
      <c r="BC19" s="414"/>
      <c r="BD19" s="414"/>
      <c r="BE19" s="414"/>
      <c r="BF19" s="414"/>
      <c r="BG19" s="414"/>
    </row>
    <row r="20" spans="1:59" ht="18" customHeight="1" x14ac:dyDescent="0.25">
      <c r="A20" s="411">
        <v>0</v>
      </c>
      <c r="B20" s="411">
        <v>11</v>
      </c>
      <c r="C20" s="412" t="s">
        <v>25</v>
      </c>
      <c r="D20" s="411">
        <v>14</v>
      </c>
      <c r="E20" s="412" t="s">
        <v>27</v>
      </c>
      <c r="F20" s="411">
        <v>1</v>
      </c>
      <c r="G20" s="412" t="s">
        <v>7</v>
      </c>
      <c r="H20" s="409">
        <v>362.0099566298764</v>
      </c>
      <c r="I20" s="409">
        <v>281.04395604395603</v>
      </c>
      <c r="J20" s="409">
        <v>4111442.6432485403</v>
      </c>
      <c r="K20" s="409">
        <v>4111442.6432485403</v>
      </c>
      <c r="L20" s="409">
        <v>0</v>
      </c>
      <c r="M20" s="409">
        <v>126374.13118880789</v>
      </c>
      <c r="N20" s="409">
        <v>0</v>
      </c>
      <c r="O20" s="414">
        <f t="shared" si="1"/>
        <v>362</v>
      </c>
      <c r="P20" s="414">
        <f t="shared" si="2"/>
        <v>281</v>
      </c>
      <c r="Q20" s="414">
        <f t="shared" si="3"/>
        <v>4111443</v>
      </c>
      <c r="R20" s="414">
        <f t="shared" si="4"/>
        <v>4111443</v>
      </c>
      <c r="S20" s="414">
        <f t="shared" si="5"/>
        <v>0</v>
      </c>
      <c r="T20" s="414">
        <f t="shared" si="6"/>
        <v>126374</v>
      </c>
      <c r="U20" s="414">
        <f t="shared" si="7"/>
        <v>0</v>
      </c>
      <c r="V20" s="414">
        <f t="shared" si="8"/>
        <v>126374</v>
      </c>
      <c r="W20" s="414">
        <f t="shared" si="9"/>
        <v>164458</v>
      </c>
      <c r="X20" s="414">
        <f t="shared" si="10"/>
        <v>191031</v>
      </c>
      <c r="Y20" s="414">
        <f t="shared" si="11"/>
        <v>3629580</v>
      </c>
      <c r="Z20" s="414"/>
      <c r="AA20" s="414"/>
      <c r="AB20" s="414"/>
      <c r="AC20" s="414"/>
      <c r="AD20" s="414"/>
      <c r="AE20" s="414"/>
      <c r="AF20" s="414"/>
      <c r="AG20" s="414"/>
      <c r="AH20" s="414"/>
      <c r="AI20" s="414"/>
      <c r="AJ20" s="414"/>
      <c r="AK20" s="414"/>
      <c r="AL20" s="414"/>
      <c r="AM20" s="414"/>
      <c r="AN20" s="414"/>
      <c r="AO20" s="414"/>
      <c r="AP20" s="414"/>
      <c r="AQ20" s="414"/>
      <c r="AR20" s="414"/>
      <c r="AS20" s="414"/>
      <c r="AT20" s="414"/>
      <c r="AU20" s="414"/>
      <c r="AV20" s="414"/>
      <c r="AW20" s="414"/>
      <c r="AX20" s="414"/>
      <c r="AY20" s="414"/>
      <c r="AZ20" s="414"/>
      <c r="BA20" s="414"/>
      <c r="BB20" s="414"/>
      <c r="BC20" s="414"/>
      <c r="BD20" s="414"/>
      <c r="BE20" s="414"/>
      <c r="BF20" s="414"/>
      <c r="BG20" s="414"/>
    </row>
    <row r="21" spans="1:59" ht="18" customHeight="1" x14ac:dyDescent="0.25">
      <c r="A21" s="411">
        <v>0</v>
      </c>
      <c r="B21" s="411">
        <v>11</v>
      </c>
      <c r="C21" s="412" t="s">
        <v>25</v>
      </c>
      <c r="D21" s="411">
        <v>14</v>
      </c>
      <c r="E21" s="412" t="s">
        <v>27</v>
      </c>
      <c r="F21" s="411">
        <v>2</v>
      </c>
      <c r="G21" s="412" t="s">
        <v>9</v>
      </c>
      <c r="H21" s="409">
        <v>113.56438508601148</v>
      </c>
      <c r="I21" s="409">
        <v>91.619047619056417</v>
      </c>
      <c r="J21" s="409">
        <v>2538975.1487994669</v>
      </c>
      <c r="K21" s="409">
        <v>1376535.0875974875</v>
      </c>
      <c r="L21" s="409">
        <v>0</v>
      </c>
      <c r="M21" s="409">
        <v>60276.155970844993</v>
      </c>
      <c r="N21" s="409">
        <v>285331.5810681</v>
      </c>
      <c r="O21" s="414">
        <f t="shared" si="1"/>
        <v>114</v>
      </c>
      <c r="P21" s="414">
        <f t="shared" si="2"/>
        <v>92</v>
      </c>
      <c r="Q21" s="414">
        <f t="shared" si="3"/>
        <v>2538975</v>
      </c>
      <c r="R21" s="414">
        <f t="shared" si="4"/>
        <v>1376535</v>
      </c>
      <c r="S21" s="414">
        <f t="shared" si="5"/>
        <v>0</v>
      </c>
      <c r="T21" s="414">
        <f t="shared" si="6"/>
        <v>60276</v>
      </c>
      <c r="U21" s="414">
        <f t="shared" si="7"/>
        <v>285332</v>
      </c>
      <c r="V21" s="414">
        <f t="shared" si="8"/>
        <v>345608</v>
      </c>
      <c r="W21" s="414">
        <f t="shared" si="9"/>
        <v>55061</v>
      </c>
      <c r="X21" s="414">
        <f t="shared" si="10"/>
        <v>106915</v>
      </c>
      <c r="Y21" s="414">
        <f t="shared" si="11"/>
        <v>2031391</v>
      </c>
      <c r="Z21" s="414"/>
      <c r="AA21" s="414"/>
      <c r="AB21" s="414"/>
      <c r="AC21" s="414"/>
      <c r="AD21" s="414"/>
      <c r="AE21" s="414"/>
      <c r="AF21" s="414"/>
      <c r="AG21" s="414"/>
      <c r="AH21" s="414"/>
      <c r="AI21" s="414"/>
      <c r="AJ21" s="414"/>
      <c r="AK21" s="414"/>
      <c r="AL21" s="414"/>
      <c r="AM21" s="414"/>
      <c r="AN21" s="414"/>
      <c r="AO21" s="414"/>
      <c r="AP21" s="414"/>
      <c r="AQ21" s="414"/>
      <c r="AR21" s="414"/>
      <c r="AS21" s="414"/>
      <c r="AT21" s="414"/>
      <c r="AU21" s="414"/>
      <c r="AV21" s="414"/>
      <c r="AW21" s="414"/>
      <c r="AX21" s="414"/>
      <c r="AY21" s="414"/>
      <c r="AZ21" s="414"/>
      <c r="BA21" s="414"/>
      <c r="BB21" s="414"/>
      <c r="BC21" s="414"/>
      <c r="BD21" s="414"/>
      <c r="BE21" s="414"/>
      <c r="BF21" s="414"/>
      <c r="BG21" s="414"/>
    </row>
    <row r="22" spans="1:59" ht="18" customHeight="1" x14ac:dyDescent="0.25">
      <c r="A22" s="411">
        <v>0</v>
      </c>
      <c r="B22" s="411">
        <v>11</v>
      </c>
      <c r="C22" s="412" t="s">
        <v>25</v>
      </c>
      <c r="D22" s="411">
        <v>16</v>
      </c>
      <c r="E22" s="412" t="s">
        <v>28</v>
      </c>
      <c r="F22" s="411">
        <v>1</v>
      </c>
      <c r="G22" s="412" t="s">
        <v>7</v>
      </c>
      <c r="H22" s="409">
        <v>90.619722143308536</v>
      </c>
      <c r="I22" s="409">
        <v>109.26829268291708</v>
      </c>
      <c r="J22" s="409">
        <v>1371449.8709377442</v>
      </c>
      <c r="K22" s="409">
        <v>1371449.8709377442</v>
      </c>
      <c r="L22" s="409">
        <v>0</v>
      </c>
      <c r="M22" s="409">
        <v>450101.58110009931</v>
      </c>
      <c r="N22" s="409">
        <v>0</v>
      </c>
      <c r="O22" s="414">
        <f t="shared" si="1"/>
        <v>91</v>
      </c>
      <c r="P22" s="414">
        <f t="shared" si="2"/>
        <v>109</v>
      </c>
      <c r="Q22" s="414">
        <f t="shared" si="3"/>
        <v>1371450</v>
      </c>
      <c r="R22" s="414">
        <f t="shared" si="4"/>
        <v>1371450</v>
      </c>
      <c r="S22" s="414">
        <f t="shared" si="5"/>
        <v>0</v>
      </c>
      <c r="T22" s="414">
        <f t="shared" si="6"/>
        <v>450102</v>
      </c>
      <c r="U22" s="414">
        <f t="shared" si="7"/>
        <v>0</v>
      </c>
      <c r="V22" s="414">
        <f t="shared" si="8"/>
        <v>450102</v>
      </c>
      <c r="W22" s="414">
        <f t="shared" si="9"/>
        <v>54858</v>
      </c>
      <c r="X22" s="414">
        <f t="shared" si="10"/>
        <v>43325</v>
      </c>
      <c r="Y22" s="414">
        <f t="shared" si="11"/>
        <v>823165</v>
      </c>
      <c r="Z22" s="414"/>
      <c r="AA22" s="414"/>
      <c r="AB22" s="414"/>
      <c r="AC22" s="414"/>
      <c r="AD22" s="414"/>
      <c r="AE22" s="414"/>
      <c r="AF22" s="414"/>
      <c r="AG22" s="414"/>
      <c r="AH22" s="414"/>
      <c r="AI22" s="414"/>
      <c r="AJ22" s="414"/>
      <c r="AK22" s="414"/>
      <c r="AL22" s="414"/>
      <c r="AM22" s="414"/>
      <c r="AN22" s="414"/>
      <c r="AO22" s="414"/>
      <c r="AP22" s="414"/>
      <c r="AQ22" s="414"/>
      <c r="AR22" s="414"/>
      <c r="AS22" s="414"/>
      <c r="AT22" s="414"/>
      <c r="AU22" s="414"/>
      <c r="AV22" s="414"/>
      <c r="AW22" s="414"/>
      <c r="AX22" s="414"/>
      <c r="AY22" s="414"/>
      <c r="AZ22" s="414"/>
      <c r="BA22" s="414"/>
      <c r="BB22" s="414"/>
      <c r="BC22" s="414"/>
      <c r="BD22" s="414"/>
      <c r="BE22" s="414"/>
      <c r="BF22" s="414"/>
      <c r="BG22" s="414"/>
    </row>
    <row r="23" spans="1:59" ht="18" customHeight="1" x14ac:dyDescent="0.25">
      <c r="A23" s="411">
        <v>0</v>
      </c>
      <c r="B23" s="411">
        <v>11</v>
      </c>
      <c r="C23" s="412" t="s">
        <v>25</v>
      </c>
      <c r="D23" s="411">
        <v>16</v>
      </c>
      <c r="E23" s="412" t="s">
        <v>28</v>
      </c>
      <c r="F23" s="411">
        <v>2</v>
      </c>
      <c r="G23" s="412" t="s">
        <v>9</v>
      </c>
      <c r="H23" s="409">
        <v>73.589383712539401</v>
      </c>
      <c r="I23" s="409">
        <v>73.494505494503898</v>
      </c>
      <c r="J23" s="409">
        <v>1911190.6555931405</v>
      </c>
      <c r="K23" s="409">
        <v>1036183.4804008126</v>
      </c>
      <c r="L23" s="409">
        <v>0</v>
      </c>
      <c r="M23" s="409">
        <v>489630.00810031896</v>
      </c>
      <c r="N23" s="409">
        <v>790443.38260518503</v>
      </c>
      <c r="O23" s="414">
        <f t="shared" si="1"/>
        <v>74</v>
      </c>
      <c r="P23" s="414">
        <f t="shared" si="2"/>
        <v>73</v>
      </c>
      <c r="Q23" s="414">
        <f t="shared" si="3"/>
        <v>1911191</v>
      </c>
      <c r="R23" s="414">
        <f t="shared" si="4"/>
        <v>1036183</v>
      </c>
      <c r="S23" s="414">
        <f t="shared" si="5"/>
        <v>0</v>
      </c>
      <c r="T23" s="414">
        <f t="shared" si="6"/>
        <v>489630</v>
      </c>
      <c r="U23" s="414">
        <f t="shared" si="7"/>
        <v>790443</v>
      </c>
      <c r="V23" s="414">
        <f t="shared" si="8"/>
        <v>1280073</v>
      </c>
      <c r="W23" s="414">
        <f t="shared" si="9"/>
        <v>41447</v>
      </c>
      <c r="X23" s="414">
        <f t="shared" si="10"/>
        <v>29484</v>
      </c>
      <c r="Y23" s="414">
        <f t="shared" si="11"/>
        <v>560187</v>
      </c>
      <c r="Z23" s="414"/>
      <c r="AA23" s="414"/>
      <c r="AB23" s="414"/>
      <c r="AC23" s="414"/>
      <c r="AD23" s="414"/>
      <c r="AE23" s="414"/>
      <c r="AF23" s="414"/>
      <c r="AG23" s="414"/>
      <c r="AH23" s="414"/>
      <c r="AI23" s="414"/>
      <c r="AJ23" s="414"/>
      <c r="AK23" s="414"/>
      <c r="AL23" s="414"/>
      <c r="AM23" s="414"/>
      <c r="AN23" s="414"/>
      <c r="AO23" s="414"/>
      <c r="AP23" s="414"/>
      <c r="AQ23" s="414"/>
      <c r="AR23" s="414"/>
      <c r="AS23" s="414"/>
      <c r="AT23" s="414"/>
      <c r="AU23" s="414"/>
      <c r="AV23" s="414"/>
      <c r="AW23" s="414"/>
      <c r="AX23" s="414"/>
      <c r="AY23" s="414"/>
      <c r="AZ23" s="414"/>
      <c r="BA23" s="414"/>
      <c r="BB23" s="414"/>
      <c r="BC23" s="414"/>
      <c r="BD23" s="414"/>
      <c r="BE23" s="414"/>
      <c r="BF23" s="414"/>
      <c r="BG23" s="414"/>
    </row>
    <row r="24" spans="1:59" ht="18" customHeight="1" x14ac:dyDescent="0.25">
      <c r="A24" s="411">
        <v>0</v>
      </c>
      <c r="B24" s="411">
        <v>17</v>
      </c>
      <c r="C24" s="412" t="s">
        <v>30</v>
      </c>
      <c r="D24" s="411">
        <v>27</v>
      </c>
      <c r="E24" s="412" t="s">
        <v>31</v>
      </c>
      <c r="F24" s="411">
        <v>1</v>
      </c>
      <c r="G24" s="412" t="s">
        <v>7</v>
      </c>
      <c r="H24" s="409">
        <v>204.50375993887846</v>
      </c>
      <c r="I24" s="409">
        <v>172.03389830507493</v>
      </c>
      <c r="J24" s="409">
        <v>2884924.6800039448</v>
      </c>
      <c r="K24" s="409">
        <v>2884924.6800039448</v>
      </c>
      <c r="L24" s="409">
        <v>0</v>
      </c>
      <c r="M24" s="409">
        <v>65633.628947527832</v>
      </c>
      <c r="N24" s="409">
        <v>0</v>
      </c>
      <c r="O24" s="414">
        <f t="shared" si="1"/>
        <v>205</v>
      </c>
      <c r="P24" s="414">
        <f t="shared" si="2"/>
        <v>172</v>
      </c>
      <c r="Q24" s="414">
        <f t="shared" si="3"/>
        <v>2884925</v>
      </c>
      <c r="R24" s="414">
        <f t="shared" si="4"/>
        <v>2884925</v>
      </c>
      <c r="S24" s="414">
        <f t="shared" si="5"/>
        <v>0</v>
      </c>
      <c r="T24" s="414">
        <f t="shared" si="6"/>
        <v>65634</v>
      </c>
      <c r="U24" s="414">
        <f t="shared" si="7"/>
        <v>0</v>
      </c>
      <c r="V24" s="414">
        <f t="shared" si="8"/>
        <v>65634</v>
      </c>
      <c r="W24" s="414">
        <f t="shared" si="9"/>
        <v>115397</v>
      </c>
      <c r="X24" s="414">
        <f t="shared" si="10"/>
        <v>135195</v>
      </c>
      <c r="Y24" s="414">
        <f t="shared" si="11"/>
        <v>2568699</v>
      </c>
      <c r="Z24" s="414"/>
      <c r="AA24" s="414"/>
      <c r="AB24" s="414"/>
      <c r="AC24" s="414"/>
      <c r="AD24" s="414"/>
      <c r="AE24" s="414"/>
      <c r="AF24" s="414"/>
      <c r="AG24" s="414"/>
      <c r="AH24" s="414"/>
      <c r="AI24" s="414"/>
      <c r="AJ24" s="414"/>
      <c r="AK24" s="414"/>
      <c r="AL24" s="414"/>
      <c r="AM24" s="414"/>
      <c r="AN24" s="414"/>
      <c r="AO24" s="414"/>
      <c r="AP24" s="414"/>
      <c r="AQ24" s="414"/>
      <c r="AR24" s="414"/>
      <c r="AS24" s="414"/>
      <c r="AT24" s="414"/>
      <c r="AU24" s="414"/>
      <c r="AV24" s="414"/>
      <c r="AW24" s="414"/>
      <c r="AX24" s="414"/>
      <c r="AY24" s="414"/>
      <c r="AZ24" s="414"/>
      <c r="BA24" s="414"/>
      <c r="BB24" s="414"/>
      <c r="BC24" s="414"/>
      <c r="BD24" s="414"/>
      <c r="BE24" s="414"/>
      <c r="BF24" s="414"/>
      <c r="BG24" s="414"/>
    </row>
    <row r="25" spans="1:59" ht="18" customHeight="1" x14ac:dyDescent="0.25">
      <c r="A25" s="411">
        <v>0</v>
      </c>
      <c r="B25" s="411">
        <v>17</v>
      </c>
      <c r="C25" s="412" t="s">
        <v>30</v>
      </c>
      <c r="D25" s="411">
        <v>27</v>
      </c>
      <c r="E25" s="412" t="s">
        <v>31</v>
      </c>
      <c r="F25" s="411">
        <v>2</v>
      </c>
      <c r="G25" s="412" t="s">
        <v>9</v>
      </c>
      <c r="H25" s="409">
        <v>90.989765458793087</v>
      </c>
      <c r="I25" s="409">
        <v>76.378600823051528</v>
      </c>
      <c r="J25" s="409">
        <v>2189589.5740267946</v>
      </c>
      <c r="K25" s="409">
        <v>1281154.367945228</v>
      </c>
      <c r="L25" s="409">
        <v>0</v>
      </c>
      <c r="M25" s="409">
        <v>49093.08621042742</v>
      </c>
      <c r="N25" s="409">
        <v>77855.839190741608</v>
      </c>
      <c r="O25" s="414">
        <f t="shared" si="1"/>
        <v>91</v>
      </c>
      <c r="P25" s="414">
        <f t="shared" si="2"/>
        <v>76</v>
      </c>
      <c r="Q25" s="414">
        <f t="shared" si="3"/>
        <v>2189590</v>
      </c>
      <c r="R25" s="414">
        <f t="shared" si="4"/>
        <v>1281154</v>
      </c>
      <c r="S25" s="414">
        <f t="shared" si="5"/>
        <v>0</v>
      </c>
      <c r="T25" s="414">
        <f t="shared" si="6"/>
        <v>49093</v>
      </c>
      <c r="U25" s="414">
        <f t="shared" si="7"/>
        <v>77856</v>
      </c>
      <c r="V25" s="414">
        <f t="shared" si="8"/>
        <v>126949</v>
      </c>
      <c r="W25" s="414">
        <f t="shared" si="9"/>
        <v>51246</v>
      </c>
      <c r="X25" s="414">
        <f t="shared" si="10"/>
        <v>100570</v>
      </c>
      <c r="Y25" s="414">
        <f t="shared" si="11"/>
        <v>1910825</v>
      </c>
      <c r="Z25" s="414"/>
      <c r="AA25" s="414"/>
      <c r="AB25" s="414"/>
      <c r="AC25" s="414"/>
      <c r="AD25" s="414"/>
      <c r="AE25" s="414"/>
      <c r="AF25" s="414"/>
      <c r="AG25" s="414"/>
      <c r="AH25" s="414"/>
      <c r="AI25" s="414"/>
      <c r="AJ25" s="414"/>
      <c r="AK25" s="414"/>
      <c r="AL25" s="414"/>
      <c r="AM25" s="414"/>
      <c r="AN25" s="414"/>
      <c r="AO25" s="414"/>
      <c r="AP25" s="414"/>
      <c r="AQ25" s="414"/>
      <c r="AR25" s="414"/>
      <c r="AS25" s="414"/>
      <c r="AT25" s="414"/>
      <c r="AU25" s="414"/>
      <c r="AV25" s="414"/>
      <c r="AW25" s="414"/>
      <c r="AX25" s="414"/>
      <c r="AY25" s="414"/>
      <c r="AZ25" s="414"/>
      <c r="BA25" s="414"/>
      <c r="BB25" s="414"/>
      <c r="BC25" s="414"/>
      <c r="BD25" s="414"/>
      <c r="BE25" s="414"/>
      <c r="BF25" s="414"/>
      <c r="BG25" s="414"/>
    </row>
    <row r="26" spans="1:59" ht="18" customHeight="1" x14ac:dyDescent="0.25">
      <c r="A26" s="411">
        <v>0</v>
      </c>
      <c r="B26" s="411">
        <v>19</v>
      </c>
      <c r="C26" s="412" t="s">
        <v>33</v>
      </c>
      <c r="D26" s="411">
        <v>67</v>
      </c>
      <c r="E26" s="412" t="s">
        <v>257</v>
      </c>
      <c r="F26" s="411">
        <v>1</v>
      </c>
      <c r="G26" s="412" t="s">
        <v>7</v>
      </c>
      <c r="H26" s="409">
        <v>29.202345553991286</v>
      </c>
      <c r="I26" s="409">
        <v>34.074074074058146</v>
      </c>
      <c r="J26" s="409">
        <v>487060.31763632811</v>
      </c>
      <c r="K26" s="409">
        <v>487060.31763632811</v>
      </c>
      <c r="L26" s="409">
        <v>0</v>
      </c>
      <c r="M26" s="409">
        <v>44983.243328743672</v>
      </c>
      <c r="N26" s="409">
        <v>0</v>
      </c>
      <c r="O26" s="414">
        <f t="shared" si="1"/>
        <v>29</v>
      </c>
      <c r="P26" s="414">
        <f t="shared" si="2"/>
        <v>34</v>
      </c>
      <c r="Q26" s="414">
        <f t="shared" si="3"/>
        <v>487060</v>
      </c>
      <c r="R26" s="414">
        <f t="shared" si="4"/>
        <v>487060</v>
      </c>
      <c r="S26" s="414">
        <f t="shared" si="5"/>
        <v>0</v>
      </c>
      <c r="T26" s="414">
        <f t="shared" si="6"/>
        <v>44983</v>
      </c>
      <c r="U26" s="414">
        <f t="shared" si="7"/>
        <v>0</v>
      </c>
      <c r="V26" s="414">
        <f t="shared" si="8"/>
        <v>44983</v>
      </c>
      <c r="W26" s="414">
        <f t="shared" si="9"/>
        <v>19482</v>
      </c>
      <c r="X26" s="414">
        <f t="shared" si="10"/>
        <v>21130</v>
      </c>
      <c r="Y26" s="414">
        <f t="shared" si="11"/>
        <v>401465</v>
      </c>
      <c r="Z26" s="414"/>
      <c r="AA26" s="414"/>
      <c r="AB26" s="414"/>
      <c r="AC26" s="414"/>
      <c r="AD26" s="414"/>
      <c r="AE26" s="414"/>
      <c r="AF26" s="414"/>
      <c r="AG26" s="414"/>
      <c r="AH26" s="414"/>
      <c r="AI26" s="414"/>
      <c r="AJ26" s="414"/>
      <c r="AK26" s="414"/>
      <c r="AL26" s="414"/>
      <c r="AM26" s="414"/>
      <c r="AN26" s="414"/>
      <c r="AO26" s="414"/>
      <c r="AP26" s="414"/>
      <c r="AQ26" s="414"/>
      <c r="AR26" s="414"/>
      <c r="AS26" s="414"/>
      <c r="AT26" s="414"/>
      <c r="AU26" s="414"/>
      <c r="AV26" s="414"/>
      <c r="AW26" s="414"/>
      <c r="AX26" s="414"/>
      <c r="AY26" s="414"/>
      <c r="AZ26" s="414"/>
      <c r="BA26" s="414"/>
      <c r="BB26" s="414"/>
      <c r="BC26" s="414"/>
      <c r="BD26" s="414"/>
      <c r="BE26" s="414"/>
      <c r="BF26" s="414"/>
      <c r="BG26" s="414"/>
    </row>
    <row r="27" spans="1:59" ht="18" customHeight="1" x14ac:dyDescent="0.25">
      <c r="A27" s="411">
        <v>0</v>
      </c>
      <c r="B27" s="411">
        <v>19</v>
      </c>
      <c r="C27" s="412" t="s">
        <v>33</v>
      </c>
      <c r="D27" s="411">
        <v>67</v>
      </c>
      <c r="E27" s="412" t="s">
        <v>257</v>
      </c>
      <c r="F27" s="411">
        <v>2</v>
      </c>
      <c r="G27" s="412" t="s">
        <v>9</v>
      </c>
      <c r="H27" s="409">
        <v>42.655440688760677</v>
      </c>
      <c r="I27" s="409">
        <v>35.032679738548104</v>
      </c>
      <c r="J27" s="409">
        <v>977983.77185736538</v>
      </c>
      <c r="K27" s="409">
        <v>573268.26174226997</v>
      </c>
      <c r="L27" s="409">
        <v>0</v>
      </c>
      <c r="M27" s="409">
        <v>129365.34488346055</v>
      </c>
      <c r="N27" s="409">
        <v>253885.40006085439</v>
      </c>
      <c r="O27" s="414">
        <f t="shared" si="1"/>
        <v>43</v>
      </c>
      <c r="P27" s="414">
        <f t="shared" si="2"/>
        <v>35</v>
      </c>
      <c r="Q27" s="414">
        <f t="shared" si="3"/>
        <v>977984</v>
      </c>
      <c r="R27" s="414">
        <f t="shared" si="4"/>
        <v>573268</v>
      </c>
      <c r="S27" s="414">
        <f t="shared" si="5"/>
        <v>0</v>
      </c>
      <c r="T27" s="414">
        <f t="shared" si="6"/>
        <v>129365</v>
      </c>
      <c r="U27" s="414">
        <f t="shared" si="7"/>
        <v>253885</v>
      </c>
      <c r="V27" s="414">
        <f t="shared" si="8"/>
        <v>383250</v>
      </c>
      <c r="W27" s="414">
        <f t="shared" si="9"/>
        <v>22931</v>
      </c>
      <c r="X27" s="414">
        <f t="shared" si="10"/>
        <v>28590</v>
      </c>
      <c r="Y27" s="414">
        <f t="shared" si="11"/>
        <v>543213</v>
      </c>
      <c r="Z27" s="414"/>
      <c r="AA27" s="414"/>
      <c r="AB27" s="414"/>
      <c r="AC27" s="414"/>
      <c r="AD27" s="414"/>
      <c r="AE27" s="414"/>
      <c r="AF27" s="414"/>
      <c r="AG27" s="414"/>
      <c r="AH27" s="414"/>
      <c r="AI27" s="414"/>
      <c r="AJ27" s="414"/>
      <c r="AK27" s="414"/>
      <c r="AL27" s="414"/>
      <c r="AM27" s="414"/>
      <c r="AN27" s="414"/>
      <c r="AO27" s="414"/>
      <c r="AP27" s="414"/>
      <c r="AQ27" s="414"/>
      <c r="AR27" s="414"/>
      <c r="AS27" s="414"/>
      <c r="AT27" s="414"/>
      <c r="AU27" s="414"/>
      <c r="AV27" s="414"/>
      <c r="AW27" s="414"/>
      <c r="AX27" s="414"/>
      <c r="AY27" s="414"/>
      <c r="AZ27" s="414"/>
      <c r="BA27" s="414"/>
      <c r="BB27" s="414"/>
      <c r="BC27" s="414"/>
      <c r="BD27" s="414"/>
      <c r="BE27" s="414"/>
      <c r="BF27" s="414"/>
      <c r="BG27" s="414"/>
    </row>
    <row r="28" spans="1:59" ht="18" customHeight="1" x14ac:dyDescent="0.25">
      <c r="A28" s="411">
        <v>0</v>
      </c>
      <c r="B28" s="411">
        <v>19</v>
      </c>
      <c r="C28" s="412" t="s">
        <v>33</v>
      </c>
      <c r="D28" s="411">
        <v>68</v>
      </c>
      <c r="E28" s="412" t="s">
        <v>258</v>
      </c>
      <c r="F28" s="411">
        <v>1</v>
      </c>
      <c r="G28" s="412" t="s">
        <v>7</v>
      </c>
      <c r="H28" s="409">
        <v>81.211197742327641</v>
      </c>
      <c r="I28" s="409">
        <v>85.294117647061753</v>
      </c>
      <c r="J28" s="409">
        <v>1340779.9006648292</v>
      </c>
      <c r="K28" s="409">
        <v>1340779.9006648292</v>
      </c>
      <c r="L28" s="409">
        <v>0</v>
      </c>
      <c r="M28" s="409">
        <v>174485.02457435962</v>
      </c>
      <c r="N28" s="409">
        <v>0</v>
      </c>
      <c r="O28" s="414">
        <f t="shared" si="1"/>
        <v>81</v>
      </c>
      <c r="P28" s="414">
        <f t="shared" si="2"/>
        <v>85</v>
      </c>
      <c r="Q28" s="414">
        <f t="shared" si="3"/>
        <v>1340780</v>
      </c>
      <c r="R28" s="414">
        <f t="shared" si="4"/>
        <v>1340780</v>
      </c>
      <c r="S28" s="414">
        <f t="shared" si="5"/>
        <v>0</v>
      </c>
      <c r="T28" s="414">
        <f t="shared" si="6"/>
        <v>174485</v>
      </c>
      <c r="U28" s="414">
        <f t="shared" si="7"/>
        <v>0</v>
      </c>
      <c r="V28" s="414">
        <f t="shared" si="8"/>
        <v>174485</v>
      </c>
      <c r="W28" s="414">
        <f t="shared" si="9"/>
        <v>53631</v>
      </c>
      <c r="X28" s="414">
        <f t="shared" si="10"/>
        <v>55633</v>
      </c>
      <c r="Y28" s="414">
        <f t="shared" si="11"/>
        <v>1057031</v>
      </c>
      <c r="Z28" s="414"/>
      <c r="AA28" s="414"/>
      <c r="AB28" s="414"/>
      <c r="AC28" s="414"/>
      <c r="AD28" s="414"/>
      <c r="AE28" s="414"/>
      <c r="AF28" s="414"/>
      <c r="AG28" s="414"/>
      <c r="AH28" s="414"/>
      <c r="AI28" s="414"/>
      <c r="AJ28" s="414"/>
      <c r="AK28" s="414"/>
      <c r="AL28" s="414"/>
      <c r="AM28" s="414"/>
      <c r="AN28" s="414"/>
      <c r="AO28" s="414"/>
      <c r="AP28" s="414"/>
      <c r="AQ28" s="414"/>
      <c r="AR28" s="414"/>
      <c r="AS28" s="414"/>
      <c r="AT28" s="414"/>
      <c r="AU28" s="414"/>
      <c r="AV28" s="414"/>
      <c r="AW28" s="414"/>
      <c r="AX28" s="414"/>
      <c r="AY28" s="414"/>
      <c r="AZ28" s="414"/>
      <c r="BA28" s="414"/>
      <c r="BB28" s="414"/>
      <c r="BC28" s="414"/>
      <c r="BD28" s="414"/>
      <c r="BE28" s="414"/>
      <c r="BF28" s="414"/>
      <c r="BG28" s="414"/>
    </row>
    <row r="29" spans="1:59" ht="18" customHeight="1" x14ac:dyDescent="0.25">
      <c r="A29" s="411">
        <v>0</v>
      </c>
      <c r="B29" s="411">
        <v>19</v>
      </c>
      <c r="C29" s="412" t="s">
        <v>33</v>
      </c>
      <c r="D29" s="411">
        <v>68</v>
      </c>
      <c r="E29" s="412" t="s">
        <v>258</v>
      </c>
      <c r="F29" s="411">
        <v>2</v>
      </c>
      <c r="G29" s="412" t="s">
        <v>9</v>
      </c>
      <c r="H29" s="409">
        <v>147.11434418254686</v>
      </c>
      <c r="I29" s="409">
        <v>136.28019323672132</v>
      </c>
      <c r="J29" s="409">
        <v>3799565.81727794</v>
      </c>
      <c r="K29" s="409">
        <v>2227257.9687760915</v>
      </c>
      <c r="L29" s="409">
        <v>0</v>
      </c>
      <c r="M29" s="409">
        <v>364417.19929839799</v>
      </c>
      <c r="N29" s="409">
        <v>1442742.2086819794</v>
      </c>
      <c r="O29" s="414">
        <f t="shared" si="1"/>
        <v>147</v>
      </c>
      <c r="P29" s="414">
        <f t="shared" si="2"/>
        <v>136</v>
      </c>
      <c r="Q29" s="414">
        <f t="shared" si="3"/>
        <v>3799566</v>
      </c>
      <c r="R29" s="414">
        <f t="shared" si="4"/>
        <v>2227258</v>
      </c>
      <c r="S29" s="414">
        <f t="shared" si="5"/>
        <v>0</v>
      </c>
      <c r="T29" s="414">
        <f t="shared" si="6"/>
        <v>364417</v>
      </c>
      <c r="U29" s="414">
        <f t="shared" si="7"/>
        <v>1442742</v>
      </c>
      <c r="V29" s="414">
        <f t="shared" si="8"/>
        <v>1807159</v>
      </c>
      <c r="W29" s="414">
        <f t="shared" si="9"/>
        <v>89090</v>
      </c>
      <c r="X29" s="414">
        <f t="shared" si="10"/>
        <v>95166</v>
      </c>
      <c r="Y29" s="414">
        <f t="shared" si="11"/>
        <v>1808151</v>
      </c>
      <c r="Z29" s="414"/>
      <c r="AA29" s="414"/>
      <c r="AB29" s="414"/>
      <c r="AC29" s="414"/>
      <c r="AD29" s="414"/>
      <c r="AE29" s="414"/>
      <c r="AF29" s="414"/>
      <c r="AG29" s="414"/>
      <c r="AH29" s="414"/>
      <c r="AI29" s="414"/>
      <c r="AJ29" s="414"/>
      <c r="AK29" s="414"/>
      <c r="AL29" s="414"/>
      <c r="AM29" s="414"/>
      <c r="AN29" s="414"/>
      <c r="AO29" s="414"/>
      <c r="AP29" s="414"/>
      <c r="AQ29" s="414"/>
      <c r="AR29" s="414"/>
      <c r="AS29" s="414"/>
      <c r="AT29" s="414"/>
      <c r="AU29" s="414"/>
      <c r="AV29" s="414"/>
      <c r="AW29" s="414"/>
      <c r="AX29" s="414"/>
      <c r="AY29" s="414"/>
      <c r="AZ29" s="414"/>
      <c r="BA29" s="414"/>
      <c r="BB29" s="414"/>
      <c r="BC29" s="414"/>
      <c r="BD29" s="414"/>
      <c r="BE29" s="414"/>
      <c r="BF29" s="414"/>
      <c r="BG29" s="414"/>
    </row>
    <row r="30" spans="1:59" ht="18" customHeight="1" x14ac:dyDescent="0.25">
      <c r="A30" s="411">
        <v>0</v>
      </c>
      <c r="B30" s="411">
        <v>21</v>
      </c>
      <c r="C30" s="412" t="s">
        <v>35</v>
      </c>
      <c r="D30" s="411">
        <v>65</v>
      </c>
      <c r="E30" s="412" t="s">
        <v>259</v>
      </c>
      <c r="F30" s="411">
        <v>1</v>
      </c>
      <c r="G30" s="412" t="s">
        <v>7</v>
      </c>
      <c r="H30" s="409">
        <v>61.243795118224973</v>
      </c>
      <c r="I30" s="409">
        <v>47.783333333343499</v>
      </c>
      <c r="J30" s="409">
        <v>881162.16533441143</v>
      </c>
      <c r="K30" s="409">
        <v>881162.16533441143</v>
      </c>
      <c r="L30" s="409">
        <v>0</v>
      </c>
      <c r="M30" s="409">
        <v>64880.410494743708</v>
      </c>
      <c r="N30" s="409">
        <v>0</v>
      </c>
      <c r="O30" s="414">
        <f t="shared" si="1"/>
        <v>61</v>
      </c>
      <c r="P30" s="414">
        <f t="shared" si="2"/>
        <v>48</v>
      </c>
      <c r="Q30" s="414">
        <f t="shared" si="3"/>
        <v>881162</v>
      </c>
      <c r="R30" s="414">
        <f t="shared" si="4"/>
        <v>881162</v>
      </c>
      <c r="S30" s="414">
        <f t="shared" si="5"/>
        <v>0</v>
      </c>
      <c r="T30" s="414">
        <f t="shared" si="6"/>
        <v>64880</v>
      </c>
      <c r="U30" s="414">
        <f t="shared" si="7"/>
        <v>0</v>
      </c>
      <c r="V30" s="414">
        <f t="shared" si="8"/>
        <v>64880</v>
      </c>
      <c r="W30" s="414">
        <f t="shared" si="9"/>
        <v>35246</v>
      </c>
      <c r="X30" s="414">
        <f t="shared" si="10"/>
        <v>39052</v>
      </c>
      <c r="Y30" s="414">
        <f t="shared" si="11"/>
        <v>741984</v>
      </c>
      <c r="Z30" s="414"/>
      <c r="AA30" s="414"/>
      <c r="AB30" s="414"/>
      <c r="AC30" s="414"/>
      <c r="AD30" s="414"/>
      <c r="AE30" s="414"/>
      <c r="AF30" s="414"/>
      <c r="AG30" s="414"/>
      <c r="AH30" s="414"/>
      <c r="AI30" s="414"/>
      <c r="AJ30" s="414"/>
      <c r="AK30" s="414"/>
      <c r="AL30" s="414"/>
      <c r="AM30" s="414"/>
      <c r="AN30" s="414"/>
      <c r="AO30" s="414"/>
      <c r="AP30" s="414"/>
      <c r="AQ30" s="414"/>
      <c r="AR30" s="414"/>
      <c r="AS30" s="414"/>
      <c r="AT30" s="414"/>
      <c r="AU30" s="414"/>
      <c r="AV30" s="414"/>
      <c r="AW30" s="414"/>
      <c r="AX30" s="414"/>
      <c r="AY30" s="414"/>
      <c r="AZ30" s="414"/>
      <c r="BA30" s="414"/>
      <c r="BB30" s="414"/>
      <c r="BC30" s="414"/>
      <c r="BD30" s="414"/>
      <c r="BE30" s="414"/>
      <c r="BF30" s="414"/>
      <c r="BG30" s="414"/>
    </row>
    <row r="31" spans="1:59" ht="18" customHeight="1" x14ac:dyDescent="0.25">
      <c r="A31" s="411">
        <v>0</v>
      </c>
      <c r="B31" s="411">
        <v>21</v>
      </c>
      <c r="C31" s="412" t="s">
        <v>35</v>
      </c>
      <c r="D31" s="411">
        <v>65</v>
      </c>
      <c r="E31" s="412" t="s">
        <v>259</v>
      </c>
      <c r="F31" s="411">
        <v>2</v>
      </c>
      <c r="G31" s="412" t="s">
        <v>9</v>
      </c>
      <c r="H31" s="409">
        <v>99.262240022947324</v>
      </c>
      <c r="I31" s="409">
        <v>79.492957746477245</v>
      </c>
      <c r="J31" s="409">
        <v>2384592.0816705846</v>
      </c>
      <c r="K31" s="409">
        <v>1376695.7114789812</v>
      </c>
      <c r="L31" s="409">
        <v>0</v>
      </c>
      <c r="M31" s="409">
        <v>303647.43762911414</v>
      </c>
      <c r="N31" s="409">
        <v>585607.86119707965</v>
      </c>
      <c r="O31" s="414">
        <f t="shared" si="1"/>
        <v>99</v>
      </c>
      <c r="P31" s="414">
        <f t="shared" si="2"/>
        <v>79</v>
      </c>
      <c r="Q31" s="414">
        <f t="shared" si="3"/>
        <v>2384592</v>
      </c>
      <c r="R31" s="414">
        <f t="shared" si="4"/>
        <v>1376696</v>
      </c>
      <c r="S31" s="414">
        <f t="shared" si="5"/>
        <v>0</v>
      </c>
      <c r="T31" s="414">
        <f t="shared" si="6"/>
        <v>303647</v>
      </c>
      <c r="U31" s="414">
        <f t="shared" si="7"/>
        <v>585608</v>
      </c>
      <c r="V31" s="414">
        <f t="shared" si="8"/>
        <v>889255</v>
      </c>
      <c r="W31" s="414">
        <f t="shared" si="9"/>
        <v>55068</v>
      </c>
      <c r="X31" s="414">
        <f t="shared" si="10"/>
        <v>72013</v>
      </c>
      <c r="Y31" s="414">
        <f t="shared" si="11"/>
        <v>1368256</v>
      </c>
      <c r="Z31" s="414"/>
      <c r="AA31" s="414"/>
      <c r="AB31" s="414"/>
      <c r="AC31" s="414"/>
      <c r="AD31" s="414"/>
      <c r="AE31" s="414"/>
      <c r="AF31" s="414"/>
      <c r="AG31" s="414"/>
      <c r="AH31" s="414"/>
      <c r="AI31" s="414"/>
      <c r="AJ31" s="414"/>
      <c r="AK31" s="414"/>
      <c r="AL31" s="414"/>
      <c r="AM31" s="414"/>
      <c r="AN31" s="414"/>
      <c r="AO31" s="414"/>
      <c r="AP31" s="414"/>
      <c r="AQ31" s="414"/>
      <c r="AR31" s="414"/>
      <c r="AS31" s="414"/>
      <c r="AT31" s="414"/>
      <c r="AU31" s="414"/>
      <c r="AV31" s="414"/>
      <c r="AW31" s="414"/>
      <c r="AX31" s="414"/>
      <c r="AY31" s="414"/>
      <c r="AZ31" s="414"/>
      <c r="BA31" s="414"/>
      <c r="BB31" s="414"/>
      <c r="BC31" s="414"/>
      <c r="BD31" s="414"/>
      <c r="BE31" s="414"/>
      <c r="BF31" s="414"/>
      <c r="BG31" s="414"/>
    </row>
    <row r="32" spans="1:59" ht="18" customHeight="1" x14ac:dyDescent="0.25">
      <c r="A32" s="411">
        <v>0</v>
      </c>
      <c r="B32" s="411">
        <v>21</v>
      </c>
      <c r="C32" s="412" t="s">
        <v>35</v>
      </c>
      <c r="D32" s="411">
        <v>66</v>
      </c>
      <c r="E32" s="412" t="s">
        <v>260</v>
      </c>
      <c r="F32" s="411">
        <v>1</v>
      </c>
      <c r="G32" s="412" t="s">
        <v>7</v>
      </c>
      <c r="H32" s="409">
        <v>44.897607297330573</v>
      </c>
      <c r="I32" s="409">
        <v>48.521739130441425</v>
      </c>
      <c r="J32" s="409">
        <v>762093.21716004109</v>
      </c>
      <c r="K32" s="409">
        <v>762093.21716004109</v>
      </c>
      <c r="L32" s="409">
        <v>0</v>
      </c>
      <c r="M32" s="409">
        <v>77369.416957603084</v>
      </c>
      <c r="N32" s="409">
        <v>0</v>
      </c>
      <c r="O32" s="414">
        <f t="shared" si="1"/>
        <v>45</v>
      </c>
      <c r="P32" s="414">
        <f t="shared" si="2"/>
        <v>49</v>
      </c>
      <c r="Q32" s="414">
        <f t="shared" si="3"/>
        <v>762093</v>
      </c>
      <c r="R32" s="414">
        <f t="shared" si="4"/>
        <v>762093</v>
      </c>
      <c r="S32" s="414">
        <f t="shared" si="5"/>
        <v>0</v>
      </c>
      <c r="T32" s="414">
        <f t="shared" si="6"/>
        <v>77369</v>
      </c>
      <c r="U32" s="414">
        <f t="shared" si="7"/>
        <v>0</v>
      </c>
      <c r="V32" s="414">
        <f t="shared" si="8"/>
        <v>77369</v>
      </c>
      <c r="W32" s="414">
        <f t="shared" si="9"/>
        <v>30484</v>
      </c>
      <c r="X32" s="414">
        <f t="shared" si="10"/>
        <v>32712</v>
      </c>
      <c r="Y32" s="414">
        <f t="shared" si="11"/>
        <v>621528</v>
      </c>
      <c r="Z32" s="414"/>
      <c r="AA32" s="414"/>
      <c r="AB32" s="414"/>
      <c r="AC32" s="414"/>
      <c r="AD32" s="414"/>
      <c r="AE32" s="414"/>
      <c r="AF32" s="414"/>
      <c r="AG32" s="414"/>
      <c r="AH32" s="414"/>
      <c r="AI32" s="414"/>
      <c r="AJ32" s="414"/>
      <c r="AK32" s="414"/>
      <c r="AL32" s="414"/>
      <c r="AM32" s="414"/>
      <c r="AN32" s="414"/>
      <c r="AO32" s="414"/>
      <c r="AP32" s="414"/>
      <c r="AQ32" s="414"/>
      <c r="AR32" s="414"/>
      <c r="AS32" s="414"/>
      <c r="AT32" s="414"/>
      <c r="AU32" s="414"/>
      <c r="AV32" s="414"/>
      <c r="AW32" s="414"/>
      <c r="AX32" s="414"/>
      <c r="AY32" s="414"/>
      <c r="AZ32" s="414"/>
      <c r="BA32" s="414"/>
      <c r="BB32" s="414"/>
      <c r="BC32" s="414"/>
      <c r="BD32" s="414"/>
      <c r="BE32" s="414"/>
      <c r="BF32" s="414"/>
      <c r="BG32" s="414"/>
    </row>
    <row r="33" spans="1:59" ht="18" customHeight="1" x14ac:dyDescent="0.25">
      <c r="A33" s="411">
        <v>0</v>
      </c>
      <c r="B33" s="411">
        <v>21</v>
      </c>
      <c r="C33" s="412" t="s">
        <v>35</v>
      </c>
      <c r="D33" s="411">
        <v>66</v>
      </c>
      <c r="E33" s="412" t="s">
        <v>260</v>
      </c>
      <c r="F33" s="411">
        <v>2</v>
      </c>
      <c r="G33" s="412" t="s">
        <v>9</v>
      </c>
      <c r="H33" s="409">
        <v>53.898638977447142</v>
      </c>
      <c r="I33" s="409">
        <v>44.270833333336874</v>
      </c>
      <c r="J33" s="409">
        <v>1365171.3529445869</v>
      </c>
      <c r="K33" s="409">
        <v>766269.86009088636</v>
      </c>
      <c r="L33" s="409">
        <v>0</v>
      </c>
      <c r="M33" s="409">
        <v>275085.55515006103</v>
      </c>
      <c r="N33" s="409">
        <v>343018.07647907728</v>
      </c>
      <c r="O33" s="414">
        <f t="shared" si="1"/>
        <v>54</v>
      </c>
      <c r="P33" s="414">
        <f t="shared" si="2"/>
        <v>44</v>
      </c>
      <c r="Q33" s="414">
        <f t="shared" si="3"/>
        <v>1365171</v>
      </c>
      <c r="R33" s="414">
        <f t="shared" si="4"/>
        <v>766270</v>
      </c>
      <c r="S33" s="414">
        <f t="shared" si="5"/>
        <v>0</v>
      </c>
      <c r="T33" s="414">
        <f t="shared" si="6"/>
        <v>275086</v>
      </c>
      <c r="U33" s="414">
        <f t="shared" si="7"/>
        <v>343018</v>
      </c>
      <c r="V33" s="414">
        <f t="shared" si="8"/>
        <v>618104</v>
      </c>
      <c r="W33" s="414">
        <f t="shared" si="9"/>
        <v>30651</v>
      </c>
      <c r="X33" s="414">
        <f t="shared" si="10"/>
        <v>35821</v>
      </c>
      <c r="Y33" s="414">
        <f t="shared" si="11"/>
        <v>680595</v>
      </c>
      <c r="Z33" s="414"/>
      <c r="AA33" s="414"/>
      <c r="AB33" s="414"/>
      <c r="AC33" s="414"/>
      <c r="AD33" s="414"/>
      <c r="AE33" s="414"/>
      <c r="AF33" s="414"/>
      <c r="AG33" s="414"/>
      <c r="AH33" s="414"/>
      <c r="AI33" s="414"/>
      <c r="AJ33" s="414"/>
      <c r="AK33" s="414"/>
      <c r="AL33" s="414"/>
      <c r="AM33" s="414"/>
      <c r="AN33" s="414"/>
      <c r="AO33" s="414"/>
      <c r="AP33" s="414"/>
      <c r="AQ33" s="414"/>
      <c r="AR33" s="414"/>
      <c r="AS33" s="414"/>
      <c r="AT33" s="414"/>
      <c r="AU33" s="414"/>
      <c r="AV33" s="414"/>
      <c r="AW33" s="414"/>
      <c r="AX33" s="414"/>
      <c r="AY33" s="414"/>
      <c r="AZ33" s="414"/>
      <c r="BA33" s="414"/>
      <c r="BB33" s="414"/>
      <c r="BC33" s="414"/>
      <c r="BD33" s="414"/>
      <c r="BE33" s="414"/>
      <c r="BF33" s="414"/>
      <c r="BG33" s="414"/>
    </row>
    <row r="34" spans="1:59" ht="18" customHeight="1" x14ac:dyDescent="0.25">
      <c r="A34" s="411">
        <v>0</v>
      </c>
      <c r="B34" s="411">
        <v>25</v>
      </c>
      <c r="C34" s="412" t="s">
        <v>37</v>
      </c>
      <c r="D34" s="411">
        <v>38</v>
      </c>
      <c r="E34" s="412" t="s">
        <v>261</v>
      </c>
      <c r="F34" s="411">
        <v>1</v>
      </c>
      <c r="G34" s="412" t="s">
        <v>7</v>
      </c>
      <c r="H34" s="409">
        <v>63.747167868046361</v>
      </c>
      <c r="I34" s="409">
        <v>65.249999999988347</v>
      </c>
      <c r="J34" s="409">
        <v>869275.65345285181</v>
      </c>
      <c r="K34" s="409">
        <v>869275.65345285181</v>
      </c>
      <c r="L34" s="409">
        <v>0</v>
      </c>
      <c r="M34" s="409">
        <v>10198.828397585179</v>
      </c>
      <c r="N34" s="409">
        <v>0</v>
      </c>
      <c r="O34" s="414">
        <f t="shared" si="1"/>
        <v>64</v>
      </c>
      <c r="P34" s="414">
        <f t="shared" si="2"/>
        <v>65</v>
      </c>
      <c r="Q34" s="414">
        <f t="shared" si="3"/>
        <v>869276</v>
      </c>
      <c r="R34" s="414">
        <f t="shared" si="4"/>
        <v>869276</v>
      </c>
      <c r="S34" s="414">
        <f t="shared" si="5"/>
        <v>0</v>
      </c>
      <c r="T34" s="414">
        <f t="shared" si="6"/>
        <v>10199</v>
      </c>
      <c r="U34" s="414">
        <f t="shared" si="7"/>
        <v>0</v>
      </c>
      <c r="V34" s="414">
        <f t="shared" si="8"/>
        <v>10199</v>
      </c>
      <c r="W34" s="414">
        <f t="shared" si="9"/>
        <v>34771</v>
      </c>
      <c r="X34" s="414">
        <f t="shared" si="10"/>
        <v>41215</v>
      </c>
      <c r="Y34" s="414">
        <f t="shared" si="11"/>
        <v>783091</v>
      </c>
      <c r="Z34" s="414"/>
      <c r="AA34" s="414"/>
      <c r="AB34" s="414"/>
      <c r="AC34" s="414"/>
      <c r="AD34" s="414"/>
      <c r="AE34" s="414"/>
      <c r="AF34" s="414"/>
      <c r="AG34" s="414"/>
      <c r="AH34" s="414"/>
      <c r="AI34" s="414"/>
      <c r="AJ34" s="414"/>
      <c r="AK34" s="414"/>
      <c r="AL34" s="414"/>
      <c r="AM34" s="414"/>
      <c r="AN34" s="414"/>
      <c r="AO34" s="414"/>
      <c r="AP34" s="414"/>
      <c r="AQ34" s="414"/>
      <c r="AR34" s="414"/>
      <c r="AS34" s="414"/>
      <c r="AT34" s="414"/>
      <c r="AU34" s="414"/>
      <c r="AV34" s="414"/>
      <c r="AW34" s="414"/>
      <c r="AX34" s="414"/>
      <c r="AY34" s="414"/>
      <c r="AZ34" s="414"/>
      <c r="BA34" s="414"/>
      <c r="BB34" s="414"/>
      <c r="BC34" s="414"/>
      <c r="BD34" s="414"/>
      <c r="BE34" s="414"/>
      <c r="BF34" s="414"/>
      <c r="BG34" s="414"/>
    </row>
    <row r="35" spans="1:59" ht="18" customHeight="1" x14ac:dyDescent="0.25">
      <c r="A35" s="411">
        <v>0</v>
      </c>
      <c r="B35" s="411">
        <v>25</v>
      </c>
      <c r="C35" s="412" t="s">
        <v>37</v>
      </c>
      <c r="D35" s="411">
        <v>38</v>
      </c>
      <c r="E35" s="412" t="s">
        <v>261</v>
      </c>
      <c r="F35" s="411">
        <v>2</v>
      </c>
      <c r="G35" s="412" t="s">
        <v>9</v>
      </c>
      <c r="H35" s="409">
        <v>132.656092826844</v>
      </c>
      <c r="I35" s="409">
        <v>115.04587155964357</v>
      </c>
      <c r="J35" s="409">
        <v>2980145.9101843904</v>
      </c>
      <c r="K35" s="409">
        <v>1681950.9776245279</v>
      </c>
      <c r="L35" s="409">
        <v>0</v>
      </c>
      <c r="M35" s="409">
        <v>42542.700126465446</v>
      </c>
      <c r="N35" s="409">
        <v>273018.04059061513</v>
      </c>
      <c r="O35" s="414">
        <f t="shared" si="1"/>
        <v>133</v>
      </c>
      <c r="P35" s="414">
        <f t="shared" si="2"/>
        <v>115</v>
      </c>
      <c r="Q35" s="414">
        <f t="shared" si="3"/>
        <v>2980146</v>
      </c>
      <c r="R35" s="414">
        <f t="shared" si="4"/>
        <v>1681951</v>
      </c>
      <c r="S35" s="414">
        <f t="shared" si="5"/>
        <v>0</v>
      </c>
      <c r="T35" s="414">
        <f t="shared" si="6"/>
        <v>42543</v>
      </c>
      <c r="U35" s="414">
        <f t="shared" si="7"/>
        <v>273018</v>
      </c>
      <c r="V35" s="414">
        <f t="shared" si="8"/>
        <v>315561</v>
      </c>
      <c r="W35" s="414">
        <f t="shared" si="9"/>
        <v>67278</v>
      </c>
      <c r="X35" s="414">
        <f t="shared" si="10"/>
        <v>129865</v>
      </c>
      <c r="Y35" s="414">
        <f t="shared" si="11"/>
        <v>2467442</v>
      </c>
      <c r="Z35" s="414"/>
      <c r="AA35" s="414"/>
      <c r="AB35" s="414"/>
      <c r="AC35" s="414"/>
      <c r="AD35" s="414"/>
      <c r="AE35" s="414"/>
      <c r="AF35" s="414"/>
      <c r="AG35" s="414"/>
      <c r="AH35" s="414"/>
      <c r="AI35" s="414"/>
      <c r="AJ35" s="414"/>
      <c r="AK35" s="414"/>
      <c r="AL35" s="414"/>
      <c r="AM35" s="414"/>
      <c r="AN35" s="414"/>
      <c r="AO35" s="414"/>
      <c r="AP35" s="414"/>
      <c r="AQ35" s="414"/>
      <c r="AR35" s="414"/>
      <c r="AS35" s="414"/>
      <c r="AT35" s="414"/>
      <c r="AU35" s="414"/>
      <c r="AV35" s="414"/>
      <c r="AW35" s="414"/>
      <c r="AX35" s="414"/>
      <c r="AY35" s="414"/>
      <c r="AZ35" s="414"/>
      <c r="BA35" s="414"/>
      <c r="BB35" s="414"/>
      <c r="BC35" s="414"/>
      <c r="BD35" s="414"/>
      <c r="BE35" s="414"/>
      <c r="BF35" s="414"/>
      <c r="BG35" s="414"/>
    </row>
    <row r="36" spans="1:59" ht="18" customHeight="1" x14ac:dyDescent="0.25">
      <c r="A36" s="411">
        <v>0</v>
      </c>
      <c r="B36" s="411">
        <v>25</v>
      </c>
      <c r="C36" s="412" t="s">
        <v>37</v>
      </c>
      <c r="D36" s="411">
        <v>40</v>
      </c>
      <c r="E36" s="412" t="s">
        <v>262</v>
      </c>
      <c r="F36" s="411">
        <v>1</v>
      </c>
      <c r="G36" s="412" t="s">
        <v>7</v>
      </c>
      <c r="H36" s="409">
        <v>112.52111410587138</v>
      </c>
      <c r="I36" s="409">
        <v>91.076923076929575</v>
      </c>
      <c r="J36" s="409">
        <v>1443137.9605051631</v>
      </c>
      <c r="K36" s="409">
        <v>1443137.9605051631</v>
      </c>
      <c r="L36" s="409">
        <v>0</v>
      </c>
      <c r="M36" s="409">
        <v>13321.009160114771</v>
      </c>
      <c r="N36" s="409">
        <v>0</v>
      </c>
      <c r="O36" s="414">
        <f t="shared" si="1"/>
        <v>113</v>
      </c>
      <c r="P36" s="414">
        <f t="shared" si="2"/>
        <v>91</v>
      </c>
      <c r="Q36" s="414">
        <f t="shared" si="3"/>
        <v>1443138</v>
      </c>
      <c r="R36" s="414">
        <f t="shared" si="4"/>
        <v>1443138</v>
      </c>
      <c r="S36" s="414">
        <f t="shared" si="5"/>
        <v>0</v>
      </c>
      <c r="T36" s="414">
        <f t="shared" si="6"/>
        <v>13321</v>
      </c>
      <c r="U36" s="414">
        <f t="shared" si="7"/>
        <v>0</v>
      </c>
      <c r="V36" s="414">
        <f t="shared" si="8"/>
        <v>13321</v>
      </c>
      <c r="W36" s="414">
        <f t="shared" si="9"/>
        <v>57726</v>
      </c>
      <c r="X36" s="414">
        <f t="shared" si="10"/>
        <v>68605</v>
      </c>
      <c r="Y36" s="414">
        <f t="shared" si="11"/>
        <v>1303486</v>
      </c>
      <c r="Z36" s="414"/>
      <c r="AA36" s="414"/>
      <c r="AB36" s="414"/>
      <c r="AC36" s="414"/>
      <c r="AD36" s="414"/>
      <c r="AE36" s="414"/>
      <c r="AF36" s="414"/>
      <c r="AG36" s="414"/>
      <c r="AH36" s="414"/>
      <c r="AI36" s="414"/>
      <c r="AJ36" s="414"/>
      <c r="AK36" s="414"/>
      <c r="AL36" s="414"/>
      <c r="AM36" s="414"/>
      <c r="AN36" s="414"/>
      <c r="AO36" s="414"/>
      <c r="AP36" s="414"/>
      <c r="AQ36" s="414"/>
      <c r="AR36" s="414"/>
      <c r="AS36" s="414"/>
      <c r="AT36" s="414"/>
      <c r="AU36" s="414"/>
      <c r="AV36" s="414"/>
      <c r="AW36" s="414"/>
      <c r="AX36" s="414"/>
      <c r="AY36" s="414"/>
      <c r="AZ36" s="414"/>
      <c r="BA36" s="414"/>
      <c r="BB36" s="414"/>
      <c r="BC36" s="414"/>
      <c r="BD36" s="414"/>
      <c r="BE36" s="414"/>
      <c r="BF36" s="414"/>
      <c r="BG36" s="414"/>
    </row>
    <row r="37" spans="1:59" ht="18" customHeight="1" x14ac:dyDescent="0.25">
      <c r="A37" s="411">
        <v>0</v>
      </c>
      <c r="B37" s="411">
        <v>25</v>
      </c>
      <c r="C37" s="412" t="s">
        <v>37</v>
      </c>
      <c r="D37" s="411">
        <v>40</v>
      </c>
      <c r="E37" s="412" t="s">
        <v>262</v>
      </c>
      <c r="F37" s="411">
        <v>2</v>
      </c>
      <c r="G37" s="412" t="s">
        <v>9</v>
      </c>
      <c r="H37" s="409">
        <v>116.03624202818914</v>
      </c>
      <c r="I37" s="409">
        <v>88.296296296301819</v>
      </c>
      <c r="J37" s="409">
        <v>2945047.50171379</v>
      </c>
      <c r="K37" s="409">
        <v>1405817.6334391667</v>
      </c>
      <c r="L37" s="409">
        <v>0</v>
      </c>
      <c r="M37" s="409">
        <v>37614.732933010157</v>
      </c>
      <c r="N37" s="409">
        <v>195108.55584955474</v>
      </c>
      <c r="O37" s="414">
        <f t="shared" si="1"/>
        <v>116</v>
      </c>
      <c r="P37" s="414">
        <f t="shared" si="2"/>
        <v>88</v>
      </c>
      <c r="Q37" s="414">
        <f t="shared" si="3"/>
        <v>2945048</v>
      </c>
      <c r="R37" s="414">
        <f t="shared" si="4"/>
        <v>1405818</v>
      </c>
      <c r="S37" s="414">
        <f t="shared" si="5"/>
        <v>0</v>
      </c>
      <c r="T37" s="414">
        <f t="shared" si="6"/>
        <v>37615</v>
      </c>
      <c r="U37" s="414">
        <f t="shared" si="7"/>
        <v>195109</v>
      </c>
      <c r="V37" s="414">
        <f t="shared" si="8"/>
        <v>232724</v>
      </c>
      <c r="W37" s="414">
        <f t="shared" si="9"/>
        <v>56233</v>
      </c>
      <c r="X37" s="414">
        <f t="shared" si="10"/>
        <v>132805</v>
      </c>
      <c r="Y37" s="414">
        <f t="shared" si="11"/>
        <v>2523286</v>
      </c>
      <c r="Z37" s="414"/>
      <c r="AA37" s="414"/>
      <c r="AB37" s="414"/>
      <c r="AC37" s="414"/>
      <c r="AD37" s="414"/>
      <c r="AE37" s="414"/>
      <c r="AF37" s="414"/>
      <c r="AG37" s="414"/>
      <c r="AH37" s="414"/>
      <c r="AI37" s="414"/>
      <c r="AJ37" s="414"/>
      <c r="AK37" s="414"/>
      <c r="AL37" s="414"/>
      <c r="AM37" s="414"/>
      <c r="AN37" s="414"/>
      <c r="AO37" s="414"/>
      <c r="AP37" s="414"/>
      <c r="AQ37" s="414"/>
      <c r="AR37" s="414"/>
      <c r="AS37" s="414"/>
      <c r="AT37" s="414"/>
      <c r="AU37" s="414"/>
      <c r="AV37" s="414"/>
      <c r="AW37" s="414"/>
      <c r="AX37" s="414"/>
      <c r="AY37" s="414"/>
      <c r="AZ37" s="414"/>
      <c r="BA37" s="414"/>
      <c r="BB37" s="414"/>
      <c r="BC37" s="414"/>
      <c r="BD37" s="414"/>
      <c r="BE37" s="414"/>
      <c r="BF37" s="414"/>
      <c r="BG37" s="414"/>
    </row>
    <row r="38" spans="1:59" ht="18" customHeight="1" x14ac:dyDescent="0.25">
      <c r="A38" s="411">
        <v>0</v>
      </c>
      <c r="B38" s="411">
        <v>27</v>
      </c>
      <c r="C38" s="412" t="s">
        <v>41</v>
      </c>
      <c r="D38" s="411">
        <v>43</v>
      </c>
      <c r="E38" s="412" t="s">
        <v>263</v>
      </c>
      <c r="F38" s="411">
        <v>1</v>
      </c>
      <c r="G38" s="412" t="s">
        <v>7</v>
      </c>
      <c r="H38" s="409">
        <v>15.411158798232782</v>
      </c>
      <c r="I38" s="409">
        <v>20.541666666660159</v>
      </c>
      <c r="J38" s="409">
        <v>357774.61516735528</v>
      </c>
      <c r="K38" s="409">
        <v>357774.61516735528</v>
      </c>
      <c r="L38" s="409">
        <v>0</v>
      </c>
      <c r="M38" s="409">
        <v>0</v>
      </c>
      <c r="N38" s="409">
        <v>0</v>
      </c>
      <c r="O38" s="414">
        <f t="shared" si="1"/>
        <v>15</v>
      </c>
      <c r="P38" s="414">
        <f t="shared" si="2"/>
        <v>21</v>
      </c>
      <c r="Q38" s="414">
        <f t="shared" si="3"/>
        <v>357775</v>
      </c>
      <c r="R38" s="414">
        <f t="shared" si="4"/>
        <v>357775</v>
      </c>
      <c r="S38" s="414">
        <f t="shared" si="5"/>
        <v>0</v>
      </c>
      <c r="T38" s="414">
        <f t="shared" si="6"/>
        <v>0</v>
      </c>
      <c r="U38" s="414">
        <f t="shared" si="7"/>
        <v>0</v>
      </c>
      <c r="V38" s="414">
        <f t="shared" si="8"/>
        <v>0</v>
      </c>
      <c r="W38" s="414">
        <f t="shared" si="9"/>
        <v>14311</v>
      </c>
      <c r="X38" s="414">
        <f t="shared" si="10"/>
        <v>17173</v>
      </c>
      <c r="Y38" s="414">
        <f t="shared" si="11"/>
        <v>326291</v>
      </c>
      <c r="Z38" s="414"/>
      <c r="AA38" s="414"/>
      <c r="AB38" s="414"/>
      <c r="AC38" s="414"/>
      <c r="AD38" s="414"/>
      <c r="AE38" s="414"/>
      <c r="AF38" s="414"/>
      <c r="AG38" s="414"/>
      <c r="AH38" s="414"/>
      <c r="AI38" s="414"/>
      <c r="AJ38" s="414"/>
      <c r="AK38" s="414"/>
      <c r="AL38" s="414"/>
      <c r="AM38" s="414"/>
      <c r="AN38" s="414"/>
      <c r="AO38" s="414"/>
      <c r="AP38" s="414"/>
      <c r="AQ38" s="414"/>
      <c r="AR38" s="414"/>
      <c r="AS38" s="414"/>
      <c r="AT38" s="414"/>
      <c r="AU38" s="414"/>
      <c r="AV38" s="414"/>
      <c r="AW38" s="414"/>
      <c r="AX38" s="414"/>
      <c r="AY38" s="414"/>
      <c r="AZ38" s="414"/>
      <c r="BA38" s="414"/>
      <c r="BB38" s="414"/>
      <c r="BC38" s="414"/>
      <c r="BD38" s="414"/>
      <c r="BE38" s="414"/>
      <c r="BF38" s="414"/>
      <c r="BG38" s="414"/>
    </row>
    <row r="39" spans="1:59" ht="18" customHeight="1" x14ac:dyDescent="0.25">
      <c r="A39" s="411">
        <v>0</v>
      </c>
      <c r="B39" s="411">
        <v>27</v>
      </c>
      <c r="C39" s="412" t="s">
        <v>41</v>
      </c>
      <c r="D39" s="411">
        <v>43</v>
      </c>
      <c r="E39" s="412" t="s">
        <v>263</v>
      </c>
      <c r="F39" s="411">
        <v>2</v>
      </c>
      <c r="G39" s="412" t="s">
        <v>9</v>
      </c>
      <c r="H39" s="409">
        <v>19.292273236201257</v>
      </c>
      <c r="I39" s="409">
        <v>21.777777777766889</v>
      </c>
      <c r="J39" s="409">
        <v>621278.88615503721</v>
      </c>
      <c r="K39" s="409">
        <v>396045.16423759871</v>
      </c>
      <c r="L39" s="409">
        <v>0</v>
      </c>
      <c r="M39" s="409">
        <v>0</v>
      </c>
      <c r="N39" s="409">
        <v>10914.395322638438</v>
      </c>
      <c r="O39" s="414">
        <f t="shared" si="1"/>
        <v>19</v>
      </c>
      <c r="P39" s="414">
        <f t="shared" si="2"/>
        <v>22</v>
      </c>
      <c r="Q39" s="414">
        <f t="shared" si="3"/>
        <v>621279</v>
      </c>
      <c r="R39" s="414">
        <f t="shared" si="4"/>
        <v>396045</v>
      </c>
      <c r="S39" s="414">
        <f t="shared" si="5"/>
        <v>0</v>
      </c>
      <c r="T39" s="414">
        <f t="shared" si="6"/>
        <v>0</v>
      </c>
      <c r="U39" s="414">
        <f t="shared" si="7"/>
        <v>10914</v>
      </c>
      <c r="V39" s="414">
        <f t="shared" si="8"/>
        <v>10914</v>
      </c>
      <c r="W39" s="414">
        <f t="shared" si="9"/>
        <v>15842</v>
      </c>
      <c r="X39" s="414">
        <f t="shared" si="10"/>
        <v>29726</v>
      </c>
      <c r="Y39" s="414">
        <f t="shared" si="11"/>
        <v>564797</v>
      </c>
      <c r="Z39" s="414"/>
      <c r="AA39" s="414"/>
      <c r="AB39" s="414"/>
      <c r="AC39" s="414"/>
      <c r="AD39" s="414"/>
      <c r="AE39" s="414"/>
      <c r="AF39" s="414"/>
      <c r="AG39" s="414"/>
      <c r="AH39" s="414"/>
      <c r="AI39" s="414"/>
      <c r="AJ39" s="414"/>
      <c r="AK39" s="414"/>
      <c r="AL39" s="414"/>
      <c r="AM39" s="414"/>
      <c r="AN39" s="414"/>
      <c r="AO39" s="414"/>
      <c r="AP39" s="414"/>
      <c r="AQ39" s="414"/>
      <c r="AR39" s="414"/>
      <c r="AS39" s="414"/>
      <c r="AT39" s="414"/>
      <c r="AU39" s="414"/>
      <c r="AV39" s="414"/>
      <c r="AW39" s="414"/>
      <c r="AX39" s="414"/>
      <c r="AY39" s="414"/>
      <c r="AZ39" s="414"/>
      <c r="BA39" s="414"/>
      <c r="BB39" s="414"/>
      <c r="BC39" s="414"/>
      <c r="BD39" s="414"/>
      <c r="BE39" s="414"/>
      <c r="BF39" s="414"/>
      <c r="BG39" s="414"/>
    </row>
    <row r="40" spans="1:59" ht="18" customHeight="1" x14ac:dyDescent="0.25">
      <c r="A40" s="411">
        <v>0</v>
      </c>
      <c r="B40" s="411">
        <v>27</v>
      </c>
      <c r="C40" s="412" t="s">
        <v>41</v>
      </c>
      <c r="D40" s="411">
        <v>45</v>
      </c>
      <c r="E40" s="412" t="s">
        <v>264</v>
      </c>
      <c r="F40" s="411">
        <v>1</v>
      </c>
      <c r="G40" s="412" t="s">
        <v>7</v>
      </c>
      <c r="H40" s="409">
        <v>20.633821206881667</v>
      </c>
      <c r="I40" s="409">
        <v>40.993197278904759</v>
      </c>
      <c r="J40" s="409">
        <v>576960.44679445273</v>
      </c>
      <c r="K40" s="409">
        <v>576960.44679445273</v>
      </c>
      <c r="L40" s="409">
        <v>0</v>
      </c>
      <c r="M40" s="409">
        <v>0</v>
      </c>
      <c r="N40" s="409">
        <v>0</v>
      </c>
      <c r="O40" s="414">
        <f t="shared" si="1"/>
        <v>21</v>
      </c>
      <c r="P40" s="414">
        <f t="shared" si="2"/>
        <v>41</v>
      </c>
      <c r="Q40" s="414">
        <f t="shared" si="3"/>
        <v>576960</v>
      </c>
      <c r="R40" s="414">
        <f t="shared" si="4"/>
        <v>576960</v>
      </c>
      <c r="S40" s="414">
        <f t="shared" si="5"/>
        <v>0</v>
      </c>
      <c r="T40" s="414">
        <f t="shared" si="6"/>
        <v>0</v>
      </c>
      <c r="U40" s="414">
        <f t="shared" si="7"/>
        <v>0</v>
      </c>
      <c r="V40" s="414">
        <f t="shared" si="8"/>
        <v>0</v>
      </c>
      <c r="W40" s="414">
        <f t="shared" si="9"/>
        <v>23078</v>
      </c>
      <c r="X40" s="414">
        <f t="shared" si="10"/>
        <v>27694</v>
      </c>
      <c r="Y40" s="414">
        <f t="shared" si="11"/>
        <v>526188</v>
      </c>
      <c r="Z40" s="414"/>
      <c r="AA40" s="414"/>
      <c r="AB40" s="414"/>
      <c r="AC40" s="414"/>
      <c r="AD40" s="414"/>
      <c r="AE40" s="414"/>
      <c r="AF40" s="414"/>
      <c r="AG40" s="414"/>
      <c r="AH40" s="414"/>
      <c r="AI40" s="414"/>
      <c r="AJ40" s="414"/>
      <c r="AK40" s="414"/>
      <c r="AL40" s="414"/>
      <c r="AM40" s="414"/>
      <c r="AN40" s="414"/>
      <c r="AO40" s="414"/>
      <c r="AP40" s="414"/>
      <c r="AQ40" s="414"/>
      <c r="AR40" s="414"/>
      <c r="AS40" s="414"/>
      <c r="AT40" s="414"/>
      <c r="AU40" s="414"/>
      <c r="AV40" s="414"/>
      <c r="AW40" s="414"/>
      <c r="AX40" s="414"/>
      <c r="AY40" s="414"/>
      <c r="AZ40" s="414"/>
      <c r="BA40" s="414"/>
      <c r="BB40" s="414"/>
      <c r="BC40" s="414"/>
      <c r="BD40" s="414"/>
      <c r="BE40" s="414"/>
      <c r="BF40" s="414"/>
      <c r="BG40" s="414"/>
    </row>
    <row r="41" spans="1:59" s="20" customFormat="1" ht="18" customHeight="1" x14ac:dyDescent="0.25">
      <c r="A41" s="411">
        <v>0</v>
      </c>
      <c r="B41" s="411">
        <v>27</v>
      </c>
      <c r="C41" s="412" t="s">
        <v>41</v>
      </c>
      <c r="D41" s="411">
        <v>45</v>
      </c>
      <c r="E41" s="412" t="s">
        <v>264</v>
      </c>
      <c r="F41" s="411">
        <v>2</v>
      </c>
      <c r="G41" s="412" t="s">
        <v>9</v>
      </c>
      <c r="H41" s="409">
        <v>3.6202020202416167</v>
      </c>
      <c r="I41" s="409">
        <v>8.3333333333374995</v>
      </c>
      <c r="J41" s="409">
        <v>175875.7367858669</v>
      </c>
      <c r="K41" s="409">
        <v>112100.62214646602</v>
      </c>
      <c r="L41" s="409">
        <v>0</v>
      </c>
      <c r="M41" s="409">
        <v>0</v>
      </c>
      <c r="N41" s="409">
        <v>0</v>
      </c>
      <c r="O41" s="414">
        <f t="shared" si="1"/>
        <v>4</v>
      </c>
      <c r="P41" s="414">
        <f t="shared" si="2"/>
        <v>8</v>
      </c>
      <c r="Q41" s="414">
        <f t="shared" si="3"/>
        <v>175876</v>
      </c>
      <c r="R41" s="414">
        <f t="shared" si="4"/>
        <v>112101</v>
      </c>
      <c r="S41" s="414">
        <f t="shared" si="5"/>
        <v>0</v>
      </c>
      <c r="T41" s="414">
        <f t="shared" si="6"/>
        <v>0</v>
      </c>
      <c r="U41" s="414">
        <f t="shared" si="7"/>
        <v>0</v>
      </c>
      <c r="V41" s="414">
        <f t="shared" si="8"/>
        <v>0</v>
      </c>
      <c r="W41" s="414">
        <f t="shared" si="9"/>
        <v>4484</v>
      </c>
      <c r="X41" s="414">
        <f t="shared" si="10"/>
        <v>8570</v>
      </c>
      <c r="Y41" s="414">
        <f t="shared" si="11"/>
        <v>162822</v>
      </c>
      <c r="Z41" s="414"/>
      <c r="AA41" s="414"/>
      <c r="AB41" s="414"/>
      <c r="AC41" s="414"/>
      <c r="AD41" s="414"/>
      <c r="AE41" s="414"/>
      <c r="AF41" s="414"/>
      <c r="AG41" s="414"/>
      <c r="AH41" s="414"/>
      <c r="AI41" s="414"/>
      <c r="AJ41" s="414"/>
      <c r="AK41" s="414"/>
      <c r="AL41" s="414"/>
      <c r="AM41" s="414"/>
      <c r="AN41" s="414"/>
      <c r="AO41" s="414"/>
      <c r="AP41" s="414"/>
      <c r="AQ41" s="414"/>
      <c r="AR41" s="414"/>
      <c r="AS41" s="414"/>
      <c r="AT41" s="414"/>
      <c r="AU41" s="414"/>
      <c r="AV41" s="414"/>
      <c r="AW41" s="414"/>
      <c r="AX41" s="414"/>
      <c r="AY41" s="414"/>
      <c r="AZ41" s="414"/>
      <c r="BA41" s="414"/>
      <c r="BB41" s="414"/>
      <c r="BC41" s="414"/>
      <c r="BD41" s="414"/>
      <c r="BE41" s="414"/>
      <c r="BF41" s="414"/>
      <c r="BG41" s="414"/>
    </row>
    <row r="42" spans="1:59" s="32" customFormat="1" ht="18" customHeight="1" x14ac:dyDescent="0.25">
      <c r="A42" s="411">
        <v>0</v>
      </c>
      <c r="B42" s="411">
        <v>27</v>
      </c>
      <c r="C42" s="412" t="s">
        <v>41</v>
      </c>
      <c r="D42" s="411">
        <v>47</v>
      </c>
      <c r="E42" s="412" t="s">
        <v>265</v>
      </c>
      <c r="F42" s="411">
        <v>1</v>
      </c>
      <c r="G42" s="412" t="s">
        <v>7</v>
      </c>
      <c r="H42" s="409">
        <v>1</v>
      </c>
      <c r="I42" s="409">
        <f>0.5333*3</f>
        <v>1.5998999999999999</v>
      </c>
      <c r="J42" s="409">
        <f>7190.4*2.8</f>
        <v>20133.12</v>
      </c>
      <c r="K42" s="409">
        <f>7190.4*2.8</f>
        <v>20133.12</v>
      </c>
      <c r="L42" s="409">
        <v>0</v>
      </c>
      <c r="M42" s="409">
        <v>0</v>
      </c>
      <c r="N42" s="409">
        <v>0</v>
      </c>
      <c r="O42" s="414">
        <f t="shared" si="1"/>
        <v>1</v>
      </c>
      <c r="P42" s="414">
        <f t="shared" si="2"/>
        <v>2</v>
      </c>
      <c r="Q42" s="414">
        <f t="shared" si="3"/>
        <v>20133</v>
      </c>
      <c r="R42" s="414">
        <f t="shared" si="4"/>
        <v>20133</v>
      </c>
      <c r="S42" s="414">
        <f t="shared" si="5"/>
        <v>0</v>
      </c>
      <c r="T42" s="414">
        <f t="shared" si="6"/>
        <v>0</v>
      </c>
      <c r="U42" s="414">
        <f t="shared" si="7"/>
        <v>0</v>
      </c>
      <c r="V42" s="414">
        <f t="shared" si="8"/>
        <v>0</v>
      </c>
      <c r="W42" s="414">
        <f t="shared" si="9"/>
        <v>805</v>
      </c>
      <c r="X42" s="414">
        <f t="shared" si="10"/>
        <v>966</v>
      </c>
      <c r="Y42" s="414">
        <f t="shared" si="11"/>
        <v>18362</v>
      </c>
      <c r="Z42" s="414"/>
      <c r="AA42" s="414"/>
      <c r="AB42" s="414"/>
      <c r="AC42" s="414"/>
      <c r="AD42" s="414"/>
      <c r="AE42" s="414"/>
      <c r="AF42" s="414"/>
      <c r="AG42" s="414"/>
      <c r="AH42" s="414"/>
      <c r="AI42" s="414"/>
      <c r="AJ42" s="414"/>
      <c r="AK42" s="414"/>
      <c r="AL42" s="414"/>
      <c r="AM42" s="414"/>
      <c r="AN42" s="414"/>
      <c r="AO42" s="414"/>
      <c r="AP42" s="414"/>
      <c r="AQ42" s="414"/>
      <c r="AR42" s="414"/>
      <c r="AS42" s="414"/>
      <c r="AT42" s="414"/>
      <c r="AU42" s="414"/>
      <c r="AV42" s="414"/>
      <c r="AW42" s="414"/>
      <c r="AX42" s="414"/>
      <c r="AY42" s="414"/>
      <c r="AZ42" s="414"/>
      <c r="BA42" s="414"/>
      <c r="BB42" s="414"/>
      <c r="BC42" s="414"/>
      <c r="BD42" s="414"/>
      <c r="BE42" s="414"/>
      <c r="BF42" s="414"/>
      <c r="BG42" s="414"/>
    </row>
    <row r="43" spans="1:59" s="32" customFormat="1" ht="18" customHeight="1" x14ac:dyDescent="0.25">
      <c r="A43" s="411">
        <v>0</v>
      </c>
      <c r="B43" s="411">
        <v>27</v>
      </c>
      <c r="C43" s="412" t="s">
        <v>41</v>
      </c>
      <c r="D43" s="411">
        <v>47</v>
      </c>
      <c r="E43" s="412" t="s">
        <v>265</v>
      </c>
      <c r="F43" s="411">
        <v>2</v>
      </c>
      <c r="G43" s="412" t="s">
        <v>9</v>
      </c>
      <c r="H43" s="409">
        <v>12</v>
      </c>
      <c r="I43" s="409">
        <f>3*6.7</f>
        <v>20.100000000000001</v>
      </c>
      <c r="J43" s="409">
        <f>103008*2.8</f>
        <v>288422.39999999997</v>
      </c>
      <c r="K43" s="409">
        <f>86285*2.8</f>
        <v>241597.99999999997</v>
      </c>
      <c r="L43" s="409">
        <v>0</v>
      </c>
      <c r="M43" s="409">
        <v>0</v>
      </c>
      <c r="N43" s="409">
        <v>0</v>
      </c>
      <c r="O43" s="414">
        <f t="shared" si="1"/>
        <v>12</v>
      </c>
      <c r="P43" s="414">
        <f t="shared" si="2"/>
        <v>20</v>
      </c>
      <c r="Q43" s="414">
        <f t="shared" si="3"/>
        <v>288422</v>
      </c>
      <c r="R43" s="414">
        <f t="shared" si="4"/>
        <v>241598</v>
      </c>
      <c r="S43" s="414">
        <f t="shared" si="5"/>
        <v>0</v>
      </c>
      <c r="T43" s="414">
        <f t="shared" si="6"/>
        <v>0</v>
      </c>
      <c r="U43" s="414">
        <f t="shared" si="7"/>
        <v>0</v>
      </c>
      <c r="V43" s="414">
        <f t="shared" si="8"/>
        <v>0</v>
      </c>
      <c r="W43" s="414">
        <f t="shared" si="9"/>
        <v>9664</v>
      </c>
      <c r="X43" s="414">
        <f t="shared" si="10"/>
        <v>13938</v>
      </c>
      <c r="Y43" s="414">
        <f t="shared" si="11"/>
        <v>264820</v>
      </c>
      <c r="Z43" s="414"/>
      <c r="AA43" s="414"/>
      <c r="AB43" s="414"/>
      <c r="AC43" s="414"/>
      <c r="AD43" s="414"/>
      <c r="AE43" s="414"/>
      <c r="AF43" s="414"/>
      <c r="AG43" s="414"/>
      <c r="AH43" s="414"/>
      <c r="AI43" s="414"/>
      <c r="AJ43" s="414"/>
      <c r="AK43" s="414"/>
      <c r="AL43" s="414"/>
      <c r="AM43" s="414"/>
      <c r="AN43" s="414"/>
      <c r="AO43" s="414"/>
      <c r="AP43" s="414"/>
      <c r="AQ43" s="414"/>
      <c r="AR43" s="414"/>
      <c r="AS43" s="414"/>
      <c r="AT43" s="414"/>
      <c r="AU43" s="414"/>
      <c r="AV43" s="414"/>
      <c r="AW43" s="414"/>
      <c r="AX43" s="414"/>
      <c r="AY43" s="414"/>
      <c r="AZ43" s="414"/>
      <c r="BA43" s="414"/>
      <c r="BB43" s="414"/>
      <c r="BC43" s="414"/>
      <c r="BD43" s="414"/>
      <c r="BE43" s="414"/>
      <c r="BF43" s="414"/>
      <c r="BG43" s="414"/>
    </row>
    <row r="44" spans="1:59" s="20" customFormat="1" ht="18" customHeight="1" x14ac:dyDescent="0.25">
      <c r="A44" s="411">
        <v>0</v>
      </c>
      <c r="B44" s="411">
        <v>27</v>
      </c>
      <c r="C44" s="412" t="s">
        <v>41</v>
      </c>
      <c r="D44" s="411">
        <v>49</v>
      </c>
      <c r="E44" s="412" t="s">
        <v>42</v>
      </c>
      <c r="F44" s="411">
        <v>1</v>
      </c>
      <c r="G44" s="412" t="s">
        <v>7</v>
      </c>
      <c r="H44" s="409">
        <v>3.6821256038725019</v>
      </c>
      <c r="I44" s="409">
        <v>3</v>
      </c>
      <c r="J44" s="409">
        <v>60787.860915510217</v>
      </c>
      <c r="K44" s="409">
        <v>60787.860915510217</v>
      </c>
      <c r="L44" s="409">
        <v>0</v>
      </c>
      <c r="M44" s="409">
        <v>0</v>
      </c>
      <c r="N44" s="409">
        <v>0</v>
      </c>
      <c r="O44" s="414">
        <f t="shared" si="1"/>
        <v>4</v>
      </c>
      <c r="P44" s="414">
        <f t="shared" si="2"/>
        <v>3</v>
      </c>
      <c r="Q44" s="414">
        <f t="shared" si="3"/>
        <v>60788</v>
      </c>
      <c r="R44" s="414">
        <f t="shared" si="4"/>
        <v>60788</v>
      </c>
      <c r="S44" s="414">
        <f t="shared" si="5"/>
        <v>0</v>
      </c>
      <c r="T44" s="414">
        <f t="shared" si="6"/>
        <v>0</v>
      </c>
      <c r="U44" s="414">
        <f t="shared" si="7"/>
        <v>0</v>
      </c>
      <c r="V44" s="414">
        <f t="shared" si="8"/>
        <v>0</v>
      </c>
      <c r="W44" s="414">
        <f t="shared" si="9"/>
        <v>2432</v>
      </c>
      <c r="X44" s="414">
        <f t="shared" si="10"/>
        <v>2918</v>
      </c>
      <c r="Y44" s="414">
        <f t="shared" si="11"/>
        <v>55438</v>
      </c>
      <c r="Z44" s="414"/>
      <c r="AA44" s="414"/>
      <c r="AB44" s="414"/>
      <c r="AC44" s="414"/>
      <c r="AD44" s="414"/>
      <c r="AE44" s="414"/>
      <c r="AF44" s="414"/>
      <c r="AG44" s="414"/>
      <c r="AH44" s="414"/>
      <c r="AI44" s="414"/>
      <c r="AJ44" s="414"/>
      <c r="AK44" s="414"/>
      <c r="AL44" s="414"/>
      <c r="AM44" s="414"/>
      <c r="AN44" s="414"/>
      <c r="AO44" s="414"/>
      <c r="AP44" s="414"/>
      <c r="AQ44" s="414"/>
      <c r="AR44" s="414"/>
      <c r="AS44" s="414"/>
      <c r="AT44" s="414"/>
      <c r="AU44" s="414"/>
      <c r="AV44" s="414"/>
      <c r="AW44" s="414"/>
      <c r="AX44" s="414"/>
      <c r="AY44" s="414"/>
      <c r="AZ44" s="414"/>
      <c r="BA44" s="414"/>
      <c r="BB44" s="414"/>
      <c r="BC44" s="414"/>
      <c r="BD44" s="414"/>
      <c r="BE44" s="414"/>
      <c r="BF44" s="414"/>
      <c r="BG44" s="414"/>
    </row>
    <row r="45" spans="1:59" ht="18" customHeight="1" x14ac:dyDescent="0.25">
      <c r="A45" s="411">
        <v>0</v>
      </c>
      <c r="B45" s="411">
        <v>27</v>
      </c>
      <c r="C45" s="412" t="s">
        <v>41</v>
      </c>
      <c r="D45" s="411">
        <v>49</v>
      </c>
      <c r="E45" s="412" t="s">
        <v>42</v>
      </c>
      <c r="F45" s="411">
        <v>2</v>
      </c>
      <c r="G45" s="412" t="s">
        <v>9</v>
      </c>
      <c r="H45" s="409">
        <v>32.146347264673523</v>
      </c>
      <c r="I45" s="409">
        <v>28.875</v>
      </c>
      <c r="J45" s="409">
        <v>842454.91000141611</v>
      </c>
      <c r="K45" s="409">
        <v>537037.5248242676</v>
      </c>
      <c r="L45" s="409">
        <v>0</v>
      </c>
      <c r="M45" s="409">
        <v>0</v>
      </c>
      <c r="N45" s="409">
        <v>0</v>
      </c>
      <c r="O45" s="414">
        <f t="shared" si="1"/>
        <v>32</v>
      </c>
      <c r="P45" s="414">
        <f t="shared" si="2"/>
        <v>29</v>
      </c>
      <c r="Q45" s="414">
        <f t="shared" si="3"/>
        <v>842455</v>
      </c>
      <c r="R45" s="414">
        <f t="shared" si="4"/>
        <v>537038</v>
      </c>
      <c r="S45" s="414">
        <f t="shared" si="5"/>
        <v>0</v>
      </c>
      <c r="T45" s="414">
        <f t="shared" si="6"/>
        <v>0</v>
      </c>
      <c r="U45" s="414">
        <f t="shared" si="7"/>
        <v>0</v>
      </c>
      <c r="V45" s="414">
        <f t="shared" si="8"/>
        <v>0</v>
      </c>
      <c r="W45" s="414">
        <f t="shared" si="9"/>
        <v>21482</v>
      </c>
      <c r="X45" s="414">
        <f t="shared" si="10"/>
        <v>41049</v>
      </c>
      <c r="Y45" s="414">
        <f t="shared" si="11"/>
        <v>779924</v>
      </c>
      <c r="Z45" s="414"/>
      <c r="AA45" s="414"/>
      <c r="AB45" s="414"/>
      <c r="AC45" s="414"/>
      <c r="AD45" s="414"/>
      <c r="AE45" s="414"/>
      <c r="AF45" s="414"/>
      <c r="AG45" s="414"/>
      <c r="AH45" s="414"/>
      <c r="AI45" s="414"/>
      <c r="AJ45" s="414"/>
      <c r="AK45" s="414"/>
      <c r="AL45" s="414"/>
      <c r="AM45" s="414"/>
      <c r="AN45" s="414"/>
      <c r="AO45" s="414"/>
      <c r="AP45" s="414"/>
      <c r="AQ45" s="414"/>
      <c r="AR45" s="414"/>
      <c r="AS45" s="414"/>
      <c r="AT45" s="414"/>
      <c r="AU45" s="414"/>
      <c r="AV45" s="414"/>
      <c r="AW45" s="414"/>
      <c r="AX45" s="414"/>
      <c r="AY45" s="414"/>
      <c r="AZ45" s="414"/>
      <c r="BA45" s="414"/>
      <c r="BB45" s="414"/>
      <c r="BC45" s="414"/>
      <c r="BD45" s="414"/>
      <c r="BE45" s="414"/>
      <c r="BF45" s="414"/>
      <c r="BG45" s="414"/>
    </row>
    <row r="46" spans="1:59" ht="18" customHeight="1" x14ac:dyDescent="0.25">
      <c r="A46" s="411">
        <v>0</v>
      </c>
      <c r="B46" s="411">
        <v>33</v>
      </c>
      <c r="C46" s="412" t="s">
        <v>46</v>
      </c>
      <c r="D46" s="411">
        <v>22</v>
      </c>
      <c r="E46" s="412" t="s">
        <v>124</v>
      </c>
      <c r="F46" s="411">
        <v>1</v>
      </c>
      <c r="G46" s="412" t="s">
        <v>7</v>
      </c>
      <c r="H46" s="409">
        <v>211.42385985726347</v>
      </c>
      <c r="I46" s="409">
        <v>173.46306306306988</v>
      </c>
      <c r="J46" s="409">
        <v>3313348.9918729691</v>
      </c>
      <c r="K46" s="409">
        <v>3313348.9918729691</v>
      </c>
      <c r="L46" s="409">
        <v>0</v>
      </c>
      <c r="M46" s="409">
        <v>230430.67161345464</v>
      </c>
      <c r="N46" s="409">
        <v>0</v>
      </c>
      <c r="O46" s="414">
        <f t="shared" si="1"/>
        <v>211</v>
      </c>
      <c r="P46" s="414">
        <f t="shared" si="2"/>
        <v>173</v>
      </c>
      <c r="Q46" s="414">
        <f t="shared" si="3"/>
        <v>3313349</v>
      </c>
      <c r="R46" s="414">
        <f t="shared" si="4"/>
        <v>3313349</v>
      </c>
      <c r="S46" s="414">
        <f t="shared" si="5"/>
        <v>0</v>
      </c>
      <c r="T46" s="414">
        <f t="shared" si="6"/>
        <v>230431</v>
      </c>
      <c r="U46" s="414">
        <f t="shared" si="7"/>
        <v>0</v>
      </c>
      <c r="V46" s="414">
        <f t="shared" si="8"/>
        <v>230431</v>
      </c>
      <c r="W46" s="414">
        <f t="shared" si="9"/>
        <v>132534</v>
      </c>
      <c r="X46" s="414">
        <f t="shared" si="10"/>
        <v>147519</v>
      </c>
      <c r="Y46" s="414">
        <f t="shared" si="11"/>
        <v>2802865</v>
      </c>
      <c r="Z46" s="414"/>
      <c r="AA46" s="414"/>
      <c r="AB46" s="414"/>
      <c r="AC46" s="414"/>
      <c r="AD46" s="414"/>
      <c r="AE46" s="414"/>
      <c r="AF46" s="414"/>
      <c r="AG46" s="414"/>
      <c r="AH46" s="414"/>
      <c r="AI46" s="414"/>
      <c r="AJ46" s="414"/>
      <c r="AK46" s="414"/>
      <c r="AL46" s="414"/>
      <c r="AM46" s="414"/>
      <c r="AN46" s="414"/>
      <c r="AO46" s="414"/>
      <c r="AP46" s="414"/>
      <c r="AQ46" s="414"/>
      <c r="AR46" s="414"/>
      <c r="AS46" s="414"/>
      <c r="AT46" s="414"/>
      <c r="AU46" s="414"/>
      <c r="AV46" s="414"/>
      <c r="AW46" s="414"/>
      <c r="AX46" s="414"/>
      <c r="AY46" s="414"/>
      <c r="AZ46" s="414"/>
      <c r="BA46" s="414"/>
      <c r="BB46" s="414"/>
      <c r="BC46" s="414"/>
      <c r="BD46" s="414"/>
      <c r="BE46" s="414"/>
      <c r="BF46" s="414"/>
      <c r="BG46" s="414"/>
    </row>
    <row r="47" spans="1:59" ht="18" customHeight="1" x14ac:dyDescent="0.25">
      <c r="A47" s="411">
        <v>0</v>
      </c>
      <c r="B47" s="411">
        <v>33</v>
      </c>
      <c r="C47" s="412" t="s">
        <v>46</v>
      </c>
      <c r="D47" s="411">
        <v>22</v>
      </c>
      <c r="E47" s="412" t="s">
        <v>124</v>
      </c>
      <c r="F47" s="411">
        <v>2</v>
      </c>
      <c r="G47" s="412" t="s">
        <v>9</v>
      </c>
      <c r="H47" s="409">
        <v>223.82732391821435</v>
      </c>
      <c r="I47" s="409">
        <v>167.32121212121561</v>
      </c>
      <c r="J47" s="409">
        <v>5833625.6183514334</v>
      </c>
      <c r="K47" s="409">
        <v>3267078.9250931563</v>
      </c>
      <c r="L47" s="409">
        <v>0</v>
      </c>
      <c r="M47" s="409">
        <v>95953.739239493501</v>
      </c>
      <c r="N47" s="409">
        <v>1175074.4071019827</v>
      </c>
      <c r="O47" s="414">
        <f t="shared" si="1"/>
        <v>224</v>
      </c>
      <c r="P47" s="414">
        <f t="shared" si="2"/>
        <v>167</v>
      </c>
      <c r="Q47" s="414">
        <f t="shared" si="3"/>
        <v>5833626</v>
      </c>
      <c r="R47" s="414">
        <f t="shared" si="4"/>
        <v>3267079</v>
      </c>
      <c r="S47" s="414">
        <f t="shared" si="5"/>
        <v>0</v>
      </c>
      <c r="T47" s="414">
        <f t="shared" si="6"/>
        <v>95954</v>
      </c>
      <c r="U47" s="414">
        <f t="shared" si="7"/>
        <v>1175074</v>
      </c>
      <c r="V47" s="414">
        <f t="shared" si="8"/>
        <v>1271028</v>
      </c>
      <c r="W47" s="414">
        <f t="shared" si="9"/>
        <v>130683</v>
      </c>
      <c r="X47" s="414">
        <f t="shared" si="10"/>
        <v>221596</v>
      </c>
      <c r="Y47" s="414">
        <f t="shared" si="11"/>
        <v>4210319</v>
      </c>
      <c r="Z47" s="414"/>
      <c r="AA47" s="414"/>
      <c r="AB47" s="414"/>
      <c r="AC47" s="414"/>
      <c r="AD47" s="414"/>
      <c r="AE47" s="414"/>
      <c r="AF47" s="414"/>
      <c r="AG47" s="414"/>
      <c r="AH47" s="414"/>
      <c r="AI47" s="414"/>
      <c r="AJ47" s="414"/>
      <c r="AK47" s="414"/>
      <c r="AL47" s="414"/>
      <c r="AM47" s="414"/>
      <c r="AN47" s="414"/>
      <c r="AO47" s="414"/>
      <c r="AP47" s="414"/>
      <c r="AQ47" s="414"/>
      <c r="AR47" s="414"/>
      <c r="AS47" s="414"/>
      <c r="AT47" s="414"/>
      <c r="AU47" s="414"/>
      <c r="AV47" s="414"/>
      <c r="AW47" s="414"/>
      <c r="AX47" s="414"/>
      <c r="AY47" s="414"/>
      <c r="AZ47" s="414"/>
      <c r="BA47" s="414"/>
      <c r="BB47" s="414"/>
      <c r="BC47" s="414"/>
      <c r="BD47" s="414"/>
      <c r="BE47" s="414"/>
      <c r="BF47" s="414"/>
      <c r="BG47" s="414"/>
    </row>
    <row r="48" spans="1:59" ht="18" customHeight="1" x14ac:dyDescent="0.25">
      <c r="A48" s="411">
        <v>0</v>
      </c>
      <c r="B48" s="411">
        <v>37</v>
      </c>
      <c r="C48" s="412" t="s">
        <v>48</v>
      </c>
      <c r="D48" s="411">
        <v>52</v>
      </c>
      <c r="E48" s="412" t="s">
        <v>266</v>
      </c>
      <c r="F48" s="411">
        <v>1</v>
      </c>
      <c r="G48" s="412" t="s">
        <v>7</v>
      </c>
      <c r="H48" s="409">
        <v>66.024262294998422</v>
      </c>
      <c r="I48" s="409">
        <v>43.585585585604306</v>
      </c>
      <c r="J48" s="409">
        <v>1307896.212137264</v>
      </c>
      <c r="K48" s="409">
        <v>1307896.212137264</v>
      </c>
      <c r="L48" s="409">
        <v>0</v>
      </c>
      <c r="M48" s="409">
        <v>85990.552149853611</v>
      </c>
      <c r="N48" s="409">
        <v>0</v>
      </c>
      <c r="O48" s="414">
        <f t="shared" si="1"/>
        <v>66</v>
      </c>
      <c r="P48" s="414">
        <f t="shared" si="2"/>
        <v>44</v>
      </c>
      <c r="Q48" s="414">
        <f t="shared" si="3"/>
        <v>1307896</v>
      </c>
      <c r="R48" s="414">
        <f t="shared" si="4"/>
        <v>1307896</v>
      </c>
      <c r="S48" s="414">
        <f t="shared" si="5"/>
        <v>0</v>
      </c>
      <c r="T48" s="414">
        <f t="shared" si="6"/>
        <v>85991</v>
      </c>
      <c r="U48" s="414">
        <f t="shared" si="7"/>
        <v>0</v>
      </c>
      <c r="V48" s="414">
        <f t="shared" si="8"/>
        <v>85991</v>
      </c>
      <c r="W48" s="414">
        <f t="shared" si="9"/>
        <v>52316</v>
      </c>
      <c r="X48" s="414">
        <f t="shared" si="10"/>
        <v>58479</v>
      </c>
      <c r="Y48" s="414">
        <f t="shared" si="11"/>
        <v>1111110</v>
      </c>
      <c r="Z48" s="414"/>
      <c r="AA48" s="414"/>
      <c r="AB48" s="414"/>
      <c r="AC48" s="414"/>
      <c r="AD48" s="414"/>
      <c r="AE48" s="414"/>
      <c r="AF48" s="414"/>
      <c r="AG48" s="414"/>
      <c r="AH48" s="414"/>
      <c r="AI48" s="414"/>
      <c r="AJ48" s="414"/>
      <c r="AK48" s="414"/>
      <c r="AL48" s="414"/>
      <c r="AM48" s="414"/>
      <c r="AN48" s="414"/>
      <c r="AO48" s="414"/>
      <c r="AP48" s="414"/>
      <c r="AQ48" s="414"/>
      <c r="AR48" s="414"/>
      <c r="AS48" s="414"/>
      <c r="AT48" s="414"/>
      <c r="AU48" s="414"/>
      <c r="AV48" s="414"/>
      <c r="AW48" s="414"/>
      <c r="AX48" s="414"/>
      <c r="AY48" s="414"/>
      <c r="AZ48" s="414"/>
      <c r="BA48" s="414"/>
      <c r="BB48" s="414"/>
      <c r="BC48" s="414"/>
      <c r="BD48" s="414"/>
      <c r="BE48" s="414"/>
      <c r="BF48" s="414"/>
      <c r="BG48" s="414"/>
    </row>
    <row r="49" spans="1:59" ht="18" customHeight="1" x14ac:dyDescent="0.25">
      <c r="A49" s="411">
        <v>0</v>
      </c>
      <c r="B49" s="411">
        <v>37</v>
      </c>
      <c r="C49" s="412" t="s">
        <v>48</v>
      </c>
      <c r="D49" s="411">
        <v>52</v>
      </c>
      <c r="E49" s="412" t="s">
        <v>266</v>
      </c>
      <c r="F49" s="411">
        <v>2</v>
      </c>
      <c r="G49" s="412" t="s">
        <v>9</v>
      </c>
      <c r="H49" s="409">
        <v>142.15946355182967</v>
      </c>
      <c r="I49" s="409">
        <v>89.052631578928512</v>
      </c>
      <c r="J49" s="409">
        <v>3890401.1404251223</v>
      </c>
      <c r="K49" s="409">
        <v>2654940.9614553703</v>
      </c>
      <c r="L49" s="409">
        <v>0</v>
      </c>
      <c r="M49" s="409">
        <v>24934.664161932757</v>
      </c>
      <c r="N49" s="409">
        <v>573894.59195192764</v>
      </c>
      <c r="O49" s="414">
        <f t="shared" si="1"/>
        <v>142</v>
      </c>
      <c r="P49" s="414">
        <f t="shared" si="2"/>
        <v>89</v>
      </c>
      <c r="Q49" s="414">
        <f t="shared" si="3"/>
        <v>3890401</v>
      </c>
      <c r="R49" s="414">
        <f t="shared" si="4"/>
        <v>2654941</v>
      </c>
      <c r="S49" s="414">
        <f t="shared" si="5"/>
        <v>0</v>
      </c>
      <c r="T49" s="414">
        <f t="shared" si="6"/>
        <v>24935</v>
      </c>
      <c r="U49" s="414">
        <f t="shared" si="7"/>
        <v>573895</v>
      </c>
      <c r="V49" s="414">
        <f t="shared" si="8"/>
        <v>598830</v>
      </c>
      <c r="W49" s="414">
        <f t="shared" si="9"/>
        <v>106198</v>
      </c>
      <c r="X49" s="414">
        <f t="shared" si="10"/>
        <v>159269</v>
      </c>
      <c r="Y49" s="414">
        <f t="shared" si="11"/>
        <v>3026104</v>
      </c>
      <c r="Z49" s="414"/>
      <c r="AA49" s="414"/>
      <c r="AB49" s="414"/>
      <c r="AC49" s="414"/>
      <c r="AD49" s="414"/>
      <c r="AE49" s="414"/>
      <c r="AF49" s="414"/>
      <c r="AG49" s="414"/>
      <c r="AH49" s="414"/>
      <c r="AI49" s="414"/>
      <c r="AJ49" s="414"/>
      <c r="AK49" s="414"/>
      <c r="AL49" s="414"/>
      <c r="AM49" s="414"/>
      <c r="AN49" s="414"/>
      <c r="AO49" s="414"/>
      <c r="AP49" s="414"/>
      <c r="AQ49" s="414"/>
      <c r="AR49" s="414"/>
      <c r="AS49" s="414"/>
      <c r="AT49" s="414"/>
      <c r="AU49" s="414"/>
      <c r="AV49" s="414"/>
      <c r="AW49" s="414"/>
      <c r="AX49" s="414"/>
      <c r="AY49" s="414"/>
      <c r="AZ49" s="414"/>
      <c r="BA49" s="414"/>
      <c r="BB49" s="414"/>
      <c r="BC49" s="414"/>
      <c r="BD49" s="414"/>
      <c r="BE49" s="414"/>
      <c r="BF49" s="414"/>
      <c r="BG49" s="414"/>
    </row>
    <row r="50" spans="1:59" ht="18" customHeight="1" x14ac:dyDescent="0.25">
      <c r="A50" s="411">
        <v>0</v>
      </c>
      <c r="B50" s="411">
        <v>37</v>
      </c>
      <c r="C50" s="412" t="s">
        <v>48</v>
      </c>
      <c r="D50" s="411">
        <v>53</v>
      </c>
      <c r="E50" s="412" t="s">
        <v>267</v>
      </c>
      <c r="F50" s="411">
        <v>1</v>
      </c>
      <c r="G50" s="412" t="s">
        <v>7</v>
      </c>
      <c r="H50" s="409">
        <v>56.542577777676605</v>
      </c>
      <c r="I50" s="409">
        <v>38</v>
      </c>
      <c r="J50" s="409">
        <v>1103318.1043183843</v>
      </c>
      <c r="K50" s="409">
        <v>1103318.1043183843</v>
      </c>
      <c r="L50" s="409">
        <v>0</v>
      </c>
      <c r="M50" s="409">
        <v>41535.62524313802</v>
      </c>
      <c r="N50" s="409">
        <v>0</v>
      </c>
      <c r="O50" s="414">
        <f t="shared" si="1"/>
        <v>57</v>
      </c>
      <c r="P50" s="414">
        <f t="shared" si="2"/>
        <v>38</v>
      </c>
      <c r="Q50" s="414">
        <f t="shared" si="3"/>
        <v>1103318</v>
      </c>
      <c r="R50" s="414">
        <f t="shared" si="4"/>
        <v>1103318</v>
      </c>
      <c r="S50" s="414">
        <f t="shared" si="5"/>
        <v>0</v>
      </c>
      <c r="T50" s="414">
        <f t="shared" si="6"/>
        <v>41536</v>
      </c>
      <c r="U50" s="414">
        <f t="shared" si="7"/>
        <v>0</v>
      </c>
      <c r="V50" s="414">
        <f t="shared" si="8"/>
        <v>41536</v>
      </c>
      <c r="W50" s="414">
        <f t="shared" si="9"/>
        <v>44133</v>
      </c>
      <c r="X50" s="414">
        <f t="shared" si="10"/>
        <v>50882</v>
      </c>
      <c r="Y50" s="414">
        <f t="shared" si="11"/>
        <v>966767</v>
      </c>
      <c r="Z50" s="414"/>
      <c r="AA50" s="414"/>
      <c r="AB50" s="414"/>
      <c r="AC50" s="414"/>
      <c r="AD50" s="414"/>
      <c r="AE50" s="414"/>
      <c r="AF50" s="414"/>
      <c r="AG50" s="414"/>
      <c r="AH50" s="414"/>
      <c r="AI50" s="414"/>
      <c r="AJ50" s="414"/>
      <c r="AK50" s="414"/>
      <c r="AL50" s="414"/>
      <c r="AM50" s="414"/>
      <c r="AN50" s="414"/>
      <c r="AO50" s="414"/>
      <c r="AP50" s="414"/>
      <c r="AQ50" s="414"/>
      <c r="AR50" s="414"/>
      <c r="AS50" s="414"/>
      <c r="AT50" s="414"/>
      <c r="AU50" s="414"/>
      <c r="AV50" s="414"/>
      <c r="AW50" s="414"/>
      <c r="AX50" s="414"/>
      <c r="AY50" s="414"/>
      <c r="AZ50" s="414"/>
      <c r="BA50" s="414"/>
      <c r="BB50" s="414"/>
      <c r="BC50" s="414"/>
      <c r="BD50" s="414"/>
      <c r="BE50" s="414"/>
      <c r="BF50" s="414"/>
      <c r="BG50" s="414"/>
    </row>
    <row r="51" spans="1:59" ht="18" customHeight="1" x14ac:dyDescent="0.25">
      <c r="A51" s="411">
        <v>0</v>
      </c>
      <c r="B51" s="411">
        <v>37</v>
      </c>
      <c r="C51" s="412" t="s">
        <v>48</v>
      </c>
      <c r="D51" s="411">
        <v>53</v>
      </c>
      <c r="E51" s="412" t="s">
        <v>267</v>
      </c>
      <c r="F51" s="411">
        <v>2</v>
      </c>
      <c r="G51" s="412" t="s">
        <v>9</v>
      </c>
      <c r="H51" s="409">
        <v>121.67571382724971</v>
      </c>
      <c r="I51" s="409">
        <v>84.26262626264041</v>
      </c>
      <c r="J51" s="409">
        <v>3544084.4266938777</v>
      </c>
      <c r="K51" s="409">
        <v>2418350.9725938104</v>
      </c>
      <c r="L51" s="409">
        <v>0</v>
      </c>
      <c r="M51" s="409">
        <v>39865.48789135016</v>
      </c>
      <c r="N51" s="409">
        <v>512594.85229340848</v>
      </c>
      <c r="O51" s="414">
        <f t="shared" si="1"/>
        <v>122</v>
      </c>
      <c r="P51" s="414">
        <f t="shared" si="2"/>
        <v>84</v>
      </c>
      <c r="Q51" s="414">
        <f t="shared" si="3"/>
        <v>3544084</v>
      </c>
      <c r="R51" s="414">
        <f t="shared" si="4"/>
        <v>2418351</v>
      </c>
      <c r="S51" s="414">
        <f t="shared" si="5"/>
        <v>0</v>
      </c>
      <c r="T51" s="414">
        <f t="shared" si="6"/>
        <v>39865</v>
      </c>
      <c r="U51" s="414">
        <f t="shared" si="7"/>
        <v>512595</v>
      </c>
      <c r="V51" s="414">
        <f t="shared" si="8"/>
        <v>552460</v>
      </c>
      <c r="W51" s="414">
        <f t="shared" si="9"/>
        <v>96734</v>
      </c>
      <c r="X51" s="414">
        <f t="shared" si="10"/>
        <v>144745</v>
      </c>
      <c r="Y51" s="414">
        <f t="shared" si="11"/>
        <v>2750145</v>
      </c>
      <c r="Z51" s="414"/>
      <c r="AA51" s="414"/>
      <c r="AB51" s="414"/>
      <c r="AC51" s="414"/>
      <c r="AD51" s="414"/>
      <c r="AE51" s="414"/>
      <c r="AF51" s="414"/>
      <c r="AG51" s="414"/>
      <c r="AH51" s="414"/>
      <c r="AI51" s="414"/>
      <c r="AJ51" s="414"/>
      <c r="AK51" s="414"/>
      <c r="AL51" s="414"/>
      <c r="AM51" s="414"/>
      <c r="AN51" s="414"/>
      <c r="AO51" s="414"/>
      <c r="AP51" s="414"/>
      <c r="AQ51" s="414"/>
      <c r="AR51" s="414"/>
      <c r="AS51" s="414"/>
      <c r="AT51" s="414"/>
      <c r="AU51" s="414"/>
      <c r="AV51" s="414"/>
      <c r="AW51" s="414"/>
      <c r="AX51" s="414"/>
      <c r="AY51" s="414"/>
      <c r="AZ51" s="414"/>
      <c r="BA51" s="414"/>
      <c r="BB51" s="414"/>
      <c r="BC51" s="414"/>
      <c r="BD51" s="414"/>
      <c r="BE51" s="414"/>
      <c r="BF51" s="414"/>
      <c r="BG51" s="414"/>
    </row>
    <row r="52" spans="1:59" ht="18" customHeight="1" x14ac:dyDescent="0.25">
      <c r="A52" s="411">
        <v>0</v>
      </c>
      <c r="B52" s="411">
        <v>39</v>
      </c>
      <c r="C52" s="412" t="s">
        <v>51</v>
      </c>
      <c r="D52" s="411">
        <v>57</v>
      </c>
      <c r="E52" s="412" t="s">
        <v>115</v>
      </c>
      <c r="F52" s="411">
        <v>1</v>
      </c>
      <c r="G52" s="412" t="s">
        <v>7</v>
      </c>
      <c r="H52" s="409">
        <v>186.25196652577253</v>
      </c>
      <c r="I52" s="409">
        <v>120.07495069034277</v>
      </c>
      <c r="J52" s="409">
        <v>3565367.2332340134</v>
      </c>
      <c r="K52" s="409">
        <v>3565367.2332340134</v>
      </c>
      <c r="L52" s="409">
        <v>0</v>
      </c>
      <c r="M52" s="409">
        <v>129689.37612733398</v>
      </c>
      <c r="N52" s="409">
        <v>0</v>
      </c>
      <c r="O52" s="414">
        <f t="shared" si="1"/>
        <v>186</v>
      </c>
      <c r="P52" s="414">
        <f t="shared" si="2"/>
        <v>120</v>
      </c>
      <c r="Q52" s="414">
        <f t="shared" si="3"/>
        <v>3565367</v>
      </c>
      <c r="R52" s="414">
        <f t="shared" si="4"/>
        <v>3565367</v>
      </c>
      <c r="S52" s="414">
        <f t="shared" si="5"/>
        <v>0</v>
      </c>
      <c r="T52" s="414">
        <f t="shared" si="6"/>
        <v>129689</v>
      </c>
      <c r="U52" s="414">
        <f t="shared" si="7"/>
        <v>0</v>
      </c>
      <c r="V52" s="414">
        <f t="shared" si="8"/>
        <v>129689</v>
      </c>
      <c r="W52" s="414">
        <f t="shared" si="9"/>
        <v>142615</v>
      </c>
      <c r="X52" s="414">
        <f t="shared" si="10"/>
        <v>164653</v>
      </c>
      <c r="Y52" s="414">
        <f t="shared" si="11"/>
        <v>3128410</v>
      </c>
      <c r="Z52" s="414"/>
      <c r="AA52" s="414"/>
      <c r="AB52" s="414"/>
      <c r="AC52" s="414"/>
      <c r="AD52" s="414"/>
      <c r="AE52" s="414"/>
      <c r="AF52" s="414"/>
      <c r="AG52" s="414"/>
      <c r="AH52" s="414"/>
      <c r="AI52" s="414"/>
      <c r="AJ52" s="414"/>
      <c r="AK52" s="414"/>
      <c r="AL52" s="414"/>
      <c r="AM52" s="414"/>
      <c r="AN52" s="414"/>
      <c r="AO52" s="414"/>
      <c r="AP52" s="414"/>
      <c r="AQ52" s="414"/>
      <c r="AR52" s="414"/>
      <c r="AS52" s="414"/>
      <c r="AT52" s="414"/>
      <c r="AU52" s="414"/>
      <c r="AV52" s="414"/>
      <c r="AW52" s="414"/>
      <c r="AX52" s="414"/>
      <c r="AY52" s="414"/>
      <c r="AZ52" s="414"/>
      <c r="BA52" s="414"/>
      <c r="BB52" s="414"/>
      <c r="BC52" s="414"/>
      <c r="BD52" s="414"/>
      <c r="BE52" s="414"/>
      <c r="BF52" s="414"/>
      <c r="BG52" s="414"/>
    </row>
    <row r="53" spans="1:59" ht="18" customHeight="1" x14ac:dyDescent="0.25">
      <c r="A53" s="411">
        <v>0</v>
      </c>
      <c r="B53" s="411">
        <v>39</v>
      </c>
      <c r="C53" s="412" t="s">
        <v>51</v>
      </c>
      <c r="D53" s="411">
        <v>57</v>
      </c>
      <c r="E53" s="412" t="s">
        <v>115</v>
      </c>
      <c r="F53" s="411">
        <v>2</v>
      </c>
      <c r="G53" s="412" t="s">
        <v>9</v>
      </c>
      <c r="H53" s="409">
        <v>76.79155913944814</v>
      </c>
      <c r="I53" s="409">
        <v>49.399150743111136</v>
      </c>
      <c r="J53" s="409">
        <v>2036549.7078024892</v>
      </c>
      <c r="K53" s="409">
        <v>1467155.1894796442</v>
      </c>
      <c r="L53" s="409">
        <v>0</v>
      </c>
      <c r="M53" s="409">
        <v>20331.435016267344</v>
      </c>
      <c r="N53" s="409">
        <v>116428.34997714042</v>
      </c>
      <c r="O53" s="414">
        <f t="shared" si="1"/>
        <v>77</v>
      </c>
      <c r="P53" s="414">
        <f t="shared" si="2"/>
        <v>49</v>
      </c>
      <c r="Q53" s="414">
        <f t="shared" si="3"/>
        <v>2036550</v>
      </c>
      <c r="R53" s="414">
        <f t="shared" si="4"/>
        <v>1467155</v>
      </c>
      <c r="S53" s="414">
        <f t="shared" si="5"/>
        <v>0</v>
      </c>
      <c r="T53" s="414">
        <f t="shared" si="6"/>
        <v>20331</v>
      </c>
      <c r="U53" s="414">
        <f t="shared" si="7"/>
        <v>116428</v>
      </c>
      <c r="V53" s="414">
        <f t="shared" si="8"/>
        <v>136759</v>
      </c>
      <c r="W53" s="414">
        <f t="shared" si="9"/>
        <v>58686</v>
      </c>
      <c r="X53" s="414">
        <f t="shared" si="10"/>
        <v>92055</v>
      </c>
      <c r="Y53" s="414">
        <f t="shared" si="11"/>
        <v>1749050</v>
      </c>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row>
    <row r="54" spans="1:59" s="32" customFormat="1" ht="18" customHeight="1" x14ac:dyDescent="0.25">
      <c r="A54" s="411">
        <v>0</v>
      </c>
      <c r="B54" s="411">
        <v>39</v>
      </c>
      <c r="C54" s="412" t="s">
        <v>51</v>
      </c>
      <c r="D54" s="411">
        <v>59</v>
      </c>
      <c r="E54" s="412" t="s">
        <v>268</v>
      </c>
      <c r="F54" s="411">
        <v>1</v>
      </c>
      <c r="G54" s="412" t="s">
        <v>7</v>
      </c>
      <c r="H54" s="409">
        <v>321.29105589383425</v>
      </c>
      <c r="I54" s="409">
        <v>213.57593688361516</v>
      </c>
      <c r="J54" s="409">
        <v>6354978.9086253792</v>
      </c>
      <c r="K54" s="409">
        <v>6354978.9086253792</v>
      </c>
      <c r="L54" s="409">
        <v>59817.729583319386</v>
      </c>
      <c r="M54" s="409">
        <v>14752.291297832064</v>
      </c>
      <c r="N54" s="409">
        <v>0</v>
      </c>
      <c r="O54" s="414">
        <f t="shared" si="1"/>
        <v>321</v>
      </c>
      <c r="P54" s="414">
        <f t="shared" si="2"/>
        <v>214</v>
      </c>
      <c r="Q54" s="414">
        <f t="shared" si="3"/>
        <v>6354979</v>
      </c>
      <c r="R54" s="414">
        <f t="shared" si="4"/>
        <v>6354979</v>
      </c>
      <c r="S54" s="414">
        <f t="shared" si="5"/>
        <v>59818</v>
      </c>
      <c r="T54" s="414">
        <f t="shared" si="6"/>
        <v>14752</v>
      </c>
      <c r="U54" s="414">
        <f t="shared" si="7"/>
        <v>0</v>
      </c>
      <c r="V54" s="414">
        <f t="shared" si="8"/>
        <v>74570</v>
      </c>
      <c r="W54" s="414">
        <f t="shared" si="9"/>
        <v>254199</v>
      </c>
      <c r="X54" s="414">
        <f t="shared" si="10"/>
        <v>301311</v>
      </c>
      <c r="Y54" s="414">
        <f t="shared" si="11"/>
        <v>5724899</v>
      </c>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414"/>
      <c r="BB54" s="414"/>
      <c r="BC54" s="414"/>
      <c r="BD54" s="414"/>
      <c r="BE54" s="414"/>
      <c r="BF54" s="414"/>
      <c r="BG54" s="414"/>
    </row>
    <row r="55" spans="1:59" s="32" customFormat="1" ht="18" customHeight="1" x14ac:dyDescent="0.25">
      <c r="A55" s="411">
        <v>0</v>
      </c>
      <c r="B55" s="411">
        <v>39</v>
      </c>
      <c r="C55" s="412" t="s">
        <v>51</v>
      </c>
      <c r="D55" s="411">
        <v>59</v>
      </c>
      <c r="E55" s="412" t="s">
        <v>268</v>
      </c>
      <c r="F55" s="411">
        <v>2</v>
      </c>
      <c r="G55" s="412" t="s">
        <v>9</v>
      </c>
      <c r="H55" s="409">
        <v>152.79364396674404</v>
      </c>
      <c r="I55" s="409">
        <v>99.730360934195986</v>
      </c>
      <c r="J55" s="409">
        <v>4079675.5558585972</v>
      </c>
      <c r="K55" s="409">
        <v>2987206.4096331024</v>
      </c>
      <c r="L55" s="409">
        <v>238276.09424132691</v>
      </c>
      <c r="M55" s="409">
        <v>14730.657493664909</v>
      </c>
      <c r="N55" s="409">
        <v>393136.45954791846</v>
      </c>
      <c r="O55" s="414">
        <f t="shared" si="1"/>
        <v>153</v>
      </c>
      <c r="P55" s="414">
        <f t="shared" si="2"/>
        <v>100</v>
      </c>
      <c r="Q55" s="414">
        <f t="shared" si="3"/>
        <v>4079676</v>
      </c>
      <c r="R55" s="414">
        <f t="shared" si="4"/>
        <v>2987206</v>
      </c>
      <c r="S55" s="414">
        <f t="shared" si="5"/>
        <v>238276</v>
      </c>
      <c r="T55" s="414">
        <f t="shared" si="6"/>
        <v>14731</v>
      </c>
      <c r="U55" s="414">
        <f t="shared" si="7"/>
        <v>393136</v>
      </c>
      <c r="V55" s="414">
        <f t="shared" si="8"/>
        <v>646143</v>
      </c>
      <c r="W55" s="414">
        <f t="shared" si="9"/>
        <v>119488</v>
      </c>
      <c r="X55" s="414">
        <f t="shared" si="10"/>
        <v>165702</v>
      </c>
      <c r="Y55" s="414">
        <f t="shared" si="11"/>
        <v>3148343</v>
      </c>
      <c r="Z55" s="414"/>
      <c r="AA55" s="414"/>
      <c r="AB55" s="414"/>
      <c r="AC55" s="414"/>
      <c r="AD55" s="414"/>
      <c r="AE55" s="414"/>
      <c r="AF55" s="414"/>
      <c r="AG55" s="414"/>
      <c r="AH55" s="414"/>
      <c r="AI55" s="414"/>
      <c r="AJ55" s="414"/>
      <c r="AK55" s="414"/>
      <c r="AL55" s="414"/>
      <c r="AM55" s="414"/>
      <c r="AN55" s="414"/>
      <c r="AO55" s="414"/>
      <c r="AP55" s="414"/>
      <c r="AQ55" s="414"/>
      <c r="AR55" s="414"/>
      <c r="AS55" s="414"/>
      <c r="AT55" s="414"/>
      <c r="AU55" s="414"/>
      <c r="AV55" s="414"/>
      <c r="AW55" s="414"/>
      <c r="AX55" s="414"/>
      <c r="AY55" s="414"/>
      <c r="AZ55" s="414"/>
      <c r="BA55" s="414"/>
      <c r="BB55" s="414"/>
      <c r="BC55" s="414"/>
      <c r="BD55" s="414"/>
      <c r="BE55" s="414"/>
      <c r="BF55" s="414"/>
      <c r="BG55" s="414"/>
    </row>
    <row r="56" spans="1:59" ht="18" customHeight="1" x14ac:dyDescent="0.25">
      <c r="A56" s="411">
        <v>0</v>
      </c>
      <c r="B56" s="411">
        <v>41</v>
      </c>
      <c r="C56" s="412" t="s">
        <v>53</v>
      </c>
      <c r="D56" s="411">
        <v>58</v>
      </c>
      <c r="E56" s="412" t="s">
        <v>54</v>
      </c>
      <c r="F56" s="411">
        <v>1</v>
      </c>
      <c r="G56" s="412" t="s">
        <v>7</v>
      </c>
      <c r="H56" s="409">
        <v>27.121765601188201</v>
      </c>
      <c r="I56" s="409">
        <v>21.137254901934426</v>
      </c>
      <c r="J56" s="409">
        <v>426387.48254649155</v>
      </c>
      <c r="K56" s="409">
        <v>426387.48254649155</v>
      </c>
      <c r="L56" s="409">
        <v>0</v>
      </c>
      <c r="M56" s="409">
        <v>0</v>
      </c>
      <c r="N56" s="409">
        <v>0</v>
      </c>
      <c r="O56" s="414">
        <f t="shared" si="1"/>
        <v>27</v>
      </c>
      <c r="P56" s="414">
        <f t="shared" si="2"/>
        <v>21</v>
      </c>
      <c r="Q56" s="414">
        <f t="shared" si="3"/>
        <v>426387</v>
      </c>
      <c r="R56" s="414">
        <f t="shared" si="4"/>
        <v>426387</v>
      </c>
      <c r="S56" s="414">
        <f t="shared" si="5"/>
        <v>0</v>
      </c>
      <c r="T56" s="414">
        <f t="shared" si="6"/>
        <v>0</v>
      </c>
      <c r="U56" s="414">
        <f t="shared" si="7"/>
        <v>0</v>
      </c>
      <c r="V56" s="414">
        <f t="shared" si="8"/>
        <v>0</v>
      </c>
      <c r="W56" s="414">
        <f t="shared" si="9"/>
        <v>17055</v>
      </c>
      <c r="X56" s="414">
        <f t="shared" si="10"/>
        <v>20467</v>
      </c>
      <c r="Y56" s="414">
        <f t="shared" si="11"/>
        <v>388865</v>
      </c>
      <c r="Z56" s="414"/>
      <c r="AA56" s="414"/>
      <c r="AB56" s="414"/>
      <c r="AC56" s="414"/>
      <c r="AD56" s="414"/>
      <c r="AE56" s="414"/>
      <c r="AF56" s="414"/>
      <c r="AG56" s="414"/>
      <c r="AH56" s="414"/>
      <c r="AI56" s="414"/>
      <c r="AJ56" s="414"/>
      <c r="AK56" s="414"/>
      <c r="AL56" s="414"/>
      <c r="AM56" s="414"/>
      <c r="AN56" s="414"/>
      <c r="AO56" s="414"/>
      <c r="AP56" s="414"/>
      <c r="AQ56" s="414"/>
      <c r="AR56" s="414"/>
      <c r="AS56" s="414"/>
      <c r="AT56" s="414"/>
      <c r="AU56" s="414"/>
      <c r="AV56" s="414"/>
      <c r="AW56" s="414"/>
      <c r="AX56" s="414"/>
      <c r="AY56" s="414"/>
      <c r="AZ56" s="414"/>
      <c r="BA56" s="414"/>
      <c r="BB56" s="414"/>
      <c r="BC56" s="414"/>
      <c r="BD56" s="414"/>
      <c r="BE56" s="414"/>
      <c r="BF56" s="414"/>
      <c r="BG56" s="414"/>
    </row>
    <row r="57" spans="1:59" ht="18" customHeight="1" x14ac:dyDescent="0.25">
      <c r="A57" s="411">
        <v>0</v>
      </c>
      <c r="B57" s="411">
        <v>41</v>
      </c>
      <c r="C57" s="412" t="s">
        <v>53</v>
      </c>
      <c r="D57" s="411">
        <v>58</v>
      </c>
      <c r="E57" s="412" t="s">
        <v>54</v>
      </c>
      <c r="F57" s="411">
        <v>2</v>
      </c>
      <c r="G57" s="412" t="s">
        <v>9</v>
      </c>
      <c r="H57" s="409">
        <v>73.185520833187866</v>
      </c>
      <c r="I57" s="409">
        <v>54.232558139557725</v>
      </c>
      <c r="J57" s="409">
        <v>1885804.4024377761</v>
      </c>
      <c r="K57" s="409">
        <v>1110124.099926546</v>
      </c>
      <c r="L57" s="409">
        <v>0</v>
      </c>
      <c r="M57" s="409">
        <v>88575.032650674621</v>
      </c>
      <c r="N57" s="409">
        <v>70627.961126152688</v>
      </c>
      <c r="O57" s="414">
        <f t="shared" si="1"/>
        <v>73</v>
      </c>
      <c r="P57" s="414">
        <f t="shared" si="2"/>
        <v>54</v>
      </c>
      <c r="Q57" s="414">
        <f t="shared" si="3"/>
        <v>1885804</v>
      </c>
      <c r="R57" s="414">
        <f t="shared" si="4"/>
        <v>1110124</v>
      </c>
      <c r="S57" s="414">
        <f t="shared" si="5"/>
        <v>0</v>
      </c>
      <c r="T57" s="414">
        <f t="shared" si="6"/>
        <v>88575</v>
      </c>
      <c r="U57" s="414">
        <f t="shared" si="7"/>
        <v>70628</v>
      </c>
      <c r="V57" s="414">
        <f t="shared" si="8"/>
        <v>159203</v>
      </c>
      <c r="W57" s="414">
        <f t="shared" si="9"/>
        <v>44405</v>
      </c>
      <c r="X57" s="414">
        <f t="shared" si="10"/>
        <v>84110</v>
      </c>
      <c r="Y57" s="414">
        <f t="shared" si="11"/>
        <v>1598086</v>
      </c>
      <c r="Z57" s="414"/>
      <c r="AA57" s="414"/>
      <c r="AB57" s="414"/>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414"/>
      <c r="BB57" s="414"/>
      <c r="BC57" s="414"/>
      <c r="BD57" s="414"/>
      <c r="BE57" s="414"/>
      <c r="BF57" s="414"/>
      <c r="BG57" s="414"/>
    </row>
    <row r="58" spans="1:59" ht="18" customHeight="1" x14ac:dyDescent="0.25">
      <c r="A58" s="411">
        <v>0</v>
      </c>
      <c r="B58" s="411">
        <v>41</v>
      </c>
      <c r="C58" s="412" t="s">
        <v>53</v>
      </c>
      <c r="D58" s="411">
        <v>60</v>
      </c>
      <c r="E58" s="412" t="s">
        <v>55</v>
      </c>
      <c r="F58" s="411">
        <v>1</v>
      </c>
      <c r="G58" s="412" t="s">
        <v>7</v>
      </c>
      <c r="H58" s="409">
        <v>1.4333333333399998</v>
      </c>
      <c r="I58" s="409">
        <v>2.6666666666999999</v>
      </c>
      <c r="J58" s="409">
        <v>25625.118875048378</v>
      </c>
      <c r="K58" s="409">
        <v>25625.118875048378</v>
      </c>
      <c r="L58" s="409">
        <v>0</v>
      </c>
      <c r="M58" s="409">
        <v>0</v>
      </c>
      <c r="N58" s="409">
        <v>0</v>
      </c>
      <c r="O58" s="414">
        <f t="shared" si="1"/>
        <v>1</v>
      </c>
      <c r="P58" s="414">
        <f t="shared" si="2"/>
        <v>3</v>
      </c>
      <c r="Q58" s="414">
        <f t="shared" si="3"/>
        <v>25625</v>
      </c>
      <c r="R58" s="414">
        <f t="shared" si="4"/>
        <v>25625</v>
      </c>
      <c r="S58" s="414">
        <f t="shared" si="5"/>
        <v>0</v>
      </c>
      <c r="T58" s="414">
        <f t="shared" si="6"/>
        <v>0</v>
      </c>
      <c r="U58" s="414">
        <f t="shared" si="7"/>
        <v>0</v>
      </c>
      <c r="V58" s="414">
        <f t="shared" si="8"/>
        <v>0</v>
      </c>
      <c r="W58" s="414">
        <f t="shared" si="9"/>
        <v>1025</v>
      </c>
      <c r="X58" s="414">
        <f t="shared" si="10"/>
        <v>1230</v>
      </c>
      <c r="Y58" s="414">
        <f t="shared" si="11"/>
        <v>23370</v>
      </c>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414"/>
      <c r="BB58" s="414"/>
      <c r="BC58" s="414"/>
      <c r="BD58" s="414"/>
      <c r="BE58" s="414"/>
      <c r="BF58" s="414"/>
      <c r="BG58" s="414"/>
    </row>
    <row r="59" spans="1:59" ht="18" customHeight="1" x14ac:dyDescent="0.25">
      <c r="A59" s="411">
        <v>0</v>
      </c>
      <c r="B59" s="411">
        <v>41</v>
      </c>
      <c r="C59" s="412" t="s">
        <v>53</v>
      </c>
      <c r="D59" s="411">
        <v>60</v>
      </c>
      <c r="E59" s="412" t="s">
        <v>55</v>
      </c>
      <c r="F59" s="411">
        <v>2</v>
      </c>
      <c r="G59" s="412" t="s">
        <v>9</v>
      </c>
      <c r="H59" s="409">
        <v>10.028151585558074</v>
      </c>
      <c r="I59" s="409">
        <v>21</v>
      </c>
      <c r="J59" s="409">
        <v>371976.70049744565</v>
      </c>
      <c r="K59" s="409">
        <v>191988.8870543424</v>
      </c>
      <c r="L59" s="409">
        <v>0</v>
      </c>
      <c r="M59" s="409">
        <v>0</v>
      </c>
      <c r="N59" s="409">
        <v>0</v>
      </c>
      <c r="O59" s="414">
        <f t="shared" si="1"/>
        <v>10</v>
      </c>
      <c r="P59" s="414">
        <f t="shared" si="2"/>
        <v>21</v>
      </c>
      <c r="Q59" s="414">
        <f t="shared" si="3"/>
        <v>371977</v>
      </c>
      <c r="R59" s="414">
        <f t="shared" si="4"/>
        <v>191989</v>
      </c>
      <c r="S59" s="414">
        <f t="shared" si="5"/>
        <v>0</v>
      </c>
      <c r="T59" s="414">
        <f t="shared" si="6"/>
        <v>0</v>
      </c>
      <c r="U59" s="414">
        <f t="shared" si="7"/>
        <v>0</v>
      </c>
      <c r="V59" s="414">
        <f t="shared" si="8"/>
        <v>0</v>
      </c>
      <c r="W59" s="414">
        <f t="shared" si="9"/>
        <v>7680</v>
      </c>
      <c r="X59" s="414">
        <f t="shared" si="10"/>
        <v>18215</v>
      </c>
      <c r="Y59" s="414">
        <f t="shared" si="11"/>
        <v>346082</v>
      </c>
      <c r="Z59" s="414"/>
      <c r="AA59" s="414"/>
      <c r="AB59" s="414"/>
      <c r="AC59" s="414"/>
      <c r="AD59" s="414"/>
      <c r="AE59" s="414"/>
      <c r="AF59" s="414"/>
      <c r="AG59" s="414"/>
      <c r="AH59" s="414"/>
      <c r="AI59" s="414"/>
      <c r="AJ59" s="414"/>
      <c r="AK59" s="414"/>
      <c r="AL59" s="414"/>
      <c r="AM59" s="414"/>
      <c r="AN59" s="414"/>
      <c r="AO59" s="414"/>
      <c r="AP59" s="414"/>
      <c r="AQ59" s="414"/>
      <c r="AR59" s="414"/>
      <c r="AS59" s="414"/>
      <c r="AT59" s="414"/>
      <c r="AU59" s="414"/>
      <c r="AV59" s="414"/>
      <c r="AW59" s="414"/>
      <c r="AX59" s="414"/>
      <c r="AY59" s="414"/>
      <c r="AZ59" s="414"/>
      <c r="BA59" s="414"/>
      <c r="BB59" s="414"/>
      <c r="BC59" s="414"/>
      <c r="BD59" s="414"/>
      <c r="BE59" s="414"/>
      <c r="BF59" s="414"/>
      <c r="BG59" s="414"/>
    </row>
    <row r="60" spans="1:59" ht="18" customHeight="1" x14ac:dyDescent="0.25">
      <c r="A60" s="411">
        <v>0</v>
      </c>
      <c r="B60" s="411">
        <v>45</v>
      </c>
      <c r="C60" s="412" t="s">
        <v>57</v>
      </c>
      <c r="D60" s="411">
        <v>76</v>
      </c>
      <c r="E60" s="412" t="s">
        <v>270</v>
      </c>
      <c r="F60" s="411">
        <v>1</v>
      </c>
      <c r="G60" s="412" t="s">
        <v>7</v>
      </c>
      <c r="H60" s="409">
        <v>97.379102983650753</v>
      </c>
      <c r="I60" s="409">
        <v>93.836879432639805</v>
      </c>
      <c r="J60" s="409">
        <v>2170744.3285113913</v>
      </c>
      <c r="K60" s="409">
        <v>2170744.3285113913</v>
      </c>
      <c r="L60" s="409">
        <v>0</v>
      </c>
      <c r="M60" s="409">
        <v>78702.895950862425</v>
      </c>
      <c r="N60" s="409">
        <v>0</v>
      </c>
      <c r="O60" s="414">
        <f t="shared" si="1"/>
        <v>97</v>
      </c>
      <c r="P60" s="414">
        <f t="shared" si="2"/>
        <v>94</v>
      </c>
      <c r="Q60" s="414">
        <f t="shared" si="3"/>
        <v>2170744</v>
      </c>
      <c r="R60" s="414">
        <f t="shared" si="4"/>
        <v>2170744</v>
      </c>
      <c r="S60" s="414">
        <f t="shared" si="5"/>
        <v>0</v>
      </c>
      <c r="T60" s="414">
        <f t="shared" si="6"/>
        <v>78703</v>
      </c>
      <c r="U60" s="414">
        <f t="shared" si="7"/>
        <v>0</v>
      </c>
      <c r="V60" s="414">
        <f t="shared" si="8"/>
        <v>78703</v>
      </c>
      <c r="W60" s="414">
        <f t="shared" si="9"/>
        <v>86830</v>
      </c>
      <c r="X60" s="414">
        <f t="shared" si="10"/>
        <v>100261</v>
      </c>
      <c r="Y60" s="414">
        <f t="shared" si="11"/>
        <v>1904950</v>
      </c>
      <c r="Z60" s="414"/>
      <c r="AA60" s="414"/>
      <c r="AB60" s="414"/>
      <c r="AC60" s="414"/>
      <c r="AD60" s="414"/>
      <c r="AE60" s="414"/>
      <c r="AF60" s="414"/>
      <c r="AG60" s="414"/>
      <c r="AH60" s="414"/>
      <c r="AI60" s="414"/>
      <c r="AJ60" s="414"/>
      <c r="AK60" s="414"/>
      <c r="AL60" s="414"/>
      <c r="AM60" s="414"/>
      <c r="AN60" s="414"/>
      <c r="AO60" s="414"/>
      <c r="AP60" s="414"/>
      <c r="AQ60" s="414"/>
      <c r="AR60" s="414"/>
      <c r="AS60" s="414"/>
      <c r="AT60" s="414"/>
      <c r="AU60" s="414"/>
      <c r="AV60" s="414"/>
      <c r="AW60" s="414"/>
      <c r="AX60" s="414"/>
      <c r="AY60" s="414"/>
      <c r="AZ60" s="414"/>
      <c r="BA60" s="414"/>
      <c r="BB60" s="414"/>
      <c r="BC60" s="414"/>
      <c r="BD60" s="414"/>
      <c r="BE60" s="414"/>
      <c r="BF60" s="414"/>
      <c r="BG60" s="414"/>
    </row>
    <row r="61" spans="1:59" ht="18" customHeight="1" x14ac:dyDescent="0.25">
      <c r="A61" s="411">
        <v>0</v>
      </c>
      <c r="B61" s="411">
        <v>45</v>
      </c>
      <c r="C61" s="412" t="s">
        <v>57</v>
      </c>
      <c r="D61" s="411">
        <v>76</v>
      </c>
      <c r="E61" s="412" t="s">
        <v>270</v>
      </c>
      <c r="F61" s="411">
        <v>2</v>
      </c>
      <c r="G61" s="412" t="s">
        <v>9</v>
      </c>
      <c r="H61" s="409">
        <v>17.507832422612552</v>
      </c>
      <c r="I61" s="409">
        <v>14.796296296308149</v>
      </c>
      <c r="J61" s="409">
        <v>552152.3659052297</v>
      </c>
      <c r="K61" s="409">
        <v>362955.31973571307</v>
      </c>
      <c r="L61" s="409">
        <v>0</v>
      </c>
      <c r="M61" s="409">
        <v>0</v>
      </c>
      <c r="N61" s="409">
        <v>73781.954328592357</v>
      </c>
      <c r="O61" s="414">
        <f t="shared" si="1"/>
        <v>18</v>
      </c>
      <c r="P61" s="414">
        <f t="shared" si="2"/>
        <v>15</v>
      </c>
      <c r="Q61" s="414">
        <f t="shared" si="3"/>
        <v>552152</v>
      </c>
      <c r="R61" s="414">
        <f t="shared" si="4"/>
        <v>362955</v>
      </c>
      <c r="S61" s="414">
        <f t="shared" si="5"/>
        <v>0</v>
      </c>
      <c r="T61" s="414">
        <f t="shared" si="6"/>
        <v>0</v>
      </c>
      <c r="U61" s="414">
        <f t="shared" si="7"/>
        <v>73782</v>
      </c>
      <c r="V61" s="414">
        <f t="shared" si="8"/>
        <v>73782</v>
      </c>
      <c r="W61" s="414">
        <f t="shared" si="9"/>
        <v>14518</v>
      </c>
      <c r="X61" s="414">
        <f t="shared" si="10"/>
        <v>23193</v>
      </c>
      <c r="Y61" s="414">
        <f t="shared" si="11"/>
        <v>440659</v>
      </c>
      <c r="Z61" s="414"/>
      <c r="AA61" s="414"/>
      <c r="AB61" s="414"/>
      <c r="AC61" s="414"/>
      <c r="AD61" s="414"/>
      <c r="AE61" s="414"/>
      <c r="AF61" s="414"/>
      <c r="AG61" s="414"/>
      <c r="AH61" s="414"/>
      <c r="AI61" s="414"/>
      <c r="AJ61" s="414"/>
      <c r="AK61" s="414"/>
      <c r="AL61" s="414"/>
      <c r="AM61" s="414"/>
      <c r="AN61" s="414"/>
      <c r="AO61" s="414"/>
      <c r="AP61" s="414"/>
      <c r="AQ61" s="414"/>
      <c r="AR61" s="414"/>
      <c r="AS61" s="414"/>
      <c r="AT61" s="414"/>
      <c r="AU61" s="414"/>
      <c r="AV61" s="414"/>
      <c r="AW61" s="414"/>
      <c r="AX61" s="414"/>
      <c r="AY61" s="414"/>
      <c r="AZ61" s="414"/>
      <c r="BA61" s="414"/>
      <c r="BB61" s="414"/>
      <c r="BC61" s="414"/>
      <c r="BD61" s="414"/>
      <c r="BE61" s="414"/>
      <c r="BF61" s="414"/>
      <c r="BG61" s="414"/>
    </row>
    <row r="62" spans="1:59" ht="18" customHeight="1" x14ac:dyDescent="0.25">
      <c r="A62" s="411">
        <v>0</v>
      </c>
      <c r="B62" s="411">
        <v>47</v>
      </c>
      <c r="C62" s="412" t="s">
        <v>60</v>
      </c>
      <c r="D62" s="411">
        <v>79</v>
      </c>
      <c r="E62" s="412" t="s">
        <v>61</v>
      </c>
      <c r="F62" s="411">
        <v>1</v>
      </c>
      <c r="G62" s="412" t="s">
        <v>7</v>
      </c>
      <c r="H62" s="409">
        <v>542.45391539385912</v>
      </c>
      <c r="I62" s="409">
        <v>330.79915878023445</v>
      </c>
      <c r="J62" s="409">
        <v>9894967.4420514107</v>
      </c>
      <c r="K62" s="409">
        <v>9894967.4420514107</v>
      </c>
      <c r="L62" s="409">
        <v>1111910.7192490485</v>
      </c>
      <c r="M62" s="409">
        <v>28089.295254684126</v>
      </c>
      <c r="N62" s="409">
        <v>0</v>
      </c>
      <c r="O62" s="414">
        <f t="shared" si="1"/>
        <v>542</v>
      </c>
      <c r="P62" s="414">
        <f t="shared" si="2"/>
        <v>331</v>
      </c>
      <c r="Q62" s="414">
        <f t="shared" si="3"/>
        <v>9894967</v>
      </c>
      <c r="R62" s="414">
        <f t="shared" si="4"/>
        <v>9894967</v>
      </c>
      <c r="S62" s="414">
        <f t="shared" si="5"/>
        <v>1111911</v>
      </c>
      <c r="T62" s="414">
        <f t="shared" si="6"/>
        <v>28089</v>
      </c>
      <c r="U62" s="414">
        <f t="shared" si="7"/>
        <v>0</v>
      </c>
      <c r="V62" s="414">
        <f t="shared" si="8"/>
        <v>1140000</v>
      </c>
      <c r="W62" s="414">
        <f t="shared" si="9"/>
        <v>395799</v>
      </c>
      <c r="X62" s="414">
        <f t="shared" si="10"/>
        <v>417958</v>
      </c>
      <c r="Y62" s="414">
        <f t="shared" si="11"/>
        <v>7941210</v>
      </c>
      <c r="Z62" s="414"/>
      <c r="AA62" s="414"/>
      <c r="AB62" s="414"/>
      <c r="AC62" s="414"/>
      <c r="AD62" s="414"/>
      <c r="AE62" s="414"/>
      <c r="AF62" s="414"/>
      <c r="AG62" s="414"/>
      <c r="AH62" s="414"/>
      <c r="AI62" s="414"/>
      <c r="AJ62" s="414"/>
      <c r="AK62" s="414"/>
      <c r="AL62" s="414"/>
      <c r="AM62" s="414"/>
      <c r="AN62" s="414"/>
      <c r="AO62" s="414"/>
      <c r="AP62" s="414"/>
      <c r="AQ62" s="414"/>
      <c r="AR62" s="414"/>
      <c r="AS62" s="414"/>
      <c r="AT62" s="414"/>
      <c r="AU62" s="414"/>
      <c r="AV62" s="414"/>
      <c r="AW62" s="414"/>
      <c r="AX62" s="414"/>
      <c r="AY62" s="414"/>
      <c r="AZ62" s="414"/>
      <c r="BA62" s="414"/>
      <c r="BB62" s="414"/>
      <c r="BC62" s="414"/>
      <c r="BD62" s="414"/>
      <c r="BE62" s="414"/>
      <c r="BF62" s="414"/>
      <c r="BG62" s="414"/>
    </row>
    <row r="63" spans="1:59" ht="18" customHeight="1" x14ac:dyDescent="0.25">
      <c r="A63" s="411">
        <v>0</v>
      </c>
      <c r="B63" s="411">
        <v>47</v>
      </c>
      <c r="C63" s="412" t="s">
        <v>60</v>
      </c>
      <c r="D63" s="411">
        <v>79</v>
      </c>
      <c r="E63" s="412" t="s">
        <v>61</v>
      </c>
      <c r="F63" s="411">
        <v>2</v>
      </c>
      <c r="G63" s="412" t="s">
        <v>9</v>
      </c>
      <c r="H63" s="409">
        <v>93.217907058228946</v>
      </c>
      <c r="I63" s="409">
        <v>53.442622950825161</v>
      </c>
      <c r="J63" s="409">
        <v>2904560.7089438261</v>
      </c>
      <c r="K63" s="409">
        <v>1690438.7262075115</v>
      </c>
      <c r="L63" s="409">
        <v>344904.60285792354</v>
      </c>
      <c r="M63" s="409">
        <v>0</v>
      </c>
      <c r="N63" s="409">
        <v>0</v>
      </c>
      <c r="O63" s="414">
        <f t="shared" si="1"/>
        <v>93</v>
      </c>
      <c r="P63" s="414">
        <f t="shared" si="2"/>
        <v>53</v>
      </c>
      <c r="Q63" s="414">
        <f t="shared" si="3"/>
        <v>2904561</v>
      </c>
      <c r="R63" s="414">
        <f t="shared" si="4"/>
        <v>1690439</v>
      </c>
      <c r="S63" s="414">
        <f t="shared" si="5"/>
        <v>344905</v>
      </c>
      <c r="T63" s="414">
        <f t="shared" si="6"/>
        <v>0</v>
      </c>
      <c r="U63" s="414">
        <f t="shared" si="7"/>
        <v>0</v>
      </c>
      <c r="V63" s="414">
        <f t="shared" si="8"/>
        <v>344905</v>
      </c>
      <c r="W63" s="414">
        <f t="shared" si="9"/>
        <v>67618</v>
      </c>
      <c r="X63" s="414">
        <f t="shared" si="10"/>
        <v>124602</v>
      </c>
      <c r="Y63" s="414">
        <f t="shared" si="11"/>
        <v>2367436</v>
      </c>
      <c r="Z63" s="414"/>
      <c r="AA63" s="414"/>
      <c r="AB63" s="414"/>
      <c r="AC63" s="414"/>
      <c r="AD63" s="414"/>
      <c r="AE63" s="414"/>
      <c r="AF63" s="414"/>
      <c r="AG63" s="414"/>
      <c r="AH63" s="414"/>
      <c r="AI63" s="414"/>
      <c r="AJ63" s="414"/>
      <c r="AK63" s="414"/>
      <c r="AL63" s="414"/>
      <c r="AM63" s="414"/>
      <c r="AN63" s="414"/>
      <c r="AO63" s="414"/>
      <c r="AP63" s="414"/>
      <c r="AQ63" s="414"/>
      <c r="AR63" s="414"/>
      <c r="AS63" s="414"/>
      <c r="AT63" s="414"/>
      <c r="AU63" s="414"/>
      <c r="AV63" s="414"/>
      <c r="AW63" s="414"/>
      <c r="AX63" s="414"/>
      <c r="AY63" s="414"/>
      <c r="AZ63" s="414"/>
      <c r="BA63" s="414"/>
      <c r="BB63" s="414"/>
      <c r="BC63" s="414"/>
      <c r="BD63" s="414"/>
      <c r="BE63" s="414"/>
      <c r="BF63" s="414"/>
      <c r="BG63" s="414"/>
    </row>
    <row r="64" spans="1:59" s="32" customFormat="1" ht="18" customHeight="1" x14ac:dyDescent="0.25">
      <c r="A64" s="411">
        <v>0</v>
      </c>
      <c r="B64" s="411">
        <v>47</v>
      </c>
      <c r="C64" s="412" t="s">
        <v>116</v>
      </c>
      <c r="D64" s="411">
        <v>85</v>
      </c>
      <c r="E64" s="412" t="s">
        <v>116</v>
      </c>
      <c r="F64" s="411">
        <v>1</v>
      </c>
      <c r="G64" s="412" t="s">
        <v>7</v>
      </c>
      <c r="H64" s="409">
        <v>0</v>
      </c>
      <c r="I64" s="409">
        <v>0</v>
      </c>
      <c r="J64" s="409">
        <v>0</v>
      </c>
      <c r="K64" s="409">
        <v>0</v>
      </c>
      <c r="L64" s="409">
        <v>0</v>
      </c>
      <c r="M64" s="409">
        <v>0</v>
      </c>
      <c r="N64" s="409">
        <v>0</v>
      </c>
      <c r="O64" s="414">
        <f t="shared" si="1"/>
        <v>0</v>
      </c>
      <c r="P64" s="414">
        <f t="shared" si="2"/>
        <v>0</v>
      </c>
      <c r="Q64" s="414">
        <f t="shared" si="3"/>
        <v>0</v>
      </c>
      <c r="R64" s="414">
        <f t="shared" si="4"/>
        <v>0</v>
      </c>
      <c r="S64" s="414">
        <f t="shared" si="5"/>
        <v>0</v>
      </c>
      <c r="T64" s="414">
        <f t="shared" si="6"/>
        <v>0</v>
      </c>
      <c r="U64" s="414">
        <f t="shared" si="7"/>
        <v>0</v>
      </c>
      <c r="V64" s="414">
        <f t="shared" si="8"/>
        <v>0</v>
      </c>
      <c r="W64" s="414">
        <f t="shared" si="9"/>
        <v>0</v>
      </c>
      <c r="X64" s="414">
        <f t="shared" si="10"/>
        <v>0</v>
      </c>
      <c r="Y64" s="414">
        <f t="shared" si="11"/>
        <v>0</v>
      </c>
      <c r="Z64" s="414"/>
      <c r="AA64" s="414"/>
      <c r="AB64" s="414"/>
      <c r="AC64" s="414"/>
      <c r="AD64" s="414"/>
      <c r="AE64" s="414"/>
      <c r="AF64" s="414"/>
      <c r="AG64" s="414"/>
      <c r="AH64" s="414"/>
      <c r="AI64" s="414"/>
      <c r="AJ64" s="414"/>
      <c r="AK64" s="414"/>
      <c r="AL64" s="414"/>
      <c r="AM64" s="414"/>
      <c r="AN64" s="414"/>
      <c r="AO64" s="414"/>
      <c r="AP64" s="414"/>
      <c r="AQ64" s="414"/>
      <c r="AR64" s="414"/>
      <c r="AS64" s="414"/>
      <c r="AT64" s="414"/>
      <c r="AU64" s="414"/>
      <c r="AV64" s="414"/>
      <c r="AW64" s="414"/>
      <c r="AX64" s="414"/>
      <c r="AY64" s="414"/>
      <c r="AZ64" s="414"/>
      <c r="BA64" s="414"/>
      <c r="BB64" s="414"/>
      <c r="BC64" s="414"/>
      <c r="BD64" s="414"/>
      <c r="BE64" s="414"/>
      <c r="BF64" s="414"/>
      <c r="BG64" s="414"/>
    </row>
    <row r="65" spans="1:59" s="32" customFormat="1" ht="18" customHeight="1" x14ac:dyDescent="0.25">
      <c r="A65" s="411">
        <v>0</v>
      </c>
      <c r="B65" s="411">
        <v>47</v>
      </c>
      <c r="C65" s="412" t="s">
        <v>116</v>
      </c>
      <c r="D65" s="411">
        <v>85</v>
      </c>
      <c r="E65" s="412" t="s">
        <v>116</v>
      </c>
      <c r="F65" s="411">
        <v>2</v>
      </c>
      <c r="G65" s="412" t="s">
        <v>9</v>
      </c>
      <c r="H65" s="409">
        <v>0</v>
      </c>
      <c r="I65" s="409">
        <v>0</v>
      </c>
      <c r="J65" s="409">
        <v>0</v>
      </c>
      <c r="K65" s="409">
        <v>0</v>
      </c>
      <c r="L65" s="409">
        <v>0</v>
      </c>
      <c r="M65" s="409">
        <v>0</v>
      </c>
      <c r="N65" s="409">
        <v>0</v>
      </c>
      <c r="O65" s="414">
        <f t="shared" si="1"/>
        <v>0</v>
      </c>
      <c r="P65" s="414">
        <f t="shared" si="2"/>
        <v>0</v>
      </c>
      <c r="Q65" s="414">
        <f t="shared" si="3"/>
        <v>0</v>
      </c>
      <c r="R65" s="414">
        <f t="shared" si="4"/>
        <v>0</v>
      </c>
      <c r="S65" s="414">
        <f t="shared" si="5"/>
        <v>0</v>
      </c>
      <c r="T65" s="414">
        <f t="shared" si="6"/>
        <v>0</v>
      </c>
      <c r="U65" s="414">
        <f t="shared" si="7"/>
        <v>0</v>
      </c>
      <c r="V65" s="414">
        <f t="shared" si="8"/>
        <v>0</v>
      </c>
      <c r="W65" s="414">
        <f t="shared" si="9"/>
        <v>0</v>
      </c>
      <c r="X65" s="414">
        <f t="shared" si="10"/>
        <v>0</v>
      </c>
      <c r="Y65" s="414">
        <f t="shared" si="11"/>
        <v>0</v>
      </c>
      <c r="Z65" s="414"/>
      <c r="AA65" s="414"/>
      <c r="AB65" s="414"/>
      <c r="AC65" s="414"/>
      <c r="AD65" s="414"/>
      <c r="AE65" s="414"/>
      <c r="AF65" s="414"/>
      <c r="AG65" s="414"/>
      <c r="AH65" s="414"/>
      <c r="AI65" s="414"/>
      <c r="AJ65" s="414"/>
      <c r="AK65" s="414"/>
      <c r="AL65" s="414"/>
      <c r="AM65" s="414"/>
      <c r="AN65" s="414"/>
      <c r="AO65" s="414"/>
      <c r="AP65" s="414"/>
      <c r="AQ65" s="414"/>
      <c r="AR65" s="414"/>
      <c r="AS65" s="414"/>
      <c r="AT65" s="414"/>
      <c r="AU65" s="414"/>
      <c r="AV65" s="414"/>
      <c r="AW65" s="414"/>
      <c r="AX65" s="414"/>
      <c r="AY65" s="414"/>
      <c r="AZ65" s="414"/>
      <c r="BA65" s="414"/>
      <c r="BB65" s="414"/>
      <c r="BC65" s="414"/>
      <c r="BD65" s="414"/>
      <c r="BE65" s="414"/>
      <c r="BF65" s="414"/>
      <c r="BG65" s="414"/>
    </row>
    <row r="66" spans="1:59" s="32" customFormat="1" ht="18" customHeight="1" x14ac:dyDescent="0.25">
      <c r="A66" s="411">
        <v>0</v>
      </c>
      <c r="B66" s="411">
        <v>47</v>
      </c>
      <c r="C66" s="412" t="s">
        <v>117</v>
      </c>
      <c r="D66" s="411">
        <v>87</v>
      </c>
      <c r="E66" s="412" t="s">
        <v>269</v>
      </c>
      <c r="F66" s="411">
        <v>1</v>
      </c>
      <c r="G66" s="412" t="s">
        <v>7</v>
      </c>
      <c r="H66" s="409"/>
      <c r="I66" s="409"/>
      <c r="J66" s="409"/>
      <c r="K66" s="409"/>
      <c r="L66" s="409"/>
      <c r="M66" s="409"/>
      <c r="N66" s="409"/>
      <c r="O66" s="414">
        <f t="shared" si="1"/>
        <v>0</v>
      </c>
      <c r="P66" s="414">
        <f t="shared" si="2"/>
        <v>0</v>
      </c>
      <c r="Q66" s="414">
        <f t="shared" si="3"/>
        <v>0</v>
      </c>
      <c r="R66" s="414">
        <f t="shared" si="4"/>
        <v>0</v>
      </c>
      <c r="S66" s="414">
        <f t="shared" si="5"/>
        <v>0</v>
      </c>
      <c r="T66" s="414">
        <f t="shared" si="6"/>
        <v>0</v>
      </c>
      <c r="U66" s="414">
        <f t="shared" si="7"/>
        <v>0</v>
      </c>
      <c r="V66" s="414">
        <f t="shared" si="8"/>
        <v>0</v>
      </c>
      <c r="W66" s="414">
        <f t="shared" si="9"/>
        <v>0</v>
      </c>
      <c r="X66" s="414">
        <f t="shared" si="10"/>
        <v>0</v>
      </c>
      <c r="Y66" s="414">
        <f t="shared" si="11"/>
        <v>0</v>
      </c>
      <c r="Z66" s="414"/>
      <c r="AA66" s="414"/>
      <c r="AB66" s="414"/>
      <c r="AC66" s="414"/>
      <c r="AD66" s="414"/>
      <c r="AE66" s="414"/>
      <c r="AF66" s="414"/>
      <c r="AG66" s="414"/>
      <c r="AH66" s="414"/>
      <c r="AI66" s="414"/>
      <c r="AJ66" s="414"/>
      <c r="AK66" s="414"/>
      <c r="AL66" s="414"/>
      <c r="AM66" s="414"/>
      <c r="AN66" s="414"/>
      <c r="AO66" s="414"/>
      <c r="AP66" s="414"/>
      <c r="AQ66" s="414"/>
      <c r="AR66" s="414"/>
      <c r="AS66" s="414"/>
      <c r="AT66" s="414"/>
      <c r="AU66" s="414"/>
      <c r="AV66" s="414"/>
      <c r="AW66" s="414"/>
      <c r="AX66" s="414"/>
      <c r="AY66" s="414"/>
      <c r="AZ66" s="414"/>
      <c r="BA66" s="414"/>
      <c r="BB66" s="414"/>
      <c r="BC66" s="414"/>
      <c r="BD66" s="414"/>
      <c r="BE66" s="414"/>
      <c r="BF66" s="414"/>
      <c r="BG66" s="414"/>
    </row>
    <row r="67" spans="1:59" s="32" customFormat="1" ht="18" customHeight="1" x14ac:dyDescent="0.25">
      <c r="A67" s="411">
        <v>0</v>
      </c>
      <c r="B67" s="411">
        <v>47</v>
      </c>
      <c r="C67" s="412" t="s">
        <v>117</v>
      </c>
      <c r="D67" s="411">
        <v>87</v>
      </c>
      <c r="E67" s="412" t="s">
        <v>269</v>
      </c>
      <c r="F67" s="411">
        <v>2</v>
      </c>
      <c r="G67" s="412" t="s">
        <v>9</v>
      </c>
      <c r="H67" s="409"/>
      <c r="I67" s="409"/>
      <c r="J67" s="409"/>
      <c r="K67" s="409"/>
      <c r="L67" s="409"/>
      <c r="M67" s="409"/>
      <c r="N67" s="409"/>
      <c r="O67" s="414">
        <f t="shared" si="1"/>
        <v>0</v>
      </c>
      <c r="P67" s="414">
        <f t="shared" si="2"/>
        <v>0</v>
      </c>
      <c r="Q67" s="414">
        <f t="shared" si="3"/>
        <v>0</v>
      </c>
      <c r="R67" s="414">
        <f t="shared" si="4"/>
        <v>0</v>
      </c>
      <c r="S67" s="414">
        <f t="shared" si="5"/>
        <v>0</v>
      </c>
      <c r="T67" s="414">
        <f t="shared" si="6"/>
        <v>0</v>
      </c>
      <c r="U67" s="414">
        <f t="shared" si="7"/>
        <v>0</v>
      </c>
      <c r="V67" s="414">
        <f t="shared" si="8"/>
        <v>0</v>
      </c>
      <c r="W67" s="414">
        <f t="shared" si="9"/>
        <v>0</v>
      </c>
      <c r="X67" s="414">
        <f t="shared" si="10"/>
        <v>0</v>
      </c>
      <c r="Y67" s="414">
        <f t="shared" si="11"/>
        <v>0</v>
      </c>
      <c r="Z67" s="414"/>
      <c r="AA67" s="414"/>
      <c r="AB67" s="414"/>
      <c r="AC67" s="414"/>
      <c r="AD67" s="414"/>
      <c r="AE67" s="414"/>
      <c r="AF67" s="414"/>
      <c r="AG67" s="414"/>
      <c r="AH67" s="414"/>
      <c r="AI67" s="414"/>
      <c r="AJ67" s="414"/>
      <c r="AK67" s="414"/>
      <c r="AL67" s="414"/>
      <c r="AM67" s="414"/>
      <c r="AN67" s="414"/>
      <c r="AO67" s="414"/>
      <c r="AP67" s="414"/>
      <c r="AQ67" s="414"/>
      <c r="AR67" s="414"/>
      <c r="AS67" s="414"/>
      <c r="AT67" s="414"/>
      <c r="AU67" s="414"/>
      <c r="AV67" s="414"/>
      <c r="AW67" s="414"/>
      <c r="AX67" s="414"/>
      <c r="AY67" s="414"/>
      <c r="AZ67" s="414"/>
      <c r="BA67" s="414"/>
      <c r="BB67" s="414"/>
      <c r="BC67" s="414"/>
      <c r="BD67" s="414"/>
      <c r="BE67" s="414"/>
      <c r="BF67" s="414"/>
      <c r="BG67" s="414"/>
    </row>
    <row r="68" spans="1:59" ht="18" customHeight="1" x14ac:dyDescent="0.25">
      <c r="A68" s="411">
        <v>0</v>
      </c>
      <c r="B68" s="411">
        <v>49</v>
      </c>
      <c r="C68" s="412" t="s">
        <v>63</v>
      </c>
      <c r="D68" s="411">
        <v>115</v>
      </c>
      <c r="E68" s="412" t="s">
        <v>63</v>
      </c>
      <c r="F68" s="411">
        <v>1</v>
      </c>
      <c r="G68" s="412" t="s">
        <v>7</v>
      </c>
      <c r="H68" s="409">
        <v>941.01179535967697</v>
      </c>
      <c r="I68" s="409">
        <v>523.16600529102232</v>
      </c>
      <c r="J68" s="409">
        <v>15724725.721457319</v>
      </c>
      <c r="K68" s="409">
        <v>15724725.721457319</v>
      </c>
      <c r="L68" s="409">
        <v>0</v>
      </c>
      <c r="M68" s="409">
        <v>233498.8133728528</v>
      </c>
      <c r="N68" s="409">
        <v>0</v>
      </c>
      <c r="O68" s="414"/>
      <c r="P68" s="414">
        <v>526</v>
      </c>
      <c r="Q68" s="414">
        <v>16164248</v>
      </c>
      <c r="R68" s="414">
        <v>16164248</v>
      </c>
      <c r="S68" s="414">
        <f t="shared" si="5"/>
        <v>0</v>
      </c>
      <c r="T68" s="414">
        <v>246295</v>
      </c>
      <c r="U68" s="414">
        <f t="shared" si="7"/>
        <v>0</v>
      </c>
      <c r="V68" s="414">
        <f t="shared" si="8"/>
        <v>246295</v>
      </c>
      <c r="W68" s="414">
        <f t="shared" si="9"/>
        <v>646570</v>
      </c>
      <c r="X68" s="414">
        <f t="shared" si="10"/>
        <v>763569</v>
      </c>
      <c r="Y68" s="414">
        <f t="shared" si="11"/>
        <v>14507814</v>
      </c>
      <c r="Z68" s="414"/>
      <c r="AA68" s="414"/>
      <c r="AB68" s="414"/>
      <c r="AC68" s="414"/>
      <c r="AD68" s="414"/>
      <c r="AE68" s="414"/>
      <c r="AF68" s="414"/>
      <c r="AG68" s="414"/>
      <c r="AH68" s="414"/>
      <c r="AI68" s="414"/>
      <c r="AJ68" s="414"/>
      <c r="AK68" s="414"/>
      <c r="AL68" s="414"/>
      <c r="AM68" s="414"/>
      <c r="AN68" s="414"/>
      <c r="AO68" s="414"/>
      <c r="AP68" s="414"/>
      <c r="AQ68" s="414"/>
      <c r="AR68" s="414"/>
      <c r="AS68" s="414"/>
      <c r="AT68" s="414"/>
      <c r="AU68" s="414"/>
      <c r="AV68" s="414"/>
      <c r="AW68" s="414"/>
      <c r="AX68" s="414"/>
      <c r="AY68" s="414"/>
      <c r="AZ68" s="414"/>
      <c r="BA68" s="414"/>
      <c r="BB68" s="414"/>
      <c r="BC68" s="414"/>
      <c r="BD68" s="414"/>
      <c r="BE68" s="414"/>
      <c r="BF68" s="414"/>
      <c r="BG68" s="414"/>
    </row>
    <row r="69" spans="1:59" ht="18" customHeight="1" x14ac:dyDescent="0.25">
      <c r="A69" s="411">
        <v>0</v>
      </c>
      <c r="B69" s="411">
        <v>49</v>
      </c>
      <c r="C69" s="412" t="s">
        <v>63</v>
      </c>
      <c r="D69" s="411">
        <v>115</v>
      </c>
      <c r="E69" s="412" t="s">
        <v>63</v>
      </c>
      <c r="F69" s="411">
        <v>2</v>
      </c>
      <c r="G69" s="412" t="s">
        <v>9</v>
      </c>
      <c r="H69" s="409">
        <v>378.85909425102261</v>
      </c>
      <c r="I69" s="409">
        <v>266.53900709220318</v>
      </c>
      <c r="J69" s="409">
        <v>14758460.927039592</v>
      </c>
      <c r="K69" s="409">
        <v>7710107.8025261434</v>
      </c>
      <c r="L69" s="409">
        <v>0</v>
      </c>
      <c r="M69" s="409">
        <v>0</v>
      </c>
      <c r="N69" s="409">
        <v>6696026.1712194504</v>
      </c>
      <c r="O69" s="414"/>
      <c r="P69" s="414">
        <v>321</v>
      </c>
      <c r="Q69" s="414">
        <v>18664938</v>
      </c>
      <c r="R69" s="414">
        <v>9750800</v>
      </c>
      <c r="S69" s="414">
        <f t="shared" ref="S69:S121" si="12">ROUND(L69,0)</f>
        <v>0</v>
      </c>
      <c r="T69" s="414">
        <f t="shared" ref="T69:T121" si="13">ROUND(M69,0)</f>
        <v>0</v>
      </c>
      <c r="U69" s="414">
        <v>8553489</v>
      </c>
      <c r="V69" s="414">
        <f t="shared" ref="V69:V121" si="14">+S69+T69+U69</f>
        <v>8553489</v>
      </c>
      <c r="W69" s="414">
        <f t="shared" ref="W69:W121" si="15">+ROUND($W$2*R69,0)</f>
        <v>390032</v>
      </c>
      <c r="X69" s="414">
        <f t="shared" ref="X69:X121" si="16">+ROUND($X$2*(Q69-V69-W69),0)</f>
        <v>486071</v>
      </c>
      <c r="Y69" s="414">
        <f t="shared" ref="Y69:Y121" si="17">+Q69-V69-W69-X69</f>
        <v>9235346</v>
      </c>
      <c r="Z69" s="414"/>
      <c r="AA69" s="414"/>
      <c r="AB69" s="414"/>
      <c r="AC69" s="414"/>
      <c r="AD69" s="414"/>
      <c r="AE69" s="414"/>
      <c r="AF69" s="414"/>
      <c r="AG69" s="414"/>
      <c r="AH69" s="414"/>
      <c r="AI69" s="414"/>
      <c r="AJ69" s="414"/>
      <c r="AK69" s="414"/>
      <c r="AL69" s="414"/>
      <c r="AM69" s="414"/>
      <c r="AN69" s="414"/>
      <c r="AO69" s="414"/>
      <c r="AP69" s="414"/>
      <c r="AQ69" s="414"/>
      <c r="AR69" s="414"/>
      <c r="AS69" s="414"/>
      <c r="AT69" s="414"/>
      <c r="AU69" s="414"/>
      <c r="AV69" s="414"/>
      <c r="AW69" s="414"/>
      <c r="AX69" s="414"/>
      <c r="AY69" s="414"/>
      <c r="AZ69" s="414"/>
      <c r="BA69" s="414"/>
      <c r="BB69" s="414"/>
      <c r="BC69" s="414"/>
      <c r="BD69" s="414"/>
      <c r="BE69" s="414"/>
      <c r="BF69" s="414"/>
      <c r="BG69" s="414"/>
    </row>
    <row r="70" spans="1:59" ht="18" customHeight="1" x14ac:dyDescent="0.25">
      <c r="A70" s="411">
        <v>0</v>
      </c>
      <c r="B70" s="411">
        <v>51</v>
      </c>
      <c r="C70" s="412" t="s">
        <v>66</v>
      </c>
      <c r="D70" s="411">
        <v>91</v>
      </c>
      <c r="E70" s="412" t="s">
        <v>271</v>
      </c>
      <c r="F70" s="411">
        <v>1</v>
      </c>
      <c r="G70" s="412" t="s">
        <v>7</v>
      </c>
      <c r="H70" s="409">
        <v>129.44375000003097</v>
      </c>
      <c r="I70" s="409">
        <v>51.111111111121339</v>
      </c>
      <c r="J70" s="409">
        <v>2198687.0259062806</v>
      </c>
      <c r="K70" s="409">
        <v>2198687.0259062806</v>
      </c>
      <c r="L70" s="409">
        <v>0</v>
      </c>
      <c r="M70" s="409">
        <v>14340.185885568641</v>
      </c>
      <c r="N70" s="409">
        <v>0</v>
      </c>
      <c r="O70" s="414">
        <f t="shared" ref="O69:O121" si="18">ROUND(H70,0)</f>
        <v>129</v>
      </c>
      <c r="P70" s="414">
        <f t="shared" ref="P69:P121" si="19">ROUND(I70,0)</f>
        <v>51</v>
      </c>
      <c r="Q70" s="414">
        <f t="shared" ref="Q69:Q121" si="20">ROUND(J70,0)</f>
        <v>2198687</v>
      </c>
      <c r="R70" s="414">
        <f t="shared" ref="R69:R121" si="21">ROUND(K70,0)</f>
        <v>2198687</v>
      </c>
      <c r="S70" s="414">
        <f t="shared" si="12"/>
        <v>0</v>
      </c>
      <c r="T70" s="414">
        <f t="shared" si="13"/>
        <v>14340</v>
      </c>
      <c r="U70" s="414">
        <f t="shared" ref="U69:U121" si="22">ROUND(N70,0)</f>
        <v>0</v>
      </c>
      <c r="V70" s="414">
        <f t="shared" si="14"/>
        <v>14340</v>
      </c>
      <c r="W70" s="414">
        <f t="shared" si="15"/>
        <v>87947</v>
      </c>
      <c r="X70" s="414">
        <f t="shared" si="16"/>
        <v>104820</v>
      </c>
      <c r="Y70" s="414">
        <f t="shared" si="17"/>
        <v>1991580</v>
      </c>
      <c r="Z70" s="414"/>
      <c r="AA70" s="414"/>
      <c r="AB70" s="414"/>
      <c r="AC70" s="414"/>
      <c r="AD70" s="414"/>
      <c r="AE70" s="414"/>
      <c r="AF70" s="414"/>
      <c r="AG70" s="414"/>
      <c r="AH70" s="414"/>
      <c r="AI70" s="414"/>
      <c r="AJ70" s="414"/>
      <c r="AK70" s="414"/>
      <c r="AL70" s="414"/>
      <c r="AM70" s="414"/>
      <c r="AN70" s="414"/>
      <c r="AO70" s="414"/>
      <c r="AP70" s="414"/>
      <c r="AQ70" s="414"/>
      <c r="AR70" s="414"/>
      <c r="AS70" s="414"/>
      <c r="AT70" s="414"/>
      <c r="AU70" s="414"/>
      <c r="AV70" s="414"/>
      <c r="AW70" s="414"/>
      <c r="AX70" s="414"/>
      <c r="AY70" s="414"/>
      <c r="AZ70" s="414"/>
      <c r="BA70" s="414"/>
      <c r="BB70" s="414"/>
      <c r="BC70" s="414"/>
      <c r="BD70" s="414"/>
      <c r="BE70" s="414"/>
      <c r="BF70" s="414"/>
      <c r="BG70" s="414"/>
    </row>
    <row r="71" spans="1:59" s="20" customFormat="1" ht="18" customHeight="1" x14ac:dyDescent="0.25">
      <c r="A71" s="411">
        <v>0</v>
      </c>
      <c r="B71" s="411">
        <v>51</v>
      </c>
      <c r="C71" s="412" t="s">
        <v>66</v>
      </c>
      <c r="D71" s="411">
        <v>91</v>
      </c>
      <c r="E71" s="412" t="s">
        <v>271</v>
      </c>
      <c r="F71" s="411">
        <v>2</v>
      </c>
      <c r="G71" s="412" t="s">
        <v>9</v>
      </c>
      <c r="H71" s="409">
        <v>11.1510917030726</v>
      </c>
      <c r="I71" s="409">
        <v>4.4444444444533335</v>
      </c>
      <c r="J71" s="409">
        <v>301004.60530756856</v>
      </c>
      <c r="K71" s="409">
        <v>191190.17616576355</v>
      </c>
      <c r="L71" s="409">
        <v>0</v>
      </c>
      <c r="M71" s="409">
        <v>0</v>
      </c>
      <c r="N71" s="409">
        <v>24708.246556906131</v>
      </c>
      <c r="O71" s="414">
        <f t="shared" si="18"/>
        <v>11</v>
      </c>
      <c r="P71" s="414">
        <f t="shared" si="19"/>
        <v>4</v>
      </c>
      <c r="Q71" s="414">
        <f t="shared" si="20"/>
        <v>301005</v>
      </c>
      <c r="R71" s="414">
        <f t="shared" si="21"/>
        <v>191190</v>
      </c>
      <c r="S71" s="414">
        <f t="shared" si="12"/>
        <v>0</v>
      </c>
      <c r="T71" s="414">
        <f t="shared" si="13"/>
        <v>0</v>
      </c>
      <c r="U71" s="414">
        <f t="shared" si="22"/>
        <v>24708</v>
      </c>
      <c r="V71" s="414">
        <f t="shared" si="14"/>
        <v>24708</v>
      </c>
      <c r="W71" s="414">
        <f t="shared" si="15"/>
        <v>7648</v>
      </c>
      <c r="X71" s="414">
        <f t="shared" si="16"/>
        <v>13432</v>
      </c>
      <c r="Y71" s="414">
        <f t="shared" si="17"/>
        <v>255217</v>
      </c>
      <c r="Z71" s="414"/>
      <c r="AA71" s="414"/>
      <c r="AB71" s="414"/>
      <c r="AC71" s="414"/>
      <c r="AD71" s="414"/>
      <c r="AE71" s="414"/>
      <c r="AF71" s="414"/>
      <c r="AG71" s="414"/>
      <c r="AH71" s="414"/>
      <c r="AI71" s="414"/>
      <c r="AJ71" s="414"/>
      <c r="AK71" s="414"/>
      <c r="AL71" s="414"/>
      <c r="AM71" s="414"/>
      <c r="AN71" s="414"/>
      <c r="AO71" s="414"/>
      <c r="AP71" s="414"/>
      <c r="AQ71" s="414"/>
      <c r="AR71" s="414"/>
      <c r="AS71" s="414"/>
      <c r="AT71" s="414"/>
      <c r="AU71" s="414"/>
      <c r="AV71" s="414"/>
      <c r="AW71" s="414"/>
      <c r="AX71" s="414"/>
      <c r="AY71" s="414"/>
      <c r="AZ71" s="414"/>
      <c r="BA71" s="414"/>
      <c r="BB71" s="414"/>
      <c r="BC71" s="414"/>
      <c r="BD71" s="414"/>
      <c r="BE71" s="414"/>
      <c r="BF71" s="414"/>
      <c r="BG71" s="414"/>
    </row>
    <row r="72" spans="1:59" s="20" customFormat="1" ht="18" customHeight="1" x14ac:dyDescent="0.25">
      <c r="A72" s="411">
        <v>0</v>
      </c>
      <c r="B72" s="411">
        <v>51</v>
      </c>
      <c r="C72" s="412" t="s">
        <v>66</v>
      </c>
      <c r="D72" s="411">
        <v>92</v>
      </c>
      <c r="E72" s="412" t="s">
        <v>272</v>
      </c>
      <c r="F72" s="411">
        <v>1</v>
      </c>
      <c r="G72" s="412" t="s">
        <v>7</v>
      </c>
      <c r="H72" s="409">
        <v>159.64299568981087</v>
      </c>
      <c r="I72" s="409">
        <v>57.745098039208244</v>
      </c>
      <c r="J72" s="409">
        <v>2460609.3066169946</v>
      </c>
      <c r="K72" s="409">
        <v>2460609.3066169946</v>
      </c>
      <c r="L72" s="409">
        <v>0</v>
      </c>
      <c r="M72" s="409">
        <v>0</v>
      </c>
      <c r="N72" s="409">
        <v>0</v>
      </c>
      <c r="O72" s="414">
        <f t="shared" si="18"/>
        <v>160</v>
      </c>
      <c r="P72" s="414">
        <f t="shared" si="19"/>
        <v>58</v>
      </c>
      <c r="Q72" s="414">
        <f t="shared" si="20"/>
        <v>2460609</v>
      </c>
      <c r="R72" s="414">
        <f t="shared" si="21"/>
        <v>2460609</v>
      </c>
      <c r="S72" s="414">
        <f t="shared" si="12"/>
        <v>0</v>
      </c>
      <c r="T72" s="414">
        <f t="shared" si="13"/>
        <v>0</v>
      </c>
      <c r="U72" s="414">
        <f t="shared" si="22"/>
        <v>0</v>
      </c>
      <c r="V72" s="414">
        <f t="shared" si="14"/>
        <v>0</v>
      </c>
      <c r="W72" s="414">
        <f t="shared" si="15"/>
        <v>98424</v>
      </c>
      <c r="X72" s="414">
        <f t="shared" si="16"/>
        <v>118109</v>
      </c>
      <c r="Y72" s="414">
        <f t="shared" si="17"/>
        <v>2244076</v>
      </c>
      <c r="Z72" s="414"/>
      <c r="AA72" s="414"/>
      <c r="AB72" s="414"/>
      <c r="AC72" s="414"/>
      <c r="AD72" s="414"/>
      <c r="AE72" s="414"/>
      <c r="AF72" s="414"/>
      <c r="AG72" s="414"/>
      <c r="AH72" s="414"/>
      <c r="AI72" s="414"/>
      <c r="AJ72" s="414"/>
      <c r="AK72" s="414"/>
      <c r="AL72" s="414"/>
      <c r="AM72" s="414"/>
      <c r="AN72" s="414"/>
      <c r="AO72" s="414"/>
      <c r="AP72" s="414"/>
      <c r="AQ72" s="414"/>
      <c r="AR72" s="414"/>
      <c r="AS72" s="414"/>
      <c r="AT72" s="414"/>
      <c r="AU72" s="414"/>
      <c r="AV72" s="414"/>
      <c r="AW72" s="414"/>
      <c r="AX72" s="414"/>
      <c r="AY72" s="414"/>
      <c r="AZ72" s="414"/>
      <c r="BA72" s="414"/>
      <c r="BB72" s="414"/>
      <c r="BC72" s="414"/>
      <c r="BD72" s="414"/>
      <c r="BE72" s="414"/>
      <c r="BF72" s="414"/>
      <c r="BG72" s="414"/>
    </row>
    <row r="73" spans="1:59" s="20" customFormat="1" ht="18" customHeight="1" x14ac:dyDescent="0.25">
      <c r="A73" s="411">
        <v>0</v>
      </c>
      <c r="B73" s="411">
        <v>51</v>
      </c>
      <c r="C73" s="412" t="s">
        <v>66</v>
      </c>
      <c r="D73" s="411">
        <v>92</v>
      </c>
      <c r="E73" s="412" t="s">
        <v>272</v>
      </c>
      <c r="F73" s="411">
        <v>2</v>
      </c>
      <c r="G73" s="412" t="s">
        <v>9</v>
      </c>
      <c r="H73" s="409">
        <v>14.774571309104413</v>
      </c>
      <c r="I73" s="409">
        <v>5.272727272724298</v>
      </c>
      <c r="J73" s="409">
        <v>357100.91811488813</v>
      </c>
      <c r="K73" s="409">
        <v>226821.07263301944</v>
      </c>
      <c r="L73" s="409">
        <v>0</v>
      </c>
      <c r="M73" s="409">
        <v>0</v>
      </c>
      <c r="N73" s="409">
        <v>24708.246556906139</v>
      </c>
      <c r="O73" s="414">
        <f t="shared" si="18"/>
        <v>15</v>
      </c>
      <c r="P73" s="414">
        <f t="shared" si="19"/>
        <v>5</v>
      </c>
      <c r="Q73" s="414">
        <f t="shared" si="20"/>
        <v>357101</v>
      </c>
      <c r="R73" s="414">
        <f t="shared" si="21"/>
        <v>226821</v>
      </c>
      <c r="S73" s="414">
        <f t="shared" si="12"/>
        <v>0</v>
      </c>
      <c r="T73" s="414">
        <f t="shared" si="13"/>
        <v>0</v>
      </c>
      <c r="U73" s="414">
        <f t="shared" si="22"/>
        <v>24708</v>
      </c>
      <c r="V73" s="414">
        <f t="shared" si="14"/>
        <v>24708</v>
      </c>
      <c r="W73" s="414">
        <f t="shared" si="15"/>
        <v>9073</v>
      </c>
      <c r="X73" s="414">
        <f t="shared" si="16"/>
        <v>16166</v>
      </c>
      <c r="Y73" s="414">
        <f t="shared" si="17"/>
        <v>307154</v>
      </c>
      <c r="Z73" s="414"/>
      <c r="AA73" s="414"/>
      <c r="AB73" s="414"/>
      <c r="AC73" s="414"/>
      <c r="AD73" s="414"/>
      <c r="AE73" s="414"/>
      <c r="AF73" s="414"/>
      <c r="AG73" s="414"/>
      <c r="AH73" s="414"/>
      <c r="AI73" s="414"/>
      <c r="AJ73" s="414"/>
      <c r="AK73" s="414"/>
      <c r="AL73" s="414"/>
      <c r="AM73" s="414"/>
      <c r="AN73" s="414"/>
      <c r="AO73" s="414"/>
      <c r="AP73" s="414"/>
      <c r="AQ73" s="414"/>
      <c r="AR73" s="414"/>
      <c r="AS73" s="414"/>
      <c r="AT73" s="414"/>
      <c r="AU73" s="414"/>
      <c r="AV73" s="414"/>
      <c r="AW73" s="414"/>
      <c r="AX73" s="414"/>
      <c r="AY73" s="414"/>
      <c r="AZ73" s="414"/>
      <c r="BA73" s="414"/>
      <c r="BB73" s="414"/>
      <c r="BC73" s="414"/>
      <c r="BD73" s="414"/>
      <c r="BE73" s="414"/>
      <c r="BF73" s="414"/>
      <c r="BG73" s="414"/>
    </row>
    <row r="74" spans="1:59" s="20" customFormat="1" ht="18" customHeight="1" x14ac:dyDescent="0.25">
      <c r="A74" s="411">
        <v>0</v>
      </c>
      <c r="B74" s="411">
        <v>51</v>
      </c>
      <c r="C74" s="412" t="s">
        <v>66</v>
      </c>
      <c r="D74" s="411">
        <v>93</v>
      </c>
      <c r="E74" s="412" t="s">
        <v>273</v>
      </c>
      <c r="F74" s="411">
        <v>1</v>
      </c>
      <c r="G74" s="412" t="s">
        <v>7</v>
      </c>
      <c r="H74" s="409">
        <v>97.871193748610949</v>
      </c>
      <c r="I74" s="409">
        <v>51.169590643290931</v>
      </c>
      <c r="J74" s="409">
        <v>2187358.7173531773</v>
      </c>
      <c r="K74" s="409">
        <v>2187358.7173531773</v>
      </c>
      <c r="L74" s="409">
        <v>0</v>
      </c>
      <c r="M74" s="409">
        <v>21507.313707478312</v>
      </c>
      <c r="N74" s="409">
        <v>0</v>
      </c>
      <c r="O74" s="414">
        <f t="shared" si="18"/>
        <v>98</v>
      </c>
      <c r="P74" s="414">
        <f t="shared" si="19"/>
        <v>51</v>
      </c>
      <c r="Q74" s="414">
        <f t="shared" si="20"/>
        <v>2187359</v>
      </c>
      <c r="R74" s="414">
        <f t="shared" si="21"/>
        <v>2187359</v>
      </c>
      <c r="S74" s="414">
        <f t="shared" si="12"/>
        <v>0</v>
      </c>
      <c r="T74" s="414">
        <f t="shared" si="13"/>
        <v>21507</v>
      </c>
      <c r="U74" s="414">
        <f t="shared" si="22"/>
        <v>0</v>
      </c>
      <c r="V74" s="414">
        <f t="shared" si="14"/>
        <v>21507</v>
      </c>
      <c r="W74" s="414">
        <f t="shared" si="15"/>
        <v>87494</v>
      </c>
      <c r="X74" s="414">
        <f t="shared" si="16"/>
        <v>103918</v>
      </c>
      <c r="Y74" s="414">
        <f t="shared" si="17"/>
        <v>1974440</v>
      </c>
      <c r="Z74" s="414"/>
      <c r="AA74" s="414"/>
      <c r="AB74" s="414"/>
      <c r="AC74" s="414"/>
      <c r="AD74" s="414"/>
      <c r="AE74" s="414"/>
      <c r="AF74" s="414"/>
      <c r="AG74" s="414"/>
      <c r="AH74" s="414"/>
      <c r="AI74" s="414"/>
      <c r="AJ74" s="414"/>
      <c r="AK74" s="414"/>
      <c r="AL74" s="414"/>
      <c r="AM74" s="414"/>
      <c r="AN74" s="414"/>
      <c r="AO74" s="414"/>
      <c r="AP74" s="414"/>
      <c r="AQ74" s="414"/>
      <c r="AR74" s="414"/>
      <c r="AS74" s="414"/>
      <c r="AT74" s="414"/>
      <c r="AU74" s="414"/>
      <c r="AV74" s="414"/>
      <c r="AW74" s="414"/>
      <c r="AX74" s="414"/>
      <c r="AY74" s="414"/>
      <c r="AZ74" s="414"/>
      <c r="BA74" s="414"/>
      <c r="BB74" s="414"/>
      <c r="BC74" s="414"/>
      <c r="BD74" s="414"/>
      <c r="BE74" s="414"/>
      <c r="BF74" s="414"/>
      <c r="BG74" s="414"/>
    </row>
    <row r="75" spans="1:59" ht="18" customHeight="1" x14ac:dyDescent="0.25">
      <c r="A75" s="411">
        <v>0</v>
      </c>
      <c r="B75" s="411">
        <v>51</v>
      </c>
      <c r="C75" s="412" t="s">
        <v>66</v>
      </c>
      <c r="D75" s="411">
        <v>93</v>
      </c>
      <c r="E75" s="412" t="s">
        <v>273</v>
      </c>
      <c r="F75" s="411">
        <v>2</v>
      </c>
      <c r="G75" s="412" t="s">
        <v>9</v>
      </c>
      <c r="H75" s="409">
        <v>12.481140350931664</v>
      </c>
      <c r="I75" s="409">
        <v>6.3333333333299997</v>
      </c>
      <c r="J75" s="409">
        <v>428931.56256328523</v>
      </c>
      <c r="K75" s="409">
        <v>272408.44299912505</v>
      </c>
      <c r="L75" s="409">
        <v>0</v>
      </c>
      <c r="M75" s="409">
        <v>0</v>
      </c>
      <c r="N75" s="409">
        <v>74142.530319865356</v>
      </c>
      <c r="O75" s="414">
        <f t="shared" si="18"/>
        <v>12</v>
      </c>
      <c r="P75" s="414">
        <f t="shared" si="19"/>
        <v>6</v>
      </c>
      <c r="Q75" s="414">
        <f t="shared" si="20"/>
        <v>428932</v>
      </c>
      <c r="R75" s="414">
        <f t="shared" si="21"/>
        <v>272408</v>
      </c>
      <c r="S75" s="414">
        <f t="shared" si="12"/>
        <v>0</v>
      </c>
      <c r="T75" s="414">
        <f t="shared" si="13"/>
        <v>0</v>
      </c>
      <c r="U75" s="414">
        <f t="shared" si="22"/>
        <v>74143</v>
      </c>
      <c r="V75" s="414">
        <f t="shared" si="14"/>
        <v>74143</v>
      </c>
      <c r="W75" s="414">
        <f t="shared" si="15"/>
        <v>10896</v>
      </c>
      <c r="X75" s="414">
        <f t="shared" si="16"/>
        <v>17195</v>
      </c>
      <c r="Y75" s="414">
        <f t="shared" si="17"/>
        <v>326698</v>
      </c>
      <c r="Z75" s="414"/>
      <c r="AA75" s="414"/>
      <c r="AB75" s="414"/>
      <c r="AC75" s="414"/>
      <c r="AD75" s="414"/>
      <c r="AE75" s="414"/>
      <c r="AF75" s="414"/>
      <c r="AG75" s="414"/>
      <c r="AH75" s="414"/>
      <c r="AI75" s="414"/>
      <c r="AJ75" s="414"/>
      <c r="AK75" s="414"/>
      <c r="AL75" s="414"/>
      <c r="AM75" s="414"/>
      <c r="AN75" s="414"/>
      <c r="AO75" s="414"/>
      <c r="AP75" s="414"/>
      <c r="AQ75" s="414"/>
      <c r="AR75" s="414"/>
      <c r="AS75" s="414"/>
      <c r="AT75" s="414"/>
      <c r="AU75" s="414"/>
      <c r="AV75" s="414"/>
      <c r="AW75" s="414"/>
      <c r="AX75" s="414"/>
      <c r="AY75" s="414"/>
      <c r="AZ75" s="414"/>
      <c r="BA75" s="414"/>
      <c r="BB75" s="414"/>
      <c r="BC75" s="414"/>
      <c r="BD75" s="414"/>
      <c r="BE75" s="414"/>
      <c r="BF75" s="414"/>
      <c r="BG75" s="414"/>
    </row>
    <row r="76" spans="1:59" ht="18" customHeight="1" x14ac:dyDescent="0.25">
      <c r="A76" s="411">
        <v>0</v>
      </c>
      <c r="B76" s="411">
        <v>51</v>
      </c>
      <c r="C76" s="412" t="s">
        <v>66</v>
      </c>
      <c r="D76" s="411">
        <v>94</v>
      </c>
      <c r="E76" s="412" t="s">
        <v>274</v>
      </c>
      <c r="F76" s="411">
        <v>1</v>
      </c>
      <c r="G76" s="412" t="s">
        <v>7</v>
      </c>
      <c r="H76" s="409">
        <v>95.819513590928736</v>
      </c>
      <c r="I76" s="409">
        <v>59.000000000010004</v>
      </c>
      <c r="J76" s="409">
        <v>2342966.9471911201</v>
      </c>
      <c r="K76" s="409">
        <v>2342966.9471911201</v>
      </c>
      <c r="L76" s="409">
        <v>0</v>
      </c>
      <c r="M76" s="409">
        <v>0</v>
      </c>
      <c r="N76" s="409">
        <v>0</v>
      </c>
      <c r="O76" s="414">
        <f t="shared" si="18"/>
        <v>96</v>
      </c>
      <c r="P76" s="414">
        <f t="shared" si="19"/>
        <v>59</v>
      </c>
      <c r="Q76" s="414">
        <f t="shared" si="20"/>
        <v>2342967</v>
      </c>
      <c r="R76" s="414">
        <f t="shared" si="21"/>
        <v>2342967</v>
      </c>
      <c r="S76" s="414">
        <f t="shared" si="12"/>
        <v>0</v>
      </c>
      <c r="T76" s="414">
        <f t="shared" si="13"/>
        <v>0</v>
      </c>
      <c r="U76" s="414">
        <f t="shared" si="22"/>
        <v>0</v>
      </c>
      <c r="V76" s="414">
        <f t="shared" si="14"/>
        <v>0</v>
      </c>
      <c r="W76" s="414">
        <f t="shared" si="15"/>
        <v>93719</v>
      </c>
      <c r="X76" s="414">
        <f t="shared" si="16"/>
        <v>112462</v>
      </c>
      <c r="Y76" s="414">
        <f t="shared" si="17"/>
        <v>2136786</v>
      </c>
      <c r="Z76" s="414"/>
      <c r="AA76" s="414"/>
      <c r="AB76" s="414"/>
      <c r="AC76" s="414"/>
      <c r="AD76" s="414"/>
      <c r="AE76" s="414"/>
      <c r="AF76" s="414"/>
      <c r="AG76" s="414"/>
      <c r="AH76" s="414"/>
      <c r="AI76" s="414"/>
      <c r="AJ76" s="414"/>
      <c r="AK76" s="414"/>
      <c r="AL76" s="414"/>
      <c r="AM76" s="414"/>
      <c r="AN76" s="414"/>
      <c r="AO76" s="414"/>
      <c r="AP76" s="414"/>
      <c r="AQ76" s="414"/>
      <c r="AR76" s="414"/>
      <c r="AS76" s="414"/>
      <c r="AT76" s="414"/>
      <c r="AU76" s="414"/>
      <c r="AV76" s="414"/>
      <c r="AW76" s="414"/>
      <c r="AX76" s="414"/>
      <c r="AY76" s="414"/>
      <c r="AZ76" s="414"/>
      <c r="BA76" s="414"/>
      <c r="BB76" s="414"/>
      <c r="BC76" s="414"/>
      <c r="BD76" s="414"/>
      <c r="BE76" s="414"/>
      <c r="BF76" s="414"/>
      <c r="BG76" s="414"/>
    </row>
    <row r="77" spans="1:59" ht="18" customHeight="1" x14ac:dyDescent="0.25">
      <c r="A77" s="411">
        <v>0</v>
      </c>
      <c r="B77" s="411">
        <v>51</v>
      </c>
      <c r="C77" s="412" t="s">
        <v>66</v>
      </c>
      <c r="D77" s="411">
        <v>94</v>
      </c>
      <c r="E77" s="412" t="s">
        <v>274</v>
      </c>
      <c r="F77" s="411">
        <v>2</v>
      </c>
      <c r="G77" s="412" t="s">
        <v>9</v>
      </c>
      <c r="H77" s="409">
        <v>9.6196319018309318</v>
      </c>
      <c r="I77" s="409">
        <v>6</v>
      </c>
      <c r="J77" s="409">
        <v>406356.21716521756</v>
      </c>
      <c r="K77" s="409">
        <v>238579.0100380269</v>
      </c>
      <c r="L77" s="409">
        <v>0</v>
      </c>
      <c r="M77" s="409">
        <v>0</v>
      </c>
      <c r="N77" s="409">
        <v>55925.736212976248</v>
      </c>
      <c r="O77" s="414">
        <f t="shared" si="18"/>
        <v>10</v>
      </c>
      <c r="P77" s="414">
        <f t="shared" si="19"/>
        <v>6</v>
      </c>
      <c r="Q77" s="414">
        <f t="shared" si="20"/>
        <v>406356</v>
      </c>
      <c r="R77" s="414">
        <f t="shared" si="21"/>
        <v>238579</v>
      </c>
      <c r="S77" s="414">
        <f t="shared" si="12"/>
        <v>0</v>
      </c>
      <c r="T77" s="414">
        <f t="shared" si="13"/>
        <v>0</v>
      </c>
      <c r="U77" s="414">
        <f t="shared" si="22"/>
        <v>55926</v>
      </c>
      <c r="V77" s="414">
        <f t="shared" si="14"/>
        <v>55926</v>
      </c>
      <c r="W77" s="414">
        <f t="shared" si="15"/>
        <v>9543</v>
      </c>
      <c r="X77" s="414">
        <f t="shared" si="16"/>
        <v>17044</v>
      </c>
      <c r="Y77" s="414">
        <f t="shared" si="17"/>
        <v>323843</v>
      </c>
      <c r="Z77" s="414"/>
      <c r="AA77" s="414"/>
      <c r="AB77" s="414"/>
      <c r="AC77" s="414"/>
      <c r="AD77" s="414"/>
      <c r="AE77" s="414"/>
      <c r="AF77" s="414"/>
      <c r="AG77" s="414"/>
      <c r="AH77" s="414"/>
      <c r="AI77" s="414"/>
      <c r="AJ77" s="414"/>
      <c r="AK77" s="414"/>
      <c r="AL77" s="414"/>
      <c r="AM77" s="414"/>
      <c r="AN77" s="414"/>
      <c r="AO77" s="414"/>
      <c r="AP77" s="414"/>
      <c r="AQ77" s="414"/>
      <c r="AR77" s="414"/>
      <c r="AS77" s="414"/>
      <c r="AT77" s="414"/>
      <c r="AU77" s="414"/>
      <c r="AV77" s="414"/>
      <c r="AW77" s="414"/>
      <c r="AX77" s="414"/>
      <c r="AY77" s="414"/>
      <c r="AZ77" s="414"/>
      <c r="BA77" s="414"/>
      <c r="BB77" s="414"/>
      <c r="BC77" s="414"/>
      <c r="BD77" s="414"/>
      <c r="BE77" s="414"/>
      <c r="BF77" s="414"/>
      <c r="BG77" s="414"/>
    </row>
    <row r="78" spans="1:59" ht="18" customHeight="1" x14ac:dyDescent="0.25">
      <c r="A78" s="411">
        <v>0</v>
      </c>
      <c r="B78" s="411">
        <v>53</v>
      </c>
      <c r="C78" s="412" t="s">
        <v>72</v>
      </c>
      <c r="D78" s="411">
        <v>98</v>
      </c>
      <c r="E78" s="412" t="s">
        <v>275</v>
      </c>
      <c r="F78" s="411">
        <v>1</v>
      </c>
      <c r="G78" s="412" t="s">
        <v>7</v>
      </c>
      <c r="H78" s="409">
        <v>7.3789035731772445</v>
      </c>
      <c r="I78" s="409">
        <v>5.8333333333206259</v>
      </c>
      <c r="J78" s="409">
        <v>92724.489796393987</v>
      </c>
      <c r="K78" s="409">
        <v>92724.489796393987</v>
      </c>
      <c r="L78" s="409">
        <v>0</v>
      </c>
      <c r="M78" s="409">
        <v>0</v>
      </c>
      <c r="N78" s="409">
        <v>0</v>
      </c>
      <c r="O78" s="414">
        <f t="shared" si="18"/>
        <v>7</v>
      </c>
      <c r="P78" s="414">
        <f t="shared" si="19"/>
        <v>6</v>
      </c>
      <c r="Q78" s="414">
        <f t="shared" si="20"/>
        <v>92724</v>
      </c>
      <c r="R78" s="414">
        <f t="shared" si="21"/>
        <v>92724</v>
      </c>
      <c r="S78" s="414">
        <f t="shared" si="12"/>
        <v>0</v>
      </c>
      <c r="T78" s="414">
        <f t="shared" si="13"/>
        <v>0</v>
      </c>
      <c r="U78" s="414">
        <f t="shared" si="22"/>
        <v>0</v>
      </c>
      <c r="V78" s="414">
        <f t="shared" si="14"/>
        <v>0</v>
      </c>
      <c r="W78" s="414">
        <f t="shared" si="15"/>
        <v>3709</v>
      </c>
      <c r="X78" s="414">
        <f t="shared" si="16"/>
        <v>4451</v>
      </c>
      <c r="Y78" s="414">
        <f t="shared" si="17"/>
        <v>84564</v>
      </c>
      <c r="Z78" s="414"/>
      <c r="AA78" s="414"/>
      <c r="AB78" s="414"/>
      <c r="AC78" s="414"/>
      <c r="AD78" s="414"/>
      <c r="AE78" s="414"/>
      <c r="AF78" s="414"/>
      <c r="AG78" s="414"/>
      <c r="AH78" s="414"/>
      <c r="AI78" s="414"/>
      <c r="AJ78" s="414"/>
      <c r="AK78" s="414"/>
      <c r="AL78" s="414"/>
      <c r="AM78" s="414"/>
      <c r="AN78" s="414"/>
      <c r="AO78" s="414"/>
      <c r="AP78" s="414"/>
      <c r="AQ78" s="414"/>
      <c r="AR78" s="414"/>
      <c r="AS78" s="414"/>
      <c r="AT78" s="414"/>
      <c r="AU78" s="414"/>
      <c r="AV78" s="414"/>
      <c r="AW78" s="414"/>
      <c r="AX78" s="414"/>
      <c r="AY78" s="414"/>
      <c r="AZ78" s="414"/>
      <c r="BA78" s="414"/>
      <c r="BB78" s="414"/>
      <c r="BC78" s="414"/>
      <c r="BD78" s="414"/>
      <c r="BE78" s="414"/>
      <c r="BF78" s="414"/>
      <c r="BG78" s="414"/>
    </row>
    <row r="79" spans="1:59" ht="18" customHeight="1" x14ac:dyDescent="0.25">
      <c r="A79" s="411">
        <v>0</v>
      </c>
      <c r="B79" s="411">
        <v>53</v>
      </c>
      <c r="C79" s="412" t="s">
        <v>72</v>
      </c>
      <c r="D79" s="411">
        <v>98</v>
      </c>
      <c r="E79" s="412" t="s">
        <v>275</v>
      </c>
      <c r="F79" s="411">
        <v>2</v>
      </c>
      <c r="G79" s="412" t="s">
        <v>9</v>
      </c>
      <c r="H79" s="409">
        <v>8.8821989528797722</v>
      </c>
      <c r="I79" s="409">
        <v>10.740740740722591</v>
      </c>
      <c r="J79" s="409">
        <v>252361.25403485642</v>
      </c>
      <c r="K79" s="409">
        <v>131351.40913726258</v>
      </c>
      <c r="L79" s="409">
        <v>0</v>
      </c>
      <c r="M79" s="409">
        <v>0</v>
      </c>
      <c r="N79" s="409">
        <v>22574.382085344416</v>
      </c>
      <c r="O79" s="414">
        <f t="shared" si="18"/>
        <v>9</v>
      </c>
      <c r="P79" s="414">
        <f t="shared" si="19"/>
        <v>11</v>
      </c>
      <c r="Q79" s="414">
        <f t="shared" si="20"/>
        <v>252361</v>
      </c>
      <c r="R79" s="414">
        <f t="shared" si="21"/>
        <v>131351</v>
      </c>
      <c r="S79" s="414">
        <f t="shared" si="12"/>
        <v>0</v>
      </c>
      <c r="T79" s="414">
        <f t="shared" si="13"/>
        <v>0</v>
      </c>
      <c r="U79" s="414">
        <f t="shared" si="22"/>
        <v>22574</v>
      </c>
      <c r="V79" s="414">
        <f t="shared" si="14"/>
        <v>22574</v>
      </c>
      <c r="W79" s="414">
        <f t="shared" si="15"/>
        <v>5254</v>
      </c>
      <c r="X79" s="414">
        <f t="shared" si="16"/>
        <v>11227</v>
      </c>
      <c r="Y79" s="414">
        <f t="shared" si="17"/>
        <v>213306</v>
      </c>
      <c r="Z79" s="414"/>
      <c r="AA79" s="414"/>
      <c r="AB79" s="414"/>
      <c r="AC79" s="414"/>
      <c r="AD79" s="414"/>
      <c r="AE79" s="414"/>
      <c r="AF79" s="414"/>
      <c r="AG79" s="414"/>
      <c r="AH79" s="414"/>
      <c r="AI79" s="414"/>
      <c r="AJ79" s="414"/>
      <c r="AK79" s="414"/>
      <c r="AL79" s="414"/>
      <c r="AM79" s="414"/>
      <c r="AN79" s="414"/>
      <c r="AO79" s="414"/>
      <c r="AP79" s="414"/>
      <c r="AQ79" s="414"/>
      <c r="AR79" s="414"/>
      <c r="AS79" s="414"/>
      <c r="AT79" s="414"/>
      <c r="AU79" s="414"/>
      <c r="AV79" s="414"/>
      <c r="AW79" s="414"/>
      <c r="AX79" s="414"/>
      <c r="AY79" s="414"/>
      <c r="AZ79" s="414"/>
      <c r="BA79" s="414"/>
      <c r="BB79" s="414"/>
      <c r="BC79" s="414"/>
      <c r="BD79" s="414"/>
      <c r="BE79" s="414"/>
      <c r="BF79" s="414"/>
      <c r="BG79" s="414"/>
    </row>
    <row r="80" spans="1:59" ht="18" customHeight="1" x14ac:dyDescent="0.25">
      <c r="A80" s="411">
        <v>0</v>
      </c>
      <c r="B80" s="411">
        <v>53</v>
      </c>
      <c r="C80" s="412" t="s">
        <v>72</v>
      </c>
      <c r="D80" s="411">
        <v>100</v>
      </c>
      <c r="E80" s="412" t="s">
        <v>276</v>
      </c>
      <c r="F80" s="411">
        <v>1</v>
      </c>
      <c r="G80" s="412" t="s">
        <v>7</v>
      </c>
      <c r="H80" s="409">
        <v>13.781198855996914</v>
      </c>
      <c r="I80" s="409">
        <v>14.000000000010001</v>
      </c>
      <c r="J80" s="409">
        <v>209926.89258542412</v>
      </c>
      <c r="K80" s="409">
        <v>209926.89258542412</v>
      </c>
      <c r="L80" s="409">
        <v>0</v>
      </c>
      <c r="M80" s="409">
        <v>0</v>
      </c>
      <c r="N80" s="409">
        <v>0</v>
      </c>
      <c r="O80" s="414">
        <f t="shared" si="18"/>
        <v>14</v>
      </c>
      <c r="P80" s="414">
        <f t="shared" si="19"/>
        <v>14</v>
      </c>
      <c r="Q80" s="414">
        <f t="shared" si="20"/>
        <v>209927</v>
      </c>
      <c r="R80" s="414">
        <f t="shared" si="21"/>
        <v>209927</v>
      </c>
      <c r="S80" s="414">
        <f t="shared" si="12"/>
        <v>0</v>
      </c>
      <c r="T80" s="414">
        <f t="shared" si="13"/>
        <v>0</v>
      </c>
      <c r="U80" s="414">
        <f t="shared" si="22"/>
        <v>0</v>
      </c>
      <c r="V80" s="414">
        <f t="shared" si="14"/>
        <v>0</v>
      </c>
      <c r="W80" s="414">
        <f t="shared" si="15"/>
        <v>8397</v>
      </c>
      <c r="X80" s="414">
        <f t="shared" si="16"/>
        <v>10077</v>
      </c>
      <c r="Y80" s="414">
        <f t="shared" si="17"/>
        <v>191453</v>
      </c>
      <c r="Z80" s="414"/>
      <c r="AA80" s="414"/>
      <c r="AB80" s="414"/>
      <c r="AC80" s="414"/>
      <c r="AD80" s="414"/>
      <c r="AE80" s="414"/>
      <c r="AF80" s="414"/>
      <c r="AG80" s="414"/>
      <c r="AH80" s="414"/>
      <c r="AI80" s="414"/>
      <c r="AJ80" s="414"/>
      <c r="AK80" s="414"/>
      <c r="AL80" s="414"/>
      <c r="AM80" s="414"/>
      <c r="AN80" s="414"/>
      <c r="AO80" s="414"/>
      <c r="AP80" s="414"/>
      <c r="AQ80" s="414"/>
      <c r="AR80" s="414"/>
      <c r="AS80" s="414"/>
      <c r="AT80" s="414"/>
      <c r="AU80" s="414"/>
      <c r="AV80" s="414"/>
      <c r="AW80" s="414"/>
      <c r="AX80" s="414"/>
      <c r="AY80" s="414"/>
      <c r="AZ80" s="414"/>
      <c r="BA80" s="414"/>
      <c r="BB80" s="414"/>
      <c r="BC80" s="414"/>
      <c r="BD80" s="414"/>
      <c r="BE80" s="414"/>
      <c r="BF80" s="414"/>
      <c r="BG80" s="414"/>
    </row>
    <row r="81" spans="1:59" ht="18" customHeight="1" x14ac:dyDescent="0.25">
      <c r="A81" s="411">
        <v>0</v>
      </c>
      <c r="B81" s="411">
        <v>53</v>
      </c>
      <c r="C81" s="412" t="s">
        <v>72</v>
      </c>
      <c r="D81" s="411">
        <v>100</v>
      </c>
      <c r="E81" s="412" t="s">
        <v>276</v>
      </c>
      <c r="F81" s="411">
        <v>2</v>
      </c>
      <c r="G81" s="412" t="s">
        <v>9</v>
      </c>
      <c r="H81" s="409">
        <v>32.250918474732174</v>
      </c>
      <c r="I81" s="409">
        <v>26.000000000010001</v>
      </c>
      <c r="J81" s="409">
        <v>756943.29122316174</v>
      </c>
      <c r="K81" s="409">
        <v>401442.60072148318</v>
      </c>
      <c r="L81" s="409">
        <v>0</v>
      </c>
      <c r="M81" s="409">
        <v>0</v>
      </c>
      <c r="N81" s="409">
        <v>72289.3377003926</v>
      </c>
      <c r="O81" s="414">
        <f t="shared" si="18"/>
        <v>32</v>
      </c>
      <c r="P81" s="414">
        <f t="shared" si="19"/>
        <v>26</v>
      </c>
      <c r="Q81" s="414">
        <f t="shared" si="20"/>
        <v>756943</v>
      </c>
      <c r="R81" s="414">
        <f t="shared" si="21"/>
        <v>401443</v>
      </c>
      <c r="S81" s="414">
        <f t="shared" si="12"/>
        <v>0</v>
      </c>
      <c r="T81" s="414">
        <f t="shared" si="13"/>
        <v>0</v>
      </c>
      <c r="U81" s="414">
        <f t="shared" si="22"/>
        <v>72289</v>
      </c>
      <c r="V81" s="414">
        <f t="shared" si="14"/>
        <v>72289</v>
      </c>
      <c r="W81" s="414">
        <f t="shared" si="15"/>
        <v>16058</v>
      </c>
      <c r="X81" s="414">
        <f t="shared" si="16"/>
        <v>33430</v>
      </c>
      <c r="Y81" s="414">
        <f t="shared" si="17"/>
        <v>635166</v>
      </c>
      <c r="Z81" s="414"/>
      <c r="AA81" s="414"/>
      <c r="AB81" s="414"/>
      <c r="AC81" s="414"/>
      <c r="AD81" s="414"/>
      <c r="AE81" s="414"/>
      <c r="AF81" s="414"/>
      <c r="AG81" s="414"/>
      <c r="AH81" s="414"/>
      <c r="AI81" s="414"/>
      <c r="AJ81" s="414"/>
      <c r="AK81" s="414"/>
      <c r="AL81" s="414"/>
      <c r="AM81" s="414"/>
      <c r="AN81" s="414"/>
      <c r="AO81" s="414"/>
      <c r="AP81" s="414"/>
      <c r="AQ81" s="414"/>
      <c r="AR81" s="414"/>
      <c r="AS81" s="414"/>
      <c r="AT81" s="414"/>
      <c r="AU81" s="414"/>
      <c r="AV81" s="414"/>
      <c r="AW81" s="414"/>
      <c r="AX81" s="414"/>
      <c r="AY81" s="414"/>
      <c r="AZ81" s="414"/>
      <c r="BA81" s="414"/>
      <c r="BB81" s="414"/>
      <c r="BC81" s="414"/>
      <c r="BD81" s="414"/>
      <c r="BE81" s="414"/>
      <c r="BF81" s="414"/>
      <c r="BG81" s="414"/>
    </row>
    <row r="82" spans="1:59" ht="18" customHeight="1" x14ac:dyDescent="0.25">
      <c r="A82" s="411">
        <v>0</v>
      </c>
      <c r="B82" s="411">
        <v>53</v>
      </c>
      <c r="C82" s="412" t="s">
        <v>72</v>
      </c>
      <c r="D82" s="411">
        <v>102</v>
      </c>
      <c r="E82" s="412" t="s">
        <v>277</v>
      </c>
      <c r="F82" s="411">
        <v>1</v>
      </c>
      <c r="G82" s="412" t="s">
        <v>7</v>
      </c>
      <c r="H82" s="409">
        <v>3.3066666666663331</v>
      </c>
      <c r="I82" s="409">
        <v>2.00000000001</v>
      </c>
      <c r="J82" s="409">
        <v>35913.390411286106</v>
      </c>
      <c r="K82" s="409">
        <v>35913.390411286106</v>
      </c>
      <c r="L82" s="409">
        <v>0</v>
      </c>
      <c r="M82" s="409">
        <v>0</v>
      </c>
      <c r="N82" s="409">
        <v>0</v>
      </c>
      <c r="O82" s="414">
        <f t="shared" si="18"/>
        <v>3</v>
      </c>
      <c r="P82" s="414">
        <f t="shared" si="19"/>
        <v>2</v>
      </c>
      <c r="Q82" s="414">
        <f t="shared" si="20"/>
        <v>35913</v>
      </c>
      <c r="R82" s="414">
        <f t="shared" si="21"/>
        <v>35913</v>
      </c>
      <c r="S82" s="414">
        <f t="shared" si="12"/>
        <v>0</v>
      </c>
      <c r="T82" s="414">
        <f t="shared" si="13"/>
        <v>0</v>
      </c>
      <c r="U82" s="414">
        <f t="shared" si="22"/>
        <v>0</v>
      </c>
      <c r="V82" s="414">
        <f t="shared" si="14"/>
        <v>0</v>
      </c>
      <c r="W82" s="414">
        <f t="shared" si="15"/>
        <v>1437</v>
      </c>
      <c r="X82" s="414">
        <f t="shared" si="16"/>
        <v>1724</v>
      </c>
      <c r="Y82" s="414">
        <f t="shared" si="17"/>
        <v>32752</v>
      </c>
      <c r="Z82" s="414"/>
      <c r="AA82" s="414"/>
      <c r="AB82" s="414"/>
      <c r="AC82" s="414"/>
      <c r="AD82" s="414"/>
      <c r="AE82" s="414"/>
      <c r="AF82" s="414"/>
      <c r="AG82" s="414"/>
      <c r="AH82" s="414"/>
      <c r="AI82" s="414"/>
      <c r="AJ82" s="414"/>
      <c r="AK82" s="414"/>
      <c r="AL82" s="414"/>
      <c r="AM82" s="414"/>
      <c r="AN82" s="414"/>
      <c r="AO82" s="414"/>
      <c r="AP82" s="414"/>
      <c r="AQ82" s="414"/>
      <c r="AR82" s="414"/>
      <c r="AS82" s="414"/>
      <c r="AT82" s="414"/>
      <c r="AU82" s="414"/>
      <c r="AV82" s="414"/>
      <c r="AW82" s="414"/>
      <c r="AX82" s="414"/>
      <c r="AY82" s="414"/>
      <c r="AZ82" s="414"/>
      <c r="BA82" s="414"/>
      <c r="BB82" s="414"/>
      <c r="BC82" s="414"/>
      <c r="BD82" s="414"/>
      <c r="BE82" s="414"/>
      <c r="BF82" s="414"/>
      <c r="BG82" s="414"/>
    </row>
    <row r="83" spans="1:59" ht="18" customHeight="1" x14ac:dyDescent="0.25">
      <c r="A83" s="411">
        <v>0</v>
      </c>
      <c r="B83" s="411">
        <v>53</v>
      </c>
      <c r="C83" s="412" t="s">
        <v>72</v>
      </c>
      <c r="D83" s="411">
        <v>102</v>
      </c>
      <c r="E83" s="412" t="s">
        <v>277</v>
      </c>
      <c r="F83" s="411">
        <v>2</v>
      </c>
      <c r="G83" s="412" t="s">
        <v>9</v>
      </c>
      <c r="H83" s="409">
        <v>9.9199999999989981</v>
      </c>
      <c r="I83" s="409">
        <v>6</v>
      </c>
      <c r="J83" s="409">
        <v>184708.92405253043</v>
      </c>
      <c r="K83" s="409">
        <v>107740.17123385832</v>
      </c>
      <c r="L83" s="409">
        <v>0</v>
      </c>
      <c r="M83" s="409">
        <v>0</v>
      </c>
      <c r="N83" s="409">
        <v>0</v>
      </c>
      <c r="O83" s="414">
        <f t="shared" si="18"/>
        <v>10</v>
      </c>
      <c r="P83" s="414">
        <f t="shared" si="19"/>
        <v>6</v>
      </c>
      <c r="Q83" s="414">
        <f t="shared" si="20"/>
        <v>184709</v>
      </c>
      <c r="R83" s="414">
        <f t="shared" si="21"/>
        <v>107740</v>
      </c>
      <c r="S83" s="414">
        <f t="shared" si="12"/>
        <v>0</v>
      </c>
      <c r="T83" s="414">
        <f t="shared" si="13"/>
        <v>0</v>
      </c>
      <c r="U83" s="414">
        <f t="shared" si="22"/>
        <v>0</v>
      </c>
      <c r="V83" s="414">
        <f t="shared" si="14"/>
        <v>0</v>
      </c>
      <c r="W83" s="414">
        <f t="shared" si="15"/>
        <v>4310</v>
      </c>
      <c r="X83" s="414">
        <f t="shared" si="16"/>
        <v>9020</v>
      </c>
      <c r="Y83" s="414">
        <f t="shared" si="17"/>
        <v>171379</v>
      </c>
      <c r="Z83" s="414"/>
      <c r="AA83" s="414"/>
      <c r="AB83" s="414"/>
      <c r="AC83" s="414"/>
      <c r="AD83" s="414"/>
      <c r="AE83" s="414"/>
      <c r="AF83" s="414"/>
      <c r="AG83" s="414"/>
      <c r="AH83" s="414"/>
      <c r="AI83" s="414"/>
      <c r="AJ83" s="414"/>
      <c r="AK83" s="414"/>
      <c r="AL83" s="414"/>
      <c r="AM83" s="414"/>
      <c r="AN83" s="414"/>
      <c r="AO83" s="414"/>
      <c r="AP83" s="414"/>
      <c r="AQ83" s="414"/>
      <c r="AR83" s="414"/>
      <c r="AS83" s="414"/>
      <c r="AT83" s="414"/>
      <c r="AU83" s="414"/>
      <c r="AV83" s="414"/>
      <c r="AW83" s="414"/>
      <c r="AX83" s="414"/>
      <c r="AY83" s="414"/>
      <c r="AZ83" s="414"/>
      <c r="BA83" s="414"/>
      <c r="BB83" s="414"/>
      <c r="BC83" s="414"/>
      <c r="BD83" s="414"/>
      <c r="BE83" s="414"/>
      <c r="BF83" s="414"/>
      <c r="BG83" s="414"/>
    </row>
    <row r="84" spans="1:59" ht="18" customHeight="1" x14ac:dyDescent="0.25">
      <c r="A84" s="411">
        <v>0</v>
      </c>
      <c r="B84" s="411">
        <v>53</v>
      </c>
      <c r="C84" s="412" t="s">
        <v>72</v>
      </c>
      <c r="D84" s="411">
        <v>104</v>
      </c>
      <c r="E84" s="412" t="s">
        <v>278</v>
      </c>
      <c r="F84" s="411">
        <v>1</v>
      </c>
      <c r="G84" s="412" t="s">
        <v>7</v>
      </c>
      <c r="H84" s="409">
        <v>9.2235294117758109</v>
      </c>
      <c r="I84" s="409">
        <v>5.7142857142967349</v>
      </c>
      <c r="J84" s="409">
        <v>129774.30538489643</v>
      </c>
      <c r="K84" s="409">
        <v>129774.30538489643</v>
      </c>
      <c r="L84" s="409">
        <v>0</v>
      </c>
      <c r="M84" s="409">
        <v>0</v>
      </c>
      <c r="N84" s="409">
        <v>0</v>
      </c>
      <c r="O84" s="414">
        <f t="shared" si="18"/>
        <v>9</v>
      </c>
      <c r="P84" s="414">
        <f t="shared" si="19"/>
        <v>6</v>
      </c>
      <c r="Q84" s="414">
        <f t="shared" si="20"/>
        <v>129774</v>
      </c>
      <c r="R84" s="414">
        <f t="shared" si="21"/>
        <v>129774</v>
      </c>
      <c r="S84" s="414">
        <f t="shared" si="12"/>
        <v>0</v>
      </c>
      <c r="T84" s="414">
        <f t="shared" si="13"/>
        <v>0</v>
      </c>
      <c r="U84" s="414">
        <f t="shared" si="22"/>
        <v>0</v>
      </c>
      <c r="V84" s="414">
        <f t="shared" si="14"/>
        <v>0</v>
      </c>
      <c r="W84" s="414">
        <f t="shared" si="15"/>
        <v>5191</v>
      </c>
      <c r="X84" s="414">
        <f t="shared" si="16"/>
        <v>6229</v>
      </c>
      <c r="Y84" s="414">
        <f t="shared" si="17"/>
        <v>118354</v>
      </c>
      <c r="Z84" s="414"/>
      <c r="AA84" s="414"/>
      <c r="AB84" s="414"/>
      <c r="AC84" s="414"/>
      <c r="AD84" s="414"/>
      <c r="AE84" s="414"/>
      <c r="AF84" s="414"/>
      <c r="AG84" s="414"/>
      <c r="AH84" s="414"/>
      <c r="AI84" s="414"/>
      <c r="AJ84" s="414"/>
      <c r="AK84" s="414"/>
      <c r="AL84" s="414"/>
      <c r="AM84" s="414"/>
      <c r="AN84" s="414"/>
      <c r="AO84" s="414"/>
      <c r="AP84" s="414"/>
      <c r="AQ84" s="414"/>
      <c r="AR84" s="414"/>
      <c r="AS84" s="414"/>
      <c r="AT84" s="414"/>
      <c r="AU84" s="414"/>
      <c r="AV84" s="414"/>
      <c r="AW84" s="414"/>
      <c r="AX84" s="414"/>
      <c r="AY84" s="414"/>
      <c r="AZ84" s="414"/>
      <c r="BA84" s="414"/>
      <c r="BB84" s="414"/>
      <c r="BC84" s="414"/>
      <c r="BD84" s="414"/>
      <c r="BE84" s="414"/>
      <c r="BF84" s="414"/>
      <c r="BG84" s="414"/>
    </row>
    <row r="85" spans="1:59" ht="18" customHeight="1" x14ac:dyDescent="0.25">
      <c r="A85" s="411">
        <v>0</v>
      </c>
      <c r="B85" s="411">
        <v>53</v>
      </c>
      <c r="C85" s="412" t="s">
        <v>72</v>
      </c>
      <c r="D85" s="411">
        <v>104</v>
      </c>
      <c r="E85" s="412" t="s">
        <v>278</v>
      </c>
      <c r="F85" s="411">
        <v>2</v>
      </c>
      <c r="G85" s="412" t="s">
        <v>9</v>
      </c>
      <c r="H85" s="409">
        <v>12.195870206555814</v>
      </c>
      <c r="I85" s="409">
        <v>8.2499999999859384</v>
      </c>
      <c r="J85" s="409">
        <v>237478.12291377442</v>
      </c>
      <c r="K85" s="409">
        <v>176413.3564282117</v>
      </c>
      <c r="L85" s="409">
        <v>0</v>
      </c>
      <c r="M85" s="409">
        <v>0</v>
      </c>
      <c r="N85" s="409">
        <v>0</v>
      </c>
      <c r="O85" s="414">
        <f t="shared" si="18"/>
        <v>12</v>
      </c>
      <c r="P85" s="414">
        <f t="shared" si="19"/>
        <v>8</v>
      </c>
      <c r="Q85" s="414">
        <f t="shared" si="20"/>
        <v>237478</v>
      </c>
      <c r="R85" s="414">
        <f t="shared" si="21"/>
        <v>176413</v>
      </c>
      <c r="S85" s="414">
        <f t="shared" si="12"/>
        <v>0</v>
      </c>
      <c r="T85" s="414">
        <f t="shared" si="13"/>
        <v>0</v>
      </c>
      <c r="U85" s="414">
        <f t="shared" si="22"/>
        <v>0</v>
      </c>
      <c r="V85" s="414">
        <f t="shared" si="14"/>
        <v>0</v>
      </c>
      <c r="W85" s="414">
        <f t="shared" si="15"/>
        <v>7057</v>
      </c>
      <c r="X85" s="414">
        <f t="shared" si="16"/>
        <v>11521</v>
      </c>
      <c r="Y85" s="414">
        <f t="shared" si="17"/>
        <v>218900</v>
      </c>
      <c r="Z85" s="414"/>
      <c r="AA85" s="414"/>
      <c r="AB85" s="414"/>
      <c r="AC85" s="414"/>
      <c r="AD85" s="414"/>
      <c r="AE85" s="414"/>
      <c r="AF85" s="414"/>
      <c r="AG85" s="414"/>
      <c r="AH85" s="414"/>
      <c r="AI85" s="414"/>
      <c r="AJ85" s="414"/>
      <c r="AK85" s="414"/>
      <c r="AL85" s="414"/>
      <c r="AM85" s="414"/>
      <c r="AN85" s="414"/>
      <c r="AO85" s="414"/>
      <c r="AP85" s="414"/>
      <c r="AQ85" s="414"/>
      <c r="AR85" s="414"/>
      <c r="AS85" s="414"/>
      <c r="AT85" s="414"/>
      <c r="AU85" s="414"/>
      <c r="AV85" s="414"/>
      <c r="AW85" s="414"/>
      <c r="AX85" s="414"/>
      <c r="AY85" s="414"/>
      <c r="AZ85" s="414"/>
      <c r="BA85" s="414"/>
      <c r="BB85" s="414"/>
      <c r="BC85" s="414"/>
      <c r="BD85" s="414"/>
      <c r="BE85" s="414"/>
      <c r="BF85" s="414"/>
      <c r="BG85" s="414"/>
    </row>
    <row r="86" spans="1:59" ht="18" customHeight="1" x14ac:dyDescent="0.25">
      <c r="A86" s="411">
        <v>1</v>
      </c>
      <c r="B86" s="411">
        <v>0</v>
      </c>
      <c r="C86" s="412" t="s">
        <v>5</v>
      </c>
      <c r="D86" s="411">
        <v>1</v>
      </c>
      <c r="E86" s="412" t="s">
        <v>5</v>
      </c>
      <c r="F86" s="411">
        <v>1</v>
      </c>
      <c r="G86" s="412" t="s">
        <v>7</v>
      </c>
      <c r="H86" s="409">
        <v>4002.5653751472669</v>
      </c>
      <c r="I86" s="409">
        <v>4216.5967130214985</v>
      </c>
      <c r="J86" s="409">
        <v>37597245.955218069</v>
      </c>
      <c r="K86" s="409">
        <v>37597245.955218069</v>
      </c>
      <c r="L86" s="409">
        <v>0</v>
      </c>
      <c r="M86" s="409">
        <v>202432.89690161933</v>
      </c>
      <c r="N86" s="409">
        <v>0</v>
      </c>
      <c r="O86" s="414">
        <f t="shared" si="18"/>
        <v>4003</v>
      </c>
      <c r="P86" s="414">
        <f t="shared" si="19"/>
        <v>4217</v>
      </c>
      <c r="Q86" s="414">
        <f t="shared" si="20"/>
        <v>37597246</v>
      </c>
      <c r="R86" s="414">
        <f t="shared" si="21"/>
        <v>37597246</v>
      </c>
      <c r="S86" s="414">
        <f t="shared" si="12"/>
        <v>0</v>
      </c>
      <c r="T86" s="414">
        <f t="shared" si="13"/>
        <v>202433</v>
      </c>
      <c r="U86" s="414">
        <f t="shared" si="22"/>
        <v>0</v>
      </c>
      <c r="V86" s="414">
        <f t="shared" si="14"/>
        <v>202433</v>
      </c>
      <c r="W86" s="414">
        <f t="shared" si="15"/>
        <v>1503890</v>
      </c>
      <c r="X86" s="414">
        <f t="shared" si="16"/>
        <v>1794546</v>
      </c>
      <c r="Y86" s="414">
        <f t="shared" si="17"/>
        <v>34096377</v>
      </c>
      <c r="Z86" s="414"/>
      <c r="AA86" s="414"/>
      <c r="AB86" s="414"/>
      <c r="AC86" s="414"/>
      <c r="AD86" s="414"/>
      <c r="AE86" s="414"/>
      <c r="AF86" s="414"/>
      <c r="AG86" s="414"/>
      <c r="AH86" s="414"/>
      <c r="AI86" s="414"/>
      <c r="AJ86" s="414"/>
      <c r="AK86" s="414"/>
      <c r="AL86" s="414"/>
      <c r="AM86" s="414"/>
      <c r="AN86" s="414"/>
      <c r="AO86" s="414"/>
      <c r="AP86" s="414"/>
      <c r="AQ86" s="414"/>
      <c r="AR86" s="414"/>
      <c r="AS86" s="414"/>
      <c r="AT86" s="414"/>
      <c r="AU86" s="414"/>
      <c r="AV86" s="414"/>
      <c r="AW86" s="414"/>
      <c r="AX86" s="414"/>
      <c r="AY86" s="414"/>
      <c r="AZ86" s="414"/>
      <c r="BA86" s="414"/>
      <c r="BB86" s="414"/>
      <c r="BC86" s="414"/>
      <c r="BD86" s="414"/>
      <c r="BE86" s="414"/>
      <c r="BF86" s="414"/>
      <c r="BG86" s="414"/>
    </row>
    <row r="87" spans="1:59" ht="18" customHeight="1" x14ac:dyDescent="0.25">
      <c r="A87" s="411">
        <v>1</v>
      </c>
      <c r="B87" s="411">
        <v>0</v>
      </c>
      <c r="C87" s="412" t="s">
        <v>5</v>
      </c>
      <c r="D87" s="411">
        <v>1</v>
      </c>
      <c r="E87" s="412" t="s">
        <v>5</v>
      </c>
      <c r="F87" s="411">
        <v>2</v>
      </c>
      <c r="G87" s="412" t="s">
        <v>9</v>
      </c>
      <c r="H87" s="409">
        <v>583.77555455266838</v>
      </c>
      <c r="I87" s="409">
        <v>591.22624434390048</v>
      </c>
      <c r="J87" s="409">
        <v>18754092.220892329</v>
      </c>
      <c r="K87" s="409">
        <v>5315198.9951115921</v>
      </c>
      <c r="L87" s="409">
        <v>0</v>
      </c>
      <c r="M87" s="409">
        <v>0</v>
      </c>
      <c r="N87" s="409">
        <v>0</v>
      </c>
      <c r="O87" s="414">
        <f t="shared" si="18"/>
        <v>584</v>
      </c>
      <c r="P87" s="414">
        <f t="shared" si="19"/>
        <v>591</v>
      </c>
      <c r="Q87" s="414">
        <f t="shared" si="20"/>
        <v>18754092</v>
      </c>
      <c r="R87" s="414">
        <f t="shared" si="21"/>
        <v>5315199</v>
      </c>
      <c r="S87" s="414">
        <f t="shared" si="12"/>
        <v>0</v>
      </c>
      <c r="T87" s="414">
        <f t="shared" si="13"/>
        <v>0</v>
      </c>
      <c r="U87" s="414">
        <f t="shared" si="22"/>
        <v>0</v>
      </c>
      <c r="V87" s="414">
        <f t="shared" si="14"/>
        <v>0</v>
      </c>
      <c r="W87" s="414">
        <f t="shared" si="15"/>
        <v>212608</v>
      </c>
      <c r="X87" s="414">
        <f t="shared" si="16"/>
        <v>927074</v>
      </c>
      <c r="Y87" s="414">
        <f t="shared" si="17"/>
        <v>17614410</v>
      </c>
      <c r="Z87" s="414"/>
      <c r="AA87" s="414"/>
      <c r="AB87" s="414"/>
      <c r="AC87" s="414"/>
      <c r="AD87" s="414"/>
      <c r="AE87" s="414"/>
      <c r="AF87" s="414"/>
      <c r="AG87" s="414"/>
      <c r="AH87" s="414"/>
      <c r="AI87" s="414"/>
      <c r="AJ87" s="414"/>
      <c r="AK87" s="414"/>
      <c r="AL87" s="414"/>
      <c r="AM87" s="414"/>
      <c r="AN87" s="414"/>
      <c r="AO87" s="414"/>
      <c r="AP87" s="414"/>
      <c r="AQ87" s="414"/>
      <c r="AR87" s="414"/>
      <c r="AS87" s="414"/>
      <c r="AT87" s="414"/>
      <c r="AU87" s="414"/>
      <c r="AV87" s="414"/>
      <c r="AW87" s="414"/>
      <c r="AX87" s="414"/>
      <c r="AY87" s="414"/>
      <c r="AZ87" s="414"/>
      <c r="BA87" s="414"/>
      <c r="BB87" s="414"/>
      <c r="BC87" s="414"/>
      <c r="BD87" s="414"/>
      <c r="BE87" s="414"/>
      <c r="BF87" s="414"/>
      <c r="BG87" s="414"/>
    </row>
    <row r="88" spans="1:59" ht="18" customHeight="1" x14ac:dyDescent="0.25">
      <c r="A88" s="411">
        <v>1</v>
      </c>
      <c r="B88" s="411">
        <v>0</v>
      </c>
      <c r="C88" s="412" t="s">
        <v>5</v>
      </c>
      <c r="D88" s="411">
        <v>3</v>
      </c>
      <c r="E88" s="412" t="s">
        <v>11</v>
      </c>
      <c r="F88" s="411">
        <v>1</v>
      </c>
      <c r="G88" s="412" t="s">
        <v>7</v>
      </c>
      <c r="H88" s="409">
        <v>128.05736219842575</v>
      </c>
      <c r="I88" s="409">
        <v>170.21761658030979</v>
      </c>
      <c r="J88" s="409">
        <v>1335551.5030749713</v>
      </c>
      <c r="K88" s="409">
        <v>1335551.5030749713</v>
      </c>
      <c r="L88" s="409">
        <v>0</v>
      </c>
      <c r="M88" s="409">
        <v>0</v>
      </c>
      <c r="N88" s="409">
        <v>0</v>
      </c>
      <c r="O88" s="414">
        <f t="shared" si="18"/>
        <v>128</v>
      </c>
      <c r="P88" s="414">
        <f t="shared" si="19"/>
        <v>170</v>
      </c>
      <c r="Q88" s="414">
        <f t="shared" si="20"/>
        <v>1335552</v>
      </c>
      <c r="R88" s="414">
        <f t="shared" si="21"/>
        <v>1335552</v>
      </c>
      <c r="S88" s="414">
        <f t="shared" si="12"/>
        <v>0</v>
      </c>
      <c r="T88" s="414">
        <f t="shared" si="13"/>
        <v>0</v>
      </c>
      <c r="U88" s="414">
        <f t="shared" si="22"/>
        <v>0</v>
      </c>
      <c r="V88" s="414">
        <f t="shared" si="14"/>
        <v>0</v>
      </c>
      <c r="W88" s="414">
        <f t="shared" si="15"/>
        <v>53422</v>
      </c>
      <c r="X88" s="414">
        <f t="shared" si="16"/>
        <v>64107</v>
      </c>
      <c r="Y88" s="414">
        <f t="shared" si="17"/>
        <v>1218023</v>
      </c>
      <c r="Z88" s="414"/>
      <c r="AA88" s="414"/>
      <c r="AB88" s="414"/>
      <c r="AC88" s="414"/>
      <c r="AD88" s="414"/>
      <c r="AE88" s="414"/>
      <c r="AF88" s="414"/>
      <c r="AG88" s="414"/>
      <c r="AH88" s="414"/>
      <c r="AI88" s="414"/>
      <c r="AJ88" s="414"/>
      <c r="AK88" s="414"/>
      <c r="AL88" s="414"/>
      <c r="AM88" s="414"/>
      <c r="AN88" s="414"/>
      <c r="AO88" s="414"/>
      <c r="AP88" s="414"/>
      <c r="AQ88" s="414"/>
      <c r="AR88" s="414"/>
      <c r="AS88" s="414"/>
      <c r="AT88" s="414"/>
      <c r="AU88" s="414"/>
      <c r="AV88" s="414"/>
      <c r="AW88" s="414"/>
      <c r="AX88" s="414"/>
      <c r="AY88" s="414"/>
      <c r="AZ88" s="414"/>
      <c r="BA88" s="414"/>
      <c r="BB88" s="414"/>
      <c r="BC88" s="414"/>
      <c r="BD88" s="414"/>
      <c r="BE88" s="414"/>
      <c r="BF88" s="414"/>
      <c r="BG88" s="414"/>
    </row>
    <row r="89" spans="1:59" ht="18" customHeight="1" x14ac:dyDescent="0.25">
      <c r="A89" s="411">
        <v>1</v>
      </c>
      <c r="B89" s="411">
        <v>0</v>
      </c>
      <c r="C89" s="412" t="s">
        <v>5</v>
      </c>
      <c r="D89" s="411">
        <v>3</v>
      </c>
      <c r="E89" s="412" t="s">
        <v>11</v>
      </c>
      <c r="F89" s="411">
        <v>2</v>
      </c>
      <c r="G89" s="412" t="s">
        <v>9</v>
      </c>
      <c r="H89" s="409">
        <v>3.6267605633353837</v>
      </c>
      <c r="I89" s="409">
        <v>3.3333333333400001</v>
      </c>
      <c r="J89" s="409">
        <v>111467.98134028575</v>
      </c>
      <c r="K89" s="409">
        <v>31588.659659052486</v>
      </c>
      <c r="L89" s="409">
        <v>0</v>
      </c>
      <c r="M89" s="409">
        <v>0</v>
      </c>
      <c r="N89" s="409">
        <v>0</v>
      </c>
      <c r="O89" s="414">
        <f t="shared" si="18"/>
        <v>4</v>
      </c>
      <c r="P89" s="414">
        <f t="shared" si="19"/>
        <v>3</v>
      </c>
      <c r="Q89" s="414">
        <f t="shared" si="20"/>
        <v>111468</v>
      </c>
      <c r="R89" s="414">
        <f t="shared" si="21"/>
        <v>31589</v>
      </c>
      <c r="S89" s="414">
        <f t="shared" si="12"/>
        <v>0</v>
      </c>
      <c r="T89" s="414">
        <f t="shared" si="13"/>
        <v>0</v>
      </c>
      <c r="U89" s="414">
        <f t="shared" si="22"/>
        <v>0</v>
      </c>
      <c r="V89" s="414">
        <f t="shared" si="14"/>
        <v>0</v>
      </c>
      <c r="W89" s="414">
        <f t="shared" si="15"/>
        <v>1264</v>
      </c>
      <c r="X89" s="414">
        <f t="shared" si="16"/>
        <v>5510</v>
      </c>
      <c r="Y89" s="414">
        <f t="shared" si="17"/>
        <v>104694</v>
      </c>
      <c r="Z89" s="414"/>
      <c r="AA89" s="414"/>
      <c r="AB89" s="414"/>
      <c r="AC89" s="414"/>
      <c r="AD89" s="414"/>
      <c r="AE89" s="414"/>
      <c r="AF89" s="414"/>
      <c r="AG89" s="414"/>
      <c r="AH89" s="414"/>
      <c r="AI89" s="414"/>
      <c r="AJ89" s="414"/>
      <c r="AK89" s="414"/>
      <c r="AL89" s="414"/>
      <c r="AM89" s="414"/>
      <c r="AN89" s="414"/>
      <c r="AO89" s="414"/>
      <c r="AP89" s="414"/>
      <c r="AQ89" s="414"/>
      <c r="AR89" s="414"/>
      <c r="AS89" s="414"/>
      <c r="AT89" s="414"/>
      <c r="AU89" s="414"/>
      <c r="AV89" s="414"/>
      <c r="AW89" s="414"/>
      <c r="AX89" s="414"/>
      <c r="AY89" s="414"/>
      <c r="AZ89" s="414"/>
      <c r="BA89" s="414"/>
      <c r="BB89" s="414"/>
      <c r="BC89" s="414"/>
      <c r="BD89" s="414"/>
      <c r="BE89" s="414"/>
      <c r="BF89" s="414"/>
      <c r="BG89" s="414"/>
    </row>
    <row r="90" spans="1:59" ht="18" customHeight="1" x14ac:dyDescent="0.25">
      <c r="A90" s="411">
        <v>1</v>
      </c>
      <c r="B90" s="411">
        <v>0</v>
      </c>
      <c r="C90" s="412" t="s">
        <v>13</v>
      </c>
      <c r="D90" s="411">
        <v>5</v>
      </c>
      <c r="E90" s="412" t="s">
        <v>13</v>
      </c>
      <c r="F90" s="411">
        <v>1</v>
      </c>
      <c r="G90" s="412" t="s">
        <v>7</v>
      </c>
      <c r="H90" s="409">
        <v>21.650540492531601</v>
      </c>
      <c r="I90" s="409">
        <v>22.399999999992801</v>
      </c>
      <c r="J90" s="409">
        <v>318045.32396833744</v>
      </c>
      <c r="K90" s="409">
        <v>318045.32396833744</v>
      </c>
      <c r="L90" s="409">
        <v>0</v>
      </c>
      <c r="M90" s="409">
        <v>0</v>
      </c>
      <c r="N90" s="409">
        <v>0</v>
      </c>
      <c r="O90" s="414">
        <f t="shared" si="18"/>
        <v>22</v>
      </c>
      <c r="P90" s="414">
        <f t="shared" si="19"/>
        <v>22</v>
      </c>
      <c r="Q90" s="414">
        <f t="shared" si="20"/>
        <v>318045</v>
      </c>
      <c r="R90" s="414">
        <f t="shared" si="21"/>
        <v>318045</v>
      </c>
      <c r="S90" s="414">
        <f t="shared" si="12"/>
        <v>0</v>
      </c>
      <c r="T90" s="414">
        <f t="shared" si="13"/>
        <v>0</v>
      </c>
      <c r="U90" s="414">
        <f t="shared" si="22"/>
        <v>0</v>
      </c>
      <c r="V90" s="414">
        <f t="shared" si="14"/>
        <v>0</v>
      </c>
      <c r="W90" s="414">
        <f t="shared" si="15"/>
        <v>12722</v>
      </c>
      <c r="X90" s="414">
        <f t="shared" si="16"/>
        <v>15266</v>
      </c>
      <c r="Y90" s="414">
        <f t="shared" si="17"/>
        <v>290057</v>
      </c>
      <c r="Z90" s="414"/>
      <c r="AA90" s="414"/>
      <c r="AB90" s="414"/>
      <c r="AC90" s="414"/>
      <c r="AD90" s="414"/>
      <c r="AE90" s="414"/>
      <c r="AF90" s="414"/>
      <c r="AG90" s="414"/>
      <c r="AH90" s="414"/>
      <c r="AI90" s="414"/>
      <c r="AJ90" s="414"/>
      <c r="AK90" s="414"/>
      <c r="AL90" s="414"/>
      <c r="AM90" s="414"/>
      <c r="AN90" s="414"/>
      <c r="AO90" s="414"/>
      <c r="AP90" s="414"/>
      <c r="AQ90" s="414"/>
      <c r="AR90" s="414"/>
      <c r="AS90" s="414"/>
      <c r="AT90" s="414"/>
      <c r="AU90" s="414"/>
      <c r="AV90" s="414"/>
      <c r="AW90" s="414"/>
      <c r="AX90" s="414"/>
      <c r="AY90" s="414"/>
      <c r="AZ90" s="414"/>
      <c r="BA90" s="414"/>
      <c r="BB90" s="414"/>
      <c r="BC90" s="414"/>
      <c r="BD90" s="414"/>
      <c r="BE90" s="414"/>
      <c r="BF90" s="414"/>
      <c r="BG90" s="414"/>
    </row>
    <row r="91" spans="1:59" ht="18" customHeight="1" x14ac:dyDescent="0.25">
      <c r="A91" s="411">
        <v>1</v>
      </c>
      <c r="B91" s="411">
        <v>0</v>
      </c>
      <c r="C91" s="412" t="s">
        <v>13</v>
      </c>
      <c r="D91" s="411">
        <v>5</v>
      </c>
      <c r="E91" s="412" t="s">
        <v>13</v>
      </c>
      <c r="F91" s="411">
        <v>2</v>
      </c>
      <c r="G91" s="412" t="s">
        <v>9</v>
      </c>
      <c r="H91" s="409">
        <v>5.6219696969019557</v>
      </c>
      <c r="I91" s="409">
        <v>5.7499999999953131</v>
      </c>
      <c r="J91" s="409">
        <v>152764.28102121642</v>
      </c>
      <c r="K91" s="409">
        <v>85677.773091008377</v>
      </c>
      <c r="L91" s="409">
        <v>0</v>
      </c>
      <c r="M91" s="409">
        <v>28411.617268484188</v>
      </c>
      <c r="N91" s="409">
        <v>22928.109626782087</v>
      </c>
      <c r="O91" s="414">
        <f t="shared" si="18"/>
        <v>6</v>
      </c>
      <c r="P91" s="414">
        <f t="shared" si="19"/>
        <v>6</v>
      </c>
      <c r="Q91" s="414">
        <f t="shared" si="20"/>
        <v>152764</v>
      </c>
      <c r="R91" s="414">
        <f t="shared" si="21"/>
        <v>85678</v>
      </c>
      <c r="S91" s="414">
        <f t="shared" si="12"/>
        <v>0</v>
      </c>
      <c r="T91" s="414">
        <f t="shared" si="13"/>
        <v>28412</v>
      </c>
      <c r="U91" s="414">
        <f t="shared" si="22"/>
        <v>22928</v>
      </c>
      <c r="V91" s="414">
        <f t="shared" si="14"/>
        <v>51340</v>
      </c>
      <c r="W91" s="414">
        <f t="shared" si="15"/>
        <v>3427</v>
      </c>
      <c r="X91" s="414">
        <f t="shared" si="16"/>
        <v>4900</v>
      </c>
      <c r="Y91" s="414">
        <f t="shared" si="17"/>
        <v>93097</v>
      </c>
      <c r="Z91" s="414"/>
      <c r="AA91" s="414"/>
      <c r="AB91" s="414"/>
      <c r="AC91" s="414"/>
      <c r="AD91" s="414"/>
      <c r="AE91" s="414"/>
      <c r="AF91" s="414"/>
      <c r="AG91" s="414"/>
      <c r="AH91" s="414"/>
      <c r="AI91" s="414"/>
      <c r="AJ91" s="414"/>
      <c r="AK91" s="414"/>
      <c r="AL91" s="414"/>
      <c r="AM91" s="414"/>
      <c r="AN91" s="414"/>
      <c r="AO91" s="414"/>
      <c r="AP91" s="414"/>
      <c r="AQ91" s="414"/>
      <c r="AR91" s="414"/>
      <c r="AS91" s="414"/>
      <c r="AT91" s="414"/>
      <c r="AU91" s="414"/>
      <c r="AV91" s="414"/>
      <c r="AW91" s="414"/>
      <c r="AX91" s="414"/>
      <c r="AY91" s="414"/>
      <c r="AZ91" s="414"/>
      <c r="BA91" s="414"/>
      <c r="BB91" s="414"/>
      <c r="BC91" s="414"/>
      <c r="BD91" s="414"/>
      <c r="BE91" s="414"/>
      <c r="BF91" s="414"/>
      <c r="BG91" s="414"/>
    </row>
    <row r="92" spans="1:59" s="20" customFormat="1" ht="18" customHeight="1" x14ac:dyDescent="0.25">
      <c r="A92" s="411">
        <v>1</v>
      </c>
      <c r="B92" s="411">
        <v>0</v>
      </c>
      <c r="C92" s="412" t="s">
        <v>16</v>
      </c>
      <c r="D92" s="411">
        <v>7</v>
      </c>
      <c r="E92" s="412" t="s">
        <v>16</v>
      </c>
      <c r="F92" s="411">
        <v>1</v>
      </c>
      <c r="G92" s="412" t="s">
        <v>7</v>
      </c>
      <c r="H92" s="409">
        <v>111.12819684027689</v>
      </c>
      <c r="I92" s="409">
        <v>122.16190476188943</v>
      </c>
      <c r="J92" s="409">
        <v>1587491.073235407</v>
      </c>
      <c r="K92" s="409">
        <v>1587491.073235407</v>
      </c>
      <c r="L92" s="409">
        <v>0</v>
      </c>
      <c r="M92" s="409">
        <v>7508.1339487137702</v>
      </c>
      <c r="N92" s="409">
        <v>0</v>
      </c>
      <c r="O92" s="414">
        <f t="shared" si="18"/>
        <v>111</v>
      </c>
      <c r="P92" s="414">
        <f t="shared" si="19"/>
        <v>122</v>
      </c>
      <c r="Q92" s="414">
        <f t="shared" si="20"/>
        <v>1587491</v>
      </c>
      <c r="R92" s="414">
        <f t="shared" si="21"/>
        <v>1587491</v>
      </c>
      <c r="S92" s="414">
        <f t="shared" si="12"/>
        <v>0</v>
      </c>
      <c r="T92" s="414">
        <f t="shared" si="13"/>
        <v>7508</v>
      </c>
      <c r="U92" s="414">
        <f t="shared" si="22"/>
        <v>0</v>
      </c>
      <c r="V92" s="414">
        <f t="shared" si="14"/>
        <v>7508</v>
      </c>
      <c r="W92" s="414">
        <f t="shared" si="15"/>
        <v>63500</v>
      </c>
      <c r="X92" s="414">
        <f t="shared" si="16"/>
        <v>75824</v>
      </c>
      <c r="Y92" s="414">
        <f t="shared" si="17"/>
        <v>1440659</v>
      </c>
      <c r="Z92" s="414"/>
      <c r="AA92" s="414"/>
      <c r="AB92" s="414"/>
      <c r="AC92" s="414"/>
      <c r="AD92" s="414"/>
      <c r="AE92" s="414"/>
      <c r="AF92" s="414"/>
      <c r="AG92" s="414"/>
      <c r="AH92" s="414"/>
      <c r="AI92" s="414"/>
      <c r="AJ92" s="414"/>
      <c r="AK92" s="414"/>
      <c r="AL92" s="414"/>
      <c r="AM92" s="414"/>
      <c r="AN92" s="414"/>
      <c r="AO92" s="414"/>
      <c r="AP92" s="414"/>
      <c r="AQ92" s="414"/>
      <c r="AR92" s="414"/>
      <c r="AS92" s="414"/>
      <c r="AT92" s="414"/>
      <c r="AU92" s="414"/>
      <c r="AV92" s="414"/>
      <c r="AW92" s="414"/>
      <c r="AX92" s="414"/>
      <c r="AY92" s="414"/>
      <c r="AZ92" s="414"/>
      <c r="BA92" s="414"/>
      <c r="BB92" s="414"/>
      <c r="BC92" s="414"/>
      <c r="BD92" s="414"/>
      <c r="BE92" s="414"/>
      <c r="BF92" s="414"/>
      <c r="BG92" s="414"/>
    </row>
    <row r="93" spans="1:59" s="32" customFormat="1" ht="18" customHeight="1" x14ac:dyDescent="0.25">
      <c r="A93" s="411">
        <v>1</v>
      </c>
      <c r="B93" s="411">
        <v>0</v>
      </c>
      <c r="C93" s="412" t="s">
        <v>16</v>
      </c>
      <c r="D93" s="411">
        <v>7</v>
      </c>
      <c r="E93" s="412" t="s">
        <v>16</v>
      </c>
      <c r="F93" s="411">
        <v>2</v>
      </c>
      <c r="G93" s="412" t="s">
        <v>9</v>
      </c>
      <c r="H93" s="409">
        <v>10.912222222187292</v>
      </c>
      <c r="I93" s="409">
        <v>7.9166666666571883</v>
      </c>
      <c r="J93" s="409">
        <v>205731.10580203487</v>
      </c>
      <c r="K93" s="409">
        <v>115843.36086313696</v>
      </c>
      <c r="L93" s="409">
        <v>0</v>
      </c>
      <c r="M93" s="409">
        <v>0</v>
      </c>
      <c r="N93" s="409">
        <v>0</v>
      </c>
      <c r="O93" s="414">
        <f t="shared" si="18"/>
        <v>11</v>
      </c>
      <c r="P93" s="414">
        <f t="shared" si="19"/>
        <v>8</v>
      </c>
      <c r="Q93" s="414">
        <f t="shared" si="20"/>
        <v>205731</v>
      </c>
      <c r="R93" s="414">
        <f t="shared" si="21"/>
        <v>115843</v>
      </c>
      <c r="S93" s="414">
        <f t="shared" si="12"/>
        <v>0</v>
      </c>
      <c r="T93" s="414">
        <f t="shared" si="13"/>
        <v>0</v>
      </c>
      <c r="U93" s="414">
        <f t="shared" si="22"/>
        <v>0</v>
      </c>
      <c r="V93" s="414">
        <f t="shared" si="14"/>
        <v>0</v>
      </c>
      <c r="W93" s="414">
        <f t="shared" si="15"/>
        <v>4634</v>
      </c>
      <c r="X93" s="414">
        <f t="shared" si="16"/>
        <v>10055</v>
      </c>
      <c r="Y93" s="414">
        <f t="shared" si="17"/>
        <v>191042</v>
      </c>
      <c r="Z93" s="414"/>
      <c r="AA93" s="414"/>
      <c r="AB93" s="414"/>
      <c r="AC93" s="414"/>
      <c r="AD93" s="414"/>
      <c r="AE93" s="414"/>
      <c r="AF93" s="414"/>
      <c r="AG93" s="414"/>
      <c r="AH93" s="414"/>
      <c r="AI93" s="414"/>
      <c r="AJ93" s="414"/>
      <c r="AK93" s="414"/>
      <c r="AL93" s="414"/>
      <c r="AM93" s="414"/>
      <c r="AN93" s="414"/>
      <c r="AO93" s="414"/>
      <c r="AP93" s="414"/>
      <c r="AQ93" s="414"/>
      <c r="AR93" s="414"/>
      <c r="AS93" s="414"/>
      <c r="AT93" s="414"/>
      <c r="AU93" s="414"/>
      <c r="AV93" s="414"/>
      <c r="AW93" s="414"/>
      <c r="AX93" s="414"/>
      <c r="AY93" s="414"/>
      <c r="AZ93" s="414"/>
      <c r="BA93" s="414"/>
      <c r="BB93" s="414"/>
      <c r="BC93" s="414"/>
      <c r="BD93" s="414"/>
      <c r="BE93" s="414"/>
      <c r="BF93" s="414"/>
      <c r="BG93" s="414"/>
    </row>
    <row r="94" spans="1:59" s="32" customFormat="1" ht="18" customHeight="1" x14ac:dyDescent="0.25">
      <c r="A94" s="411">
        <v>1</v>
      </c>
      <c r="B94" s="411">
        <v>0</v>
      </c>
      <c r="C94" s="412" t="s">
        <v>18</v>
      </c>
      <c r="D94" s="411">
        <v>9</v>
      </c>
      <c r="E94" s="412" t="s">
        <v>18</v>
      </c>
      <c r="F94" s="411">
        <v>1</v>
      </c>
      <c r="G94" s="412" t="s">
        <v>7</v>
      </c>
      <c r="H94" s="409">
        <v>0</v>
      </c>
      <c r="I94" s="409">
        <v>0</v>
      </c>
      <c r="J94" s="409">
        <v>0</v>
      </c>
      <c r="K94" s="409">
        <v>0</v>
      </c>
      <c r="L94" s="409">
        <v>0</v>
      </c>
      <c r="M94" s="409">
        <v>0</v>
      </c>
      <c r="N94" s="409">
        <v>0</v>
      </c>
      <c r="O94" s="414">
        <f t="shared" si="18"/>
        <v>0</v>
      </c>
      <c r="P94" s="414">
        <f t="shared" si="19"/>
        <v>0</v>
      </c>
      <c r="Q94" s="414">
        <f t="shared" si="20"/>
        <v>0</v>
      </c>
      <c r="R94" s="414">
        <f t="shared" si="21"/>
        <v>0</v>
      </c>
      <c r="S94" s="414">
        <f t="shared" si="12"/>
        <v>0</v>
      </c>
      <c r="T94" s="414">
        <f t="shared" si="13"/>
        <v>0</v>
      </c>
      <c r="U94" s="414">
        <f t="shared" si="22"/>
        <v>0</v>
      </c>
      <c r="V94" s="414">
        <f t="shared" si="14"/>
        <v>0</v>
      </c>
      <c r="W94" s="414">
        <f t="shared" si="15"/>
        <v>0</v>
      </c>
      <c r="X94" s="414">
        <f t="shared" si="16"/>
        <v>0</v>
      </c>
      <c r="Y94" s="414">
        <f t="shared" si="17"/>
        <v>0</v>
      </c>
      <c r="Z94" s="414"/>
      <c r="AA94" s="414"/>
      <c r="AB94" s="414"/>
      <c r="AC94" s="414"/>
      <c r="AD94" s="414"/>
      <c r="AE94" s="414"/>
      <c r="AF94" s="414"/>
      <c r="AG94" s="414"/>
      <c r="AH94" s="414"/>
      <c r="AI94" s="414"/>
      <c r="AJ94" s="414"/>
      <c r="AK94" s="414"/>
      <c r="AL94" s="414"/>
      <c r="AM94" s="414"/>
      <c r="AN94" s="414"/>
      <c r="AO94" s="414"/>
      <c r="AP94" s="414"/>
      <c r="AQ94" s="414"/>
      <c r="AR94" s="414"/>
      <c r="AS94" s="414"/>
      <c r="AT94" s="414"/>
      <c r="AU94" s="414"/>
      <c r="AV94" s="414"/>
      <c r="AW94" s="414"/>
      <c r="AX94" s="414"/>
      <c r="AY94" s="414"/>
      <c r="AZ94" s="414"/>
      <c r="BA94" s="414"/>
      <c r="BB94" s="414"/>
      <c r="BC94" s="414"/>
      <c r="BD94" s="414"/>
      <c r="BE94" s="414"/>
      <c r="BF94" s="414"/>
      <c r="BG94" s="414"/>
    </row>
    <row r="95" spans="1:59" s="32" customFormat="1" ht="18" customHeight="1" x14ac:dyDescent="0.25">
      <c r="A95" s="411">
        <v>1</v>
      </c>
      <c r="B95" s="411">
        <v>0</v>
      </c>
      <c r="C95" s="412" t="s">
        <v>18</v>
      </c>
      <c r="D95" s="411">
        <v>9</v>
      </c>
      <c r="E95" s="412" t="s">
        <v>18</v>
      </c>
      <c r="F95" s="411">
        <v>2</v>
      </c>
      <c r="G95" s="412" t="s">
        <v>9</v>
      </c>
      <c r="H95" s="409">
        <v>0</v>
      </c>
      <c r="I95" s="409">
        <v>0</v>
      </c>
      <c r="J95" s="409">
        <v>0</v>
      </c>
      <c r="K95" s="409">
        <v>0</v>
      </c>
      <c r="L95" s="409">
        <v>0</v>
      </c>
      <c r="M95" s="409">
        <v>0</v>
      </c>
      <c r="N95" s="409">
        <v>0</v>
      </c>
      <c r="O95" s="414">
        <f t="shared" si="18"/>
        <v>0</v>
      </c>
      <c r="P95" s="414">
        <f t="shared" si="19"/>
        <v>0</v>
      </c>
      <c r="Q95" s="414">
        <f t="shared" si="20"/>
        <v>0</v>
      </c>
      <c r="R95" s="414">
        <f t="shared" si="21"/>
        <v>0</v>
      </c>
      <c r="S95" s="414">
        <f t="shared" si="12"/>
        <v>0</v>
      </c>
      <c r="T95" s="414">
        <f t="shared" si="13"/>
        <v>0</v>
      </c>
      <c r="U95" s="414">
        <f t="shared" si="22"/>
        <v>0</v>
      </c>
      <c r="V95" s="414">
        <f t="shared" si="14"/>
        <v>0</v>
      </c>
      <c r="W95" s="414">
        <f t="shared" si="15"/>
        <v>0</v>
      </c>
      <c r="X95" s="414">
        <f t="shared" si="16"/>
        <v>0</v>
      </c>
      <c r="Y95" s="414">
        <f t="shared" si="17"/>
        <v>0</v>
      </c>
      <c r="Z95" s="414"/>
      <c r="AA95" s="414"/>
      <c r="AB95" s="414"/>
      <c r="AC95" s="414"/>
      <c r="AD95" s="414"/>
      <c r="AE95" s="414"/>
      <c r="AF95" s="414"/>
      <c r="AG95" s="414"/>
      <c r="AH95" s="414"/>
      <c r="AI95" s="414"/>
      <c r="AJ95" s="414"/>
      <c r="AK95" s="414"/>
      <c r="AL95" s="414"/>
      <c r="AM95" s="414"/>
      <c r="AN95" s="414"/>
      <c r="AO95" s="414"/>
      <c r="AP95" s="414"/>
      <c r="AQ95" s="414"/>
      <c r="AR95" s="414"/>
      <c r="AS95" s="414"/>
      <c r="AT95" s="414"/>
      <c r="AU95" s="414"/>
      <c r="AV95" s="414"/>
      <c r="AW95" s="414"/>
      <c r="AX95" s="414"/>
      <c r="AY95" s="414"/>
      <c r="AZ95" s="414"/>
      <c r="BA95" s="414"/>
      <c r="BB95" s="414"/>
      <c r="BC95" s="414"/>
      <c r="BD95" s="414"/>
      <c r="BE95" s="414"/>
      <c r="BF95" s="414"/>
      <c r="BG95" s="414"/>
    </row>
    <row r="96" spans="1:59" s="32" customFormat="1" ht="18" customHeight="1" x14ac:dyDescent="0.25">
      <c r="A96" s="411">
        <v>1</v>
      </c>
      <c r="B96" s="411">
        <v>0</v>
      </c>
      <c r="C96" s="412" t="s">
        <v>18</v>
      </c>
      <c r="D96" s="411">
        <v>11</v>
      </c>
      <c r="E96" s="412" t="s">
        <v>19</v>
      </c>
      <c r="F96" s="411">
        <v>1</v>
      </c>
      <c r="G96" s="412" t="s">
        <v>7</v>
      </c>
      <c r="H96" s="409">
        <v>2.8148148148162959</v>
      </c>
      <c r="I96" s="409">
        <v>0.99999999999</v>
      </c>
      <c r="J96" s="409">
        <v>21711.906261367552</v>
      </c>
      <c r="K96" s="409">
        <v>21711.906261367552</v>
      </c>
      <c r="L96" s="409">
        <v>0</v>
      </c>
      <c r="M96" s="409">
        <v>0</v>
      </c>
      <c r="N96" s="409">
        <v>0</v>
      </c>
      <c r="O96" s="414">
        <f t="shared" si="18"/>
        <v>3</v>
      </c>
      <c r="P96" s="414">
        <f t="shared" si="19"/>
        <v>1</v>
      </c>
      <c r="Q96" s="414">
        <f t="shared" si="20"/>
        <v>21712</v>
      </c>
      <c r="R96" s="414">
        <f t="shared" si="21"/>
        <v>21712</v>
      </c>
      <c r="S96" s="414">
        <f t="shared" si="12"/>
        <v>0</v>
      </c>
      <c r="T96" s="414">
        <f t="shared" si="13"/>
        <v>0</v>
      </c>
      <c r="U96" s="414">
        <f t="shared" si="22"/>
        <v>0</v>
      </c>
      <c r="V96" s="414">
        <f t="shared" si="14"/>
        <v>0</v>
      </c>
      <c r="W96" s="414">
        <f t="shared" si="15"/>
        <v>868</v>
      </c>
      <c r="X96" s="414">
        <f t="shared" si="16"/>
        <v>1042</v>
      </c>
      <c r="Y96" s="414">
        <f t="shared" si="17"/>
        <v>19802</v>
      </c>
      <c r="Z96" s="414"/>
      <c r="AA96" s="414"/>
      <c r="AB96" s="414"/>
      <c r="AC96" s="414"/>
      <c r="AD96" s="414"/>
      <c r="AE96" s="414"/>
      <c r="AF96" s="414"/>
      <c r="AG96" s="414"/>
      <c r="AH96" s="414"/>
      <c r="AI96" s="414"/>
      <c r="AJ96" s="414"/>
      <c r="AK96" s="414"/>
      <c r="AL96" s="414"/>
      <c r="AM96" s="414"/>
      <c r="AN96" s="414"/>
      <c r="AO96" s="414"/>
      <c r="AP96" s="414"/>
      <c r="AQ96" s="414"/>
      <c r="AR96" s="414"/>
      <c r="AS96" s="414"/>
      <c r="AT96" s="414"/>
      <c r="AU96" s="414"/>
      <c r="AV96" s="414"/>
      <c r="AW96" s="414"/>
      <c r="AX96" s="414"/>
      <c r="AY96" s="414"/>
      <c r="AZ96" s="414"/>
      <c r="BA96" s="414"/>
      <c r="BB96" s="414"/>
      <c r="BC96" s="414"/>
      <c r="BD96" s="414"/>
      <c r="BE96" s="414"/>
      <c r="BF96" s="414"/>
      <c r="BG96" s="414"/>
    </row>
    <row r="97" spans="1:59" s="32" customFormat="1" ht="18" customHeight="1" x14ac:dyDescent="0.25">
      <c r="A97" s="411">
        <v>1</v>
      </c>
      <c r="B97" s="411">
        <v>0</v>
      </c>
      <c r="C97" s="412" t="s">
        <v>18</v>
      </c>
      <c r="D97" s="411">
        <v>11</v>
      </c>
      <c r="E97" s="412" t="s">
        <v>19</v>
      </c>
      <c r="F97" s="411">
        <v>2</v>
      </c>
      <c r="G97" s="412" t="s">
        <v>9</v>
      </c>
      <c r="H97" s="409">
        <v>0</v>
      </c>
      <c r="I97" s="409">
        <v>0</v>
      </c>
      <c r="J97" s="409">
        <v>0</v>
      </c>
      <c r="K97" s="409">
        <v>0</v>
      </c>
      <c r="L97" s="409">
        <v>0</v>
      </c>
      <c r="M97" s="409">
        <v>0</v>
      </c>
      <c r="N97" s="409">
        <v>0</v>
      </c>
      <c r="O97" s="414">
        <f t="shared" si="18"/>
        <v>0</v>
      </c>
      <c r="P97" s="414">
        <f t="shared" si="19"/>
        <v>0</v>
      </c>
      <c r="Q97" s="414">
        <f t="shared" si="20"/>
        <v>0</v>
      </c>
      <c r="R97" s="414">
        <f t="shared" si="21"/>
        <v>0</v>
      </c>
      <c r="S97" s="414">
        <f t="shared" si="12"/>
        <v>0</v>
      </c>
      <c r="T97" s="414">
        <f t="shared" si="13"/>
        <v>0</v>
      </c>
      <c r="U97" s="414">
        <f t="shared" si="22"/>
        <v>0</v>
      </c>
      <c r="V97" s="414">
        <f t="shared" si="14"/>
        <v>0</v>
      </c>
      <c r="W97" s="414">
        <f t="shared" si="15"/>
        <v>0</v>
      </c>
      <c r="X97" s="414">
        <f t="shared" si="16"/>
        <v>0</v>
      </c>
      <c r="Y97" s="414">
        <f t="shared" si="17"/>
        <v>0</v>
      </c>
      <c r="Z97" s="414"/>
      <c r="AA97" s="414"/>
      <c r="AB97" s="414"/>
      <c r="AC97" s="414"/>
      <c r="AD97" s="414"/>
      <c r="AE97" s="414"/>
      <c r="AF97" s="414"/>
      <c r="AG97" s="414"/>
      <c r="AH97" s="414"/>
      <c r="AI97" s="414"/>
      <c r="AJ97" s="414"/>
      <c r="AK97" s="414"/>
      <c r="AL97" s="414"/>
      <c r="AM97" s="414"/>
      <c r="AN97" s="414"/>
      <c r="AO97" s="414"/>
      <c r="AP97" s="414"/>
      <c r="AQ97" s="414"/>
      <c r="AR97" s="414"/>
      <c r="AS97" s="414"/>
      <c r="AT97" s="414"/>
      <c r="AU97" s="414"/>
      <c r="AV97" s="414"/>
      <c r="AW97" s="414"/>
      <c r="AX97" s="414"/>
      <c r="AY97" s="414"/>
      <c r="AZ97" s="414"/>
      <c r="BA97" s="414"/>
      <c r="BB97" s="414"/>
      <c r="BC97" s="414"/>
      <c r="BD97" s="414"/>
      <c r="BE97" s="414"/>
      <c r="BF97" s="414"/>
      <c r="BG97" s="414"/>
    </row>
    <row r="98" spans="1:59" s="20" customFormat="1" ht="18" customHeight="1" x14ac:dyDescent="0.25">
      <c r="A98" s="411">
        <v>1</v>
      </c>
      <c r="B98" s="411">
        <v>0</v>
      </c>
      <c r="C98" s="412" t="s">
        <v>78</v>
      </c>
      <c r="D98" s="411">
        <v>71</v>
      </c>
      <c r="E98" s="412" t="s">
        <v>79</v>
      </c>
      <c r="F98" s="411">
        <v>1</v>
      </c>
      <c r="G98" s="412" t="s">
        <v>7</v>
      </c>
      <c r="H98" s="409">
        <v>34.354566608357615</v>
      </c>
      <c r="I98" s="409">
        <v>62.263157894733169</v>
      </c>
      <c r="J98" s="409">
        <v>728740.80428017094</v>
      </c>
      <c r="K98" s="409">
        <v>728740.80428017094</v>
      </c>
      <c r="L98" s="409">
        <v>0</v>
      </c>
      <c r="M98" s="409">
        <v>0</v>
      </c>
      <c r="N98" s="409">
        <v>0</v>
      </c>
      <c r="O98" s="414">
        <f t="shared" si="18"/>
        <v>34</v>
      </c>
      <c r="P98" s="414">
        <f t="shared" si="19"/>
        <v>62</v>
      </c>
      <c r="Q98" s="414">
        <f t="shared" si="20"/>
        <v>728741</v>
      </c>
      <c r="R98" s="414">
        <f t="shared" si="21"/>
        <v>728741</v>
      </c>
      <c r="S98" s="414">
        <f t="shared" si="12"/>
        <v>0</v>
      </c>
      <c r="T98" s="414">
        <f t="shared" si="13"/>
        <v>0</v>
      </c>
      <c r="U98" s="414">
        <f t="shared" si="22"/>
        <v>0</v>
      </c>
      <c r="V98" s="414">
        <f t="shared" si="14"/>
        <v>0</v>
      </c>
      <c r="W98" s="414">
        <f t="shared" si="15"/>
        <v>29150</v>
      </c>
      <c r="X98" s="414">
        <f t="shared" si="16"/>
        <v>34980</v>
      </c>
      <c r="Y98" s="414">
        <f t="shared" si="17"/>
        <v>664611</v>
      </c>
      <c r="Z98" s="414"/>
      <c r="AA98" s="414"/>
      <c r="AB98" s="414"/>
      <c r="AC98" s="414"/>
      <c r="AD98" s="414"/>
      <c r="AE98" s="414"/>
      <c r="AF98" s="414"/>
      <c r="AG98" s="414"/>
      <c r="AH98" s="414"/>
      <c r="AI98" s="414"/>
      <c r="AJ98" s="414"/>
      <c r="AK98" s="414"/>
      <c r="AL98" s="414"/>
      <c r="AM98" s="414"/>
      <c r="AN98" s="414"/>
      <c r="AO98" s="414"/>
      <c r="AP98" s="414"/>
      <c r="AQ98" s="414"/>
      <c r="AR98" s="414"/>
      <c r="AS98" s="414"/>
      <c r="AT98" s="414"/>
      <c r="AU98" s="414"/>
      <c r="AV98" s="414"/>
      <c r="AW98" s="414"/>
      <c r="AX98" s="414"/>
      <c r="AY98" s="414"/>
      <c r="AZ98" s="414"/>
      <c r="BA98" s="414"/>
      <c r="BB98" s="414"/>
      <c r="BC98" s="414"/>
      <c r="BD98" s="414"/>
      <c r="BE98" s="414"/>
      <c r="BF98" s="414"/>
      <c r="BG98" s="414"/>
    </row>
    <row r="99" spans="1:59" s="32" customFormat="1" ht="18" customHeight="1" x14ac:dyDescent="0.25">
      <c r="A99" s="411">
        <v>1</v>
      </c>
      <c r="B99" s="411">
        <v>0</v>
      </c>
      <c r="C99" s="412" t="s">
        <v>78</v>
      </c>
      <c r="D99" s="411">
        <v>71</v>
      </c>
      <c r="E99" s="412" t="s">
        <v>79</v>
      </c>
      <c r="F99" s="411">
        <v>2</v>
      </c>
      <c r="G99" s="412" t="s">
        <v>9</v>
      </c>
      <c r="H99" s="409">
        <v>2.4703703703318514</v>
      </c>
      <c r="I99" s="409">
        <v>3</v>
      </c>
      <c r="J99" s="409">
        <v>68562.304808223998</v>
      </c>
      <c r="K99" s="409">
        <v>38606.023445152437</v>
      </c>
      <c r="L99" s="409">
        <v>0</v>
      </c>
      <c r="M99" s="409">
        <v>0</v>
      </c>
      <c r="N99" s="409">
        <v>0</v>
      </c>
      <c r="O99" s="414">
        <f t="shared" si="18"/>
        <v>2</v>
      </c>
      <c r="P99" s="414">
        <f t="shared" si="19"/>
        <v>3</v>
      </c>
      <c r="Q99" s="414">
        <f t="shared" si="20"/>
        <v>68562</v>
      </c>
      <c r="R99" s="414">
        <f t="shared" si="21"/>
        <v>38606</v>
      </c>
      <c r="S99" s="414">
        <f t="shared" si="12"/>
        <v>0</v>
      </c>
      <c r="T99" s="414">
        <f t="shared" si="13"/>
        <v>0</v>
      </c>
      <c r="U99" s="414">
        <f t="shared" si="22"/>
        <v>0</v>
      </c>
      <c r="V99" s="414">
        <f t="shared" si="14"/>
        <v>0</v>
      </c>
      <c r="W99" s="414">
        <f t="shared" si="15"/>
        <v>1544</v>
      </c>
      <c r="X99" s="414">
        <f t="shared" si="16"/>
        <v>3351</v>
      </c>
      <c r="Y99" s="414">
        <f t="shared" si="17"/>
        <v>63667</v>
      </c>
      <c r="Z99" s="415"/>
      <c r="AA99" s="416"/>
      <c r="AB99" s="415"/>
      <c r="AC99" s="416"/>
      <c r="AD99" s="415"/>
      <c r="AE99" s="416"/>
      <c r="AF99" s="415"/>
      <c r="AG99" s="416"/>
      <c r="AH99" s="415"/>
      <c r="AI99" s="416"/>
      <c r="AJ99" s="415"/>
      <c r="AK99" s="416"/>
      <c r="AL99" s="415"/>
      <c r="AM99" s="416"/>
      <c r="AN99" s="415"/>
      <c r="AO99" s="416"/>
      <c r="AP99" s="415"/>
      <c r="AQ99" s="416"/>
      <c r="AR99" s="415"/>
      <c r="AS99" s="416"/>
      <c r="AT99" s="415"/>
      <c r="AU99" s="416"/>
      <c r="AV99" s="415"/>
      <c r="AW99" s="416"/>
      <c r="AX99" s="415"/>
      <c r="AY99" s="416"/>
      <c r="AZ99" s="415"/>
      <c r="BA99" s="416"/>
      <c r="BB99" s="415"/>
      <c r="BC99" s="416"/>
      <c r="BD99" s="415"/>
      <c r="BE99" s="416"/>
      <c r="BF99" s="415"/>
      <c r="BG99" s="416"/>
    </row>
    <row r="100" spans="1:59" s="32" customFormat="1" ht="18" customHeight="1" x14ac:dyDescent="0.25">
      <c r="A100" s="411">
        <v>1</v>
      </c>
      <c r="B100" s="411">
        <v>0</v>
      </c>
      <c r="C100" s="412" t="s">
        <v>48</v>
      </c>
      <c r="D100" s="411">
        <v>52</v>
      </c>
      <c r="E100" s="412" t="s">
        <v>266</v>
      </c>
      <c r="F100" s="411">
        <v>1</v>
      </c>
      <c r="G100" s="412" t="s">
        <v>7</v>
      </c>
      <c r="H100" s="409">
        <v>47.715107107751251</v>
      </c>
      <c r="I100" s="409">
        <v>45.548148148140733</v>
      </c>
      <c r="J100" s="409">
        <v>948335.1590536288</v>
      </c>
      <c r="K100" s="409">
        <v>948335.1590536288</v>
      </c>
      <c r="L100" s="409">
        <v>0</v>
      </c>
      <c r="M100" s="409">
        <v>9115.5614662554399</v>
      </c>
      <c r="N100" s="409">
        <v>0</v>
      </c>
      <c r="O100" s="414">
        <f t="shared" si="18"/>
        <v>48</v>
      </c>
      <c r="P100" s="414">
        <f t="shared" si="19"/>
        <v>46</v>
      </c>
      <c r="Q100" s="414">
        <f t="shared" si="20"/>
        <v>948335</v>
      </c>
      <c r="R100" s="414">
        <f t="shared" si="21"/>
        <v>948335</v>
      </c>
      <c r="S100" s="414">
        <f t="shared" si="12"/>
        <v>0</v>
      </c>
      <c r="T100" s="414">
        <f t="shared" si="13"/>
        <v>9116</v>
      </c>
      <c r="U100" s="414">
        <f t="shared" si="22"/>
        <v>0</v>
      </c>
      <c r="V100" s="414">
        <f t="shared" si="14"/>
        <v>9116</v>
      </c>
      <c r="W100" s="414">
        <f t="shared" si="15"/>
        <v>37933</v>
      </c>
      <c r="X100" s="414">
        <f t="shared" si="16"/>
        <v>45064</v>
      </c>
      <c r="Y100" s="414">
        <f t="shared" si="17"/>
        <v>856222</v>
      </c>
      <c r="Z100" s="415"/>
      <c r="AA100" s="416"/>
      <c r="AB100" s="415"/>
      <c r="AC100" s="416"/>
      <c r="AD100" s="415"/>
      <c r="AE100" s="416"/>
      <c r="AF100" s="415"/>
      <c r="AG100" s="416"/>
      <c r="AH100" s="415"/>
      <c r="AI100" s="416"/>
      <c r="AJ100" s="415"/>
      <c r="AK100" s="416"/>
      <c r="AL100" s="415"/>
      <c r="AM100" s="416"/>
      <c r="AN100" s="415"/>
      <c r="AO100" s="416"/>
      <c r="AP100" s="415"/>
      <c r="AQ100" s="416"/>
      <c r="AR100" s="415"/>
      <c r="AS100" s="416"/>
      <c r="AT100" s="415"/>
      <c r="AU100" s="416"/>
      <c r="AV100" s="415"/>
      <c r="AW100" s="416"/>
      <c r="AX100" s="415"/>
      <c r="AY100" s="416"/>
      <c r="AZ100" s="415"/>
      <c r="BA100" s="416"/>
      <c r="BB100" s="415"/>
      <c r="BC100" s="416"/>
      <c r="BD100" s="415"/>
      <c r="BE100" s="416"/>
      <c r="BF100" s="415"/>
      <c r="BG100" s="416"/>
    </row>
    <row r="101" spans="1:59" s="32" customFormat="1" ht="18" customHeight="1" x14ac:dyDescent="0.25">
      <c r="A101" s="411">
        <v>1</v>
      </c>
      <c r="B101" s="411">
        <v>0</v>
      </c>
      <c r="C101" s="412" t="s">
        <v>48</v>
      </c>
      <c r="D101" s="411">
        <v>52</v>
      </c>
      <c r="E101" s="412" t="s">
        <v>266</v>
      </c>
      <c r="F101" s="411">
        <v>2</v>
      </c>
      <c r="G101" s="412" t="s">
        <v>9</v>
      </c>
      <c r="H101" s="409">
        <v>3.3250000000012507</v>
      </c>
      <c r="I101" s="409">
        <v>2.8749999999976565</v>
      </c>
      <c r="J101" s="409">
        <v>76555.25704608197</v>
      </c>
      <c r="K101" s="409">
        <v>61380.060641757416</v>
      </c>
      <c r="L101" s="409">
        <v>0</v>
      </c>
      <c r="M101" s="409">
        <v>0</v>
      </c>
      <c r="N101" s="409">
        <v>0</v>
      </c>
      <c r="O101" s="414">
        <f t="shared" si="18"/>
        <v>3</v>
      </c>
      <c r="P101" s="414">
        <f t="shared" si="19"/>
        <v>3</v>
      </c>
      <c r="Q101" s="414">
        <f t="shared" si="20"/>
        <v>76555</v>
      </c>
      <c r="R101" s="414">
        <f t="shared" si="21"/>
        <v>61380</v>
      </c>
      <c r="S101" s="414">
        <f t="shared" si="12"/>
        <v>0</v>
      </c>
      <c r="T101" s="414">
        <f t="shared" si="13"/>
        <v>0</v>
      </c>
      <c r="U101" s="414">
        <f t="shared" si="22"/>
        <v>0</v>
      </c>
      <c r="V101" s="414">
        <f t="shared" si="14"/>
        <v>0</v>
      </c>
      <c r="W101" s="414">
        <f t="shared" si="15"/>
        <v>2455</v>
      </c>
      <c r="X101" s="414">
        <f t="shared" si="16"/>
        <v>3705</v>
      </c>
      <c r="Y101" s="414">
        <f t="shared" si="17"/>
        <v>70395</v>
      </c>
      <c r="Z101" s="415"/>
      <c r="AA101" s="416"/>
      <c r="AB101" s="415"/>
      <c r="AC101" s="416"/>
      <c r="AD101" s="415"/>
      <c r="AE101" s="416"/>
      <c r="AF101" s="415"/>
      <c r="AG101" s="416"/>
      <c r="AH101" s="415"/>
      <c r="AI101" s="416"/>
      <c r="AJ101" s="415"/>
      <c r="AK101" s="416"/>
      <c r="AL101" s="415"/>
      <c r="AM101" s="416"/>
      <c r="AN101" s="415"/>
      <c r="AO101" s="416"/>
      <c r="AP101" s="415"/>
      <c r="AQ101" s="416"/>
      <c r="AR101" s="415"/>
      <c r="AS101" s="416"/>
      <c r="AT101" s="415"/>
      <c r="AU101" s="416"/>
      <c r="AV101" s="415"/>
      <c r="AW101" s="416"/>
      <c r="AX101" s="415"/>
      <c r="AY101" s="416"/>
      <c r="AZ101" s="415"/>
      <c r="BA101" s="416"/>
      <c r="BB101" s="415"/>
      <c r="BC101" s="416"/>
      <c r="BD101" s="415"/>
      <c r="BE101" s="416"/>
      <c r="BF101" s="415"/>
      <c r="BG101" s="416"/>
    </row>
    <row r="102" spans="1:59" s="32" customFormat="1" ht="18" customHeight="1" x14ac:dyDescent="0.25">
      <c r="A102" s="411">
        <v>1</v>
      </c>
      <c r="B102" s="411">
        <v>0</v>
      </c>
      <c r="C102" s="412" t="s">
        <v>48</v>
      </c>
      <c r="D102" s="411">
        <v>53</v>
      </c>
      <c r="E102" s="412" t="s">
        <v>267</v>
      </c>
      <c r="F102" s="411">
        <v>1</v>
      </c>
      <c r="G102" s="412" t="s">
        <v>7</v>
      </c>
      <c r="H102" s="409">
        <v>60.140611492206745</v>
      </c>
      <c r="I102" s="409">
        <v>54.999999999989996</v>
      </c>
      <c r="J102" s="409">
        <v>1127459.057914868</v>
      </c>
      <c r="K102" s="409">
        <v>1127459.057914868</v>
      </c>
      <c r="L102" s="409">
        <v>0</v>
      </c>
      <c r="M102" s="409">
        <v>22436.314479944947</v>
      </c>
      <c r="N102" s="409">
        <v>0</v>
      </c>
      <c r="O102" s="414">
        <f t="shared" si="18"/>
        <v>60</v>
      </c>
      <c r="P102" s="414">
        <f t="shared" si="19"/>
        <v>55</v>
      </c>
      <c r="Q102" s="414">
        <f t="shared" si="20"/>
        <v>1127459</v>
      </c>
      <c r="R102" s="414">
        <f t="shared" si="21"/>
        <v>1127459</v>
      </c>
      <c r="S102" s="414">
        <f t="shared" si="12"/>
        <v>0</v>
      </c>
      <c r="T102" s="414">
        <f t="shared" si="13"/>
        <v>22436</v>
      </c>
      <c r="U102" s="414">
        <f t="shared" si="22"/>
        <v>0</v>
      </c>
      <c r="V102" s="414">
        <f t="shared" si="14"/>
        <v>22436</v>
      </c>
      <c r="W102" s="414">
        <f t="shared" si="15"/>
        <v>45098</v>
      </c>
      <c r="X102" s="414">
        <f t="shared" si="16"/>
        <v>52996</v>
      </c>
      <c r="Y102" s="414">
        <f t="shared" si="17"/>
        <v>1006929</v>
      </c>
      <c r="Z102" s="415"/>
      <c r="AA102" s="416"/>
      <c r="AB102" s="415"/>
      <c r="AC102" s="416"/>
      <c r="AD102" s="415"/>
      <c r="AE102" s="416"/>
      <c r="AF102" s="415"/>
      <c r="AG102" s="416"/>
      <c r="AH102" s="415"/>
      <c r="AI102" s="416"/>
      <c r="AJ102" s="415"/>
      <c r="AK102" s="416"/>
      <c r="AL102" s="415"/>
      <c r="AM102" s="416"/>
      <c r="AN102" s="415"/>
      <c r="AO102" s="416"/>
      <c r="AP102" s="415"/>
      <c r="AQ102" s="416"/>
      <c r="AR102" s="415"/>
      <c r="AS102" s="416"/>
      <c r="AT102" s="415"/>
      <c r="AU102" s="416"/>
      <c r="AV102" s="415"/>
      <c r="AW102" s="416"/>
      <c r="AX102" s="415"/>
      <c r="AY102" s="416"/>
      <c r="AZ102" s="415"/>
      <c r="BA102" s="416"/>
      <c r="BB102" s="415"/>
      <c r="BC102" s="416"/>
      <c r="BD102" s="415"/>
      <c r="BE102" s="416"/>
      <c r="BF102" s="415"/>
      <c r="BG102" s="416"/>
    </row>
    <row r="103" spans="1:59" s="32" customFormat="1" ht="18" customHeight="1" x14ac:dyDescent="0.25">
      <c r="A103" s="411">
        <v>1</v>
      </c>
      <c r="B103" s="411">
        <v>0</v>
      </c>
      <c r="C103" s="412" t="s">
        <v>48</v>
      </c>
      <c r="D103" s="411">
        <v>53</v>
      </c>
      <c r="E103" s="412" t="s">
        <v>267</v>
      </c>
      <c r="F103" s="411">
        <v>2</v>
      </c>
      <c r="G103" s="412" t="s">
        <v>9</v>
      </c>
      <c r="H103" s="409">
        <v>7.5658536585412977</v>
      </c>
      <c r="I103" s="409">
        <v>6.9999999999900009</v>
      </c>
      <c r="J103" s="409">
        <v>186920.32522612636</v>
      </c>
      <c r="K103" s="409">
        <v>148377.20023582457</v>
      </c>
      <c r="L103" s="409">
        <v>0</v>
      </c>
      <c r="M103" s="409">
        <v>0</v>
      </c>
      <c r="N103" s="409">
        <v>0</v>
      </c>
      <c r="O103" s="414">
        <f t="shared" si="18"/>
        <v>8</v>
      </c>
      <c r="P103" s="414">
        <f t="shared" si="19"/>
        <v>7</v>
      </c>
      <c r="Q103" s="414">
        <f t="shared" si="20"/>
        <v>186920</v>
      </c>
      <c r="R103" s="414">
        <f t="shared" si="21"/>
        <v>148377</v>
      </c>
      <c r="S103" s="414">
        <f t="shared" si="12"/>
        <v>0</v>
      </c>
      <c r="T103" s="414">
        <f t="shared" si="13"/>
        <v>0</v>
      </c>
      <c r="U103" s="414">
        <f t="shared" si="22"/>
        <v>0</v>
      </c>
      <c r="V103" s="414">
        <f t="shared" si="14"/>
        <v>0</v>
      </c>
      <c r="W103" s="414">
        <f t="shared" si="15"/>
        <v>5935</v>
      </c>
      <c r="X103" s="414">
        <f t="shared" si="16"/>
        <v>9049</v>
      </c>
      <c r="Y103" s="414">
        <f t="shared" si="17"/>
        <v>171936</v>
      </c>
      <c r="Z103" s="415"/>
      <c r="AA103" s="416"/>
      <c r="AB103" s="415"/>
      <c r="AC103" s="416"/>
      <c r="AD103" s="415"/>
      <c r="AE103" s="416"/>
      <c r="AF103" s="415"/>
      <c r="AG103" s="416"/>
      <c r="AH103" s="415"/>
      <c r="AI103" s="416"/>
      <c r="AJ103" s="415"/>
      <c r="AK103" s="416"/>
      <c r="AL103" s="415"/>
      <c r="AM103" s="416"/>
      <c r="AN103" s="415"/>
      <c r="AO103" s="416"/>
      <c r="AP103" s="415"/>
      <c r="AQ103" s="416"/>
      <c r="AR103" s="415"/>
      <c r="AS103" s="416"/>
      <c r="AT103" s="415"/>
      <c r="AU103" s="416"/>
      <c r="AV103" s="415"/>
      <c r="AW103" s="416"/>
      <c r="AX103" s="415"/>
      <c r="AY103" s="416"/>
      <c r="AZ103" s="415"/>
      <c r="BA103" s="416"/>
      <c r="BB103" s="415"/>
      <c r="BC103" s="416"/>
      <c r="BD103" s="415"/>
      <c r="BE103" s="416"/>
      <c r="BF103" s="415"/>
      <c r="BG103" s="416"/>
    </row>
    <row r="104" spans="1:59" s="32" customFormat="1" ht="18" customHeight="1" x14ac:dyDescent="0.25">
      <c r="A104" s="411">
        <v>2</v>
      </c>
      <c r="B104" s="411">
        <v>0</v>
      </c>
      <c r="C104" s="412" t="s">
        <v>5</v>
      </c>
      <c r="D104" s="411">
        <v>1</v>
      </c>
      <c r="E104" s="412" t="s">
        <v>5</v>
      </c>
      <c r="F104" s="411">
        <v>1</v>
      </c>
      <c r="G104" s="412" t="s">
        <v>7</v>
      </c>
      <c r="H104" s="409">
        <v>3631.8197512550378</v>
      </c>
      <c r="I104" s="409">
        <v>3882.9284712482504</v>
      </c>
      <c r="J104" s="409">
        <v>34406844.96851372</v>
      </c>
      <c r="K104" s="409">
        <v>34406844.96851372</v>
      </c>
      <c r="L104" s="409">
        <v>0</v>
      </c>
      <c r="M104" s="409">
        <v>709088.43788494763</v>
      </c>
      <c r="N104" s="409">
        <v>0</v>
      </c>
      <c r="O104" s="414">
        <f t="shared" si="18"/>
        <v>3632</v>
      </c>
      <c r="P104" s="414">
        <f t="shared" si="19"/>
        <v>3883</v>
      </c>
      <c r="Q104" s="414">
        <f t="shared" si="20"/>
        <v>34406845</v>
      </c>
      <c r="R104" s="414">
        <f t="shared" si="21"/>
        <v>34406845</v>
      </c>
      <c r="S104" s="414">
        <f t="shared" si="12"/>
        <v>0</v>
      </c>
      <c r="T104" s="414">
        <f t="shared" si="13"/>
        <v>709088</v>
      </c>
      <c r="U104" s="414">
        <f t="shared" si="22"/>
        <v>0</v>
      </c>
      <c r="V104" s="414">
        <f t="shared" si="14"/>
        <v>709088</v>
      </c>
      <c r="W104" s="414">
        <f t="shared" si="15"/>
        <v>1376274</v>
      </c>
      <c r="X104" s="414">
        <f t="shared" si="16"/>
        <v>1616074</v>
      </c>
      <c r="Y104" s="414">
        <f t="shared" si="17"/>
        <v>30705409</v>
      </c>
      <c r="Z104" s="415"/>
      <c r="AA104" s="416"/>
      <c r="AB104" s="415"/>
      <c r="AC104" s="416"/>
      <c r="AD104" s="415"/>
      <c r="AE104" s="416"/>
      <c r="AF104" s="415"/>
      <c r="AG104" s="416"/>
      <c r="AH104" s="415"/>
      <c r="AI104" s="416"/>
      <c r="AJ104" s="415"/>
      <c r="AK104" s="416"/>
      <c r="AL104" s="415"/>
      <c r="AM104" s="416"/>
      <c r="AN104" s="415"/>
      <c r="AO104" s="416"/>
      <c r="AP104" s="415"/>
      <c r="AQ104" s="416"/>
      <c r="AR104" s="415"/>
      <c r="AS104" s="416"/>
      <c r="AT104" s="415"/>
      <c r="AU104" s="416"/>
      <c r="AV104" s="415"/>
      <c r="AW104" s="416"/>
      <c r="AX104" s="415"/>
      <c r="AY104" s="416"/>
      <c r="AZ104" s="415"/>
      <c r="BA104" s="416"/>
      <c r="BB104" s="415"/>
      <c r="BC104" s="416"/>
      <c r="BD104" s="415"/>
      <c r="BE104" s="416"/>
      <c r="BF104" s="415"/>
      <c r="BG104" s="416"/>
    </row>
    <row r="105" spans="1:59" s="32" customFormat="1" ht="18" customHeight="1" x14ac:dyDescent="0.25">
      <c r="A105" s="411">
        <v>2</v>
      </c>
      <c r="B105" s="411">
        <v>0</v>
      </c>
      <c r="C105" s="412" t="s">
        <v>5</v>
      </c>
      <c r="D105" s="411">
        <v>1</v>
      </c>
      <c r="E105" s="412" t="s">
        <v>5</v>
      </c>
      <c r="F105" s="411">
        <v>2</v>
      </c>
      <c r="G105" s="412" t="s">
        <v>9</v>
      </c>
      <c r="H105" s="409">
        <v>234.95797538236562</v>
      </c>
      <c r="I105" s="409">
        <v>239.29411764706887</v>
      </c>
      <c r="J105" s="409">
        <v>7538224.3661522893</v>
      </c>
      <c r="K105" s="409">
        <v>2136624.406628456</v>
      </c>
      <c r="L105" s="409">
        <v>0</v>
      </c>
      <c r="M105" s="409">
        <v>0</v>
      </c>
      <c r="N105" s="409">
        <v>41239.904677527418</v>
      </c>
      <c r="O105" s="414">
        <f t="shared" si="18"/>
        <v>235</v>
      </c>
      <c r="P105" s="414">
        <f t="shared" si="19"/>
        <v>239</v>
      </c>
      <c r="Q105" s="414">
        <f t="shared" si="20"/>
        <v>7538224</v>
      </c>
      <c r="R105" s="414">
        <f t="shared" si="21"/>
        <v>2136624</v>
      </c>
      <c r="S105" s="414">
        <f t="shared" si="12"/>
        <v>0</v>
      </c>
      <c r="T105" s="414">
        <f t="shared" si="13"/>
        <v>0</v>
      </c>
      <c r="U105" s="414">
        <f t="shared" si="22"/>
        <v>41240</v>
      </c>
      <c r="V105" s="414">
        <f t="shared" si="14"/>
        <v>41240</v>
      </c>
      <c r="W105" s="414">
        <f t="shared" si="15"/>
        <v>85465</v>
      </c>
      <c r="X105" s="414">
        <f t="shared" si="16"/>
        <v>370576</v>
      </c>
      <c r="Y105" s="414">
        <f t="shared" si="17"/>
        <v>7040943</v>
      </c>
      <c r="Z105" s="415"/>
      <c r="AA105" s="416"/>
      <c r="AB105" s="415"/>
      <c r="AC105" s="416"/>
      <c r="AD105" s="415"/>
      <c r="AE105" s="416"/>
      <c r="AF105" s="415"/>
      <c r="AG105" s="416"/>
      <c r="AH105" s="415"/>
      <c r="AI105" s="416"/>
      <c r="AJ105" s="415"/>
      <c r="AK105" s="416"/>
      <c r="AL105" s="415"/>
      <c r="AM105" s="416"/>
      <c r="AN105" s="415"/>
      <c r="AO105" s="416"/>
      <c r="AP105" s="415"/>
      <c r="AQ105" s="416"/>
      <c r="AR105" s="415"/>
      <c r="AS105" s="416"/>
      <c r="AT105" s="415"/>
      <c r="AU105" s="416"/>
      <c r="AV105" s="415"/>
      <c r="AW105" s="416"/>
      <c r="AX105" s="415"/>
      <c r="AY105" s="416"/>
      <c r="AZ105" s="415"/>
      <c r="BA105" s="416"/>
      <c r="BB105" s="415"/>
      <c r="BC105" s="416"/>
      <c r="BD105" s="415"/>
      <c r="BE105" s="416"/>
      <c r="BF105" s="415"/>
      <c r="BG105" s="416"/>
    </row>
    <row r="106" spans="1:59" s="32" customFormat="1" ht="18" customHeight="1" x14ac:dyDescent="0.25">
      <c r="A106" s="411">
        <v>2</v>
      </c>
      <c r="B106" s="411">
        <v>0</v>
      </c>
      <c r="C106" s="412" t="s">
        <v>5</v>
      </c>
      <c r="D106" s="411">
        <v>3</v>
      </c>
      <c r="E106" s="412" t="s">
        <v>11</v>
      </c>
      <c r="F106" s="411">
        <v>1</v>
      </c>
      <c r="G106" s="412" t="s">
        <v>7</v>
      </c>
      <c r="H106" s="409">
        <v>70.878240070357933</v>
      </c>
      <c r="I106" s="409">
        <v>107.55555555556532</v>
      </c>
      <c r="J106" s="409">
        <v>778872.89145817026</v>
      </c>
      <c r="K106" s="409">
        <v>778872.89145817026</v>
      </c>
      <c r="L106" s="409">
        <v>0</v>
      </c>
      <c r="M106" s="409">
        <v>0</v>
      </c>
      <c r="N106" s="409">
        <v>0</v>
      </c>
      <c r="O106" s="414">
        <f t="shared" si="18"/>
        <v>71</v>
      </c>
      <c r="P106" s="414">
        <f t="shared" si="19"/>
        <v>108</v>
      </c>
      <c r="Q106" s="414">
        <f t="shared" si="20"/>
        <v>778873</v>
      </c>
      <c r="R106" s="414">
        <f t="shared" si="21"/>
        <v>778873</v>
      </c>
      <c r="S106" s="414">
        <f t="shared" si="12"/>
        <v>0</v>
      </c>
      <c r="T106" s="414">
        <f t="shared" si="13"/>
        <v>0</v>
      </c>
      <c r="U106" s="414">
        <f t="shared" si="22"/>
        <v>0</v>
      </c>
      <c r="V106" s="414">
        <f t="shared" si="14"/>
        <v>0</v>
      </c>
      <c r="W106" s="414">
        <f t="shared" si="15"/>
        <v>31155</v>
      </c>
      <c r="X106" s="414">
        <f t="shared" si="16"/>
        <v>37386</v>
      </c>
      <c r="Y106" s="414">
        <f t="shared" si="17"/>
        <v>710332</v>
      </c>
      <c r="Z106" s="415"/>
      <c r="AA106" s="416"/>
      <c r="AB106" s="415"/>
      <c r="AC106" s="416"/>
      <c r="AD106" s="415"/>
      <c r="AE106" s="416"/>
      <c r="AF106" s="415"/>
      <c r="AG106" s="416"/>
      <c r="AH106" s="415"/>
      <c r="AI106" s="416"/>
      <c r="AJ106" s="415"/>
      <c r="AK106" s="416"/>
      <c r="AL106" s="415"/>
      <c r="AM106" s="416"/>
      <c r="AN106" s="415"/>
      <c r="AO106" s="416"/>
      <c r="AP106" s="415"/>
      <c r="AQ106" s="416"/>
      <c r="AR106" s="415"/>
      <c r="AS106" s="416"/>
      <c r="AT106" s="415"/>
      <c r="AU106" s="416"/>
      <c r="AV106" s="415"/>
      <c r="AW106" s="416"/>
      <c r="AX106" s="415"/>
      <c r="AY106" s="416"/>
      <c r="AZ106" s="415"/>
      <c r="BA106" s="416"/>
      <c r="BB106" s="415"/>
      <c r="BC106" s="416"/>
      <c r="BD106" s="415"/>
      <c r="BE106" s="416"/>
      <c r="BF106" s="415"/>
      <c r="BG106" s="416"/>
    </row>
    <row r="107" spans="1:59" s="32" customFormat="1" ht="18" customHeight="1" x14ac:dyDescent="0.25">
      <c r="A107" s="411">
        <v>2</v>
      </c>
      <c r="B107" s="411">
        <v>0</v>
      </c>
      <c r="C107" s="412" t="s">
        <v>5</v>
      </c>
      <c r="D107" s="411">
        <v>3</v>
      </c>
      <c r="E107" s="412" t="s">
        <v>11</v>
      </c>
      <c r="F107" s="411">
        <v>2</v>
      </c>
      <c r="G107" s="412" t="s">
        <v>9</v>
      </c>
      <c r="H107" s="409">
        <v>7.7868852458721429</v>
      </c>
      <c r="I107" s="409">
        <v>7.4666666666807986</v>
      </c>
      <c r="J107" s="409">
        <v>252414.87513099407</v>
      </c>
      <c r="K107" s="409">
        <v>71556.599162839018</v>
      </c>
      <c r="L107" s="409">
        <v>0</v>
      </c>
      <c r="M107" s="409">
        <v>0</v>
      </c>
      <c r="N107" s="409">
        <v>0</v>
      </c>
      <c r="O107" s="414">
        <f t="shared" si="18"/>
        <v>8</v>
      </c>
      <c r="P107" s="414">
        <f t="shared" si="19"/>
        <v>7</v>
      </c>
      <c r="Q107" s="414">
        <f t="shared" si="20"/>
        <v>252415</v>
      </c>
      <c r="R107" s="414">
        <f t="shared" si="21"/>
        <v>71557</v>
      </c>
      <c r="S107" s="414">
        <f t="shared" si="12"/>
        <v>0</v>
      </c>
      <c r="T107" s="414">
        <f t="shared" si="13"/>
        <v>0</v>
      </c>
      <c r="U107" s="414">
        <f t="shared" si="22"/>
        <v>0</v>
      </c>
      <c r="V107" s="414">
        <f t="shared" si="14"/>
        <v>0</v>
      </c>
      <c r="W107" s="414">
        <f t="shared" si="15"/>
        <v>2862</v>
      </c>
      <c r="X107" s="414">
        <f t="shared" si="16"/>
        <v>12478</v>
      </c>
      <c r="Y107" s="414">
        <f t="shared" si="17"/>
        <v>237075</v>
      </c>
      <c r="Z107" s="415"/>
      <c r="AA107" s="416"/>
      <c r="AB107" s="415"/>
      <c r="AC107" s="416"/>
      <c r="AD107" s="415"/>
      <c r="AE107" s="416"/>
      <c r="AF107" s="415"/>
      <c r="AG107" s="416"/>
      <c r="AH107" s="415"/>
      <c r="AI107" s="416"/>
      <c r="AJ107" s="415"/>
      <c r="AK107" s="416"/>
      <c r="AL107" s="415"/>
      <c r="AM107" s="416"/>
      <c r="AN107" s="415"/>
      <c r="AO107" s="416"/>
      <c r="AP107" s="415"/>
      <c r="AQ107" s="416"/>
      <c r="AR107" s="415"/>
      <c r="AS107" s="416"/>
      <c r="AT107" s="415"/>
      <c r="AU107" s="416"/>
      <c r="AV107" s="415"/>
      <c r="AW107" s="416"/>
      <c r="AX107" s="415"/>
      <c r="AY107" s="416"/>
      <c r="AZ107" s="415"/>
      <c r="BA107" s="416"/>
      <c r="BB107" s="415"/>
      <c r="BC107" s="416"/>
      <c r="BD107" s="415"/>
      <c r="BE107" s="416"/>
      <c r="BF107" s="415"/>
      <c r="BG107" s="416"/>
    </row>
    <row r="108" spans="1:59" s="32" customFormat="1" ht="18" customHeight="1" x14ac:dyDescent="0.25">
      <c r="A108" s="411">
        <v>2</v>
      </c>
      <c r="B108" s="411">
        <v>0</v>
      </c>
      <c r="C108" s="412" t="s">
        <v>13</v>
      </c>
      <c r="D108" s="411">
        <v>5</v>
      </c>
      <c r="E108" s="412" t="s">
        <v>13</v>
      </c>
      <c r="F108" s="411">
        <v>1</v>
      </c>
      <c r="G108" s="412" t="s">
        <v>7</v>
      </c>
      <c r="H108" s="409">
        <v>141.37938891764082</v>
      </c>
      <c r="I108" s="409">
        <v>178.85534591195338</v>
      </c>
      <c r="J108" s="409">
        <v>2357748.0944752269</v>
      </c>
      <c r="K108" s="409">
        <v>2357748.0944752269</v>
      </c>
      <c r="L108" s="409">
        <v>0</v>
      </c>
      <c r="M108" s="409">
        <v>0</v>
      </c>
      <c r="N108" s="409">
        <v>0</v>
      </c>
      <c r="O108" s="414">
        <f t="shared" si="18"/>
        <v>141</v>
      </c>
      <c r="P108" s="414">
        <f t="shared" si="19"/>
        <v>179</v>
      </c>
      <c r="Q108" s="414">
        <f t="shared" si="20"/>
        <v>2357748</v>
      </c>
      <c r="R108" s="414">
        <f t="shared" si="21"/>
        <v>2357748</v>
      </c>
      <c r="S108" s="414">
        <f t="shared" si="12"/>
        <v>0</v>
      </c>
      <c r="T108" s="414">
        <f t="shared" si="13"/>
        <v>0</v>
      </c>
      <c r="U108" s="414">
        <f t="shared" si="22"/>
        <v>0</v>
      </c>
      <c r="V108" s="414">
        <f t="shared" si="14"/>
        <v>0</v>
      </c>
      <c r="W108" s="414">
        <f t="shared" si="15"/>
        <v>94310</v>
      </c>
      <c r="X108" s="414">
        <f t="shared" si="16"/>
        <v>113172</v>
      </c>
      <c r="Y108" s="414">
        <f t="shared" si="17"/>
        <v>2150266</v>
      </c>
      <c r="Z108" s="415"/>
      <c r="AA108" s="416"/>
      <c r="AB108" s="415"/>
      <c r="AC108" s="416"/>
      <c r="AD108" s="415"/>
      <c r="AE108" s="416"/>
      <c r="AF108" s="415"/>
      <c r="AG108" s="416"/>
      <c r="AH108" s="415"/>
      <c r="AI108" s="416"/>
      <c r="AJ108" s="415"/>
      <c r="AK108" s="416"/>
      <c r="AL108" s="415"/>
      <c r="AM108" s="416"/>
      <c r="AN108" s="415"/>
      <c r="AO108" s="416"/>
      <c r="AP108" s="415"/>
      <c r="AQ108" s="416"/>
      <c r="AR108" s="415"/>
      <c r="AS108" s="416"/>
      <c r="AT108" s="415"/>
      <c r="AU108" s="416"/>
      <c r="AV108" s="415"/>
      <c r="AW108" s="416"/>
      <c r="AX108" s="415"/>
      <c r="AY108" s="416"/>
      <c r="AZ108" s="415"/>
      <c r="BA108" s="416"/>
      <c r="BB108" s="415"/>
      <c r="BC108" s="416"/>
      <c r="BD108" s="415"/>
      <c r="BE108" s="416"/>
      <c r="BF108" s="415"/>
      <c r="BG108" s="416"/>
    </row>
    <row r="109" spans="1:59" s="32" customFormat="1" ht="18" customHeight="1" x14ac:dyDescent="0.25">
      <c r="A109" s="411">
        <v>2</v>
      </c>
      <c r="B109" s="411">
        <v>0</v>
      </c>
      <c r="C109" s="412" t="s">
        <v>13</v>
      </c>
      <c r="D109" s="411">
        <v>5</v>
      </c>
      <c r="E109" s="412" t="s">
        <v>13</v>
      </c>
      <c r="F109" s="411">
        <v>2</v>
      </c>
      <c r="G109" s="412" t="s">
        <v>9</v>
      </c>
      <c r="H109" s="409">
        <v>3.0921985815480717</v>
      </c>
      <c r="I109" s="409">
        <v>4.7499999999915623</v>
      </c>
      <c r="J109" s="409">
        <v>108789.79288871826</v>
      </c>
      <c r="K109" s="409">
        <v>61018.402715296615</v>
      </c>
      <c r="L109" s="409">
        <v>0</v>
      </c>
      <c r="M109" s="409">
        <v>0</v>
      </c>
      <c r="N109" s="409">
        <v>0</v>
      </c>
      <c r="O109" s="414">
        <f t="shared" si="18"/>
        <v>3</v>
      </c>
      <c r="P109" s="414">
        <f t="shared" si="19"/>
        <v>5</v>
      </c>
      <c r="Q109" s="414">
        <f t="shared" si="20"/>
        <v>108790</v>
      </c>
      <c r="R109" s="414">
        <f t="shared" si="21"/>
        <v>61018</v>
      </c>
      <c r="S109" s="414">
        <f t="shared" si="12"/>
        <v>0</v>
      </c>
      <c r="T109" s="414">
        <f t="shared" si="13"/>
        <v>0</v>
      </c>
      <c r="U109" s="414">
        <f t="shared" si="22"/>
        <v>0</v>
      </c>
      <c r="V109" s="414">
        <f t="shared" si="14"/>
        <v>0</v>
      </c>
      <c r="W109" s="414">
        <f t="shared" si="15"/>
        <v>2441</v>
      </c>
      <c r="X109" s="414">
        <f t="shared" si="16"/>
        <v>5317</v>
      </c>
      <c r="Y109" s="414">
        <f t="shared" si="17"/>
        <v>101032</v>
      </c>
      <c r="Z109" s="415"/>
      <c r="AA109" s="416"/>
      <c r="AB109" s="415"/>
      <c r="AC109" s="416"/>
      <c r="AD109" s="415"/>
      <c r="AE109" s="416"/>
      <c r="AF109" s="415"/>
      <c r="AG109" s="416"/>
      <c r="AH109" s="415"/>
      <c r="AI109" s="416"/>
      <c r="AJ109" s="415"/>
      <c r="AK109" s="416"/>
      <c r="AL109" s="415"/>
      <c r="AM109" s="416"/>
      <c r="AN109" s="415"/>
      <c r="AO109" s="416"/>
      <c r="AP109" s="415"/>
      <c r="AQ109" s="416"/>
      <c r="AR109" s="415"/>
      <c r="AS109" s="416"/>
      <c r="AT109" s="415"/>
      <c r="AU109" s="416"/>
      <c r="AV109" s="415"/>
      <c r="AW109" s="416"/>
      <c r="AX109" s="415"/>
      <c r="AY109" s="416"/>
      <c r="AZ109" s="415"/>
      <c r="BA109" s="416"/>
      <c r="BB109" s="415"/>
      <c r="BC109" s="416"/>
      <c r="BD109" s="415"/>
      <c r="BE109" s="416"/>
      <c r="BF109" s="415"/>
      <c r="BG109" s="416"/>
    </row>
    <row r="110" spans="1:59" s="32" customFormat="1" ht="18" customHeight="1" x14ac:dyDescent="0.25">
      <c r="A110" s="411">
        <v>2</v>
      </c>
      <c r="B110" s="411">
        <v>0</v>
      </c>
      <c r="C110" s="412" t="s">
        <v>16</v>
      </c>
      <c r="D110" s="411">
        <v>7</v>
      </c>
      <c r="E110" s="412" t="s">
        <v>16</v>
      </c>
      <c r="F110" s="411">
        <v>1</v>
      </c>
      <c r="G110" s="412" t="s">
        <v>7</v>
      </c>
      <c r="H110" s="409">
        <v>151.33783524923419</v>
      </c>
      <c r="I110" s="409">
        <v>152.53333333332802</v>
      </c>
      <c r="J110" s="409">
        <v>1863015.3463450435</v>
      </c>
      <c r="K110" s="409">
        <v>1863015.3463450435</v>
      </c>
      <c r="L110" s="409">
        <v>0</v>
      </c>
      <c r="M110" s="409">
        <v>22522.984754955294</v>
      </c>
      <c r="N110" s="409">
        <v>0</v>
      </c>
      <c r="O110" s="414">
        <f t="shared" si="18"/>
        <v>151</v>
      </c>
      <c r="P110" s="414">
        <f t="shared" si="19"/>
        <v>153</v>
      </c>
      <c r="Q110" s="414">
        <f t="shared" si="20"/>
        <v>1863015</v>
      </c>
      <c r="R110" s="414">
        <f t="shared" si="21"/>
        <v>1863015</v>
      </c>
      <c r="S110" s="414">
        <f t="shared" si="12"/>
        <v>0</v>
      </c>
      <c r="T110" s="414">
        <f t="shared" si="13"/>
        <v>22523</v>
      </c>
      <c r="U110" s="414">
        <f t="shared" si="22"/>
        <v>0</v>
      </c>
      <c r="V110" s="414">
        <f t="shared" si="14"/>
        <v>22523</v>
      </c>
      <c r="W110" s="414">
        <f t="shared" si="15"/>
        <v>74521</v>
      </c>
      <c r="X110" s="414">
        <f t="shared" si="16"/>
        <v>88299</v>
      </c>
      <c r="Y110" s="414">
        <f t="shared" si="17"/>
        <v>1677672</v>
      </c>
      <c r="Z110" s="415"/>
      <c r="AA110" s="416"/>
      <c r="AB110" s="415"/>
      <c r="AC110" s="416"/>
      <c r="AD110" s="415"/>
      <c r="AE110" s="416"/>
      <c r="AF110" s="415"/>
      <c r="AG110" s="416"/>
      <c r="AH110" s="415"/>
      <c r="AI110" s="416"/>
      <c r="AJ110" s="415"/>
      <c r="AK110" s="416"/>
      <c r="AL110" s="415"/>
      <c r="AM110" s="416"/>
      <c r="AN110" s="415"/>
      <c r="AO110" s="416"/>
      <c r="AP110" s="415"/>
      <c r="AQ110" s="416"/>
      <c r="AR110" s="415"/>
      <c r="AS110" s="416"/>
      <c r="AT110" s="415"/>
      <c r="AU110" s="416"/>
      <c r="AV110" s="415"/>
      <c r="AW110" s="416"/>
      <c r="AX110" s="415"/>
      <c r="AY110" s="416"/>
      <c r="AZ110" s="415"/>
      <c r="BA110" s="416"/>
      <c r="BB110" s="415"/>
      <c r="BC110" s="416"/>
      <c r="BD110" s="415"/>
      <c r="BE110" s="416"/>
      <c r="BF110" s="415"/>
      <c r="BG110" s="416"/>
    </row>
    <row r="111" spans="1:59" s="20" customFormat="1" ht="18" customHeight="1" x14ac:dyDescent="0.25">
      <c r="A111" s="411">
        <v>2</v>
      </c>
      <c r="B111" s="411">
        <v>0</v>
      </c>
      <c r="C111" s="412" t="s">
        <v>16</v>
      </c>
      <c r="D111" s="411">
        <v>7</v>
      </c>
      <c r="E111" s="412" t="s">
        <v>16</v>
      </c>
      <c r="F111" s="411">
        <v>2</v>
      </c>
      <c r="G111" s="412" t="s">
        <v>9</v>
      </c>
      <c r="H111" s="409">
        <v>5.1666666666787044</v>
      </c>
      <c r="I111" s="409">
        <v>3.1111111110988885</v>
      </c>
      <c r="J111" s="409">
        <v>85317.314299895181</v>
      </c>
      <c r="K111" s="409">
        <v>48040.872027209378</v>
      </c>
      <c r="L111" s="409">
        <v>0</v>
      </c>
      <c r="M111" s="409">
        <v>23986.63807399257</v>
      </c>
      <c r="N111" s="409">
        <v>19415.35851464466</v>
      </c>
      <c r="O111" s="414">
        <f t="shared" si="18"/>
        <v>5</v>
      </c>
      <c r="P111" s="414">
        <f t="shared" si="19"/>
        <v>3</v>
      </c>
      <c r="Q111" s="414">
        <f t="shared" si="20"/>
        <v>85317</v>
      </c>
      <c r="R111" s="414">
        <f t="shared" si="21"/>
        <v>48041</v>
      </c>
      <c r="S111" s="414">
        <f t="shared" si="12"/>
        <v>0</v>
      </c>
      <c r="T111" s="414">
        <f t="shared" si="13"/>
        <v>23987</v>
      </c>
      <c r="U111" s="414">
        <f t="shared" si="22"/>
        <v>19415</v>
      </c>
      <c r="V111" s="414">
        <f t="shared" si="14"/>
        <v>43402</v>
      </c>
      <c r="W111" s="414">
        <f t="shared" si="15"/>
        <v>1922</v>
      </c>
      <c r="X111" s="414">
        <f t="shared" si="16"/>
        <v>2000</v>
      </c>
      <c r="Y111" s="414">
        <f t="shared" si="17"/>
        <v>37993</v>
      </c>
      <c r="Z111" s="414"/>
      <c r="AA111" s="414"/>
      <c r="AB111" s="414"/>
      <c r="AC111" s="414"/>
      <c r="AD111" s="414"/>
      <c r="AE111" s="414"/>
      <c r="AF111" s="414"/>
      <c r="AG111" s="414"/>
      <c r="AH111" s="414"/>
      <c r="AI111" s="414"/>
      <c r="AJ111" s="414"/>
      <c r="AK111" s="414"/>
      <c r="AL111" s="414"/>
      <c r="AM111" s="414"/>
      <c r="AN111" s="414"/>
      <c r="AO111" s="414"/>
      <c r="AP111" s="414"/>
      <c r="AQ111" s="414"/>
      <c r="AR111" s="414"/>
      <c r="AS111" s="414"/>
      <c r="AT111" s="414"/>
      <c r="AU111" s="414"/>
      <c r="AV111" s="414"/>
      <c r="AW111" s="414"/>
      <c r="AX111" s="414"/>
      <c r="AY111" s="414"/>
      <c r="AZ111" s="414"/>
      <c r="BA111" s="414"/>
      <c r="BB111" s="414"/>
      <c r="BC111" s="414"/>
      <c r="BD111" s="414"/>
      <c r="BE111" s="414"/>
      <c r="BF111" s="414"/>
      <c r="BG111" s="414"/>
    </row>
    <row r="112" spans="1:59" ht="18" customHeight="1" x14ac:dyDescent="0.25">
      <c r="A112" s="411">
        <v>2</v>
      </c>
      <c r="B112" s="411">
        <v>0</v>
      </c>
      <c r="C112" s="412" t="s">
        <v>18</v>
      </c>
      <c r="D112" s="411">
        <v>9</v>
      </c>
      <c r="E112" s="412" t="s">
        <v>18</v>
      </c>
      <c r="F112" s="411">
        <v>1</v>
      </c>
      <c r="G112" s="412" t="s">
        <v>7</v>
      </c>
      <c r="H112" s="409">
        <v>56.434563168780798</v>
      </c>
      <c r="I112" s="409">
        <v>65.670995671002416</v>
      </c>
      <c r="J112" s="409">
        <v>997043.0862130943</v>
      </c>
      <c r="K112" s="409">
        <v>997043.0862130943</v>
      </c>
      <c r="L112" s="409">
        <v>0</v>
      </c>
      <c r="M112" s="409">
        <v>0</v>
      </c>
      <c r="N112" s="409">
        <v>0</v>
      </c>
      <c r="O112" s="414">
        <f t="shared" si="18"/>
        <v>56</v>
      </c>
      <c r="P112" s="414">
        <f t="shared" si="19"/>
        <v>66</v>
      </c>
      <c r="Q112" s="414">
        <f t="shared" si="20"/>
        <v>997043</v>
      </c>
      <c r="R112" s="414">
        <f t="shared" si="21"/>
        <v>997043</v>
      </c>
      <c r="S112" s="414">
        <f t="shared" si="12"/>
        <v>0</v>
      </c>
      <c r="T112" s="414">
        <f t="shared" si="13"/>
        <v>0</v>
      </c>
      <c r="U112" s="414">
        <f t="shared" si="22"/>
        <v>0</v>
      </c>
      <c r="V112" s="414">
        <f t="shared" si="14"/>
        <v>0</v>
      </c>
      <c r="W112" s="414">
        <f t="shared" si="15"/>
        <v>39882</v>
      </c>
      <c r="X112" s="414">
        <f t="shared" si="16"/>
        <v>47858</v>
      </c>
      <c r="Y112" s="414">
        <f t="shared" si="17"/>
        <v>909303</v>
      </c>
      <c r="Z112" s="414"/>
      <c r="AA112" s="414"/>
      <c r="AB112" s="414"/>
      <c r="AC112" s="414"/>
      <c r="AD112" s="414"/>
      <c r="AE112" s="414"/>
      <c r="AF112" s="414"/>
      <c r="AG112" s="414"/>
      <c r="AH112" s="414"/>
      <c r="AI112" s="414"/>
      <c r="AJ112" s="414"/>
      <c r="AK112" s="414"/>
      <c r="AL112" s="414"/>
      <c r="AM112" s="414"/>
      <c r="AN112" s="414"/>
      <c r="AO112" s="414"/>
      <c r="AP112" s="414"/>
      <c r="AQ112" s="414"/>
      <c r="AR112" s="414"/>
      <c r="AS112" s="414"/>
      <c r="AT112" s="414"/>
      <c r="AU112" s="414"/>
      <c r="AV112" s="414"/>
      <c r="AW112" s="414"/>
      <c r="AX112" s="414"/>
      <c r="AY112" s="414"/>
      <c r="AZ112" s="414"/>
      <c r="BA112" s="414"/>
      <c r="BB112" s="414"/>
      <c r="BC112" s="414"/>
      <c r="BD112" s="414"/>
      <c r="BE112" s="414"/>
      <c r="BF112" s="414"/>
      <c r="BG112" s="414"/>
    </row>
    <row r="113" spans="1:59" ht="18" customHeight="1" x14ac:dyDescent="0.25">
      <c r="A113" s="411">
        <v>2</v>
      </c>
      <c r="B113" s="411">
        <v>0</v>
      </c>
      <c r="C113" s="412" t="s">
        <v>18</v>
      </c>
      <c r="D113" s="411">
        <v>9</v>
      </c>
      <c r="E113" s="412" t="s">
        <v>18</v>
      </c>
      <c r="F113" s="411">
        <v>2</v>
      </c>
      <c r="G113" s="412" t="s">
        <v>9</v>
      </c>
      <c r="H113" s="409">
        <v>88.920002782659196</v>
      </c>
      <c r="I113" s="409">
        <v>89.096296296290703</v>
      </c>
      <c r="J113" s="409">
        <v>2382370.2969697998</v>
      </c>
      <c r="K113" s="409">
        <v>1343435.5991865045</v>
      </c>
      <c r="L113" s="409">
        <v>0</v>
      </c>
      <c r="M113" s="409">
        <v>0</v>
      </c>
      <c r="N113" s="409">
        <v>0</v>
      </c>
      <c r="O113" s="414">
        <f t="shared" si="18"/>
        <v>89</v>
      </c>
      <c r="P113" s="414">
        <f t="shared" si="19"/>
        <v>89</v>
      </c>
      <c r="Q113" s="414">
        <f t="shared" si="20"/>
        <v>2382370</v>
      </c>
      <c r="R113" s="414">
        <f t="shared" si="21"/>
        <v>1343436</v>
      </c>
      <c r="S113" s="414">
        <f t="shared" si="12"/>
        <v>0</v>
      </c>
      <c r="T113" s="414">
        <f t="shared" si="13"/>
        <v>0</v>
      </c>
      <c r="U113" s="414">
        <f t="shared" si="22"/>
        <v>0</v>
      </c>
      <c r="V113" s="414">
        <f t="shared" si="14"/>
        <v>0</v>
      </c>
      <c r="W113" s="414">
        <f t="shared" si="15"/>
        <v>53737</v>
      </c>
      <c r="X113" s="414">
        <f t="shared" si="16"/>
        <v>116432</v>
      </c>
      <c r="Y113" s="414">
        <f t="shared" si="17"/>
        <v>2212201</v>
      </c>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414"/>
      <c r="BB113" s="414"/>
      <c r="BC113" s="414"/>
      <c r="BD113" s="414"/>
      <c r="BE113" s="414"/>
      <c r="BF113" s="414"/>
      <c r="BG113" s="414"/>
    </row>
    <row r="114" spans="1:59" ht="18" customHeight="1" x14ac:dyDescent="0.25">
      <c r="A114" s="411">
        <v>2</v>
      </c>
      <c r="B114" s="411">
        <v>0</v>
      </c>
      <c r="C114" s="412" t="s">
        <v>18</v>
      </c>
      <c r="D114" s="411">
        <v>11</v>
      </c>
      <c r="E114" s="412" t="s">
        <v>19</v>
      </c>
      <c r="F114" s="411">
        <v>1</v>
      </c>
      <c r="G114" s="412" t="s">
        <v>7</v>
      </c>
      <c r="H114" s="409">
        <v>3.7688888888323993</v>
      </c>
      <c r="I114" s="409">
        <v>5.3333333332999997</v>
      </c>
      <c r="J114" s="409">
        <v>62934.982868766856</v>
      </c>
      <c r="K114" s="409">
        <v>62934.982868766856</v>
      </c>
      <c r="L114" s="409">
        <v>0</v>
      </c>
      <c r="M114" s="409">
        <v>0</v>
      </c>
      <c r="N114" s="409">
        <v>0</v>
      </c>
      <c r="O114" s="414">
        <f t="shared" si="18"/>
        <v>4</v>
      </c>
      <c r="P114" s="414">
        <f t="shared" si="19"/>
        <v>5</v>
      </c>
      <c r="Q114" s="414">
        <f t="shared" si="20"/>
        <v>62935</v>
      </c>
      <c r="R114" s="414">
        <f t="shared" si="21"/>
        <v>62935</v>
      </c>
      <c r="S114" s="414">
        <f t="shared" si="12"/>
        <v>0</v>
      </c>
      <c r="T114" s="414">
        <f t="shared" si="13"/>
        <v>0</v>
      </c>
      <c r="U114" s="414">
        <f t="shared" si="22"/>
        <v>0</v>
      </c>
      <c r="V114" s="414">
        <f t="shared" si="14"/>
        <v>0</v>
      </c>
      <c r="W114" s="414">
        <f t="shared" si="15"/>
        <v>2517</v>
      </c>
      <c r="X114" s="414">
        <f t="shared" si="16"/>
        <v>3021</v>
      </c>
      <c r="Y114" s="414">
        <f t="shared" si="17"/>
        <v>57397</v>
      </c>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c r="AX114" s="414"/>
      <c r="AY114" s="414"/>
      <c r="AZ114" s="414"/>
      <c r="BA114" s="414"/>
      <c r="BB114" s="414"/>
      <c r="BC114" s="414"/>
      <c r="BD114" s="414"/>
      <c r="BE114" s="414"/>
      <c r="BF114" s="414"/>
      <c r="BG114" s="414"/>
    </row>
    <row r="115" spans="1:59" s="32" customFormat="1" ht="18" customHeight="1" x14ac:dyDescent="0.25">
      <c r="A115" s="411">
        <v>2</v>
      </c>
      <c r="B115" s="411">
        <v>0</v>
      </c>
      <c r="C115" s="412" t="s">
        <v>18</v>
      </c>
      <c r="D115" s="411">
        <v>11</v>
      </c>
      <c r="E115" s="412" t="s">
        <v>19</v>
      </c>
      <c r="F115" s="411">
        <v>2</v>
      </c>
      <c r="G115" s="412" t="s">
        <v>9</v>
      </c>
      <c r="H115" s="409">
        <v>0</v>
      </c>
      <c r="I115" s="409">
        <v>0</v>
      </c>
      <c r="J115" s="409">
        <v>0</v>
      </c>
      <c r="K115" s="409">
        <v>0</v>
      </c>
      <c r="L115" s="409">
        <v>0</v>
      </c>
      <c r="M115" s="409">
        <v>0</v>
      </c>
      <c r="N115" s="409">
        <v>0</v>
      </c>
      <c r="O115" s="414">
        <f t="shared" si="18"/>
        <v>0</v>
      </c>
      <c r="P115" s="414">
        <f t="shared" si="19"/>
        <v>0</v>
      </c>
      <c r="Q115" s="414">
        <f t="shared" si="20"/>
        <v>0</v>
      </c>
      <c r="R115" s="414">
        <f t="shared" si="21"/>
        <v>0</v>
      </c>
      <c r="S115" s="414">
        <f t="shared" si="12"/>
        <v>0</v>
      </c>
      <c r="T115" s="414">
        <f t="shared" si="13"/>
        <v>0</v>
      </c>
      <c r="U115" s="414">
        <f t="shared" si="22"/>
        <v>0</v>
      </c>
      <c r="V115" s="414">
        <f t="shared" si="14"/>
        <v>0</v>
      </c>
      <c r="W115" s="414">
        <f t="shared" si="15"/>
        <v>0</v>
      </c>
      <c r="X115" s="414">
        <f t="shared" si="16"/>
        <v>0</v>
      </c>
      <c r="Y115" s="414">
        <f t="shared" si="17"/>
        <v>0</v>
      </c>
      <c r="Z115" s="414"/>
      <c r="AA115" s="414"/>
      <c r="AB115" s="414"/>
      <c r="AC115" s="414"/>
      <c r="AD115" s="414"/>
      <c r="AE115" s="414"/>
      <c r="AF115" s="414"/>
      <c r="AG115" s="414"/>
      <c r="AH115" s="414"/>
      <c r="AI115" s="414"/>
      <c r="AJ115" s="414"/>
      <c r="AK115" s="414"/>
      <c r="AL115" s="414"/>
      <c r="AM115" s="414"/>
      <c r="AN115" s="414"/>
      <c r="AO115" s="414"/>
      <c r="AP115" s="414"/>
      <c r="AQ115" s="414"/>
      <c r="AR115" s="414"/>
      <c r="AS115" s="414"/>
      <c r="AT115" s="414"/>
      <c r="AU115" s="414"/>
      <c r="AV115" s="414"/>
      <c r="AW115" s="414"/>
      <c r="AX115" s="414"/>
      <c r="AY115" s="414"/>
      <c r="AZ115" s="414"/>
      <c r="BA115" s="414"/>
      <c r="BB115" s="414"/>
      <c r="BC115" s="414"/>
      <c r="BD115" s="414"/>
      <c r="BE115" s="414"/>
      <c r="BF115" s="414"/>
      <c r="BG115" s="414"/>
    </row>
    <row r="116" spans="1:59" ht="18" customHeight="1" x14ac:dyDescent="0.25">
      <c r="A116" s="411">
        <v>2</v>
      </c>
      <c r="B116" s="411">
        <v>0</v>
      </c>
      <c r="C116" s="412" t="s">
        <v>78</v>
      </c>
      <c r="D116" s="411">
        <v>71</v>
      </c>
      <c r="E116" s="412" t="s">
        <v>79</v>
      </c>
      <c r="F116" s="411">
        <v>1</v>
      </c>
      <c r="G116" s="412" t="s">
        <v>7</v>
      </c>
      <c r="H116" s="409">
        <v>19.436470712772458</v>
      </c>
      <c r="I116" s="409">
        <v>32.925925925932745</v>
      </c>
      <c r="J116" s="409">
        <v>377331.44841041078</v>
      </c>
      <c r="K116" s="409">
        <v>377331.44841041078</v>
      </c>
      <c r="L116" s="409">
        <v>0</v>
      </c>
      <c r="M116" s="409">
        <v>0</v>
      </c>
      <c r="N116" s="409">
        <v>0</v>
      </c>
      <c r="O116" s="414">
        <f t="shared" si="18"/>
        <v>19</v>
      </c>
      <c r="P116" s="414">
        <f t="shared" si="19"/>
        <v>33</v>
      </c>
      <c r="Q116" s="414">
        <f t="shared" si="20"/>
        <v>377331</v>
      </c>
      <c r="R116" s="414">
        <f t="shared" si="21"/>
        <v>377331</v>
      </c>
      <c r="S116" s="414">
        <f t="shared" si="12"/>
        <v>0</v>
      </c>
      <c r="T116" s="414">
        <f t="shared" si="13"/>
        <v>0</v>
      </c>
      <c r="U116" s="414">
        <f t="shared" si="22"/>
        <v>0</v>
      </c>
      <c r="V116" s="414">
        <f t="shared" si="14"/>
        <v>0</v>
      </c>
      <c r="W116" s="414">
        <f t="shared" si="15"/>
        <v>15093</v>
      </c>
      <c r="X116" s="414">
        <f t="shared" si="16"/>
        <v>18112</v>
      </c>
      <c r="Y116" s="414">
        <f t="shared" si="17"/>
        <v>344126</v>
      </c>
      <c r="Z116" s="414"/>
      <c r="AA116" s="414"/>
      <c r="AB116" s="414"/>
      <c r="AC116" s="414"/>
      <c r="AD116" s="414"/>
      <c r="AE116" s="414"/>
      <c r="AF116" s="414"/>
      <c r="AG116" s="414"/>
      <c r="AH116" s="414"/>
      <c r="AI116" s="414"/>
      <c r="AJ116" s="414"/>
      <c r="AK116" s="414"/>
      <c r="AL116" s="414"/>
      <c r="AM116" s="414"/>
      <c r="AN116" s="414"/>
      <c r="AO116" s="414"/>
      <c r="AP116" s="414"/>
      <c r="AQ116" s="414"/>
      <c r="AR116" s="414"/>
      <c r="AS116" s="414"/>
      <c r="AT116" s="414"/>
      <c r="AU116" s="414"/>
      <c r="AV116" s="414"/>
      <c r="AW116" s="414"/>
      <c r="AX116" s="414"/>
      <c r="AY116" s="414"/>
      <c r="AZ116" s="414"/>
      <c r="BA116" s="414"/>
      <c r="BB116" s="414"/>
      <c r="BC116" s="414"/>
      <c r="BD116" s="414"/>
      <c r="BE116" s="414"/>
      <c r="BF116" s="414"/>
      <c r="BG116" s="414"/>
    </row>
    <row r="117" spans="1:59" ht="18" customHeight="1" x14ac:dyDescent="0.25">
      <c r="A117" s="411">
        <v>2</v>
      </c>
      <c r="B117" s="411">
        <v>0</v>
      </c>
      <c r="C117" s="412" t="s">
        <v>78</v>
      </c>
      <c r="D117" s="411">
        <v>71</v>
      </c>
      <c r="E117" s="412" t="s">
        <v>79</v>
      </c>
      <c r="F117" s="411">
        <v>2</v>
      </c>
      <c r="G117" s="412" t="s">
        <v>9</v>
      </c>
      <c r="H117" s="409">
        <v>0.54666666667209995</v>
      </c>
      <c r="I117" s="409">
        <v>0.66666666665499996</v>
      </c>
      <c r="J117" s="409">
        <v>17774.253550736837</v>
      </c>
      <c r="K117" s="409">
        <v>10008.407896006378</v>
      </c>
      <c r="L117" s="409">
        <v>0</v>
      </c>
      <c r="M117" s="409">
        <v>0</v>
      </c>
      <c r="N117" s="409">
        <v>0</v>
      </c>
      <c r="O117" s="414">
        <f t="shared" si="18"/>
        <v>1</v>
      </c>
      <c r="P117" s="414">
        <f t="shared" si="19"/>
        <v>1</v>
      </c>
      <c r="Q117" s="414">
        <f t="shared" si="20"/>
        <v>17774</v>
      </c>
      <c r="R117" s="414">
        <f t="shared" si="21"/>
        <v>10008</v>
      </c>
      <c r="S117" s="414">
        <f t="shared" si="12"/>
        <v>0</v>
      </c>
      <c r="T117" s="414">
        <f t="shared" si="13"/>
        <v>0</v>
      </c>
      <c r="U117" s="414">
        <f t="shared" si="22"/>
        <v>0</v>
      </c>
      <c r="V117" s="414">
        <f t="shared" si="14"/>
        <v>0</v>
      </c>
      <c r="W117" s="414">
        <f t="shared" si="15"/>
        <v>400</v>
      </c>
      <c r="X117" s="414">
        <f t="shared" si="16"/>
        <v>869</v>
      </c>
      <c r="Y117" s="414">
        <f t="shared" si="17"/>
        <v>16505</v>
      </c>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414"/>
      <c r="BB117" s="414"/>
      <c r="BC117" s="414"/>
      <c r="BD117" s="414"/>
      <c r="BE117" s="414"/>
      <c r="BF117" s="414"/>
      <c r="BG117" s="414"/>
    </row>
    <row r="118" spans="1:59" ht="18" customHeight="1" x14ac:dyDescent="0.25">
      <c r="A118" s="411">
        <v>2</v>
      </c>
      <c r="B118" s="411">
        <v>0</v>
      </c>
      <c r="C118" s="412" t="s">
        <v>48</v>
      </c>
      <c r="D118" s="411">
        <v>52</v>
      </c>
      <c r="E118" s="412" t="s">
        <v>266</v>
      </c>
      <c r="F118" s="411">
        <v>1</v>
      </c>
      <c r="G118" s="412" t="s">
        <v>7</v>
      </c>
      <c r="H118" s="409">
        <v>19.98679245296184</v>
      </c>
      <c r="I118" s="409">
        <v>26.833333333327499</v>
      </c>
      <c r="J118" s="409">
        <v>461668.60715955449</v>
      </c>
      <c r="K118" s="409">
        <v>461668.60715955449</v>
      </c>
      <c r="L118" s="409">
        <v>0</v>
      </c>
      <c r="M118" s="409">
        <v>9782.6132910538345</v>
      </c>
      <c r="N118" s="409">
        <v>0</v>
      </c>
      <c r="O118" s="414">
        <f t="shared" si="18"/>
        <v>20</v>
      </c>
      <c r="P118" s="414">
        <f t="shared" si="19"/>
        <v>27</v>
      </c>
      <c r="Q118" s="414">
        <f t="shared" si="20"/>
        <v>461669</v>
      </c>
      <c r="R118" s="414">
        <f t="shared" si="21"/>
        <v>461669</v>
      </c>
      <c r="S118" s="414">
        <f t="shared" si="12"/>
        <v>0</v>
      </c>
      <c r="T118" s="414">
        <f t="shared" si="13"/>
        <v>9783</v>
      </c>
      <c r="U118" s="414">
        <f t="shared" si="22"/>
        <v>0</v>
      </c>
      <c r="V118" s="414">
        <f t="shared" si="14"/>
        <v>9783</v>
      </c>
      <c r="W118" s="414">
        <f t="shared" si="15"/>
        <v>18467</v>
      </c>
      <c r="X118" s="414">
        <f t="shared" si="16"/>
        <v>21671</v>
      </c>
      <c r="Y118" s="414">
        <f t="shared" si="17"/>
        <v>411748</v>
      </c>
      <c r="Z118" s="414"/>
      <c r="AA118" s="414"/>
      <c r="AB118" s="414"/>
      <c r="AC118" s="414"/>
      <c r="AD118" s="414"/>
      <c r="AE118" s="414"/>
      <c r="AF118" s="414"/>
      <c r="AG118" s="414"/>
      <c r="AH118" s="414"/>
      <c r="AI118" s="414"/>
      <c r="AJ118" s="414"/>
      <c r="AK118" s="414"/>
      <c r="AL118" s="414"/>
      <c r="AM118" s="414"/>
      <c r="AN118" s="414"/>
      <c r="AO118" s="414"/>
      <c r="AP118" s="414"/>
      <c r="AQ118" s="414"/>
      <c r="AR118" s="414"/>
      <c r="AS118" s="414"/>
      <c r="AT118" s="414"/>
      <c r="AU118" s="414"/>
      <c r="AV118" s="414"/>
      <c r="AW118" s="414"/>
      <c r="AX118" s="414"/>
      <c r="AY118" s="414"/>
      <c r="AZ118" s="414"/>
      <c r="BA118" s="414"/>
      <c r="BB118" s="414"/>
      <c r="BC118" s="414"/>
      <c r="BD118" s="414"/>
      <c r="BE118" s="414"/>
      <c r="BF118" s="414"/>
      <c r="BG118" s="414"/>
    </row>
    <row r="119" spans="1:59" s="20" customFormat="1" ht="18" customHeight="1" x14ac:dyDescent="0.25">
      <c r="A119" s="411">
        <v>2</v>
      </c>
      <c r="B119" s="411">
        <v>0</v>
      </c>
      <c r="C119" s="412" t="s">
        <v>48</v>
      </c>
      <c r="D119" s="411">
        <v>52</v>
      </c>
      <c r="E119" s="412" t="s">
        <v>266</v>
      </c>
      <c r="F119" s="411">
        <v>2</v>
      </c>
      <c r="G119" s="412" t="s">
        <v>9</v>
      </c>
      <c r="H119" s="409">
        <v>0.35555555554777774</v>
      </c>
      <c r="I119" s="409">
        <v>0.99999999999999989</v>
      </c>
      <c r="J119" s="409">
        <v>18513.301624081061</v>
      </c>
      <c r="K119" s="409">
        <v>11180.675351478136</v>
      </c>
      <c r="L119" s="409">
        <v>0</v>
      </c>
      <c r="M119" s="409">
        <v>0</v>
      </c>
      <c r="N119" s="409">
        <v>0</v>
      </c>
      <c r="O119" s="414">
        <f t="shared" si="18"/>
        <v>0</v>
      </c>
      <c r="P119" s="414">
        <f t="shared" si="19"/>
        <v>1</v>
      </c>
      <c r="Q119" s="414">
        <f t="shared" si="20"/>
        <v>18513</v>
      </c>
      <c r="R119" s="414">
        <f t="shared" si="21"/>
        <v>11181</v>
      </c>
      <c r="S119" s="414">
        <f t="shared" si="12"/>
        <v>0</v>
      </c>
      <c r="T119" s="414">
        <f t="shared" si="13"/>
        <v>0</v>
      </c>
      <c r="U119" s="414">
        <f t="shared" si="22"/>
        <v>0</v>
      </c>
      <c r="V119" s="414">
        <f t="shared" si="14"/>
        <v>0</v>
      </c>
      <c r="W119" s="414">
        <f t="shared" si="15"/>
        <v>447</v>
      </c>
      <c r="X119" s="414">
        <f t="shared" si="16"/>
        <v>903</v>
      </c>
      <c r="Y119" s="414">
        <f t="shared" si="17"/>
        <v>17163</v>
      </c>
      <c r="Z119" s="414"/>
      <c r="AA119" s="414"/>
      <c r="AB119" s="414"/>
      <c r="AC119" s="414"/>
      <c r="AD119" s="414"/>
      <c r="AE119" s="414"/>
      <c r="AF119" s="414"/>
      <c r="AG119" s="414"/>
      <c r="AH119" s="414"/>
      <c r="AI119" s="414"/>
      <c r="AJ119" s="414"/>
      <c r="AK119" s="414"/>
      <c r="AL119" s="414"/>
      <c r="AM119" s="414"/>
      <c r="AN119" s="414"/>
      <c r="AO119" s="414"/>
      <c r="AP119" s="414"/>
      <c r="AQ119" s="414"/>
      <c r="AR119" s="414"/>
      <c r="AS119" s="414"/>
      <c r="AT119" s="414"/>
      <c r="AU119" s="414"/>
      <c r="AV119" s="414"/>
      <c r="AW119" s="414"/>
      <c r="AX119" s="414"/>
      <c r="AY119" s="414"/>
      <c r="AZ119" s="414"/>
      <c r="BA119" s="414"/>
      <c r="BB119" s="414"/>
      <c r="BC119" s="414"/>
      <c r="BD119" s="414"/>
      <c r="BE119" s="414"/>
      <c r="BF119" s="414"/>
      <c r="BG119" s="414"/>
    </row>
    <row r="120" spans="1:59" s="20" customFormat="1" ht="18" customHeight="1" x14ac:dyDescent="0.25">
      <c r="A120" s="411">
        <v>2</v>
      </c>
      <c r="B120" s="411">
        <v>0</v>
      </c>
      <c r="C120" s="412" t="s">
        <v>48</v>
      </c>
      <c r="D120" s="411">
        <v>53</v>
      </c>
      <c r="E120" s="412" t="s">
        <v>267</v>
      </c>
      <c r="F120" s="411">
        <v>1</v>
      </c>
      <c r="G120" s="412" t="s">
        <v>7</v>
      </c>
      <c r="H120" s="409">
        <v>14.432885967998743</v>
      </c>
      <c r="I120" s="409">
        <v>20.051282051290769</v>
      </c>
      <c r="J120" s="409">
        <v>323967.09717163467</v>
      </c>
      <c r="K120" s="409">
        <v>323967.09717163467</v>
      </c>
      <c r="L120" s="409">
        <v>0</v>
      </c>
      <c r="M120" s="409">
        <v>0</v>
      </c>
      <c r="N120" s="409">
        <v>0</v>
      </c>
      <c r="O120" s="414">
        <f t="shared" si="18"/>
        <v>14</v>
      </c>
      <c r="P120" s="414">
        <f t="shared" si="19"/>
        <v>20</v>
      </c>
      <c r="Q120" s="414">
        <f t="shared" si="20"/>
        <v>323967</v>
      </c>
      <c r="R120" s="414">
        <f t="shared" si="21"/>
        <v>323967</v>
      </c>
      <c r="S120" s="414">
        <f t="shared" si="12"/>
        <v>0</v>
      </c>
      <c r="T120" s="414">
        <f t="shared" si="13"/>
        <v>0</v>
      </c>
      <c r="U120" s="414">
        <f t="shared" si="22"/>
        <v>0</v>
      </c>
      <c r="V120" s="414">
        <f t="shared" si="14"/>
        <v>0</v>
      </c>
      <c r="W120" s="414">
        <f t="shared" si="15"/>
        <v>12959</v>
      </c>
      <c r="X120" s="414">
        <f t="shared" si="16"/>
        <v>15550</v>
      </c>
      <c r="Y120" s="414">
        <f t="shared" si="17"/>
        <v>295458</v>
      </c>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414"/>
      <c r="BB120" s="414"/>
      <c r="BC120" s="414"/>
      <c r="BD120" s="414"/>
      <c r="BE120" s="414"/>
      <c r="BF120" s="414"/>
      <c r="BG120" s="414"/>
    </row>
    <row r="121" spans="1:59" ht="18" customHeight="1" x14ac:dyDescent="0.25">
      <c r="A121" s="411">
        <v>2</v>
      </c>
      <c r="B121" s="411">
        <v>0</v>
      </c>
      <c r="C121" s="412" t="s">
        <v>48</v>
      </c>
      <c r="D121" s="411">
        <v>53</v>
      </c>
      <c r="E121" s="412" t="s">
        <v>267</v>
      </c>
      <c r="F121" s="411">
        <v>2</v>
      </c>
      <c r="G121" s="412" t="s">
        <v>9</v>
      </c>
      <c r="H121" s="409">
        <v>0</v>
      </c>
      <c r="I121" s="409">
        <v>0</v>
      </c>
      <c r="J121" s="409">
        <v>0</v>
      </c>
      <c r="K121" s="409">
        <v>0</v>
      </c>
      <c r="L121" s="409">
        <v>0</v>
      </c>
      <c r="M121" s="409">
        <v>0</v>
      </c>
      <c r="N121" s="409">
        <v>0</v>
      </c>
      <c r="O121" s="414">
        <f t="shared" si="18"/>
        <v>0</v>
      </c>
      <c r="P121" s="414">
        <f t="shared" si="19"/>
        <v>0</v>
      </c>
      <c r="Q121" s="414">
        <f t="shared" si="20"/>
        <v>0</v>
      </c>
      <c r="R121" s="414">
        <f t="shared" si="21"/>
        <v>0</v>
      </c>
      <c r="S121" s="414">
        <f t="shared" si="12"/>
        <v>0</v>
      </c>
      <c r="T121" s="414">
        <f t="shared" si="13"/>
        <v>0</v>
      </c>
      <c r="U121" s="414">
        <f t="shared" si="22"/>
        <v>0</v>
      </c>
      <c r="V121" s="414">
        <f t="shared" si="14"/>
        <v>0</v>
      </c>
      <c r="W121" s="414">
        <f t="shared" si="15"/>
        <v>0</v>
      </c>
      <c r="X121" s="414">
        <f t="shared" si="16"/>
        <v>0</v>
      </c>
      <c r="Y121" s="414">
        <f t="shared" si="17"/>
        <v>0</v>
      </c>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414"/>
      <c r="BB121" s="414"/>
      <c r="BC121" s="414"/>
      <c r="BD121" s="414"/>
      <c r="BE121" s="414"/>
      <c r="BF121" s="414"/>
      <c r="BG121" s="414"/>
    </row>
  </sheetData>
  <pageMargins left="0.7" right="0.7" top="0.75" bottom="0.75" header="0.3" footer="0.3"/>
  <pageSetup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03"/>
  <sheetViews>
    <sheetView topLeftCell="B1" workbookViewId="0">
      <selection activeCell="B27" sqref="A27:XFD27"/>
    </sheetView>
  </sheetViews>
  <sheetFormatPr defaultColWidth="11.42578125" defaultRowHeight="15" x14ac:dyDescent="0.25"/>
  <cols>
    <col min="1" max="1" width="0" style="32" hidden="1" customWidth="1"/>
    <col min="2" max="2" width="24.28515625" style="32" customWidth="1"/>
    <col min="3" max="16384" width="11.42578125" style="32"/>
  </cols>
  <sheetData>
    <row r="1" spans="1:24" ht="15.95" customHeight="1" x14ac:dyDescent="0.25">
      <c r="B1" s="458" t="s">
        <v>206</v>
      </c>
      <c r="C1" s="458"/>
      <c r="D1" s="458"/>
      <c r="E1" s="458"/>
      <c r="F1" s="458"/>
    </row>
    <row r="2" spans="1:24" ht="48.75" customHeight="1" x14ac:dyDescent="0.25">
      <c r="A2" s="448"/>
      <c r="B2" s="144" t="s">
        <v>139</v>
      </c>
      <c r="C2" s="145" t="s">
        <v>279</v>
      </c>
      <c r="D2" s="145" t="s">
        <v>141</v>
      </c>
      <c r="E2" s="145" t="s">
        <v>142</v>
      </c>
      <c r="F2" s="146" t="s">
        <v>143</v>
      </c>
      <c r="G2" s="145" t="s">
        <v>144</v>
      </c>
      <c r="H2" s="145" t="s">
        <v>280</v>
      </c>
      <c r="I2" s="145" t="s">
        <v>146</v>
      </c>
      <c r="J2" s="145" t="s">
        <v>147</v>
      </c>
      <c r="K2" s="145" t="s">
        <v>148</v>
      </c>
      <c r="L2" s="145" t="s">
        <v>149</v>
      </c>
      <c r="M2" s="145" t="s">
        <v>150</v>
      </c>
      <c r="N2" s="145" t="s">
        <v>151</v>
      </c>
      <c r="O2" s="145" t="s">
        <v>152</v>
      </c>
      <c r="P2" s="145" t="s">
        <v>153</v>
      </c>
      <c r="Q2" s="145" t="s">
        <v>154</v>
      </c>
      <c r="R2" s="145" t="s">
        <v>155</v>
      </c>
      <c r="S2" s="145" t="s">
        <v>156</v>
      </c>
      <c r="T2" s="147" t="s">
        <v>157</v>
      </c>
    </row>
    <row r="3" spans="1:24" ht="33.75" hidden="1" customHeight="1" x14ac:dyDescent="0.25">
      <c r="A3" s="459"/>
      <c r="B3" s="148"/>
      <c r="C3" s="149">
        <v>252</v>
      </c>
      <c r="D3" s="149">
        <v>254</v>
      </c>
      <c r="E3" s="149">
        <v>256</v>
      </c>
      <c r="F3" s="150">
        <v>258</v>
      </c>
      <c r="G3" s="149">
        <v>260</v>
      </c>
      <c r="H3" s="149">
        <v>263</v>
      </c>
      <c r="I3" s="149">
        <v>267</v>
      </c>
      <c r="J3" s="149">
        <v>268</v>
      </c>
      <c r="K3" s="149">
        <v>270</v>
      </c>
      <c r="L3" s="149">
        <v>272</v>
      </c>
      <c r="M3" s="149">
        <v>302</v>
      </c>
      <c r="N3" s="149">
        <v>304</v>
      </c>
      <c r="O3" s="149">
        <v>306</v>
      </c>
      <c r="P3" s="149">
        <v>308</v>
      </c>
      <c r="Q3" s="149">
        <v>310</v>
      </c>
      <c r="R3" s="149">
        <v>350</v>
      </c>
      <c r="S3" s="149">
        <v>351</v>
      </c>
      <c r="T3" s="151"/>
    </row>
    <row r="4" spans="1:24" ht="33.75" customHeight="1" x14ac:dyDescent="0.25">
      <c r="A4" s="126"/>
      <c r="B4" s="450" t="s">
        <v>158</v>
      </c>
      <c r="C4" s="450"/>
      <c r="D4" s="450"/>
      <c r="E4" s="450"/>
      <c r="F4" s="450"/>
      <c r="G4" s="450"/>
      <c r="H4" s="450"/>
      <c r="I4" s="450"/>
      <c r="J4" s="450"/>
      <c r="K4" s="450"/>
      <c r="L4" s="450"/>
      <c r="M4" s="450"/>
      <c r="N4" s="450"/>
      <c r="O4" s="450"/>
      <c r="P4" s="450"/>
      <c r="Q4" s="450"/>
      <c r="R4" s="450"/>
      <c r="S4" s="450"/>
      <c r="T4" s="450"/>
    </row>
    <row r="5" spans="1:24" ht="20.100000000000001" customHeight="1" x14ac:dyDescent="0.25">
      <c r="A5" s="422">
        <v>1</v>
      </c>
      <c r="B5" s="134" t="s">
        <v>5</v>
      </c>
      <c r="C5" s="135">
        <f t="shared" ref="C5:S19" si="0">+C28+C51</f>
        <v>5164808.4831729718</v>
      </c>
      <c r="D5" s="135">
        <f t="shared" si="0"/>
        <v>164934933.80513266</v>
      </c>
      <c r="E5" s="135">
        <f t="shared" si="0"/>
        <v>22381880.707151853</v>
      </c>
      <c r="F5" s="135">
        <f t="shared" si="0"/>
        <v>4154036.8560521295</v>
      </c>
      <c r="G5" s="135">
        <f t="shared" si="0"/>
        <v>29187413.116639849</v>
      </c>
      <c r="H5" s="135">
        <f t="shared" si="0"/>
        <v>12801655.560614524</v>
      </c>
      <c r="I5" s="135">
        <f t="shared" si="0"/>
        <v>4410837.7435167674</v>
      </c>
      <c r="J5" s="135">
        <f t="shared" si="0"/>
        <v>83327.14362703079</v>
      </c>
      <c r="K5" s="135">
        <f t="shared" si="0"/>
        <v>14916.587439406745</v>
      </c>
      <c r="L5" s="135">
        <f t="shared" si="0"/>
        <v>980311.83346557501</v>
      </c>
      <c r="M5" s="135">
        <f t="shared" si="0"/>
        <v>12987.718373966218</v>
      </c>
      <c r="N5" s="135">
        <f t="shared" si="0"/>
        <v>7787039.9507379029</v>
      </c>
      <c r="O5" s="135">
        <f t="shared" si="0"/>
        <v>3105572.4449253348</v>
      </c>
      <c r="P5" s="135">
        <f t="shared" si="0"/>
        <v>56837.341794980879</v>
      </c>
      <c r="Q5" s="135">
        <f t="shared" si="0"/>
        <v>5614225.9409982916</v>
      </c>
      <c r="R5" s="135">
        <f t="shared" si="0"/>
        <v>2285265.0862939293</v>
      </c>
      <c r="S5" s="135">
        <f t="shared" si="0"/>
        <v>54394.107645422875</v>
      </c>
      <c r="T5" s="135">
        <f t="shared" ref="T5:T25" si="1">SUM(C5:S5)</f>
        <v>263030444.42758259</v>
      </c>
      <c r="X5" s="182"/>
    </row>
    <row r="6" spans="1:24" ht="20.100000000000001" customHeight="1" x14ac:dyDescent="0.25">
      <c r="A6" s="422">
        <v>3</v>
      </c>
      <c r="B6" s="131" t="s">
        <v>13</v>
      </c>
      <c r="C6" s="133">
        <f t="shared" si="0"/>
        <v>156391.54408670127</v>
      </c>
      <c r="D6" s="133">
        <f t="shared" si="0"/>
        <v>8962241.896945741</v>
      </c>
      <c r="E6" s="133">
        <f t="shared" si="0"/>
        <v>348072.14280466933</v>
      </c>
      <c r="F6" s="133">
        <f t="shared" si="0"/>
        <v>10015.767444235573</v>
      </c>
      <c r="G6" s="133">
        <f t="shared" si="0"/>
        <v>531202.13138675434</v>
      </c>
      <c r="H6" s="133">
        <f t="shared" si="0"/>
        <v>11633.044340330269</v>
      </c>
      <c r="I6" s="133">
        <f t="shared" si="0"/>
        <v>235640.77959558347</v>
      </c>
      <c r="J6" s="133">
        <f t="shared" si="0"/>
        <v>13447.037790300532</v>
      </c>
      <c r="K6" s="133">
        <f t="shared" si="0"/>
        <v>88046.567060525806</v>
      </c>
      <c r="L6" s="133">
        <f t="shared" si="0"/>
        <v>1617.276896094696</v>
      </c>
      <c r="M6" s="133">
        <f t="shared" si="0"/>
        <v>283.73278878854313</v>
      </c>
      <c r="N6" s="133">
        <f t="shared" si="0"/>
        <v>1893198.575255241</v>
      </c>
      <c r="O6" s="133">
        <f t="shared" si="0"/>
        <v>198.61295215198021</v>
      </c>
      <c r="P6" s="133">
        <f t="shared" si="0"/>
        <v>300781.47250672476</v>
      </c>
      <c r="Q6" s="133">
        <f t="shared" si="0"/>
        <v>23720.061142722207</v>
      </c>
      <c r="R6" s="133">
        <f t="shared" si="0"/>
        <v>0</v>
      </c>
      <c r="S6" s="133">
        <f t="shared" si="0"/>
        <v>974516.41634705896</v>
      </c>
      <c r="T6" s="133">
        <f t="shared" si="1"/>
        <v>13551007.059343627</v>
      </c>
      <c r="W6" s="184"/>
      <c r="X6" s="182"/>
    </row>
    <row r="7" spans="1:24" ht="20.100000000000001" customHeight="1" x14ac:dyDescent="0.25">
      <c r="A7" s="422">
        <v>5</v>
      </c>
      <c r="B7" s="136" t="s">
        <v>16</v>
      </c>
      <c r="C7" s="137">
        <f t="shared" si="0"/>
        <v>475.165236121139</v>
      </c>
      <c r="D7" s="137">
        <f t="shared" si="0"/>
        <v>10823.208156092611</v>
      </c>
      <c r="E7" s="137">
        <f t="shared" si="0"/>
        <v>0</v>
      </c>
      <c r="F7" s="137">
        <f t="shared" si="0"/>
        <v>1583.8841204037967</v>
      </c>
      <c r="G7" s="137">
        <f t="shared" si="0"/>
        <v>422.36909877434579</v>
      </c>
      <c r="H7" s="137">
        <f t="shared" si="0"/>
        <v>0</v>
      </c>
      <c r="I7" s="137">
        <f t="shared" si="0"/>
        <v>0</v>
      </c>
      <c r="J7" s="137">
        <f t="shared" si="0"/>
        <v>158.38841204037968</v>
      </c>
      <c r="K7" s="137">
        <f t="shared" si="0"/>
        <v>422.36909877434579</v>
      </c>
      <c r="L7" s="137">
        <f t="shared" si="0"/>
        <v>280247.84954245971</v>
      </c>
      <c r="M7" s="137">
        <f t="shared" si="0"/>
        <v>0</v>
      </c>
      <c r="N7" s="137">
        <f t="shared" si="0"/>
        <v>1012808.7482865265</v>
      </c>
      <c r="O7" s="137">
        <f t="shared" si="0"/>
        <v>316.77682408075935</v>
      </c>
      <c r="P7" s="137">
        <f t="shared" si="0"/>
        <v>158.38841204037968</v>
      </c>
      <c r="Q7" s="137">
        <f t="shared" si="0"/>
        <v>5490.7982840664954</v>
      </c>
      <c r="R7" s="137">
        <f t="shared" si="0"/>
        <v>0</v>
      </c>
      <c r="S7" s="137">
        <f t="shared" si="0"/>
        <v>263.98068673396614</v>
      </c>
      <c r="T7" s="137">
        <f t="shared" si="1"/>
        <v>1313171.9261581148</v>
      </c>
    </row>
    <row r="8" spans="1:24" ht="20.100000000000001" customHeight="1" x14ac:dyDescent="0.25">
      <c r="A8" s="422">
        <v>7</v>
      </c>
      <c r="B8" s="131" t="s">
        <v>18</v>
      </c>
      <c r="C8" s="133">
        <f t="shared" si="0"/>
        <v>17482.829512717512</v>
      </c>
      <c r="D8" s="133">
        <f t="shared" si="0"/>
        <v>177114.04883629474</v>
      </c>
      <c r="E8" s="133">
        <f t="shared" si="0"/>
        <v>9232.5614369864961</v>
      </c>
      <c r="F8" s="133">
        <f t="shared" si="0"/>
        <v>14809.300792438165</v>
      </c>
      <c r="G8" s="133">
        <f t="shared" si="0"/>
        <v>7925984.5120382961</v>
      </c>
      <c r="H8" s="133">
        <f t="shared" si="0"/>
        <v>9850.0183630392112</v>
      </c>
      <c r="I8" s="133">
        <f t="shared" si="0"/>
        <v>2199.5186635912801</v>
      </c>
      <c r="J8" s="133">
        <f t="shared" si="0"/>
        <v>21246.72136407773</v>
      </c>
      <c r="K8" s="133">
        <f t="shared" si="0"/>
        <v>1482.2843167680364</v>
      </c>
      <c r="L8" s="133">
        <f t="shared" si="0"/>
        <v>1004.1280855525409</v>
      </c>
      <c r="M8" s="133">
        <f t="shared" si="0"/>
        <v>0</v>
      </c>
      <c r="N8" s="133">
        <f t="shared" si="0"/>
        <v>118921.33164570904</v>
      </c>
      <c r="O8" s="133">
        <f t="shared" si="0"/>
        <v>388555.03043511027</v>
      </c>
      <c r="P8" s="133">
        <f t="shared" si="0"/>
        <v>1195.3905780387392</v>
      </c>
      <c r="Q8" s="133">
        <f t="shared" si="0"/>
        <v>123529.3200151474</v>
      </c>
      <c r="R8" s="133">
        <f t="shared" si="0"/>
        <v>6246.1580791533643</v>
      </c>
      <c r="S8" s="133">
        <f t="shared" si="0"/>
        <v>213159.43632437987</v>
      </c>
      <c r="T8" s="133">
        <f t="shared" si="1"/>
        <v>9032012.5904873013</v>
      </c>
    </row>
    <row r="9" spans="1:24" ht="20.100000000000001" customHeight="1" x14ac:dyDescent="0.25">
      <c r="A9" s="422">
        <v>9</v>
      </c>
      <c r="B9" s="136" t="s">
        <v>22</v>
      </c>
      <c r="C9" s="137">
        <f t="shared" si="0"/>
        <v>766.60161640003469</v>
      </c>
      <c r="D9" s="137">
        <f t="shared" si="0"/>
        <v>81870.481221489666</v>
      </c>
      <c r="E9" s="137">
        <f t="shared" si="0"/>
        <v>596.24570164447152</v>
      </c>
      <c r="F9" s="137">
        <f t="shared" si="0"/>
        <v>1873.9150623111962</v>
      </c>
      <c r="G9" s="137">
        <f t="shared" si="0"/>
        <v>6856.8255689114212</v>
      </c>
      <c r="H9" s="137">
        <f t="shared" si="0"/>
        <v>3250854.5109079117</v>
      </c>
      <c r="I9" s="137">
        <f t="shared" si="0"/>
        <v>212.9448934444541</v>
      </c>
      <c r="J9" s="137">
        <f t="shared" si="0"/>
        <v>383.30080820001734</v>
      </c>
      <c r="K9" s="137">
        <f t="shared" si="0"/>
        <v>6814.236590222531</v>
      </c>
      <c r="L9" s="137">
        <f t="shared" si="0"/>
        <v>255.53387213334494</v>
      </c>
      <c r="M9" s="137">
        <f t="shared" si="0"/>
        <v>0</v>
      </c>
      <c r="N9" s="137">
        <f t="shared" si="0"/>
        <v>1533.2032328000694</v>
      </c>
      <c r="O9" s="137">
        <f t="shared" si="0"/>
        <v>0</v>
      </c>
      <c r="P9" s="137">
        <f t="shared" si="0"/>
        <v>0</v>
      </c>
      <c r="Q9" s="137">
        <f t="shared" si="0"/>
        <v>851.77957377781638</v>
      </c>
      <c r="R9" s="137">
        <f t="shared" si="0"/>
        <v>0</v>
      </c>
      <c r="S9" s="137">
        <f t="shared" si="0"/>
        <v>5058.4456763503349</v>
      </c>
      <c r="T9" s="137">
        <f t="shared" si="1"/>
        <v>3357928.0247255969</v>
      </c>
    </row>
    <row r="10" spans="1:24" ht="20.100000000000001" customHeight="1" x14ac:dyDescent="0.25">
      <c r="A10" s="422">
        <v>11</v>
      </c>
      <c r="B10" s="131" t="s">
        <v>25</v>
      </c>
      <c r="C10" s="133">
        <f t="shared" si="0"/>
        <v>0</v>
      </c>
      <c r="D10" s="133">
        <f t="shared" si="0"/>
        <v>39899.734523256411</v>
      </c>
      <c r="E10" s="133">
        <f t="shared" si="0"/>
        <v>0</v>
      </c>
      <c r="F10" s="133">
        <f t="shared" si="0"/>
        <v>4658400.3252979061</v>
      </c>
      <c r="G10" s="133">
        <f t="shared" si="0"/>
        <v>1754.2751773700461</v>
      </c>
      <c r="H10" s="133">
        <f t="shared" si="0"/>
        <v>3995.8490151206611</v>
      </c>
      <c r="I10" s="133">
        <f t="shared" si="0"/>
        <v>1120.7869188753073</v>
      </c>
      <c r="J10" s="133">
        <f t="shared" si="0"/>
        <v>4521.8517796271508</v>
      </c>
      <c r="K10" s="133">
        <f t="shared" si="0"/>
        <v>8576.4564226980019</v>
      </c>
      <c r="L10" s="133">
        <f t="shared" si="0"/>
        <v>3118.7114264356378</v>
      </c>
      <c r="M10" s="133">
        <f t="shared" si="0"/>
        <v>0</v>
      </c>
      <c r="N10" s="133">
        <f t="shared" si="0"/>
        <v>1851.7349094461599</v>
      </c>
      <c r="O10" s="133">
        <f t="shared" si="0"/>
        <v>97.459732076113681</v>
      </c>
      <c r="P10" s="133">
        <f t="shared" si="0"/>
        <v>0</v>
      </c>
      <c r="Q10" s="133">
        <f t="shared" si="0"/>
        <v>633.48825849473894</v>
      </c>
      <c r="R10" s="133">
        <f t="shared" si="0"/>
        <v>0</v>
      </c>
      <c r="S10" s="133">
        <f t="shared" si="0"/>
        <v>1364.4362490655913</v>
      </c>
      <c r="T10" s="133">
        <f t="shared" si="1"/>
        <v>4725335.1097103721</v>
      </c>
    </row>
    <row r="11" spans="1:24" ht="20.100000000000001" customHeight="1" x14ac:dyDescent="0.25">
      <c r="A11" s="422">
        <v>17</v>
      </c>
      <c r="B11" s="131" t="s">
        <v>30</v>
      </c>
      <c r="C11" s="133">
        <f t="shared" si="0"/>
        <v>1331.0306542921217</v>
      </c>
      <c r="D11" s="133">
        <f t="shared" si="0"/>
        <v>5577.6522656050811</v>
      </c>
      <c r="E11" s="133">
        <f t="shared" si="0"/>
        <v>0</v>
      </c>
      <c r="F11" s="133">
        <f t="shared" si="0"/>
        <v>13158.54228125748</v>
      </c>
      <c r="G11" s="133">
        <f t="shared" si="0"/>
        <v>0</v>
      </c>
      <c r="H11" s="133">
        <f t="shared" si="0"/>
        <v>0</v>
      </c>
      <c r="I11" s="133">
        <f t="shared" si="0"/>
        <v>0</v>
      </c>
      <c r="J11" s="133">
        <f t="shared" si="0"/>
        <v>253.52964843659461</v>
      </c>
      <c r="K11" s="133">
        <f t="shared" si="0"/>
        <v>4563.5336718587032</v>
      </c>
      <c r="L11" s="133">
        <f t="shared" si="0"/>
        <v>3084086.407844401</v>
      </c>
      <c r="M11" s="133">
        <f t="shared" si="0"/>
        <v>0</v>
      </c>
      <c r="N11" s="133">
        <f t="shared" si="0"/>
        <v>1647.942714837865</v>
      </c>
      <c r="O11" s="133">
        <f t="shared" si="0"/>
        <v>1077.5010058555272</v>
      </c>
      <c r="P11" s="133">
        <f t="shared" si="0"/>
        <v>0</v>
      </c>
      <c r="Q11" s="133">
        <f t="shared" si="0"/>
        <v>2091.6195996019055</v>
      </c>
      <c r="R11" s="133">
        <f t="shared" si="0"/>
        <v>0</v>
      </c>
      <c r="S11" s="133">
        <f t="shared" si="0"/>
        <v>507.05929687318923</v>
      </c>
      <c r="T11" s="133">
        <f t="shared" si="1"/>
        <v>3114294.8189830193</v>
      </c>
    </row>
    <row r="12" spans="1:24" ht="20.100000000000001" customHeight="1" x14ac:dyDescent="0.25">
      <c r="A12" s="422">
        <v>19</v>
      </c>
      <c r="B12" s="136" t="s">
        <v>33</v>
      </c>
      <c r="C12" s="137">
        <f t="shared" si="0"/>
        <v>8291.8141512356924</v>
      </c>
      <c r="D12" s="137">
        <f t="shared" si="0"/>
        <v>28300.22134514456</v>
      </c>
      <c r="E12" s="137">
        <f t="shared" si="0"/>
        <v>432.06444801747415</v>
      </c>
      <c r="F12" s="137">
        <f t="shared" si="0"/>
        <v>810.12084003276414</v>
      </c>
      <c r="G12" s="137">
        <f t="shared" si="0"/>
        <v>3726.555864150715</v>
      </c>
      <c r="H12" s="137">
        <f t="shared" si="0"/>
        <v>1026.153064041501</v>
      </c>
      <c r="I12" s="137">
        <f t="shared" si="0"/>
        <v>108.01611200436854</v>
      </c>
      <c r="J12" s="137">
        <f t="shared" si="0"/>
        <v>0</v>
      </c>
      <c r="K12" s="137">
        <f t="shared" si="0"/>
        <v>918.13695203713269</v>
      </c>
      <c r="L12" s="137">
        <f t="shared" si="0"/>
        <v>648.09667202621131</v>
      </c>
      <c r="M12" s="137">
        <f t="shared" si="0"/>
        <v>0</v>
      </c>
      <c r="N12" s="137">
        <f t="shared" si="0"/>
        <v>19957.5542477075</v>
      </c>
      <c r="O12" s="137">
        <f t="shared" si="0"/>
        <v>0</v>
      </c>
      <c r="P12" s="137">
        <f t="shared" si="0"/>
        <v>3348.4994721354246</v>
      </c>
      <c r="Q12" s="137">
        <f t="shared" si="0"/>
        <v>2482123.4574084175</v>
      </c>
      <c r="R12" s="137">
        <f t="shared" si="0"/>
        <v>0</v>
      </c>
      <c r="S12" s="137">
        <f t="shared" si="0"/>
        <v>14611.808406758191</v>
      </c>
      <c r="T12" s="137">
        <f t="shared" si="1"/>
        <v>2564302.4989837091</v>
      </c>
    </row>
    <row r="13" spans="1:24" ht="20.100000000000001" customHeight="1" x14ac:dyDescent="0.25">
      <c r="A13" s="422">
        <v>21</v>
      </c>
      <c r="B13" s="131" t="s">
        <v>35</v>
      </c>
      <c r="C13" s="133">
        <f t="shared" si="0"/>
        <v>459.89583354637745</v>
      </c>
      <c r="D13" s="133">
        <f t="shared" si="0"/>
        <v>68596.880775734477</v>
      </c>
      <c r="E13" s="133">
        <f t="shared" si="0"/>
        <v>102.19907412141723</v>
      </c>
      <c r="F13" s="133">
        <f t="shared" si="0"/>
        <v>0</v>
      </c>
      <c r="G13" s="133">
        <f t="shared" si="0"/>
        <v>8741.0639859902476</v>
      </c>
      <c r="H13" s="133">
        <f t="shared" si="0"/>
        <v>7565.7746335939491</v>
      </c>
      <c r="I13" s="133">
        <f t="shared" si="0"/>
        <v>51.099537060708613</v>
      </c>
      <c r="J13" s="133">
        <f t="shared" si="0"/>
        <v>9253.0737394670232</v>
      </c>
      <c r="K13" s="133">
        <f t="shared" si="0"/>
        <v>2043.9814824283444</v>
      </c>
      <c r="L13" s="133">
        <f t="shared" si="0"/>
        <v>55109.646140316472</v>
      </c>
      <c r="M13" s="133">
        <f t="shared" si="0"/>
        <v>51.099537060708613</v>
      </c>
      <c r="N13" s="133">
        <f t="shared" si="0"/>
        <v>462637.45684743626</v>
      </c>
      <c r="O13" s="133">
        <f t="shared" si="0"/>
        <v>10530.562165984738</v>
      </c>
      <c r="P13" s="133">
        <f t="shared" si="0"/>
        <v>613.1944447285033</v>
      </c>
      <c r="Q13" s="133">
        <f t="shared" si="0"/>
        <v>1536674.281137598</v>
      </c>
      <c r="R13" s="133">
        <f t="shared" si="0"/>
        <v>0</v>
      </c>
      <c r="S13" s="133">
        <f t="shared" si="0"/>
        <v>868.69213003204629</v>
      </c>
      <c r="T13" s="133">
        <f t="shared" si="1"/>
        <v>2163298.9014650993</v>
      </c>
    </row>
    <row r="14" spans="1:24" ht="20.100000000000001" customHeight="1" x14ac:dyDescent="0.25">
      <c r="A14" s="422">
        <v>25</v>
      </c>
      <c r="B14" s="136" t="s">
        <v>37</v>
      </c>
      <c r="C14" s="137">
        <f t="shared" si="0"/>
        <v>4701317.6579081584</v>
      </c>
      <c r="D14" s="137">
        <f t="shared" si="0"/>
        <v>9779.9080412263338</v>
      </c>
      <c r="E14" s="137">
        <f t="shared" si="0"/>
        <v>9500.4820971912941</v>
      </c>
      <c r="F14" s="137">
        <f t="shared" si="0"/>
        <v>0</v>
      </c>
      <c r="G14" s="137">
        <f t="shared" si="0"/>
        <v>8638.9591258943583</v>
      </c>
      <c r="H14" s="137">
        <f t="shared" si="0"/>
        <v>14879.431519865779</v>
      </c>
      <c r="I14" s="137">
        <f t="shared" si="0"/>
        <v>139.71297201751904</v>
      </c>
      <c r="J14" s="137">
        <f t="shared" si="0"/>
        <v>2724.4029543416214</v>
      </c>
      <c r="K14" s="137">
        <f t="shared" si="0"/>
        <v>3562.680786446736</v>
      </c>
      <c r="L14" s="137">
        <f t="shared" si="0"/>
        <v>1047.8472901313928</v>
      </c>
      <c r="M14" s="137">
        <f t="shared" si="0"/>
        <v>0</v>
      </c>
      <c r="N14" s="137">
        <f t="shared" si="0"/>
        <v>1257.4167481576715</v>
      </c>
      <c r="O14" s="137">
        <f t="shared" si="0"/>
        <v>0</v>
      </c>
      <c r="P14" s="137">
        <f t="shared" si="0"/>
        <v>0</v>
      </c>
      <c r="Q14" s="137">
        <f t="shared" si="0"/>
        <v>7055.505086884712</v>
      </c>
      <c r="R14" s="137">
        <f t="shared" si="0"/>
        <v>0</v>
      </c>
      <c r="S14" s="137">
        <f t="shared" si="0"/>
        <v>43427.973431989762</v>
      </c>
      <c r="T14" s="137">
        <f t="shared" si="1"/>
        <v>4803331.9779623067</v>
      </c>
    </row>
    <row r="15" spans="1:24" ht="20.100000000000001" customHeight="1" x14ac:dyDescent="0.25">
      <c r="A15" s="422">
        <v>27</v>
      </c>
      <c r="B15" s="131" t="s">
        <v>41</v>
      </c>
      <c r="C15" s="133">
        <f t="shared" si="0"/>
        <v>334.24035712246956</v>
      </c>
      <c r="D15" s="133">
        <f t="shared" si="0"/>
        <v>891.30761899325228</v>
      </c>
      <c r="E15" s="133">
        <f t="shared" si="0"/>
        <v>0</v>
      </c>
      <c r="F15" s="133">
        <f t="shared" si="0"/>
        <v>0</v>
      </c>
      <c r="G15" s="133">
        <f t="shared" si="0"/>
        <v>1309258.5272934362</v>
      </c>
      <c r="H15" s="133">
        <f t="shared" si="0"/>
        <v>13256.767862076085</v>
      </c>
      <c r="I15" s="133">
        <f t="shared" si="0"/>
        <v>0</v>
      </c>
      <c r="J15" s="133">
        <f t="shared" si="0"/>
        <v>0</v>
      </c>
      <c r="K15" s="133">
        <f t="shared" si="0"/>
        <v>0</v>
      </c>
      <c r="L15" s="133">
        <f t="shared" si="0"/>
        <v>0</v>
      </c>
      <c r="M15" s="133">
        <f t="shared" si="0"/>
        <v>0</v>
      </c>
      <c r="N15" s="133">
        <f t="shared" si="0"/>
        <v>668.48071424493912</v>
      </c>
      <c r="O15" s="133">
        <f t="shared" si="0"/>
        <v>0</v>
      </c>
      <c r="P15" s="133">
        <f t="shared" si="0"/>
        <v>0</v>
      </c>
      <c r="Q15" s="133">
        <f t="shared" si="0"/>
        <v>0</v>
      </c>
      <c r="R15" s="133">
        <f t="shared" si="0"/>
        <v>0</v>
      </c>
      <c r="S15" s="133">
        <f t="shared" si="0"/>
        <v>3639.0284540729326</v>
      </c>
      <c r="T15" s="133">
        <f t="shared" si="1"/>
        <v>1328048.3522999461</v>
      </c>
    </row>
    <row r="16" spans="1:24" ht="20.100000000000001" customHeight="1" x14ac:dyDescent="0.25">
      <c r="A16" s="422">
        <v>33</v>
      </c>
      <c r="B16" s="136" t="s">
        <v>46</v>
      </c>
      <c r="C16" s="137">
        <f t="shared" si="0"/>
        <v>59692.685070838605</v>
      </c>
      <c r="D16" s="137">
        <f t="shared" si="0"/>
        <v>108119.61383251118</v>
      </c>
      <c r="E16" s="137">
        <f t="shared" si="0"/>
        <v>13297.647935178653</v>
      </c>
      <c r="F16" s="137">
        <f t="shared" si="0"/>
        <v>7144.257222987314</v>
      </c>
      <c r="G16" s="137">
        <f t="shared" si="0"/>
        <v>1215.3764241829952</v>
      </c>
      <c r="H16" s="137">
        <f t="shared" si="0"/>
        <v>51772.039529558198</v>
      </c>
      <c r="I16" s="137">
        <f t="shared" si="0"/>
        <v>1572.8400783544644</v>
      </c>
      <c r="J16" s="137">
        <f t="shared" si="0"/>
        <v>1572.8400783544644</v>
      </c>
      <c r="K16" s="137">
        <f t="shared" si="0"/>
        <v>4123019.5606740359</v>
      </c>
      <c r="L16" s="137">
        <f t="shared" si="0"/>
        <v>15064.902764267721</v>
      </c>
      <c r="M16" s="137">
        <f t="shared" si="0"/>
        <v>0</v>
      </c>
      <c r="N16" s="137">
        <f t="shared" si="0"/>
        <v>12358.210713448694</v>
      </c>
      <c r="O16" s="137">
        <f t="shared" si="0"/>
        <v>0</v>
      </c>
      <c r="P16" s="137">
        <f t="shared" si="0"/>
        <v>0</v>
      </c>
      <c r="Q16" s="137">
        <f t="shared" si="0"/>
        <v>74129.200838923876</v>
      </c>
      <c r="R16" s="137">
        <f t="shared" si="0"/>
        <v>0</v>
      </c>
      <c r="S16" s="137">
        <f t="shared" si="0"/>
        <v>14349.975455924783</v>
      </c>
      <c r="T16" s="137">
        <f t="shared" si="1"/>
        <v>4483309.1506185662</v>
      </c>
    </row>
    <row r="17" spans="1:91" ht="20.100000000000001" customHeight="1" x14ac:dyDescent="0.25">
      <c r="A17" s="422">
        <v>37</v>
      </c>
      <c r="B17" s="131" t="s">
        <v>48</v>
      </c>
      <c r="C17" s="133">
        <f t="shared" si="0"/>
        <v>520.92879049878047</v>
      </c>
      <c r="D17" s="133">
        <f t="shared" si="0"/>
        <v>1302.3219762469512</v>
      </c>
      <c r="E17" s="133">
        <f t="shared" si="0"/>
        <v>4484713.6482758056</v>
      </c>
      <c r="F17" s="133">
        <f t="shared" si="0"/>
        <v>347.28586033252031</v>
      </c>
      <c r="G17" s="133">
        <f t="shared" si="0"/>
        <v>11464.527607079726</v>
      </c>
      <c r="H17" s="133">
        <f t="shared" si="0"/>
        <v>0</v>
      </c>
      <c r="I17" s="133">
        <f t="shared" si="0"/>
        <v>868.21465083130079</v>
      </c>
      <c r="J17" s="133">
        <f t="shared" si="0"/>
        <v>31094.367148080237</v>
      </c>
      <c r="K17" s="133">
        <f t="shared" si="0"/>
        <v>19888.256828196623</v>
      </c>
      <c r="L17" s="133">
        <f t="shared" si="0"/>
        <v>0</v>
      </c>
      <c r="M17" s="133">
        <f t="shared" si="0"/>
        <v>0</v>
      </c>
      <c r="N17" s="133">
        <f t="shared" si="0"/>
        <v>10769.955886414686</v>
      </c>
      <c r="O17" s="133">
        <f t="shared" si="0"/>
        <v>0</v>
      </c>
      <c r="P17" s="133">
        <f t="shared" si="0"/>
        <v>10596.312956248426</v>
      </c>
      <c r="Q17" s="133">
        <f t="shared" si="0"/>
        <v>16154.93382962203</v>
      </c>
      <c r="R17" s="133">
        <f t="shared" si="0"/>
        <v>0</v>
      </c>
      <c r="S17" s="133">
        <f t="shared" si="0"/>
        <v>30747.081287747718</v>
      </c>
      <c r="T17" s="133">
        <f t="shared" si="1"/>
        <v>4618467.8350971043</v>
      </c>
    </row>
    <row r="18" spans="1:91" ht="20.100000000000001" customHeight="1" x14ac:dyDescent="0.25">
      <c r="A18" s="422">
        <v>39</v>
      </c>
      <c r="B18" s="136" t="s">
        <v>51</v>
      </c>
      <c r="C18" s="137">
        <f t="shared" si="0"/>
        <v>800.03027590318402</v>
      </c>
      <c r="D18" s="137">
        <f t="shared" si="0"/>
        <v>40570.933522956155</v>
      </c>
      <c r="E18" s="137">
        <f t="shared" si="0"/>
        <v>7200.2724831286559</v>
      </c>
      <c r="F18" s="137">
        <f t="shared" si="0"/>
        <v>0</v>
      </c>
      <c r="G18" s="137">
        <f t="shared" si="0"/>
        <v>10717.053730738306</v>
      </c>
      <c r="H18" s="137">
        <f t="shared" si="0"/>
        <v>0</v>
      </c>
      <c r="I18" s="137">
        <f t="shared" si="0"/>
        <v>8000.3027590318407</v>
      </c>
      <c r="J18" s="137">
        <f t="shared" si="0"/>
        <v>9641853.8438966013</v>
      </c>
      <c r="K18" s="137">
        <f t="shared" si="0"/>
        <v>2933.4443449783412</v>
      </c>
      <c r="L18" s="137">
        <f t="shared" si="0"/>
        <v>0</v>
      </c>
      <c r="M18" s="137">
        <f t="shared" si="0"/>
        <v>0</v>
      </c>
      <c r="N18" s="137">
        <f t="shared" si="0"/>
        <v>1333.3837931719731</v>
      </c>
      <c r="O18" s="137">
        <f t="shared" si="0"/>
        <v>0</v>
      </c>
      <c r="P18" s="137">
        <f t="shared" si="0"/>
        <v>0</v>
      </c>
      <c r="Q18" s="137">
        <f t="shared" si="0"/>
        <v>6514.1261527848637</v>
      </c>
      <c r="R18" s="137">
        <f t="shared" si="0"/>
        <v>0</v>
      </c>
      <c r="S18" s="137">
        <f t="shared" si="0"/>
        <v>444.46126439065773</v>
      </c>
      <c r="T18" s="137">
        <f t="shared" si="1"/>
        <v>9720367.852223685</v>
      </c>
    </row>
    <row r="19" spans="1:91" ht="20.100000000000001" customHeight="1" x14ac:dyDescent="0.25">
      <c r="A19" s="422">
        <v>41</v>
      </c>
      <c r="B19" s="131" t="s">
        <v>53</v>
      </c>
      <c r="C19" s="133">
        <f t="shared" si="0"/>
        <v>0</v>
      </c>
      <c r="D19" s="133">
        <f t="shared" si="0"/>
        <v>24540.341384713192</v>
      </c>
      <c r="E19" s="133">
        <f t="shared" si="0"/>
        <v>781.40908562738286</v>
      </c>
      <c r="F19" s="133">
        <f t="shared" si="0"/>
        <v>0</v>
      </c>
      <c r="G19" s="133">
        <f t="shared" si="0"/>
        <v>0</v>
      </c>
      <c r="H19" s="133">
        <f t="shared" si="0"/>
        <v>586.05681422053715</v>
      </c>
      <c r="I19" s="133">
        <f t="shared" si="0"/>
        <v>0</v>
      </c>
      <c r="J19" s="133">
        <f t="shared" si="0"/>
        <v>1366563.1833034353</v>
      </c>
      <c r="K19" s="133">
        <f t="shared" si="0"/>
        <v>2832.6079353992627</v>
      </c>
      <c r="L19" s="133">
        <f t="shared" si="0"/>
        <v>0</v>
      </c>
      <c r="M19" s="133">
        <f t="shared" si="0"/>
        <v>0</v>
      </c>
      <c r="N19" s="133">
        <f t="shared" si="0"/>
        <v>0</v>
      </c>
      <c r="O19" s="133">
        <f t="shared" si="0"/>
        <v>0</v>
      </c>
      <c r="P19" s="133">
        <f t="shared" si="0"/>
        <v>0</v>
      </c>
      <c r="Q19" s="133">
        <f t="shared" si="0"/>
        <v>0</v>
      </c>
      <c r="R19" s="133">
        <f t="shared" si="0"/>
        <v>0</v>
      </c>
      <c r="S19" s="133">
        <f t="shared" si="0"/>
        <v>0</v>
      </c>
      <c r="T19" s="133">
        <f t="shared" si="1"/>
        <v>1395303.5985233958</v>
      </c>
    </row>
    <row r="20" spans="1:91" ht="20.100000000000001" customHeight="1" x14ac:dyDescent="0.25">
      <c r="A20" s="422">
        <v>45</v>
      </c>
      <c r="B20" s="136" t="s">
        <v>57</v>
      </c>
      <c r="C20" s="137">
        <f t="shared" ref="C20:S24" si="2">+C43+C66</f>
        <v>0</v>
      </c>
      <c r="D20" s="137">
        <f t="shared" si="2"/>
        <v>935.17436563163074</v>
      </c>
      <c r="E20" s="137">
        <f t="shared" si="2"/>
        <v>0</v>
      </c>
      <c r="F20" s="137">
        <f t="shared" si="2"/>
        <v>93.517436563163074</v>
      </c>
      <c r="G20" s="137">
        <f t="shared" si="2"/>
        <v>0</v>
      </c>
      <c r="H20" s="137">
        <f t="shared" si="2"/>
        <v>0</v>
      </c>
      <c r="I20" s="137">
        <f t="shared" si="2"/>
        <v>0</v>
      </c>
      <c r="J20" s="137">
        <f t="shared" si="2"/>
        <v>0</v>
      </c>
      <c r="K20" s="137">
        <f t="shared" si="2"/>
        <v>3460.1451528370344</v>
      </c>
      <c r="L20" s="137">
        <f t="shared" si="2"/>
        <v>2244.4184775159142</v>
      </c>
      <c r="M20" s="137">
        <f t="shared" si="2"/>
        <v>93.517436563163074</v>
      </c>
      <c r="N20" s="137">
        <f t="shared" si="2"/>
        <v>4301.8020819055018</v>
      </c>
      <c r="O20" s="137">
        <f t="shared" si="2"/>
        <v>1300256.3461645183</v>
      </c>
      <c r="P20" s="137">
        <f t="shared" si="2"/>
        <v>8229.5344175583505</v>
      </c>
      <c r="Q20" s="137">
        <f t="shared" si="2"/>
        <v>16282.125771691437</v>
      </c>
      <c r="R20" s="137">
        <f t="shared" si="2"/>
        <v>0</v>
      </c>
      <c r="S20" s="137">
        <f t="shared" si="2"/>
        <v>0</v>
      </c>
      <c r="T20" s="137">
        <f t="shared" si="1"/>
        <v>1335896.5813047844</v>
      </c>
    </row>
    <row r="21" spans="1:91" ht="20.100000000000001" customHeight="1" x14ac:dyDescent="0.25">
      <c r="A21" s="422">
        <v>47</v>
      </c>
      <c r="B21" s="131" t="s">
        <v>60</v>
      </c>
      <c r="C21" s="133">
        <f t="shared" si="2"/>
        <v>0</v>
      </c>
      <c r="D21" s="133">
        <f t="shared" si="2"/>
        <v>1431.8800544503185</v>
      </c>
      <c r="E21" s="133">
        <f t="shared" si="2"/>
        <v>1288.6920490052867</v>
      </c>
      <c r="F21" s="133">
        <f t="shared" si="2"/>
        <v>0</v>
      </c>
      <c r="G21" s="133">
        <f t="shared" si="2"/>
        <v>357.97001361257963</v>
      </c>
      <c r="H21" s="133">
        <f t="shared" si="2"/>
        <v>429.56401633509557</v>
      </c>
      <c r="I21" s="133">
        <f t="shared" si="2"/>
        <v>0</v>
      </c>
      <c r="J21" s="133">
        <f t="shared" si="2"/>
        <v>0</v>
      </c>
      <c r="K21" s="133">
        <f t="shared" si="2"/>
        <v>0</v>
      </c>
      <c r="L21" s="133">
        <f t="shared" si="2"/>
        <v>1145.5040435602548</v>
      </c>
      <c r="M21" s="133">
        <f t="shared" si="2"/>
        <v>0</v>
      </c>
      <c r="N21" s="133">
        <f t="shared" si="2"/>
        <v>141684.53138785902</v>
      </c>
      <c r="O21" s="133">
        <f t="shared" si="2"/>
        <v>7588.9642885866879</v>
      </c>
      <c r="P21" s="133">
        <f t="shared" si="2"/>
        <v>6825485.8435537778</v>
      </c>
      <c r="Q21" s="133">
        <f t="shared" si="2"/>
        <v>11025.476419267452</v>
      </c>
      <c r="R21" s="133">
        <f t="shared" si="2"/>
        <v>0</v>
      </c>
      <c r="S21" s="133">
        <f t="shared" si="2"/>
        <v>0</v>
      </c>
      <c r="T21" s="133">
        <f t="shared" si="1"/>
        <v>6990438.4258264545</v>
      </c>
    </row>
    <row r="22" spans="1:91" ht="20.100000000000001" customHeight="1" x14ac:dyDescent="0.25">
      <c r="A22" s="422">
        <v>49</v>
      </c>
      <c r="B22" s="136" t="s">
        <v>63</v>
      </c>
      <c r="C22" s="137">
        <f t="shared" si="2"/>
        <v>0</v>
      </c>
      <c r="D22" s="137">
        <f t="shared" si="2"/>
        <v>1599.5110870367978</v>
      </c>
      <c r="E22" s="137">
        <f t="shared" si="2"/>
        <v>0</v>
      </c>
      <c r="F22" s="137">
        <f t="shared" si="2"/>
        <v>0</v>
      </c>
      <c r="G22" s="137">
        <f t="shared" si="2"/>
        <v>10328.675326636307</v>
      </c>
      <c r="H22" s="137">
        <f t="shared" si="2"/>
        <v>72.70504941076355</v>
      </c>
      <c r="I22" s="137">
        <f t="shared" si="2"/>
        <v>0</v>
      </c>
      <c r="J22" s="137">
        <f t="shared" si="2"/>
        <v>0</v>
      </c>
      <c r="K22" s="137">
        <f t="shared" si="2"/>
        <v>0</v>
      </c>
      <c r="L22" s="137">
        <f t="shared" si="2"/>
        <v>0</v>
      </c>
      <c r="M22" s="137">
        <f t="shared" si="2"/>
        <v>0</v>
      </c>
      <c r="N22" s="137">
        <f t="shared" si="2"/>
        <v>16252611.415069003</v>
      </c>
      <c r="O22" s="137">
        <f t="shared" si="2"/>
        <v>0</v>
      </c>
      <c r="P22" s="137">
        <f t="shared" si="2"/>
        <v>0</v>
      </c>
      <c r="Q22" s="137">
        <f t="shared" si="2"/>
        <v>111502.42384977936</v>
      </c>
      <c r="R22" s="137">
        <f t="shared" si="2"/>
        <v>0</v>
      </c>
      <c r="S22" s="137">
        <f t="shared" si="2"/>
        <v>98122.415603044894</v>
      </c>
      <c r="T22" s="137">
        <f t="shared" si="1"/>
        <v>16474237.145984912</v>
      </c>
    </row>
    <row r="23" spans="1:91" ht="20.100000000000001" customHeight="1" x14ac:dyDescent="0.25">
      <c r="A23" s="422">
        <v>51</v>
      </c>
      <c r="B23" s="131" t="s">
        <v>66</v>
      </c>
      <c r="C23" s="133">
        <f t="shared" si="2"/>
        <v>0</v>
      </c>
      <c r="D23" s="133">
        <f t="shared" si="2"/>
        <v>848.0767416511361</v>
      </c>
      <c r="E23" s="133">
        <f t="shared" si="2"/>
        <v>0</v>
      </c>
      <c r="F23" s="133">
        <f t="shared" si="2"/>
        <v>0</v>
      </c>
      <c r="G23" s="133">
        <f t="shared" si="2"/>
        <v>169.61534833022722</v>
      </c>
      <c r="H23" s="133">
        <f t="shared" si="2"/>
        <v>0</v>
      </c>
      <c r="I23" s="133">
        <f t="shared" si="2"/>
        <v>0</v>
      </c>
      <c r="J23" s="133">
        <f t="shared" si="2"/>
        <v>0</v>
      </c>
      <c r="K23" s="133">
        <f t="shared" si="2"/>
        <v>0</v>
      </c>
      <c r="L23" s="133">
        <f t="shared" si="2"/>
        <v>0</v>
      </c>
      <c r="M23" s="133">
        <f t="shared" si="2"/>
        <v>6757814.7081729127</v>
      </c>
      <c r="N23" s="133">
        <f t="shared" si="2"/>
        <v>21456.341563773742</v>
      </c>
      <c r="O23" s="133">
        <f t="shared" si="2"/>
        <v>0</v>
      </c>
      <c r="P23" s="133">
        <f t="shared" si="2"/>
        <v>0</v>
      </c>
      <c r="Q23" s="133">
        <f t="shared" si="2"/>
        <v>84.80767416511361</v>
      </c>
      <c r="R23" s="133">
        <f t="shared" si="2"/>
        <v>0</v>
      </c>
      <c r="S23" s="133">
        <f t="shared" si="2"/>
        <v>0</v>
      </c>
      <c r="T23" s="133">
        <f t="shared" si="1"/>
        <v>6780373.5495008323</v>
      </c>
    </row>
    <row r="24" spans="1:91" ht="20.100000000000001" customHeight="1" x14ac:dyDescent="0.25">
      <c r="A24" s="422">
        <v>53</v>
      </c>
      <c r="B24" s="138" t="s">
        <v>159</v>
      </c>
      <c r="C24" s="139">
        <f t="shared" si="2"/>
        <v>0</v>
      </c>
      <c r="D24" s="139">
        <f t="shared" si="2"/>
        <v>0</v>
      </c>
      <c r="E24" s="139">
        <f t="shared" si="2"/>
        <v>152.25287665470154</v>
      </c>
      <c r="F24" s="139">
        <f t="shared" si="2"/>
        <v>0</v>
      </c>
      <c r="G24" s="139">
        <f t="shared" si="2"/>
        <v>609.01150661880615</v>
      </c>
      <c r="H24" s="139">
        <f t="shared" si="2"/>
        <v>0</v>
      </c>
      <c r="I24" s="139">
        <f t="shared" si="2"/>
        <v>0</v>
      </c>
      <c r="J24" s="139">
        <f t="shared" si="2"/>
        <v>0</v>
      </c>
      <c r="K24" s="139">
        <f t="shared" si="2"/>
        <v>0</v>
      </c>
      <c r="L24" s="139">
        <f t="shared" si="2"/>
        <v>0</v>
      </c>
      <c r="M24" s="139">
        <f t="shared" si="2"/>
        <v>977311.2152465292</v>
      </c>
      <c r="N24" s="139">
        <f t="shared" si="2"/>
        <v>1636.7184240380416</v>
      </c>
      <c r="O24" s="139">
        <f t="shared" si="2"/>
        <v>0</v>
      </c>
      <c r="P24" s="139">
        <f t="shared" si="2"/>
        <v>0</v>
      </c>
      <c r="Q24" s="139">
        <f t="shared" si="2"/>
        <v>532.88506829145547</v>
      </c>
      <c r="R24" s="139">
        <f t="shared" si="2"/>
        <v>0</v>
      </c>
      <c r="S24" s="139">
        <f t="shared" si="2"/>
        <v>456.75862996410467</v>
      </c>
      <c r="T24" s="140">
        <f t="shared" si="1"/>
        <v>980698.84175209631</v>
      </c>
    </row>
    <row r="25" spans="1:91" ht="20.100000000000001" customHeight="1" x14ac:dyDescent="0.25">
      <c r="A25" s="127"/>
      <c r="B25" s="141" t="s">
        <v>99</v>
      </c>
      <c r="C25" s="142">
        <f t="shared" ref="C25:S25" si="3">SUM(C5:C24)</f>
        <v>10112672.90666651</v>
      </c>
      <c r="D25" s="142">
        <f t="shared" si="3"/>
        <v>174499376.99782747</v>
      </c>
      <c r="E25" s="142">
        <f t="shared" si="3"/>
        <v>27257250.32541988</v>
      </c>
      <c r="F25" s="142">
        <f t="shared" si="3"/>
        <v>8862273.7724105977</v>
      </c>
      <c r="G25" s="142">
        <f t="shared" si="3"/>
        <v>39018860.566136628</v>
      </c>
      <c r="H25" s="142">
        <f t="shared" si="3"/>
        <v>16167577.47573003</v>
      </c>
      <c r="I25" s="142">
        <f t="shared" si="3"/>
        <v>4660751.9596975641</v>
      </c>
      <c r="J25" s="142">
        <f t="shared" si="3"/>
        <v>11176399.684549995</v>
      </c>
      <c r="K25" s="142">
        <f t="shared" si="3"/>
        <v>4283480.8487566132</v>
      </c>
      <c r="L25" s="142">
        <f t="shared" si="3"/>
        <v>4425902.15652047</v>
      </c>
      <c r="M25" s="142">
        <f t="shared" si="3"/>
        <v>7748541.9915558202</v>
      </c>
      <c r="N25" s="142">
        <f t="shared" si="3"/>
        <v>27747674.75425962</v>
      </c>
      <c r="O25" s="142">
        <f t="shared" si="3"/>
        <v>4814193.6984936995</v>
      </c>
      <c r="P25" s="142">
        <f t="shared" si="3"/>
        <v>7207245.9781362331</v>
      </c>
      <c r="Q25" s="142">
        <f t="shared" si="3"/>
        <v>10032622.231109532</v>
      </c>
      <c r="R25" s="143">
        <f t="shared" si="3"/>
        <v>2291511.2443730826</v>
      </c>
      <c r="S25" s="143">
        <f t="shared" si="3"/>
        <v>1455932.0768898102</v>
      </c>
      <c r="T25" s="142">
        <f t="shared" si="1"/>
        <v>361762268.66853362</v>
      </c>
    </row>
    <row r="26" spans="1:91" s="40" customFormat="1" ht="22.5" customHeight="1" x14ac:dyDescent="0.25">
      <c r="A26" s="97"/>
      <c r="B26" s="451" t="s">
        <v>160</v>
      </c>
      <c r="C26" s="452"/>
      <c r="D26" s="452"/>
      <c r="E26" s="452"/>
      <c r="F26" s="452"/>
      <c r="G26" s="452"/>
      <c r="H26" s="452"/>
      <c r="I26" s="452"/>
      <c r="J26" s="452"/>
      <c r="K26" s="452"/>
      <c r="L26" s="452"/>
      <c r="M26" s="452"/>
      <c r="N26" s="452"/>
      <c r="O26" s="452"/>
      <c r="P26" s="452"/>
      <c r="Q26" s="452"/>
      <c r="R26" s="452"/>
      <c r="S26" s="452"/>
      <c r="T26" s="452"/>
      <c r="U26" s="34"/>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row>
    <row r="27" spans="1:91" ht="15" hidden="1" customHeight="1" x14ac:dyDescent="0.25">
      <c r="A27" s="65" t="s">
        <v>161</v>
      </c>
      <c r="B27" s="132"/>
      <c r="C27" s="96">
        <v>252</v>
      </c>
      <c r="D27" s="96">
        <v>254</v>
      </c>
      <c r="E27" s="96">
        <v>256</v>
      </c>
      <c r="F27" s="125">
        <v>258</v>
      </c>
      <c r="G27" s="96">
        <v>260</v>
      </c>
      <c r="H27" s="96">
        <v>263</v>
      </c>
      <c r="I27" s="96">
        <v>267</v>
      </c>
      <c r="J27" s="96">
        <v>268</v>
      </c>
      <c r="K27" s="96">
        <v>270</v>
      </c>
      <c r="L27" s="96">
        <v>272</v>
      </c>
      <c r="M27" s="96">
        <v>302</v>
      </c>
      <c r="N27" s="96">
        <v>304</v>
      </c>
      <c r="O27" s="96">
        <v>306</v>
      </c>
      <c r="P27" s="96">
        <v>308</v>
      </c>
      <c r="Q27" s="96">
        <v>310</v>
      </c>
      <c r="R27" s="96">
        <f>+R3</f>
        <v>350</v>
      </c>
      <c r="S27" s="96">
        <f>+S3</f>
        <v>351</v>
      </c>
      <c r="T27" s="51"/>
    </row>
    <row r="28" spans="1:91" ht="20.100000000000001" customHeight="1" x14ac:dyDescent="0.25">
      <c r="A28" s="422">
        <v>1</v>
      </c>
      <c r="B28" s="152" t="s">
        <v>5</v>
      </c>
      <c r="C28" s="153">
        <f>+UGpcntSCH*(VLOOKUP($A28,FYProj17Rev!$B$4:$K$23,10,FALSE))*VLOOKUP($A28,FYProj17SCH!$A$3:$S$22,MATCH(C$27,FYProj17SCH!$A$2:$S$2,0),FALSE)</f>
        <v>3418598.9403157616</v>
      </c>
      <c r="D28" s="153">
        <f>+UGpcntSCH*(VLOOKUP($A28,FYProj17Rev!$B$4:$K$23,10,FALSE))*VLOOKUP($A28,FYProj17SCH!$A$3:$S$22,MATCH(D$27,FYProj17SCH!$A$2:$S$2,0),FALSE)</f>
        <v>101460827.48505028</v>
      </c>
      <c r="E28" s="153">
        <f>+UGpcntSCH*(VLOOKUP($A28,FYProj17Rev!$B$4:$K$23,10,FALSE))*VLOOKUP($A28,FYProj17SCH!$A$3:$S$22,MATCH(E$27,FYProj17SCH!$A$2:$S$2,0),FALSE)</f>
        <v>10060723.862795733</v>
      </c>
      <c r="F28" s="153">
        <f>+UGpcntSCH*(VLOOKUP($A28,FYProj17Rev!$B$4:$K$23,10,FALSE))*VLOOKUP($A28,FYProj17SCH!$A$3:$S$22,MATCH(F$27,FYProj17SCH!$A$2:$S$2,0),FALSE)</f>
        <v>2297926.0132948151</v>
      </c>
      <c r="G28" s="153">
        <f>+UGpcntSCH*(VLOOKUP($A28,FYProj17Rev!$B$4:$K$23,10,FALSE))*VLOOKUP($A28,FYProj17SCH!$A$3:$S$22,MATCH(G$27,FYProj17SCH!$A$2:$S$2,0),FALSE)</f>
        <v>15828299.551004967</v>
      </c>
      <c r="H28" s="153">
        <f>+UGpcntSCH*(VLOOKUP($A28,FYProj17Rev!$B$4:$K$23,10,FALSE))*VLOOKUP($A28,FYProj17SCH!$A$3:$S$22,MATCH(H$27,FYProj17SCH!$A$2:$S$2,0),FALSE)</f>
        <v>9309236.4749001041</v>
      </c>
      <c r="I28" s="153">
        <f>+UGpcntSCH*(VLOOKUP($A28,FYProj17Rev!$B$4:$K$23,10,FALSE))*VLOOKUP($A28,FYProj17SCH!$A$3:$S$22,MATCH(I$27,FYProj17SCH!$A$2:$S$2,0),FALSE)</f>
        <v>2884430.8004597649</v>
      </c>
      <c r="J28" s="153">
        <f>+UGpcntSCH*(VLOOKUP($A28,FYProj17Rev!$B$4:$K$23,10,FALSE))*VLOOKUP($A28,FYProj17SCH!$A$3:$S$22,MATCH(J$27,FYProj17SCH!$A$2:$S$2,0),FALSE)</f>
        <v>83327.14362703079</v>
      </c>
      <c r="K28" s="153">
        <f>+UGpcntSCH*(VLOOKUP($A28,FYProj17Rev!$B$4:$K$23,10,FALSE))*VLOOKUP($A28,FYProj17SCH!$A$3:$S$22,MATCH(K$27,FYProj17SCH!$A$2:$S$2,0),FALSE)</f>
        <v>14916.587439406745</v>
      </c>
      <c r="L28" s="153">
        <f>+UGpcntSCH*(VLOOKUP($A28,FYProj17Rev!$B$4:$K$23,10,FALSE))*VLOOKUP($A28,FYProj17SCH!$A$3:$S$22,MATCH(L$27,FYProj17SCH!$A$2:$S$2,0),FALSE)</f>
        <v>491861.61168733449</v>
      </c>
      <c r="M28" s="153">
        <f>+UGpcntSCH*(VLOOKUP($A28,FYProj17Rev!$B$4:$K$23,10,FALSE))*VLOOKUP($A28,FYProj17SCH!$A$3:$S$22,MATCH(M$27,FYProj17SCH!$A$2:$S$2,0),FALSE)</f>
        <v>12987.718373966218</v>
      </c>
      <c r="N28" s="153">
        <f>+UGpcntSCH*(VLOOKUP($A28,FYProj17Rev!$B$4:$K$23,10,FALSE))*VLOOKUP($A28,FYProj17SCH!$A$3:$S$22,MATCH(N$27,FYProj17SCH!$A$2:$S$2,0),FALSE)</f>
        <v>4758648.5757128103</v>
      </c>
      <c r="O28" s="153">
        <f>+UGpcntSCH*(VLOOKUP($A28,FYProj17Rev!$B$4:$K$23,10,FALSE))*VLOOKUP($A28,FYProj17SCH!$A$3:$S$22,MATCH(O$27,FYProj17SCH!$A$2:$S$2,0),FALSE)</f>
        <v>1420419.1797904044</v>
      </c>
      <c r="P28" s="153">
        <f>+UGpcntSCH*(VLOOKUP($A28,FYProj17Rev!$B$4:$K$23,10,FALSE))*VLOOKUP($A28,FYProj17SCH!$A$3:$S$22,MATCH(P$27,FYProj17SCH!$A$2:$S$2,0),FALSE)</f>
        <v>56837.341794980879</v>
      </c>
      <c r="Q28" s="153">
        <f>+UGpcntSCH*(VLOOKUP($A28,FYProj17Rev!$B$4:$K$23,10,FALSE))*VLOOKUP($A28,FYProj17SCH!$A$3:$S$22,MATCH(Q$27,FYProj17SCH!$A$2:$S$2,0),FALSE)</f>
        <v>3526101.2428963133</v>
      </c>
      <c r="R28" s="153">
        <f>+UGpcntSCH*(VLOOKUP($A28,FYProj17Rev!$B$4:$K$23,10,FALSE))*VLOOKUP($A28,FYProj17SCH!$A$3:$S$22,MATCH(R$27,FYProj17SCH!$A$2:$S$2,0),FALSE)</f>
        <v>2138730.0197604569</v>
      </c>
      <c r="S28" s="153">
        <f>+UGpcntSCH*(VLOOKUP($A28,FYProj17Rev!$B$4:$K$23,10,FALSE))*VLOOKUP($A28,FYProj17SCH!$A$3:$S$22,MATCH(S$27,FYProj17SCH!$A$2:$S$2,0),FALSE)</f>
        <v>54394.107645422875</v>
      </c>
      <c r="T28" s="154">
        <f t="shared" ref="T28:T47" si="4">SUM(C28:Q28)+R28+S28</f>
        <v>157818266.65654954</v>
      </c>
    </row>
    <row r="29" spans="1:91" s="40" customFormat="1" ht="20.100000000000001" customHeight="1" x14ac:dyDescent="0.25">
      <c r="A29" s="422">
        <v>3</v>
      </c>
      <c r="B29" s="155" t="s">
        <v>13</v>
      </c>
      <c r="C29" s="133">
        <f>+GPpcntSCH*(VLOOKUP($A29,FYProj17Rev!$B$4:$K$23,10,FALSE))*VLOOKUP($A29,FYProj17SCH!$A$3:$S$22,MATCH(C$27,FYProj17SCH!$A$2:$S$2,0),FALSE)</f>
        <v>21138.092764746463</v>
      </c>
      <c r="D29" s="133">
        <f>+GPpcntSCH*(VLOOKUP($A29,FYProj17Rev!$B$4:$K$23,10,FALSE))*VLOOKUP($A29,FYProj17SCH!$A$3:$S$22,MATCH(D$27,FYProj17SCH!$A$2:$S$2,0),FALSE)</f>
        <v>1837283.3005213323</v>
      </c>
      <c r="E29" s="133">
        <f>+GPpcntSCH*(VLOOKUP($A29,FYProj17Rev!$B$4:$K$23,10,FALSE))*VLOOKUP($A29,FYProj17SCH!$A$3:$S$22,MATCH(E$27,FYProj17SCH!$A$2:$S$2,0),FALSE)</f>
        <v>63073.798947693133</v>
      </c>
      <c r="F29" s="133">
        <f>+GPpcntSCH*(VLOOKUP($A29,FYProj17Rev!$B$4:$K$23,10,FALSE))*VLOOKUP($A29,FYProj17SCH!$A$3:$S$22,MATCH(F$27,FYProj17SCH!$A$2:$S$2,0),FALSE)</f>
        <v>10015.767444235573</v>
      </c>
      <c r="G29" s="133">
        <f>+GPpcntSCH*(VLOOKUP($A29,FYProj17Rev!$B$4:$K$23,10,FALSE))*VLOOKUP($A29,FYProj17SCH!$A$3:$S$22,MATCH(G$27,FYProj17SCH!$A$2:$S$2,0),FALSE)</f>
        <v>123026.5372187123</v>
      </c>
      <c r="H29" s="133">
        <f>+GPpcntSCH*(VLOOKUP($A29,FYProj17Rev!$B$4:$K$23,10,FALSE))*VLOOKUP($A29,FYProj17SCH!$A$3:$S$22,MATCH(H$27,FYProj17SCH!$A$2:$S$2,0),FALSE)</f>
        <v>11633.044340330269</v>
      </c>
      <c r="I29" s="133">
        <f>+GPpcntSCH*(VLOOKUP($A29,FYProj17Rev!$B$4:$K$23,10,FALSE))*VLOOKUP($A29,FYProj17SCH!$A$3:$S$22,MATCH(I$27,FYProj17SCH!$A$2:$S$2,0),FALSE)</f>
        <v>40006.323219184582</v>
      </c>
      <c r="J29" s="133">
        <f>+GPpcntSCH*(VLOOKUP($A29,FYProj17Rev!$B$4:$K$23,10,FALSE))*VLOOKUP($A29,FYProj17SCH!$A$3:$S$22,MATCH(J$27,FYProj17SCH!$A$2:$S$2,0),FALSE)</f>
        <v>4993.697082678359</v>
      </c>
      <c r="K29" s="133">
        <f>+GPpcntSCH*(VLOOKUP($A29,FYProj17Rev!$B$4:$K$23,10,FALSE))*VLOOKUP($A29,FYProj17SCH!$A$3:$S$22,MATCH(K$27,FYProj17SCH!$A$2:$S$2,0),FALSE)</f>
        <v>16796.981096281754</v>
      </c>
      <c r="L29" s="133">
        <f>+GPpcntSCH*(VLOOKUP($A29,FYProj17Rev!$B$4:$K$23,10,FALSE))*VLOOKUP($A29,FYProj17SCH!$A$3:$S$22,MATCH(L$27,FYProj17SCH!$A$2:$S$2,0),FALSE)</f>
        <v>1617.276896094696</v>
      </c>
      <c r="M29" s="133">
        <f>+GPpcntSCH*(VLOOKUP($A29,FYProj17Rev!$B$4:$K$23,10,FALSE))*VLOOKUP($A29,FYProj17SCH!$A$3:$S$22,MATCH(M$27,FYProj17SCH!$A$2:$S$2,0),FALSE)</f>
        <v>283.73278878854313</v>
      </c>
      <c r="N29" s="133">
        <f>+GPpcntSCH*(VLOOKUP($A29,FYProj17Rev!$B$4:$K$23,10,FALSE))*VLOOKUP($A29,FYProj17SCH!$A$3:$S$22,MATCH(N$27,FYProj17SCH!$A$2:$S$2,0),FALSE)</f>
        <v>337783.8850527606</v>
      </c>
      <c r="O29" s="133">
        <f>+GPpcntSCH*(VLOOKUP($A29,FYProj17Rev!$B$4:$K$23,10,FALSE))*VLOOKUP($A29,FYProj17SCH!$A$3:$S$22,MATCH(O$27,FYProj17SCH!$A$2:$S$2,0),FALSE)</f>
        <v>198.61295215198021</v>
      </c>
      <c r="P29" s="133">
        <f>+GPpcntSCH*(VLOOKUP($A29,FYProj17Rev!$B$4:$K$23,10,FALSE))*VLOOKUP($A29,FYProj17SCH!$A$3:$S$22,MATCH(P$27,FYProj17SCH!$A$2:$S$2,0),FALSE)</f>
        <v>49596.491480237339</v>
      </c>
      <c r="Q29" s="133">
        <f>+GPpcntSCH*(VLOOKUP($A29,FYProj17Rev!$B$4:$K$23,10,FALSE))*VLOOKUP($A29,FYProj17SCH!$A$3:$S$22,MATCH(Q$27,FYProj17SCH!$A$2:$S$2,0),FALSE)</f>
        <v>23720.061142722207</v>
      </c>
      <c r="R29" s="133">
        <f>+GPpcntSCH*(VLOOKUP($A29,FYProj17Rev!$B$4:$K$23,10,FALSE))*VLOOKUP($A29,FYProj17SCH!$A$3:$S$22,MATCH(R$27,FYProj17SCH!$A$2:$S$2,0),FALSE)</f>
        <v>0</v>
      </c>
      <c r="S29" s="133">
        <f>+GPpcntSCH*(VLOOKUP($A29,FYProj17Rev!$B$4:$K$23,10,FALSE))*VLOOKUP($A29,FYProj17SCH!$A$3:$S$22,MATCH(S$27,FYProj17SCH!$A$2:$S$2,0),FALSE)</f>
        <v>169033.80892077455</v>
      </c>
      <c r="T29" s="156">
        <f t="shared" si="4"/>
        <v>2710201.4118687245</v>
      </c>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row>
    <row r="30" spans="1:91" ht="20.100000000000001" customHeight="1" x14ac:dyDescent="0.25">
      <c r="A30" s="422">
        <v>5</v>
      </c>
      <c r="B30" s="157" t="s">
        <v>16</v>
      </c>
      <c r="C30" s="158">
        <f>+GPpcntSCH*(VLOOKUP($A30,FYProj17Rev!$B$4:$K$23,10,FALSE))*VLOOKUP($A30,FYProj17SCH!$A$3:$S$22,MATCH(C$27,FYProj17SCH!$A$2:$S$2,0),FALSE)</f>
        <v>475.165236121139</v>
      </c>
      <c r="D30" s="158">
        <f>+GPpcntSCH*(VLOOKUP($A30,FYProj17Rev!$B$4:$K$23,10,FALSE))*VLOOKUP($A30,FYProj17SCH!$A$3:$S$22,MATCH(D$27,FYProj17SCH!$A$2:$S$2,0),FALSE)</f>
        <v>10823.208156092611</v>
      </c>
      <c r="E30" s="158">
        <f>+GPpcntSCH*(VLOOKUP($A30,FYProj17Rev!$B$4:$K$23,10,FALSE))*VLOOKUP($A30,FYProj17SCH!$A$3:$S$22,MATCH(E$27,FYProj17SCH!$A$2:$S$2,0),FALSE)</f>
        <v>0</v>
      </c>
      <c r="F30" s="158">
        <f>+GPpcntSCH*(VLOOKUP($A30,FYProj17Rev!$B$4:$K$23,10,FALSE))*VLOOKUP($A30,FYProj17SCH!$A$3:$S$22,MATCH(F$27,FYProj17SCH!$A$2:$S$2,0),FALSE)</f>
        <v>1583.8841204037967</v>
      </c>
      <c r="G30" s="158">
        <f>+GPpcntSCH*(VLOOKUP($A30,FYProj17Rev!$B$4:$K$23,10,FALSE))*VLOOKUP($A30,FYProj17SCH!$A$3:$S$22,MATCH(G$27,FYProj17SCH!$A$2:$S$2,0),FALSE)</f>
        <v>422.36909877434579</v>
      </c>
      <c r="H30" s="158">
        <f>+GPpcntSCH*(VLOOKUP($A30,FYProj17Rev!$B$4:$K$23,10,FALSE))*VLOOKUP($A30,FYProj17SCH!$A$3:$S$22,MATCH(H$27,FYProj17SCH!$A$2:$S$2,0),FALSE)</f>
        <v>0</v>
      </c>
      <c r="I30" s="158">
        <f>+GPpcntSCH*(VLOOKUP($A30,FYProj17Rev!$B$4:$K$23,10,FALSE))*VLOOKUP($A30,FYProj17SCH!$A$3:$S$22,MATCH(I$27,FYProj17SCH!$A$2:$S$2,0),FALSE)</f>
        <v>0</v>
      </c>
      <c r="J30" s="158">
        <f>+GPpcntSCH*(VLOOKUP($A30,FYProj17Rev!$B$4:$K$23,10,FALSE))*VLOOKUP($A30,FYProj17SCH!$A$3:$S$22,MATCH(J$27,FYProj17SCH!$A$2:$S$2,0),FALSE)</f>
        <v>158.38841204037968</v>
      </c>
      <c r="K30" s="158">
        <f>+GPpcntSCH*(VLOOKUP($A30,FYProj17Rev!$B$4:$K$23,10,FALSE))*VLOOKUP($A30,FYProj17SCH!$A$3:$S$22,MATCH(K$27,FYProj17SCH!$A$2:$S$2,0),FALSE)</f>
        <v>422.36909877434579</v>
      </c>
      <c r="L30" s="158">
        <f>+GPpcntSCH*(VLOOKUP($A30,FYProj17Rev!$B$4:$K$23,10,FALSE))*VLOOKUP($A30,FYProj17SCH!$A$3:$S$22,MATCH(L$27,FYProj17SCH!$A$2:$S$2,0),FALSE)</f>
        <v>35637.392709085427</v>
      </c>
      <c r="M30" s="158">
        <f>+GPpcntSCH*(VLOOKUP($A30,FYProj17Rev!$B$4:$K$23,10,FALSE))*VLOOKUP($A30,FYProj17SCH!$A$3:$S$22,MATCH(M$27,FYProj17SCH!$A$2:$S$2,0),FALSE)</f>
        <v>0</v>
      </c>
      <c r="N30" s="158">
        <f>+GPpcntSCH*(VLOOKUP($A30,FYProj17Rev!$B$4:$K$23,10,FALSE))*VLOOKUP($A30,FYProj17SCH!$A$3:$S$22,MATCH(N$27,FYProj17SCH!$A$2:$S$2,0),FALSE)</f>
        <v>206881.66419340926</v>
      </c>
      <c r="O30" s="158">
        <f>+GPpcntSCH*(VLOOKUP($A30,FYProj17Rev!$B$4:$K$23,10,FALSE))*VLOOKUP($A30,FYProj17SCH!$A$3:$S$22,MATCH(O$27,FYProj17SCH!$A$2:$S$2,0),FALSE)</f>
        <v>316.77682408075935</v>
      </c>
      <c r="P30" s="158">
        <f>+GPpcntSCH*(VLOOKUP($A30,FYProj17Rev!$B$4:$K$23,10,FALSE))*VLOOKUP($A30,FYProj17SCH!$A$3:$S$22,MATCH(P$27,FYProj17SCH!$A$2:$S$2,0),FALSE)</f>
        <v>158.38841204037968</v>
      </c>
      <c r="Q30" s="158">
        <f>+GPpcntSCH*(VLOOKUP($A30,FYProj17Rev!$B$4:$K$23,10,FALSE))*VLOOKUP($A30,FYProj17SCH!$A$3:$S$22,MATCH(Q$27,FYProj17SCH!$A$2:$S$2,0),FALSE)</f>
        <v>5490.7982840664954</v>
      </c>
      <c r="R30" s="158">
        <f>+GPpcntSCH*(VLOOKUP($A30,FYProj17Rev!$B$4:$K$23,10,FALSE))*VLOOKUP($A30,FYProj17SCH!$A$3:$S$22,MATCH(R$27,FYProj17SCH!$A$2:$S$2,0),FALSE)</f>
        <v>0</v>
      </c>
      <c r="S30" s="158">
        <f>+GPpcntSCH*(VLOOKUP($A30,FYProj17Rev!$B$4:$K$23,10,FALSE))*VLOOKUP($A30,FYProj17SCH!$A$3:$S$22,MATCH(S$27,FYProj17SCH!$A$2:$S$2,0),FALSE)</f>
        <v>263.98068673396614</v>
      </c>
      <c r="T30" s="159">
        <f t="shared" si="4"/>
        <v>262634.3852316229</v>
      </c>
    </row>
    <row r="31" spans="1:91" s="40" customFormat="1" ht="20.100000000000001" customHeight="1" x14ac:dyDescent="0.25">
      <c r="A31" s="422">
        <v>7</v>
      </c>
      <c r="B31" s="155" t="s">
        <v>18</v>
      </c>
      <c r="C31" s="133">
        <f>+GPpcntSCH*(VLOOKUP($A31,FYProj17Rev!$B$4:$K$23,10,FALSE))*VLOOKUP($A31,FYProj17SCH!$A$3:$S$22,MATCH(C$27,FYProj17SCH!$A$2:$S$2,0),FALSE)</f>
        <v>11380.118302928797</v>
      </c>
      <c r="D31" s="133">
        <f>+GPpcntSCH*(VLOOKUP($A31,FYProj17Rev!$B$4:$K$23,10,FALSE))*VLOOKUP($A31,FYProj17SCH!$A$3:$S$22,MATCH(D$27,FYProj17SCH!$A$2:$S$2,0),FALSE)</f>
        <v>101847.27724890057</v>
      </c>
      <c r="E31" s="133">
        <f>+GPpcntSCH*(VLOOKUP($A31,FYProj17Rev!$B$4:$K$23,10,FALSE))*VLOOKUP($A31,FYProj17SCH!$A$3:$S$22,MATCH(E$27,FYProj17SCH!$A$2:$S$2,0),FALSE)</f>
        <v>5164.0872971273529</v>
      </c>
      <c r="F31" s="133">
        <f>+GPpcntSCH*(VLOOKUP($A31,FYProj17Rev!$B$4:$K$23,10,FALSE))*VLOOKUP($A31,FYProj17SCH!$A$3:$S$22,MATCH(F$27,FYProj17SCH!$A$2:$S$2,0),FALSE)</f>
        <v>4638.1154427903075</v>
      </c>
      <c r="G31" s="133">
        <f>+GPpcntSCH*(VLOOKUP($A31,FYProj17Rev!$B$4:$K$23,10,FALSE))*VLOOKUP($A31,FYProj17SCH!$A$3:$S$22,MATCH(G$27,FYProj17SCH!$A$2:$S$2,0),FALSE)</f>
        <v>1526274.6900398619</v>
      </c>
      <c r="H31" s="133">
        <f>+GPpcntSCH*(VLOOKUP($A31,FYProj17Rev!$B$4:$K$23,10,FALSE))*VLOOKUP($A31,FYProj17SCH!$A$3:$S$22,MATCH(H$27,FYProj17SCH!$A$2:$S$2,0),FALSE)</f>
        <v>9850.0183630392112</v>
      </c>
      <c r="I31" s="133">
        <f>+GPpcntSCH*(VLOOKUP($A31,FYProj17Rev!$B$4:$K$23,10,FALSE))*VLOOKUP($A31,FYProj17SCH!$A$3:$S$22,MATCH(I$27,FYProj17SCH!$A$2:$S$2,0),FALSE)</f>
        <v>2199.5186635912801</v>
      </c>
      <c r="J31" s="133">
        <f>+GPpcntSCH*(VLOOKUP($A31,FYProj17Rev!$B$4:$K$23,10,FALSE))*VLOOKUP($A31,FYProj17SCH!$A$3:$S$22,MATCH(J$27,FYProj17SCH!$A$2:$S$2,0),FALSE)</f>
        <v>4972.8248046411545</v>
      </c>
      <c r="K31" s="133">
        <f>+GPpcntSCH*(VLOOKUP($A31,FYProj17Rev!$B$4:$K$23,10,FALSE))*VLOOKUP($A31,FYProj17SCH!$A$3:$S$22,MATCH(K$27,FYProj17SCH!$A$2:$S$2,0),FALSE)</f>
        <v>1482.2843167680364</v>
      </c>
      <c r="L31" s="133">
        <f>+GPpcntSCH*(VLOOKUP($A31,FYProj17Rev!$B$4:$K$23,10,FALSE))*VLOOKUP($A31,FYProj17SCH!$A$3:$S$22,MATCH(L$27,FYProj17SCH!$A$2:$S$2,0),FALSE)</f>
        <v>1004.1280855525409</v>
      </c>
      <c r="M31" s="133">
        <f>+GPpcntSCH*(VLOOKUP($A31,FYProj17Rev!$B$4:$K$23,10,FALSE))*VLOOKUP($A31,FYProj17SCH!$A$3:$S$22,MATCH(M$27,FYProj17SCH!$A$2:$S$2,0),FALSE)</f>
        <v>0</v>
      </c>
      <c r="N31" s="133">
        <f>+GPpcntSCH*(VLOOKUP($A31,FYProj17Rev!$B$4:$K$23,10,FALSE))*VLOOKUP($A31,FYProj17SCH!$A$3:$S$22,MATCH(N$27,FYProj17SCH!$A$2:$S$2,0),FALSE)</f>
        <v>21277.952289089557</v>
      </c>
      <c r="O31" s="133">
        <f>+GPpcntSCH*(VLOOKUP($A31,FYProj17Rev!$B$4:$K$23,10,FALSE))*VLOOKUP($A31,FYProj17SCH!$A$3:$S$22,MATCH(O$27,FYProj17SCH!$A$2:$S$2,0),FALSE)</f>
        <v>54940.150966660447</v>
      </c>
      <c r="P31" s="133">
        <f>+GPpcntSCH*(VLOOKUP($A31,FYProj17Rev!$B$4:$K$23,10,FALSE))*VLOOKUP($A31,FYProj17SCH!$A$3:$S$22,MATCH(P$27,FYProj17SCH!$A$2:$S$2,0),FALSE)</f>
        <v>1195.3905780387392</v>
      </c>
      <c r="Q31" s="133">
        <f>+GPpcntSCH*(VLOOKUP($A31,FYProj17Rev!$B$4:$K$23,10,FALSE))*VLOOKUP($A31,FYProj17SCH!$A$3:$S$22,MATCH(Q$27,FYProj17SCH!$A$2:$S$2,0),FALSE)</f>
        <v>31988.651868316661</v>
      </c>
      <c r="R31" s="133">
        <f>+GPpcntSCH*(VLOOKUP($A31,FYProj17Rev!$B$4:$K$23,10,FALSE))*VLOOKUP($A31,FYProj17SCH!$A$3:$S$22,MATCH(R$27,FYProj17SCH!$A$2:$S$2,0),FALSE)</f>
        <v>143.44686936464868</v>
      </c>
      <c r="S31" s="133">
        <f>+GPpcntSCH*(VLOOKUP($A31,FYProj17Rev!$B$4:$K$23,10,FALSE))*VLOOKUP($A31,FYProj17SCH!$A$3:$S$22,MATCH(S$27,FYProj17SCH!$A$2:$S$2,0),FALSE)</f>
        <v>28043.862960788818</v>
      </c>
      <c r="T31" s="156">
        <f t="shared" si="4"/>
        <v>1806402.5180974598</v>
      </c>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row>
    <row r="32" spans="1:91" ht="20.100000000000001" customHeight="1" x14ac:dyDescent="0.25">
      <c r="A32" s="422">
        <v>9</v>
      </c>
      <c r="B32" s="157" t="s">
        <v>22</v>
      </c>
      <c r="C32" s="158">
        <f>+GPpcntSCH*(VLOOKUP($A32,FYProj17Rev!$B$4:$K$23,10,FALSE))*VLOOKUP($A32,FYProj17SCH!$A$3:$S$22,MATCH(C$27,FYProj17SCH!$A$2:$S$2,0),FALSE)</f>
        <v>766.60161640003469</v>
      </c>
      <c r="D32" s="158">
        <f>+GPpcntSCH*(VLOOKUP($A32,FYProj17Rev!$B$4:$K$23,10,FALSE))*VLOOKUP($A32,FYProj17SCH!$A$3:$S$22,MATCH(D$27,FYProj17SCH!$A$2:$S$2,0),FALSE)</f>
        <v>33134.22541995706</v>
      </c>
      <c r="E32" s="158">
        <f>+GPpcntSCH*(VLOOKUP($A32,FYProj17Rev!$B$4:$K$23,10,FALSE))*VLOOKUP($A32,FYProj17SCH!$A$3:$S$22,MATCH(E$27,FYProj17SCH!$A$2:$S$2,0),FALSE)</f>
        <v>596.24570164447152</v>
      </c>
      <c r="F32" s="158">
        <f>+GPpcntSCH*(VLOOKUP($A32,FYProj17Rev!$B$4:$K$23,10,FALSE))*VLOOKUP($A32,FYProj17SCH!$A$3:$S$22,MATCH(F$27,FYProj17SCH!$A$2:$S$2,0),FALSE)</f>
        <v>1873.9150623111962</v>
      </c>
      <c r="G32" s="158">
        <f>+GPpcntSCH*(VLOOKUP($A32,FYProj17Rev!$B$4:$K$23,10,FALSE))*VLOOKUP($A32,FYProj17SCH!$A$3:$S$22,MATCH(G$27,FYProj17SCH!$A$2:$S$2,0),FALSE)</f>
        <v>6856.8255689114212</v>
      </c>
      <c r="H32" s="158">
        <f>+GPpcntSCH*(VLOOKUP($A32,FYProj17Rev!$B$4:$K$23,10,FALSE))*VLOOKUP($A32,FYProj17SCH!$A$3:$S$22,MATCH(H$27,FYProj17SCH!$A$2:$S$2,0),FALSE)</f>
        <v>615197.79716102791</v>
      </c>
      <c r="I32" s="158">
        <f>+GPpcntSCH*(VLOOKUP($A32,FYProj17Rev!$B$4:$K$23,10,FALSE))*VLOOKUP($A32,FYProj17SCH!$A$3:$S$22,MATCH(I$27,FYProj17SCH!$A$2:$S$2,0),FALSE)</f>
        <v>212.9448934444541</v>
      </c>
      <c r="J32" s="158">
        <f>+GPpcntSCH*(VLOOKUP($A32,FYProj17Rev!$B$4:$K$23,10,FALSE))*VLOOKUP($A32,FYProj17SCH!$A$3:$S$22,MATCH(J$27,FYProj17SCH!$A$2:$S$2,0),FALSE)</f>
        <v>383.30080820001734</v>
      </c>
      <c r="K32" s="158">
        <f>+GPpcntSCH*(VLOOKUP($A32,FYProj17Rev!$B$4:$K$23,10,FALSE))*VLOOKUP($A32,FYProj17SCH!$A$3:$S$22,MATCH(K$27,FYProj17SCH!$A$2:$S$2,0),FALSE)</f>
        <v>6814.236590222531</v>
      </c>
      <c r="L32" s="158">
        <f>+GPpcntSCH*(VLOOKUP($A32,FYProj17Rev!$B$4:$K$23,10,FALSE))*VLOOKUP($A32,FYProj17SCH!$A$3:$S$22,MATCH(L$27,FYProj17SCH!$A$2:$S$2,0),FALSE)</f>
        <v>255.53387213334494</v>
      </c>
      <c r="M32" s="158">
        <f>+GPpcntSCH*(VLOOKUP($A32,FYProj17Rev!$B$4:$K$23,10,FALSE))*VLOOKUP($A32,FYProj17SCH!$A$3:$S$22,MATCH(M$27,FYProj17SCH!$A$2:$S$2,0),FALSE)</f>
        <v>0</v>
      </c>
      <c r="N32" s="158">
        <f>+GPpcntSCH*(VLOOKUP($A32,FYProj17Rev!$B$4:$K$23,10,FALSE))*VLOOKUP($A32,FYProj17SCH!$A$3:$S$22,MATCH(N$27,FYProj17SCH!$A$2:$S$2,0),FALSE)</f>
        <v>1533.2032328000694</v>
      </c>
      <c r="O32" s="158">
        <f>+GPpcntSCH*(VLOOKUP($A32,FYProj17Rev!$B$4:$K$23,10,FALSE))*VLOOKUP($A32,FYProj17SCH!$A$3:$S$22,MATCH(O$27,FYProj17SCH!$A$2:$S$2,0),FALSE)</f>
        <v>0</v>
      </c>
      <c r="P32" s="158">
        <f>+GPpcntSCH*(VLOOKUP($A32,FYProj17Rev!$B$4:$K$23,10,FALSE))*VLOOKUP($A32,FYProj17SCH!$A$3:$S$22,MATCH(P$27,FYProj17SCH!$A$2:$S$2,0),FALSE)</f>
        <v>0</v>
      </c>
      <c r="Q32" s="158">
        <f>+GPpcntSCH*(VLOOKUP($A32,FYProj17Rev!$B$4:$K$23,10,FALSE))*VLOOKUP($A32,FYProj17SCH!$A$3:$S$22,MATCH(Q$27,FYProj17SCH!$A$2:$S$2,0),FALSE)</f>
        <v>851.77957377781638</v>
      </c>
      <c r="R32" s="158">
        <f>+GPpcntSCH*(VLOOKUP($A32,FYProj17Rev!$B$4:$K$23,10,FALSE))*VLOOKUP($A32,FYProj17SCH!$A$3:$S$22,MATCH(R$27,FYProj17SCH!$A$2:$S$2,0),FALSE)</f>
        <v>0</v>
      </c>
      <c r="S32" s="158">
        <f>+GPpcntSCH*(VLOOKUP($A32,FYProj17Rev!$B$4:$K$23,10,FALSE))*VLOOKUP($A32,FYProj17SCH!$A$3:$S$22,MATCH(S$27,FYProj17SCH!$A$2:$S$2,0),FALSE)</f>
        <v>3108.9954442890298</v>
      </c>
      <c r="T32" s="159">
        <f t="shared" si="4"/>
        <v>671585.60494511947</v>
      </c>
    </row>
    <row r="33" spans="1:91" s="40" customFormat="1" ht="20.100000000000001" customHeight="1" x14ac:dyDescent="0.25">
      <c r="A33" s="422">
        <v>11</v>
      </c>
      <c r="B33" s="155" t="s">
        <v>25</v>
      </c>
      <c r="C33" s="133">
        <f>+GPpcntSCH*(VLOOKUP($A33,FYProj17Rev!$B$4:$K$23,10,FALSE))*VLOOKUP($A33,FYProj17SCH!$A$3:$S$22,MATCH(C$27,FYProj17SCH!$A$2:$S$2,0),FALSE)</f>
        <v>0</v>
      </c>
      <c r="D33" s="133">
        <f>+GPpcntSCH*(VLOOKUP($A33,FYProj17Rev!$B$4:$K$23,10,FALSE))*VLOOKUP($A33,FYProj17SCH!$A$3:$S$22,MATCH(D$27,FYProj17SCH!$A$2:$S$2,0),FALSE)</f>
        <v>35377.882743629263</v>
      </c>
      <c r="E33" s="133">
        <f>+GPpcntSCH*(VLOOKUP($A33,FYProj17Rev!$B$4:$K$23,10,FALSE))*VLOOKUP($A33,FYProj17SCH!$A$3:$S$22,MATCH(E$27,FYProj17SCH!$A$2:$S$2,0),FALSE)</f>
        <v>0</v>
      </c>
      <c r="F33" s="133">
        <f>+GPpcntSCH*(VLOOKUP($A33,FYProj17Rev!$B$4:$K$23,10,FALSE))*VLOOKUP($A33,FYProj17SCH!$A$3:$S$22,MATCH(F$27,FYProj17SCH!$A$2:$S$2,0),FALSE)</f>
        <v>887175.94108886272</v>
      </c>
      <c r="G33" s="133">
        <f>+GPpcntSCH*(VLOOKUP($A33,FYProj17Rev!$B$4:$K$23,10,FALSE))*VLOOKUP($A33,FYProj17SCH!$A$3:$S$22,MATCH(G$27,FYProj17SCH!$A$2:$S$2,0),FALSE)</f>
        <v>1754.2751773700461</v>
      </c>
      <c r="H33" s="133">
        <f>+GPpcntSCH*(VLOOKUP($A33,FYProj17Rev!$B$4:$K$23,10,FALSE))*VLOOKUP($A33,FYProj17SCH!$A$3:$S$22,MATCH(H$27,FYProj17SCH!$A$2:$S$2,0),FALSE)</f>
        <v>3995.8490151206611</v>
      </c>
      <c r="I33" s="133">
        <f>+GPpcntSCH*(VLOOKUP($A33,FYProj17Rev!$B$4:$K$23,10,FALSE))*VLOOKUP($A33,FYProj17SCH!$A$3:$S$22,MATCH(I$27,FYProj17SCH!$A$2:$S$2,0),FALSE)</f>
        <v>1120.7869188753073</v>
      </c>
      <c r="J33" s="133">
        <f>+GPpcntSCH*(VLOOKUP($A33,FYProj17Rev!$B$4:$K$23,10,FALSE))*VLOOKUP($A33,FYProj17SCH!$A$3:$S$22,MATCH(J$27,FYProj17SCH!$A$2:$S$2,0),FALSE)</f>
        <v>0</v>
      </c>
      <c r="K33" s="133">
        <f>+GPpcntSCH*(VLOOKUP($A33,FYProj17Rev!$B$4:$K$23,10,FALSE))*VLOOKUP($A33,FYProj17SCH!$A$3:$S$22,MATCH(K$27,FYProj17SCH!$A$2:$S$2,0),FALSE)</f>
        <v>8576.4564226980019</v>
      </c>
      <c r="L33" s="133">
        <f>+GPpcntSCH*(VLOOKUP($A33,FYProj17Rev!$B$4:$K$23,10,FALSE))*VLOOKUP($A33,FYProj17SCH!$A$3:$S$22,MATCH(L$27,FYProj17SCH!$A$2:$S$2,0),FALSE)</f>
        <v>3118.7114264356378</v>
      </c>
      <c r="M33" s="133">
        <f>+GPpcntSCH*(VLOOKUP($A33,FYProj17Rev!$B$4:$K$23,10,FALSE))*VLOOKUP($A33,FYProj17SCH!$A$3:$S$22,MATCH(M$27,FYProj17SCH!$A$2:$S$2,0),FALSE)</f>
        <v>0</v>
      </c>
      <c r="N33" s="133">
        <f>+GPpcntSCH*(VLOOKUP($A33,FYProj17Rev!$B$4:$K$23,10,FALSE))*VLOOKUP($A33,FYProj17SCH!$A$3:$S$22,MATCH(N$27,FYProj17SCH!$A$2:$S$2,0),FALSE)</f>
        <v>1851.7349094461599</v>
      </c>
      <c r="O33" s="133">
        <f>+GPpcntSCH*(VLOOKUP($A33,FYProj17Rev!$B$4:$K$23,10,FALSE))*VLOOKUP($A33,FYProj17SCH!$A$3:$S$22,MATCH(O$27,FYProj17SCH!$A$2:$S$2,0),FALSE)</f>
        <v>97.459732076113681</v>
      </c>
      <c r="P33" s="133">
        <f>+GPpcntSCH*(VLOOKUP($A33,FYProj17Rev!$B$4:$K$23,10,FALSE))*VLOOKUP($A33,FYProj17SCH!$A$3:$S$22,MATCH(P$27,FYProj17SCH!$A$2:$S$2,0),FALSE)</f>
        <v>0</v>
      </c>
      <c r="Q33" s="133">
        <f>+GPpcntSCH*(VLOOKUP($A33,FYProj17Rev!$B$4:$K$23,10,FALSE))*VLOOKUP($A33,FYProj17SCH!$A$3:$S$22,MATCH(Q$27,FYProj17SCH!$A$2:$S$2,0),FALSE)</f>
        <v>633.48825849473894</v>
      </c>
      <c r="R33" s="133">
        <f>+GPpcntSCH*(VLOOKUP($A33,FYProj17Rev!$B$4:$K$23,10,FALSE))*VLOOKUP($A33,FYProj17SCH!$A$3:$S$22,MATCH(R$27,FYProj17SCH!$A$2:$S$2,0),FALSE)</f>
        <v>0</v>
      </c>
      <c r="S33" s="133">
        <f>+GPpcntSCH*(VLOOKUP($A33,FYProj17Rev!$B$4:$K$23,10,FALSE))*VLOOKUP($A33,FYProj17SCH!$A$3:$S$22,MATCH(S$27,FYProj17SCH!$A$2:$S$2,0),FALSE)</f>
        <v>1364.4362490655913</v>
      </c>
      <c r="T33" s="156">
        <f t="shared" si="4"/>
        <v>945067.02194207429</v>
      </c>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row>
    <row r="34" spans="1:91" s="40" customFormat="1" ht="20.100000000000001" customHeight="1" x14ac:dyDescent="0.25">
      <c r="A34" s="422">
        <v>17</v>
      </c>
      <c r="B34" s="155" t="s">
        <v>30</v>
      </c>
      <c r="C34" s="133">
        <f>+GPpcntSCH*(VLOOKUP($A34,FYProj17Rev!$B$4:$K$23,10,FALSE))*VLOOKUP($A34,FYProj17SCH!$A$3:$S$22,MATCH(C$27,FYProj17SCH!$A$2:$S$2,0),FALSE)</f>
        <v>1331.0306542921217</v>
      </c>
      <c r="D34" s="133">
        <f>+GPpcntSCH*(VLOOKUP($A34,FYProj17Rev!$B$4:$K$23,10,FALSE))*VLOOKUP($A34,FYProj17SCH!$A$3:$S$22,MATCH(D$27,FYProj17SCH!$A$2:$S$2,0),FALSE)</f>
        <v>5577.6522656050811</v>
      </c>
      <c r="E34" s="133">
        <f>+GPpcntSCH*(VLOOKUP($A34,FYProj17Rev!$B$4:$K$23,10,FALSE))*VLOOKUP($A34,FYProj17SCH!$A$3:$S$22,MATCH(E$27,FYProj17SCH!$A$2:$S$2,0),FALSE)</f>
        <v>0</v>
      </c>
      <c r="F34" s="133">
        <f>+GPpcntSCH*(VLOOKUP($A34,FYProj17Rev!$B$4:$K$23,10,FALSE))*VLOOKUP($A34,FYProj17SCH!$A$3:$S$22,MATCH(F$27,FYProj17SCH!$A$2:$S$2,0),FALSE)</f>
        <v>3232.5030175665811</v>
      </c>
      <c r="G34" s="133">
        <f>+GPpcntSCH*(VLOOKUP($A34,FYProj17Rev!$B$4:$K$23,10,FALSE))*VLOOKUP($A34,FYProj17SCH!$A$3:$S$22,MATCH(G$27,FYProj17SCH!$A$2:$S$2,0),FALSE)</f>
        <v>0</v>
      </c>
      <c r="H34" s="133">
        <f>+GPpcntSCH*(VLOOKUP($A34,FYProj17Rev!$B$4:$K$23,10,FALSE))*VLOOKUP($A34,FYProj17SCH!$A$3:$S$22,MATCH(H$27,FYProj17SCH!$A$2:$S$2,0),FALSE)</f>
        <v>0</v>
      </c>
      <c r="I34" s="133">
        <f>+GPpcntSCH*(VLOOKUP($A34,FYProj17Rev!$B$4:$K$23,10,FALSE))*VLOOKUP($A34,FYProj17SCH!$A$3:$S$22,MATCH(I$27,FYProj17SCH!$A$2:$S$2,0),FALSE)</f>
        <v>0</v>
      </c>
      <c r="J34" s="133">
        <f>+GPpcntSCH*(VLOOKUP($A34,FYProj17Rev!$B$4:$K$23,10,FALSE))*VLOOKUP($A34,FYProj17SCH!$A$3:$S$22,MATCH(J$27,FYProj17SCH!$A$2:$S$2,0),FALSE)</f>
        <v>253.52964843659461</v>
      </c>
      <c r="K34" s="133">
        <f>+GPpcntSCH*(VLOOKUP($A34,FYProj17Rev!$B$4:$K$23,10,FALSE))*VLOOKUP($A34,FYProj17SCH!$A$3:$S$22,MATCH(K$27,FYProj17SCH!$A$2:$S$2,0),FALSE)</f>
        <v>4563.5336718587032</v>
      </c>
      <c r="L34" s="133">
        <f>+GPpcntSCH*(VLOOKUP($A34,FYProj17Rev!$B$4:$K$23,10,FALSE))*VLOOKUP($A34,FYProj17SCH!$A$3:$S$22,MATCH(L$27,FYProj17SCH!$A$2:$S$2,0),FALSE)</f>
        <v>602576.5919216763</v>
      </c>
      <c r="M34" s="133">
        <f>+GPpcntSCH*(VLOOKUP($A34,FYProj17Rev!$B$4:$K$23,10,FALSE))*VLOOKUP($A34,FYProj17SCH!$A$3:$S$22,MATCH(M$27,FYProj17SCH!$A$2:$S$2,0),FALSE)</f>
        <v>0</v>
      </c>
      <c r="N34" s="133">
        <f>+GPpcntSCH*(VLOOKUP($A34,FYProj17Rev!$B$4:$K$23,10,FALSE))*VLOOKUP($A34,FYProj17SCH!$A$3:$S$22,MATCH(N$27,FYProj17SCH!$A$2:$S$2,0),FALSE)</f>
        <v>1647.942714837865</v>
      </c>
      <c r="O34" s="133">
        <f>+GPpcntSCH*(VLOOKUP($A34,FYProj17Rev!$B$4:$K$23,10,FALSE))*VLOOKUP($A34,FYProj17SCH!$A$3:$S$22,MATCH(O$27,FYProj17SCH!$A$2:$S$2,0),FALSE)</f>
        <v>1077.5010058555272</v>
      </c>
      <c r="P34" s="133">
        <f>+GPpcntSCH*(VLOOKUP($A34,FYProj17Rev!$B$4:$K$23,10,FALSE))*VLOOKUP($A34,FYProj17SCH!$A$3:$S$22,MATCH(P$27,FYProj17SCH!$A$2:$S$2,0),FALSE)</f>
        <v>0</v>
      </c>
      <c r="Q34" s="133">
        <f>+GPpcntSCH*(VLOOKUP($A34,FYProj17Rev!$B$4:$K$23,10,FALSE))*VLOOKUP($A34,FYProj17SCH!$A$3:$S$22,MATCH(Q$27,FYProj17SCH!$A$2:$S$2,0),FALSE)</f>
        <v>2091.6195996019055</v>
      </c>
      <c r="R34" s="133">
        <f>+GPpcntSCH*(VLOOKUP($A34,FYProj17Rev!$B$4:$K$23,10,FALSE))*VLOOKUP($A34,FYProj17SCH!$A$3:$S$22,MATCH(R$27,FYProj17SCH!$A$2:$S$2,0),FALSE)</f>
        <v>0</v>
      </c>
      <c r="S34" s="133">
        <f>+GPpcntSCH*(VLOOKUP($A34,FYProj17Rev!$B$4:$K$23,10,FALSE))*VLOOKUP($A34,FYProj17SCH!$A$3:$S$22,MATCH(S$27,FYProj17SCH!$A$2:$S$2,0),FALSE)</f>
        <v>507.05929687318923</v>
      </c>
      <c r="T34" s="156">
        <f t="shared" si="4"/>
        <v>622858.96379660384</v>
      </c>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row>
    <row r="35" spans="1:91" ht="20.100000000000001" customHeight="1" x14ac:dyDescent="0.25">
      <c r="A35" s="422">
        <v>19</v>
      </c>
      <c r="B35" s="157" t="s">
        <v>33</v>
      </c>
      <c r="C35" s="158">
        <f>+GPpcntSCH*(VLOOKUP($A35,FYProj17Rev!$B$4:$K$23,10,FALSE))*VLOOKUP($A35,FYProj17SCH!$A$3:$S$22,MATCH(C$27,FYProj17SCH!$A$2:$S$2,0),FALSE)</f>
        <v>1242.1852880502383</v>
      </c>
      <c r="D35" s="158">
        <f>+GPpcntSCH*(VLOOKUP($A35,FYProj17Rev!$B$4:$K$23,10,FALSE))*VLOOKUP($A35,FYProj17SCH!$A$3:$S$22,MATCH(D$27,FYProj17SCH!$A$2:$S$2,0),FALSE)</f>
        <v>28300.22134514456</v>
      </c>
      <c r="E35" s="158">
        <f>+GPpcntSCH*(VLOOKUP($A35,FYProj17Rev!$B$4:$K$23,10,FALSE))*VLOOKUP($A35,FYProj17SCH!$A$3:$S$22,MATCH(E$27,FYProj17SCH!$A$2:$S$2,0),FALSE)</f>
        <v>432.06444801747415</v>
      </c>
      <c r="F35" s="158">
        <f>+GPpcntSCH*(VLOOKUP($A35,FYProj17Rev!$B$4:$K$23,10,FALSE))*VLOOKUP($A35,FYProj17SCH!$A$3:$S$22,MATCH(F$27,FYProj17SCH!$A$2:$S$2,0),FALSE)</f>
        <v>810.12084003276414</v>
      </c>
      <c r="G35" s="158">
        <f>+GPpcntSCH*(VLOOKUP($A35,FYProj17Rev!$B$4:$K$23,10,FALSE))*VLOOKUP($A35,FYProj17SCH!$A$3:$S$22,MATCH(G$27,FYProj17SCH!$A$2:$S$2,0),FALSE)</f>
        <v>3726.555864150715</v>
      </c>
      <c r="H35" s="158">
        <f>+GPpcntSCH*(VLOOKUP($A35,FYProj17Rev!$B$4:$K$23,10,FALSE))*VLOOKUP($A35,FYProj17SCH!$A$3:$S$22,MATCH(H$27,FYProj17SCH!$A$2:$S$2,0),FALSE)</f>
        <v>1026.153064041501</v>
      </c>
      <c r="I35" s="158">
        <f>+GPpcntSCH*(VLOOKUP($A35,FYProj17Rev!$B$4:$K$23,10,FALSE))*VLOOKUP($A35,FYProj17SCH!$A$3:$S$22,MATCH(I$27,FYProj17SCH!$A$2:$S$2,0),FALSE)</f>
        <v>108.01611200436854</v>
      </c>
      <c r="J35" s="158">
        <f>+GPpcntSCH*(VLOOKUP($A35,FYProj17Rev!$B$4:$K$23,10,FALSE))*VLOOKUP($A35,FYProj17SCH!$A$3:$S$22,MATCH(J$27,FYProj17SCH!$A$2:$S$2,0),FALSE)</f>
        <v>0</v>
      </c>
      <c r="K35" s="158">
        <f>+GPpcntSCH*(VLOOKUP($A35,FYProj17Rev!$B$4:$K$23,10,FALSE))*VLOOKUP($A35,FYProj17SCH!$A$3:$S$22,MATCH(K$27,FYProj17SCH!$A$2:$S$2,0),FALSE)</f>
        <v>918.13695203713269</v>
      </c>
      <c r="L35" s="158">
        <f>+GPpcntSCH*(VLOOKUP($A35,FYProj17Rev!$B$4:$K$23,10,FALSE))*VLOOKUP($A35,FYProj17SCH!$A$3:$S$22,MATCH(L$27,FYProj17SCH!$A$2:$S$2,0),FALSE)</f>
        <v>648.09667202621131</v>
      </c>
      <c r="M35" s="158">
        <f>+GPpcntSCH*(VLOOKUP($A35,FYProj17Rev!$B$4:$K$23,10,FALSE))*VLOOKUP($A35,FYProj17SCH!$A$3:$S$22,MATCH(M$27,FYProj17SCH!$A$2:$S$2,0),FALSE)</f>
        <v>0</v>
      </c>
      <c r="N35" s="158">
        <f>+GPpcntSCH*(VLOOKUP($A35,FYProj17Rev!$B$4:$K$23,10,FALSE))*VLOOKUP($A35,FYProj17SCH!$A$3:$S$22,MATCH(N$27,FYProj17SCH!$A$2:$S$2,0),FALSE)</f>
        <v>12907.925384522043</v>
      </c>
      <c r="O35" s="158">
        <f>+GPpcntSCH*(VLOOKUP($A35,FYProj17Rev!$B$4:$K$23,10,FALSE))*VLOOKUP($A35,FYProj17SCH!$A$3:$S$22,MATCH(O$27,FYProj17SCH!$A$2:$S$2,0),FALSE)</f>
        <v>0</v>
      </c>
      <c r="P35" s="158">
        <f>+GPpcntSCH*(VLOOKUP($A35,FYProj17Rev!$B$4:$K$23,10,FALSE))*VLOOKUP($A35,FYProj17SCH!$A$3:$S$22,MATCH(P$27,FYProj17SCH!$A$2:$S$2,0),FALSE)</f>
        <v>3348.4994721354246</v>
      </c>
      <c r="Q35" s="158">
        <f>+GPpcntSCH*(VLOOKUP($A35,FYProj17Rev!$B$4:$K$23,10,FALSE))*VLOOKUP($A35,FYProj17SCH!$A$3:$S$22,MATCH(Q$27,FYProj17SCH!$A$2:$S$2,0),FALSE)</f>
        <v>456530.09738646366</v>
      </c>
      <c r="R35" s="158">
        <f>+GPpcntSCH*(VLOOKUP($A35,FYProj17Rev!$B$4:$K$23,10,FALSE))*VLOOKUP($A35,FYProj17SCH!$A$3:$S$22,MATCH(R$27,FYProj17SCH!$A$2:$S$2,0),FALSE)</f>
        <v>0</v>
      </c>
      <c r="S35" s="158">
        <f>+GPpcntSCH*(VLOOKUP($A35,FYProj17Rev!$B$4:$K$23,10,FALSE))*VLOOKUP($A35,FYProj17SCH!$A$3:$S$22,MATCH(S$27,FYProj17SCH!$A$2:$S$2,0),FALSE)</f>
        <v>2862.4269681157666</v>
      </c>
      <c r="T35" s="159">
        <f t="shared" si="4"/>
        <v>512860.49979674187</v>
      </c>
    </row>
    <row r="36" spans="1:91" s="40" customFormat="1" ht="20.100000000000001" customHeight="1" x14ac:dyDescent="0.25">
      <c r="A36" s="422">
        <v>21</v>
      </c>
      <c r="B36" s="155" t="s">
        <v>35</v>
      </c>
      <c r="C36" s="133">
        <f>+GPpcntSCH*(VLOOKUP($A36,FYProj17Rev!$B$4:$K$23,10,FALSE))*VLOOKUP($A36,FYProj17SCH!$A$3:$S$22,MATCH(C$27,FYProj17SCH!$A$2:$S$2,0),FALSE)</f>
        <v>459.89583354637745</v>
      </c>
      <c r="D36" s="133">
        <f>+GPpcntSCH*(VLOOKUP($A36,FYProj17Rev!$B$4:$K$23,10,FALSE))*VLOOKUP($A36,FYProj17SCH!$A$3:$S$22,MATCH(D$27,FYProj17SCH!$A$2:$S$2,0),FALSE)</f>
        <v>23505.787047925962</v>
      </c>
      <c r="E36" s="133">
        <f>+GPpcntSCH*(VLOOKUP($A36,FYProj17Rev!$B$4:$K$23,10,FALSE))*VLOOKUP($A36,FYProj17SCH!$A$3:$S$22,MATCH(E$27,FYProj17SCH!$A$2:$S$2,0),FALSE)</f>
        <v>102.19907412141723</v>
      </c>
      <c r="F36" s="133">
        <f>+GPpcntSCH*(VLOOKUP($A36,FYProj17Rev!$B$4:$K$23,10,FALSE))*VLOOKUP($A36,FYProj17SCH!$A$3:$S$22,MATCH(F$27,FYProj17SCH!$A$2:$S$2,0),FALSE)</f>
        <v>0</v>
      </c>
      <c r="G36" s="133">
        <f>+GPpcntSCH*(VLOOKUP($A36,FYProj17Rev!$B$4:$K$23,10,FALSE))*VLOOKUP($A36,FYProj17SCH!$A$3:$S$22,MATCH(G$27,FYProj17SCH!$A$2:$S$2,0),FALSE)</f>
        <v>2299.4791677318876</v>
      </c>
      <c r="H36" s="133">
        <f>+GPpcntSCH*(VLOOKUP($A36,FYProj17Rev!$B$4:$K$23,10,FALSE))*VLOOKUP($A36,FYProj17SCH!$A$3:$S$22,MATCH(H$27,FYProj17SCH!$A$2:$S$2,0),FALSE)</f>
        <v>1124.1898153355894</v>
      </c>
      <c r="I36" s="133">
        <f>+GPpcntSCH*(VLOOKUP($A36,FYProj17Rev!$B$4:$K$23,10,FALSE))*VLOOKUP($A36,FYProj17SCH!$A$3:$S$22,MATCH(I$27,FYProj17SCH!$A$2:$S$2,0),FALSE)</f>
        <v>51.099537060708613</v>
      </c>
      <c r="J36" s="133">
        <f>+GPpcntSCH*(VLOOKUP($A36,FYProj17Rev!$B$4:$K$23,10,FALSE))*VLOOKUP($A36,FYProj17SCH!$A$3:$S$22,MATCH(J$27,FYProj17SCH!$A$2:$S$2,0),FALSE)</f>
        <v>664.2939817892119</v>
      </c>
      <c r="K36" s="133">
        <f>+GPpcntSCH*(VLOOKUP($A36,FYProj17Rev!$B$4:$K$23,10,FALSE))*VLOOKUP($A36,FYProj17SCH!$A$3:$S$22,MATCH(K$27,FYProj17SCH!$A$2:$S$2,0),FALSE)</f>
        <v>2043.9814824283444</v>
      </c>
      <c r="L36" s="133">
        <f>+GPpcntSCH*(VLOOKUP($A36,FYProj17Rev!$B$4:$K$23,10,FALSE))*VLOOKUP($A36,FYProj17SCH!$A$3:$S$22,MATCH(L$27,FYProj17SCH!$A$2:$S$2,0),FALSE)</f>
        <v>3576.9675942496024</v>
      </c>
      <c r="M36" s="133">
        <f>+GPpcntSCH*(VLOOKUP($A36,FYProj17Rev!$B$4:$K$23,10,FALSE))*VLOOKUP($A36,FYProj17SCH!$A$3:$S$22,MATCH(M$27,FYProj17SCH!$A$2:$S$2,0),FALSE)</f>
        <v>51.099537060708613</v>
      </c>
      <c r="N36" s="133">
        <f>+GPpcntSCH*(VLOOKUP($A36,FYProj17Rev!$B$4:$K$23,10,FALSE))*VLOOKUP($A36,FYProj17SCH!$A$3:$S$22,MATCH(N$27,FYProj17SCH!$A$2:$S$2,0),FALSE)</f>
        <v>67553.58799425677</v>
      </c>
      <c r="O36" s="133">
        <f>+GPpcntSCH*(VLOOKUP($A36,FYProj17Rev!$B$4:$K$23,10,FALSE))*VLOOKUP($A36,FYProj17SCH!$A$3:$S$22,MATCH(O$27,FYProj17SCH!$A$2:$S$2,0),FALSE)</f>
        <v>1941.7824083069272</v>
      </c>
      <c r="P36" s="133">
        <f>+GPpcntSCH*(VLOOKUP($A36,FYProj17Rev!$B$4:$K$23,10,FALSE))*VLOOKUP($A36,FYProj17SCH!$A$3:$S$22,MATCH(P$27,FYProj17SCH!$A$2:$S$2,0),FALSE)</f>
        <v>613.1944447285033</v>
      </c>
      <c r="Q36" s="133">
        <f>+GPpcntSCH*(VLOOKUP($A36,FYProj17Rev!$B$4:$K$23,10,FALSE))*VLOOKUP($A36,FYProj17SCH!$A$3:$S$22,MATCH(Q$27,FYProj17SCH!$A$2:$S$2,0),FALSE)</f>
        <v>327803.53024444572</v>
      </c>
      <c r="R36" s="133">
        <f>+GPpcntSCH*(VLOOKUP($A36,FYProj17Rev!$B$4:$K$23,10,FALSE))*VLOOKUP($A36,FYProj17SCH!$A$3:$S$22,MATCH(R$27,FYProj17SCH!$A$2:$S$2,0),FALSE)</f>
        <v>0</v>
      </c>
      <c r="S36" s="133">
        <f>+GPpcntSCH*(VLOOKUP($A36,FYProj17Rev!$B$4:$K$23,10,FALSE))*VLOOKUP($A36,FYProj17SCH!$A$3:$S$22,MATCH(S$27,FYProj17SCH!$A$2:$S$2,0),FALSE)</f>
        <v>868.69213003204629</v>
      </c>
      <c r="T36" s="156">
        <f t="shared" si="4"/>
        <v>432659.78029301978</v>
      </c>
    </row>
    <row r="37" spans="1:91" ht="20.100000000000001" customHeight="1" x14ac:dyDescent="0.25">
      <c r="A37" s="422">
        <v>25</v>
      </c>
      <c r="B37" s="157" t="s">
        <v>37</v>
      </c>
      <c r="C37" s="158">
        <f>+GPpcntSCH*(VLOOKUP($A37,FYProj17Rev!$B$4:$K$23,10,FALSE))*VLOOKUP($A37,FYProj17SCH!$A$3:$S$22,MATCH(C$27,FYProj17SCH!$A$2:$S$2,0),FALSE)</f>
        <v>905270.20218751463</v>
      </c>
      <c r="D37" s="158">
        <f>+GPpcntSCH*(VLOOKUP($A37,FYProj17Rev!$B$4:$K$23,10,FALSE))*VLOOKUP($A37,FYProj17SCH!$A$3:$S$22,MATCH(D$27,FYProj17SCH!$A$2:$S$2,0),FALSE)</f>
        <v>9779.9080412263338</v>
      </c>
      <c r="E37" s="158">
        <f>+GPpcntSCH*(VLOOKUP($A37,FYProj17Rev!$B$4:$K$23,10,FALSE))*VLOOKUP($A37,FYProj17SCH!$A$3:$S$22,MATCH(E$27,FYProj17SCH!$A$2:$S$2,0),FALSE)</f>
        <v>9500.4820971912941</v>
      </c>
      <c r="F37" s="158">
        <f>+GPpcntSCH*(VLOOKUP($A37,FYProj17Rev!$B$4:$K$23,10,FALSE))*VLOOKUP($A37,FYProj17SCH!$A$3:$S$22,MATCH(F$27,FYProj17SCH!$A$2:$S$2,0),FALSE)</f>
        <v>0</v>
      </c>
      <c r="G37" s="158">
        <f>+GPpcntSCH*(VLOOKUP($A37,FYProj17Rev!$B$4:$K$23,10,FALSE))*VLOOKUP($A37,FYProj17SCH!$A$3:$S$22,MATCH(G$27,FYProj17SCH!$A$2:$S$2,0),FALSE)</f>
        <v>5309.0929366657238</v>
      </c>
      <c r="H37" s="158">
        <f>+GPpcntSCH*(VLOOKUP($A37,FYProj17Rev!$B$4:$K$23,10,FALSE))*VLOOKUP($A37,FYProj17SCH!$A$3:$S$22,MATCH(H$27,FYProj17SCH!$A$2:$S$2,0),FALSE)</f>
        <v>14879.431519865779</v>
      </c>
      <c r="I37" s="158">
        <f>+GPpcntSCH*(VLOOKUP($A37,FYProj17Rev!$B$4:$K$23,10,FALSE))*VLOOKUP($A37,FYProj17SCH!$A$3:$S$22,MATCH(I$27,FYProj17SCH!$A$2:$S$2,0),FALSE)</f>
        <v>139.71297201751904</v>
      </c>
      <c r="J37" s="158">
        <f>+GPpcntSCH*(VLOOKUP($A37,FYProj17Rev!$B$4:$K$23,10,FALSE))*VLOOKUP($A37,FYProj17SCH!$A$3:$S$22,MATCH(J$27,FYProj17SCH!$A$2:$S$2,0),FALSE)</f>
        <v>2724.4029543416214</v>
      </c>
      <c r="K37" s="158">
        <f>+GPpcntSCH*(VLOOKUP($A37,FYProj17Rev!$B$4:$K$23,10,FALSE))*VLOOKUP($A37,FYProj17SCH!$A$3:$S$22,MATCH(K$27,FYProj17SCH!$A$2:$S$2,0),FALSE)</f>
        <v>3562.680786446736</v>
      </c>
      <c r="L37" s="158">
        <f>+GPpcntSCH*(VLOOKUP($A37,FYProj17Rev!$B$4:$K$23,10,FALSE))*VLOOKUP($A37,FYProj17SCH!$A$3:$S$22,MATCH(L$27,FYProj17SCH!$A$2:$S$2,0),FALSE)</f>
        <v>1047.8472901313928</v>
      </c>
      <c r="M37" s="158">
        <f>+GPpcntSCH*(VLOOKUP($A37,FYProj17Rev!$B$4:$K$23,10,FALSE))*VLOOKUP($A37,FYProj17SCH!$A$3:$S$22,MATCH(M$27,FYProj17SCH!$A$2:$S$2,0),FALSE)</f>
        <v>0</v>
      </c>
      <c r="N37" s="158">
        <f>+GPpcntSCH*(VLOOKUP($A37,FYProj17Rev!$B$4:$K$23,10,FALSE))*VLOOKUP($A37,FYProj17SCH!$A$3:$S$22,MATCH(N$27,FYProj17SCH!$A$2:$S$2,0),FALSE)</f>
        <v>1257.4167481576715</v>
      </c>
      <c r="O37" s="158">
        <f>+GPpcntSCH*(VLOOKUP($A37,FYProj17Rev!$B$4:$K$23,10,FALSE))*VLOOKUP($A37,FYProj17SCH!$A$3:$S$22,MATCH(O$27,FYProj17SCH!$A$2:$S$2,0),FALSE)</f>
        <v>0</v>
      </c>
      <c r="P37" s="158">
        <f>+GPpcntSCH*(VLOOKUP($A37,FYProj17Rev!$B$4:$K$23,10,FALSE))*VLOOKUP($A37,FYProj17SCH!$A$3:$S$22,MATCH(P$27,FYProj17SCH!$A$2:$S$2,0),FALSE)</f>
        <v>0</v>
      </c>
      <c r="Q37" s="158">
        <f>+GPpcntSCH*(VLOOKUP($A37,FYProj17Rev!$B$4:$K$23,10,FALSE))*VLOOKUP($A37,FYProj17SCH!$A$3:$S$22,MATCH(Q$27,FYProj17SCH!$A$2:$S$2,0),FALSE)</f>
        <v>7055.505086884712</v>
      </c>
      <c r="R37" s="158">
        <f>+GPpcntSCH*(VLOOKUP($A37,FYProj17Rev!$B$4:$K$23,10,FALSE))*VLOOKUP($A37,FYProj17SCH!$A$3:$S$22,MATCH(R$27,FYProj17SCH!$A$2:$S$2,0),FALSE)</f>
        <v>0</v>
      </c>
      <c r="S37" s="158">
        <f>+GPpcntSCH*(VLOOKUP($A37,FYProj17Rev!$B$4:$K$23,10,FALSE))*VLOOKUP($A37,FYProj17SCH!$A$3:$S$22,MATCH(S$27,FYProj17SCH!$A$2:$S$2,0),FALSE)</f>
        <v>139.71297201751904</v>
      </c>
      <c r="T37" s="159">
        <f t="shared" si="4"/>
        <v>960666.39559246087</v>
      </c>
    </row>
    <row r="38" spans="1:91" s="40" customFormat="1" ht="20.100000000000001" customHeight="1" x14ac:dyDescent="0.25">
      <c r="A38" s="422">
        <v>27</v>
      </c>
      <c r="B38" s="155" t="s">
        <v>41</v>
      </c>
      <c r="C38" s="133">
        <f>+GPpcntSCH*(VLOOKUP($A38,FYProj17Rev!$B$4:$K$23,10,FALSE))*VLOOKUP($A38,FYProj17SCH!$A$3:$S$22,MATCH(C$27,FYProj17SCH!$A$2:$S$2,0),FALSE)</f>
        <v>334.24035712246956</v>
      </c>
      <c r="D38" s="133">
        <f>+GPpcntSCH*(VLOOKUP($A38,FYProj17Rev!$B$4:$K$23,10,FALSE))*VLOOKUP($A38,FYProj17SCH!$A$3:$S$22,MATCH(D$27,FYProj17SCH!$A$2:$S$2,0),FALSE)</f>
        <v>891.30761899325228</v>
      </c>
      <c r="E38" s="133">
        <f>+GPpcntSCH*(VLOOKUP($A38,FYProj17Rev!$B$4:$K$23,10,FALSE))*VLOOKUP($A38,FYProj17SCH!$A$3:$S$22,MATCH(E$27,FYProj17SCH!$A$2:$S$2,0),FALSE)</f>
        <v>0</v>
      </c>
      <c r="F38" s="133">
        <f>+GPpcntSCH*(VLOOKUP($A38,FYProj17Rev!$B$4:$K$23,10,FALSE))*VLOOKUP($A38,FYProj17SCH!$A$3:$S$22,MATCH(F$27,FYProj17SCH!$A$2:$S$2,0),FALSE)</f>
        <v>0</v>
      </c>
      <c r="G38" s="133">
        <f>+GPpcntSCH*(VLOOKUP($A38,FYProj17Rev!$B$4:$K$23,10,FALSE))*VLOOKUP($A38,FYProj17SCH!$A$3:$S$22,MATCH(G$27,FYProj17SCH!$A$2:$S$2,0),FALSE)</f>
        <v>260484.65165077799</v>
      </c>
      <c r="H38" s="133">
        <f>+GPpcntSCH*(VLOOKUP($A38,FYProj17Rev!$B$4:$K$23,10,FALSE))*VLOOKUP($A38,FYProj17SCH!$A$3:$S$22,MATCH(H$27,FYProj17SCH!$A$2:$S$2,0),FALSE)</f>
        <v>3008.163214102226</v>
      </c>
      <c r="I38" s="133">
        <f>+GPpcntSCH*(VLOOKUP($A38,FYProj17Rev!$B$4:$K$23,10,FALSE))*VLOOKUP($A38,FYProj17SCH!$A$3:$S$22,MATCH(I$27,FYProj17SCH!$A$2:$S$2,0),FALSE)</f>
        <v>0</v>
      </c>
      <c r="J38" s="133">
        <f>+GPpcntSCH*(VLOOKUP($A38,FYProj17Rev!$B$4:$K$23,10,FALSE))*VLOOKUP($A38,FYProj17SCH!$A$3:$S$22,MATCH(J$27,FYProj17SCH!$A$2:$S$2,0),FALSE)</f>
        <v>0</v>
      </c>
      <c r="K38" s="133">
        <f>+GPpcntSCH*(VLOOKUP($A38,FYProj17Rev!$B$4:$K$23,10,FALSE))*VLOOKUP($A38,FYProj17SCH!$A$3:$S$22,MATCH(K$27,FYProj17SCH!$A$2:$S$2,0),FALSE)</f>
        <v>0</v>
      </c>
      <c r="L38" s="133">
        <f>+GPpcntSCH*(VLOOKUP($A38,FYProj17Rev!$B$4:$K$23,10,FALSE))*VLOOKUP($A38,FYProj17SCH!$A$3:$S$22,MATCH(L$27,FYProj17SCH!$A$2:$S$2,0),FALSE)</f>
        <v>0</v>
      </c>
      <c r="M38" s="133">
        <f>+GPpcntSCH*(VLOOKUP($A38,FYProj17Rev!$B$4:$K$23,10,FALSE))*VLOOKUP($A38,FYProj17SCH!$A$3:$S$22,MATCH(M$27,FYProj17SCH!$A$2:$S$2,0),FALSE)</f>
        <v>0</v>
      </c>
      <c r="N38" s="133">
        <f>+GPpcntSCH*(VLOOKUP($A38,FYProj17Rev!$B$4:$K$23,10,FALSE))*VLOOKUP($A38,FYProj17SCH!$A$3:$S$22,MATCH(N$27,FYProj17SCH!$A$2:$S$2,0),FALSE)</f>
        <v>668.48071424493912</v>
      </c>
      <c r="O38" s="133">
        <f>+GPpcntSCH*(VLOOKUP($A38,FYProj17Rev!$B$4:$K$23,10,FALSE))*VLOOKUP($A38,FYProj17SCH!$A$3:$S$22,MATCH(O$27,FYProj17SCH!$A$2:$S$2,0),FALSE)</f>
        <v>0</v>
      </c>
      <c r="P38" s="133">
        <f>+GPpcntSCH*(VLOOKUP($A38,FYProj17Rev!$B$4:$K$23,10,FALSE))*VLOOKUP($A38,FYProj17SCH!$A$3:$S$22,MATCH(P$27,FYProj17SCH!$A$2:$S$2,0),FALSE)</f>
        <v>0</v>
      </c>
      <c r="Q38" s="133">
        <f>+GPpcntSCH*(VLOOKUP($A38,FYProj17Rev!$B$4:$K$23,10,FALSE))*VLOOKUP($A38,FYProj17SCH!$A$3:$S$22,MATCH(Q$27,FYProj17SCH!$A$2:$S$2,0),FALSE)</f>
        <v>0</v>
      </c>
      <c r="R38" s="133">
        <f>+GPpcntSCH*(VLOOKUP($A38,FYProj17Rev!$B$4:$K$23,10,FALSE))*VLOOKUP($A38,FYProj17SCH!$A$3:$S$22,MATCH(R$27,FYProj17SCH!$A$2:$S$2,0),FALSE)</f>
        <v>0</v>
      </c>
      <c r="S38" s="133">
        <f>+GPpcntSCH*(VLOOKUP($A38,FYProj17Rev!$B$4:$K$23,10,FALSE))*VLOOKUP($A38,FYProj17SCH!$A$3:$S$22,MATCH(S$27,FYProj17SCH!$A$2:$S$2,0),FALSE)</f>
        <v>222.82690474831307</v>
      </c>
      <c r="T38" s="156">
        <f t="shared" si="4"/>
        <v>265609.67045998923</v>
      </c>
    </row>
    <row r="39" spans="1:91" ht="20.100000000000001" customHeight="1" x14ac:dyDescent="0.25">
      <c r="A39" s="422">
        <v>33</v>
      </c>
      <c r="B39" s="157" t="s">
        <v>46</v>
      </c>
      <c r="C39" s="158">
        <f>+GPpcntSCH*(VLOOKUP($A39,FYProj17Rev!$B$4:$K$23,10,FALSE))*VLOOKUP($A39,FYProj17SCH!$A$3:$S$22,MATCH(C$27,FYProj17SCH!$A$2:$S$2,0),FALSE)</f>
        <v>9365.5477392924913</v>
      </c>
      <c r="D39" s="158">
        <f>+GPpcntSCH*(VLOOKUP($A39,FYProj17Rev!$B$4:$K$23,10,FALSE))*VLOOKUP($A39,FYProj17SCH!$A$3:$S$22,MATCH(D$27,FYProj17SCH!$A$2:$S$2,0),FALSE)</f>
        <v>27596.194102037422</v>
      </c>
      <c r="E39" s="158">
        <f>+GPpcntSCH*(VLOOKUP($A39,FYProj17Rev!$B$4:$K$23,10,FALSE))*VLOOKUP($A39,FYProj17SCH!$A$3:$S$22,MATCH(E$27,FYProj17SCH!$A$2:$S$2,0),FALSE)</f>
        <v>13297.647935178653</v>
      </c>
      <c r="F39" s="158">
        <f>+GPpcntSCH*(VLOOKUP($A39,FYProj17Rev!$B$4:$K$23,10,FALSE))*VLOOKUP($A39,FYProj17SCH!$A$3:$S$22,MATCH(F$27,FYProj17SCH!$A$2:$S$2,0),FALSE)</f>
        <v>3789.1147342175732</v>
      </c>
      <c r="G39" s="158">
        <f>+GPpcntSCH*(VLOOKUP($A39,FYProj17Rev!$B$4:$K$23,10,FALSE))*VLOOKUP($A39,FYProj17SCH!$A$3:$S$22,MATCH(G$27,FYProj17SCH!$A$2:$S$2,0),FALSE)</f>
        <v>1215.3764241829952</v>
      </c>
      <c r="H39" s="158">
        <f>+GPpcntSCH*(VLOOKUP($A39,FYProj17Rev!$B$4:$K$23,10,FALSE))*VLOOKUP($A39,FYProj17SCH!$A$3:$S$22,MATCH(H$27,FYProj17SCH!$A$2:$S$2,0),FALSE)</f>
        <v>11510.329664321307</v>
      </c>
      <c r="I39" s="158">
        <f>+GPpcntSCH*(VLOOKUP($A39,FYProj17Rev!$B$4:$K$23,10,FALSE))*VLOOKUP($A39,FYProj17SCH!$A$3:$S$22,MATCH(I$27,FYProj17SCH!$A$2:$S$2,0),FALSE)</f>
        <v>1572.8400783544644</v>
      </c>
      <c r="J39" s="158">
        <f>+GPpcntSCH*(VLOOKUP($A39,FYProj17Rev!$B$4:$K$23,10,FALSE))*VLOOKUP($A39,FYProj17SCH!$A$3:$S$22,MATCH(J$27,FYProj17SCH!$A$2:$S$2,0),FALSE)</f>
        <v>1572.8400783544644</v>
      </c>
      <c r="K39" s="158">
        <f>+GPpcntSCH*(VLOOKUP($A39,FYProj17Rev!$B$4:$K$23,10,FALSE))*VLOOKUP($A39,FYProj17SCH!$A$3:$S$22,MATCH(K$27,FYProj17SCH!$A$2:$S$2,0),FALSE)</f>
        <v>798073.35430322203</v>
      </c>
      <c r="L39" s="158">
        <f>+GPpcntSCH*(VLOOKUP($A39,FYProj17Rev!$B$4:$K$23,10,FALSE))*VLOOKUP($A39,FYProj17SCH!$A$3:$S$22,MATCH(L$27,FYProj17SCH!$A$2:$S$2,0),FALSE)</f>
        <v>1644.3328091887581</v>
      </c>
      <c r="M39" s="158">
        <f>+GPpcntSCH*(VLOOKUP($A39,FYProj17Rev!$B$4:$K$23,10,FALSE))*VLOOKUP($A39,FYProj17SCH!$A$3:$S$22,MATCH(M$27,FYProj17SCH!$A$2:$S$2,0),FALSE)</f>
        <v>0</v>
      </c>
      <c r="N39" s="158">
        <f>+GPpcntSCH*(VLOOKUP($A39,FYProj17Rev!$B$4:$K$23,10,FALSE))*VLOOKUP($A39,FYProj17SCH!$A$3:$S$22,MATCH(N$27,FYProj17SCH!$A$2:$S$2,0),FALSE)</f>
        <v>5647.9257359092126</v>
      </c>
      <c r="O39" s="158">
        <f>+GPpcntSCH*(VLOOKUP($A39,FYProj17Rev!$B$4:$K$23,10,FALSE))*VLOOKUP($A39,FYProj17SCH!$A$3:$S$22,MATCH(O$27,FYProj17SCH!$A$2:$S$2,0),FALSE)</f>
        <v>0</v>
      </c>
      <c r="P39" s="158">
        <f>+GPpcntSCH*(VLOOKUP($A39,FYProj17Rev!$B$4:$K$23,10,FALSE))*VLOOKUP($A39,FYProj17SCH!$A$3:$S$22,MATCH(P$27,FYProj17SCH!$A$2:$S$2,0),FALSE)</f>
        <v>0</v>
      </c>
      <c r="Q39" s="158">
        <f>+GPpcntSCH*(VLOOKUP($A39,FYProj17Rev!$B$4:$K$23,10,FALSE))*VLOOKUP($A39,FYProj17SCH!$A$3:$S$22,MATCH(Q$27,FYProj17SCH!$A$2:$S$2,0),FALSE)</f>
        <v>20446.921018608038</v>
      </c>
      <c r="R39" s="158">
        <f>+GPpcntSCH*(VLOOKUP($A39,FYProj17Rev!$B$4:$K$23,10,FALSE))*VLOOKUP($A39,FYProj17SCH!$A$3:$S$22,MATCH(R$27,FYProj17SCH!$A$2:$S$2,0),FALSE)</f>
        <v>0</v>
      </c>
      <c r="S39" s="158">
        <f>+GPpcntSCH*(VLOOKUP($A39,FYProj17Rev!$B$4:$K$23,10,FALSE))*VLOOKUP($A39,FYProj17SCH!$A$3:$S$22,MATCH(S$27,FYProj17SCH!$A$2:$S$2,0),FALSE)</f>
        <v>929.40550084581992</v>
      </c>
      <c r="T39" s="159">
        <f t="shared" si="4"/>
        <v>896661.83012371336</v>
      </c>
    </row>
    <row r="40" spans="1:91" s="40" customFormat="1" ht="20.100000000000001" customHeight="1" x14ac:dyDescent="0.25">
      <c r="A40" s="422">
        <v>37</v>
      </c>
      <c r="B40" s="155" t="s">
        <v>48</v>
      </c>
      <c r="C40" s="133">
        <f>+GPpcntSCH*(VLOOKUP($A40,FYProj17Rev!$B$4:$K$23,10,FALSE))*VLOOKUP($A40,FYProj17SCH!$A$3:$S$22,MATCH(C$27,FYProj17SCH!$A$2:$S$2,0),FALSE)</f>
        <v>520.92879049878047</v>
      </c>
      <c r="D40" s="133">
        <f>+GPpcntSCH*(VLOOKUP($A40,FYProj17Rev!$B$4:$K$23,10,FALSE))*VLOOKUP($A40,FYProj17SCH!$A$3:$S$22,MATCH(D$27,FYProj17SCH!$A$2:$S$2,0),FALSE)</f>
        <v>1302.3219762469512</v>
      </c>
      <c r="E40" s="133">
        <f>+GPpcntSCH*(VLOOKUP($A40,FYProj17Rev!$B$4:$K$23,10,FALSE))*VLOOKUP($A40,FYProj17SCH!$A$3:$S$22,MATCH(E$27,FYProj17SCH!$A$2:$S$2,0),FALSE)</f>
        <v>912927.70534911286</v>
      </c>
      <c r="F40" s="133">
        <f>+GPpcntSCH*(VLOOKUP($A40,FYProj17Rev!$B$4:$K$23,10,FALSE))*VLOOKUP($A40,FYProj17SCH!$A$3:$S$22,MATCH(F$27,FYProj17SCH!$A$2:$S$2,0),FALSE)</f>
        <v>347.28586033252031</v>
      </c>
      <c r="G40" s="133">
        <f>+GPpcntSCH*(VLOOKUP($A40,FYProj17Rev!$B$4:$K$23,10,FALSE))*VLOOKUP($A40,FYProj17SCH!$A$3:$S$22,MATCH(G$27,FYProj17SCH!$A$2:$S$2,0),FALSE)</f>
        <v>1215.5005111638211</v>
      </c>
      <c r="H40" s="133">
        <f>+GPpcntSCH*(VLOOKUP($A40,FYProj17Rev!$B$4:$K$23,10,FALSE))*VLOOKUP($A40,FYProj17SCH!$A$3:$S$22,MATCH(H$27,FYProj17SCH!$A$2:$S$2,0),FALSE)</f>
        <v>0</v>
      </c>
      <c r="I40" s="133">
        <f>+GPpcntSCH*(VLOOKUP($A40,FYProj17Rev!$B$4:$K$23,10,FALSE))*VLOOKUP($A40,FYProj17SCH!$A$3:$S$22,MATCH(I$27,FYProj17SCH!$A$2:$S$2,0),FALSE)</f>
        <v>868.21465083130079</v>
      </c>
      <c r="J40" s="133">
        <f>+GPpcntSCH*(VLOOKUP($A40,FYProj17Rev!$B$4:$K$23,10,FALSE))*VLOOKUP($A40,FYProj17SCH!$A$3:$S$22,MATCH(J$27,FYProj17SCH!$A$2:$S$2,0),FALSE)</f>
        <v>347.28586033252031</v>
      </c>
      <c r="K40" s="133">
        <f>+GPpcntSCH*(VLOOKUP($A40,FYProj17Rev!$B$4:$K$23,10,FALSE))*VLOOKUP($A40,FYProj17SCH!$A$3:$S$22,MATCH(K$27,FYProj17SCH!$A$2:$S$2,0),FALSE)</f>
        <v>4514.7161843227641</v>
      </c>
      <c r="L40" s="133">
        <f>+GPpcntSCH*(VLOOKUP($A40,FYProj17Rev!$B$4:$K$23,10,FALSE))*VLOOKUP($A40,FYProj17SCH!$A$3:$S$22,MATCH(L$27,FYProj17SCH!$A$2:$S$2,0),FALSE)</f>
        <v>0</v>
      </c>
      <c r="M40" s="133">
        <f>+GPpcntSCH*(VLOOKUP($A40,FYProj17Rev!$B$4:$K$23,10,FALSE))*VLOOKUP($A40,FYProj17SCH!$A$3:$S$22,MATCH(M$27,FYProj17SCH!$A$2:$S$2,0),FALSE)</f>
        <v>0</v>
      </c>
      <c r="N40" s="133">
        <f>+GPpcntSCH*(VLOOKUP($A40,FYProj17Rev!$B$4:$K$23,10,FALSE))*VLOOKUP($A40,FYProj17SCH!$A$3:$S$22,MATCH(N$27,FYProj17SCH!$A$2:$S$2,0),FALSE)</f>
        <v>520.92879049878047</v>
      </c>
      <c r="O40" s="133">
        <f>+GPpcntSCH*(VLOOKUP($A40,FYProj17Rev!$B$4:$K$23,10,FALSE))*VLOOKUP($A40,FYProj17SCH!$A$3:$S$22,MATCH(O$27,FYProj17SCH!$A$2:$S$2,0),FALSE)</f>
        <v>0</v>
      </c>
      <c r="P40" s="133">
        <f>+GPpcntSCH*(VLOOKUP($A40,FYProj17Rev!$B$4:$K$23,10,FALSE))*VLOOKUP($A40,FYProj17SCH!$A$3:$S$22,MATCH(P$27,FYProj17SCH!$A$2:$S$2,0),FALSE)</f>
        <v>347.28586033252031</v>
      </c>
      <c r="Q40" s="133">
        <f>+GPpcntSCH*(VLOOKUP($A40,FYProj17Rev!$B$4:$K$23,10,FALSE))*VLOOKUP($A40,FYProj17SCH!$A$3:$S$22,MATCH(Q$27,FYProj17SCH!$A$2:$S$2,0),FALSE)</f>
        <v>781.39318574817071</v>
      </c>
      <c r="R40" s="133">
        <f>+GPpcntSCH*(VLOOKUP($A40,FYProj17Rev!$B$4:$K$23,10,FALSE))*VLOOKUP($A40,FYProj17SCH!$A$3:$S$22,MATCH(R$27,FYProj17SCH!$A$2:$S$2,0),FALSE)</f>
        <v>0</v>
      </c>
      <c r="S40" s="133">
        <f>+GPpcntSCH*(VLOOKUP($A40,FYProj17Rev!$B$4:$K$23,10,FALSE))*VLOOKUP($A40,FYProj17SCH!$A$3:$S$22,MATCH(S$27,FYProj17SCH!$A$2:$S$2,0),FALSE)</f>
        <v>0</v>
      </c>
      <c r="T40" s="156">
        <f t="shared" si="4"/>
        <v>923693.56701942103</v>
      </c>
    </row>
    <row r="41" spans="1:91" ht="20.100000000000001" customHeight="1" x14ac:dyDescent="0.25">
      <c r="A41" s="422">
        <v>39</v>
      </c>
      <c r="B41" s="157" t="s">
        <v>51</v>
      </c>
      <c r="C41" s="158">
        <f>+GPpcntSCH*(VLOOKUP($A41,FYProj17Rev!$B$4:$K$23,10,FALSE))*VLOOKUP($A41,FYProj17SCH!$A$3:$S$22,MATCH(C$27,FYProj17SCH!$A$2:$S$2,0),FALSE)</f>
        <v>800.03027590318402</v>
      </c>
      <c r="D41" s="158">
        <f>+GPpcntSCH*(VLOOKUP($A41,FYProj17Rev!$B$4:$K$23,10,FALSE))*VLOOKUP($A41,FYProj17SCH!$A$3:$S$22,MATCH(D$27,FYProj17SCH!$A$2:$S$2,0),FALSE)</f>
        <v>14667.221724891706</v>
      </c>
      <c r="E41" s="158">
        <f>+GPpcntSCH*(VLOOKUP($A41,FYProj17Rev!$B$4:$K$23,10,FALSE))*VLOOKUP($A41,FYProj17SCH!$A$3:$S$22,MATCH(E$27,FYProj17SCH!$A$2:$S$2,0),FALSE)</f>
        <v>7200.2724831286559</v>
      </c>
      <c r="F41" s="158">
        <f>+GPpcntSCH*(VLOOKUP($A41,FYProj17Rev!$B$4:$K$23,10,FALSE))*VLOOKUP($A41,FYProj17SCH!$A$3:$S$22,MATCH(F$27,FYProj17SCH!$A$2:$S$2,0),FALSE)</f>
        <v>0</v>
      </c>
      <c r="G41" s="158">
        <f>+GPpcntSCH*(VLOOKUP($A41,FYProj17Rev!$B$4:$K$23,10,FALSE))*VLOOKUP($A41,FYProj17SCH!$A$3:$S$22,MATCH(G$27,FYProj17SCH!$A$2:$S$2,0),FALSE)</f>
        <v>355.56901151252623</v>
      </c>
      <c r="H41" s="158">
        <f>+GPpcntSCH*(VLOOKUP($A41,FYProj17Rev!$B$4:$K$23,10,FALSE))*VLOOKUP($A41,FYProj17SCH!$A$3:$S$22,MATCH(H$27,FYProj17SCH!$A$2:$S$2,0),FALSE)</f>
        <v>0</v>
      </c>
      <c r="I41" s="158">
        <f>+GPpcntSCH*(VLOOKUP($A41,FYProj17Rev!$B$4:$K$23,10,FALSE))*VLOOKUP($A41,FYProj17SCH!$A$3:$S$22,MATCH(I$27,FYProj17SCH!$A$2:$S$2,0),FALSE)</f>
        <v>8000.3027590318407</v>
      </c>
      <c r="J41" s="158">
        <f>+GPpcntSCH*(VLOOKUP($A41,FYProj17Rev!$B$4:$K$23,10,FALSE))*VLOOKUP($A41,FYProj17SCH!$A$3:$S$22,MATCH(J$27,FYProj17SCH!$A$2:$S$2,0),FALSE)</f>
        <v>1907005.5009945564</v>
      </c>
      <c r="K41" s="158">
        <f>+GPpcntSCH*(VLOOKUP($A41,FYProj17Rev!$B$4:$K$23,10,FALSE))*VLOOKUP($A41,FYProj17SCH!$A$3:$S$22,MATCH(K$27,FYProj17SCH!$A$2:$S$2,0),FALSE)</f>
        <v>2933.4443449783412</v>
      </c>
      <c r="L41" s="158">
        <f>+GPpcntSCH*(VLOOKUP($A41,FYProj17Rev!$B$4:$K$23,10,FALSE))*VLOOKUP($A41,FYProj17SCH!$A$3:$S$22,MATCH(L$27,FYProj17SCH!$A$2:$S$2,0),FALSE)</f>
        <v>0</v>
      </c>
      <c r="M41" s="158">
        <f>+GPpcntSCH*(VLOOKUP($A41,FYProj17Rev!$B$4:$K$23,10,FALSE))*VLOOKUP($A41,FYProj17SCH!$A$3:$S$22,MATCH(M$27,FYProj17SCH!$A$2:$S$2,0),FALSE)</f>
        <v>0</v>
      </c>
      <c r="N41" s="158">
        <f>+GPpcntSCH*(VLOOKUP($A41,FYProj17Rev!$B$4:$K$23,10,FALSE))*VLOOKUP($A41,FYProj17SCH!$A$3:$S$22,MATCH(N$27,FYProj17SCH!$A$2:$S$2,0),FALSE)</f>
        <v>1333.3837931719731</v>
      </c>
      <c r="O41" s="158">
        <f>+GPpcntSCH*(VLOOKUP($A41,FYProj17Rev!$B$4:$K$23,10,FALSE))*VLOOKUP($A41,FYProj17SCH!$A$3:$S$22,MATCH(O$27,FYProj17SCH!$A$2:$S$2,0),FALSE)</f>
        <v>0</v>
      </c>
      <c r="P41" s="158">
        <f>+GPpcntSCH*(VLOOKUP($A41,FYProj17Rev!$B$4:$K$23,10,FALSE))*VLOOKUP($A41,FYProj17SCH!$A$3:$S$22,MATCH(P$27,FYProj17SCH!$A$2:$S$2,0),FALSE)</f>
        <v>0</v>
      </c>
      <c r="Q41" s="158">
        <f>+GPpcntSCH*(VLOOKUP($A41,FYProj17Rev!$B$4:$K$23,10,FALSE))*VLOOKUP($A41,FYProj17SCH!$A$3:$S$22,MATCH(Q$27,FYProj17SCH!$A$2:$S$2,0),FALSE)</f>
        <v>1333.3837931719731</v>
      </c>
      <c r="R41" s="158">
        <f>+GPpcntSCH*(VLOOKUP($A41,FYProj17Rev!$B$4:$K$23,10,FALSE))*VLOOKUP($A41,FYProj17SCH!$A$3:$S$22,MATCH(R$27,FYProj17SCH!$A$2:$S$2,0),FALSE)</f>
        <v>0</v>
      </c>
      <c r="S41" s="158">
        <f>+GPpcntSCH*(VLOOKUP($A41,FYProj17Rev!$B$4:$K$23,10,FALSE))*VLOOKUP($A41,FYProj17SCH!$A$3:$S$22,MATCH(S$27,FYProj17SCH!$A$2:$S$2,0),FALSE)</f>
        <v>444.46126439065773</v>
      </c>
      <c r="T41" s="159">
        <f t="shared" si="4"/>
        <v>1944073.5704447373</v>
      </c>
    </row>
    <row r="42" spans="1:91" s="40" customFormat="1" ht="20.100000000000001" customHeight="1" x14ac:dyDescent="0.25">
      <c r="A42" s="422">
        <v>41</v>
      </c>
      <c r="B42" s="155" t="s">
        <v>53</v>
      </c>
      <c r="C42" s="133">
        <f>+GPpcntSCH*(VLOOKUP($A42,FYProj17Rev!$B$4:$K$23,10,FALSE))*VLOOKUP($A42,FYProj17SCH!$A$3:$S$22,MATCH(C$27,FYProj17SCH!$A$2:$S$2,0),FALSE)</f>
        <v>0</v>
      </c>
      <c r="D42" s="133">
        <f>+GPpcntSCH*(VLOOKUP($A42,FYProj17Rev!$B$4:$K$23,10,FALSE))*VLOOKUP($A42,FYProj17SCH!$A$3:$S$22,MATCH(D$27,FYProj17SCH!$A$2:$S$2,0),FALSE)</f>
        <v>11037.403334486782</v>
      </c>
      <c r="E42" s="133">
        <f>+GPpcntSCH*(VLOOKUP($A42,FYProj17Rev!$B$4:$K$23,10,FALSE))*VLOOKUP($A42,FYProj17SCH!$A$3:$S$22,MATCH(E$27,FYProj17SCH!$A$2:$S$2,0),FALSE)</f>
        <v>781.40908562738286</v>
      </c>
      <c r="F42" s="133">
        <f>+GPpcntSCH*(VLOOKUP($A42,FYProj17Rev!$B$4:$K$23,10,FALSE))*VLOOKUP($A42,FYProj17SCH!$A$3:$S$22,MATCH(F$27,FYProj17SCH!$A$2:$S$2,0),FALSE)</f>
        <v>0</v>
      </c>
      <c r="G42" s="133">
        <f>+GPpcntSCH*(VLOOKUP($A42,FYProj17Rev!$B$4:$K$23,10,FALSE))*VLOOKUP($A42,FYProj17SCH!$A$3:$S$22,MATCH(G$27,FYProj17SCH!$A$2:$S$2,0),FALSE)</f>
        <v>0</v>
      </c>
      <c r="H42" s="133">
        <f>+GPpcntSCH*(VLOOKUP($A42,FYProj17Rev!$B$4:$K$23,10,FALSE))*VLOOKUP($A42,FYProj17SCH!$A$3:$S$22,MATCH(H$27,FYProj17SCH!$A$2:$S$2,0),FALSE)</f>
        <v>586.05681422053715</v>
      </c>
      <c r="I42" s="133">
        <f>+GPpcntSCH*(VLOOKUP($A42,FYProj17Rev!$B$4:$K$23,10,FALSE))*VLOOKUP($A42,FYProj17SCH!$A$3:$S$22,MATCH(I$27,FYProj17SCH!$A$2:$S$2,0),FALSE)</f>
        <v>0</v>
      </c>
      <c r="J42" s="133">
        <f>+GPpcntSCH*(VLOOKUP($A42,FYProj17Rev!$B$4:$K$23,10,FALSE))*VLOOKUP($A42,FYProj17SCH!$A$3:$S$22,MATCH(J$27,FYProj17SCH!$A$2:$S$2,0),FALSE)</f>
        <v>263823.24253494514</v>
      </c>
      <c r="K42" s="133">
        <f>+GPpcntSCH*(VLOOKUP($A42,FYProj17Rev!$B$4:$K$23,10,FALSE))*VLOOKUP($A42,FYProj17SCH!$A$3:$S$22,MATCH(K$27,FYProj17SCH!$A$2:$S$2,0),FALSE)</f>
        <v>2832.6079353992627</v>
      </c>
      <c r="L42" s="133">
        <f>+GPpcntSCH*(VLOOKUP($A42,FYProj17Rev!$B$4:$K$23,10,FALSE))*VLOOKUP($A42,FYProj17SCH!$A$3:$S$22,MATCH(L$27,FYProj17SCH!$A$2:$S$2,0),FALSE)</f>
        <v>0</v>
      </c>
      <c r="M42" s="133">
        <f>+GPpcntSCH*(VLOOKUP($A42,FYProj17Rev!$B$4:$K$23,10,FALSE))*VLOOKUP($A42,FYProj17SCH!$A$3:$S$22,MATCH(M$27,FYProj17SCH!$A$2:$S$2,0),FALSE)</f>
        <v>0</v>
      </c>
      <c r="N42" s="133">
        <f>+GPpcntSCH*(VLOOKUP($A42,FYProj17Rev!$B$4:$K$23,10,FALSE))*VLOOKUP($A42,FYProj17SCH!$A$3:$S$22,MATCH(N$27,FYProj17SCH!$A$2:$S$2,0),FALSE)</f>
        <v>0</v>
      </c>
      <c r="O42" s="133">
        <f>+GPpcntSCH*(VLOOKUP($A42,FYProj17Rev!$B$4:$K$23,10,FALSE))*VLOOKUP($A42,FYProj17SCH!$A$3:$S$22,MATCH(O$27,FYProj17SCH!$A$2:$S$2,0),FALSE)</f>
        <v>0</v>
      </c>
      <c r="P42" s="133">
        <f>+GPpcntSCH*(VLOOKUP($A42,FYProj17Rev!$B$4:$K$23,10,FALSE))*VLOOKUP($A42,FYProj17SCH!$A$3:$S$22,MATCH(P$27,FYProj17SCH!$A$2:$S$2,0),FALSE)</f>
        <v>0</v>
      </c>
      <c r="Q42" s="133">
        <f>+GPpcntSCH*(VLOOKUP($A42,FYProj17Rev!$B$4:$K$23,10,FALSE))*VLOOKUP($A42,FYProj17SCH!$A$3:$S$22,MATCH(Q$27,FYProj17SCH!$A$2:$S$2,0),FALSE)</f>
        <v>0</v>
      </c>
      <c r="R42" s="133">
        <f>+GPpcntSCH*(VLOOKUP($A42,FYProj17Rev!$B$4:$K$23,10,FALSE))*VLOOKUP($A42,FYProj17SCH!$A$3:$S$22,MATCH(R$27,FYProj17SCH!$A$2:$S$2,0),FALSE)</f>
        <v>0</v>
      </c>
      <c r="S42" s="133">
        <f>+GPpcntSCH*(VLOOKUP($A42,FYProj17Rev!$B$4:$K$23,10,FALSE))*VLOOKUP($A42,FYProj17SCH!$A$3:$S$22,MATCH(S$27,FYProj17SCH!$A$2:$S$2,0),FALSE)</f>
        <v>0</v>
      </c>
      <c r="T42" s="156">
        <f t="shared" si="4"/>
        <v>279060.7197046791</v>
      </c>
    </row>
    <row r="43" spans="1:91" ht="20.100000000000001" customHeight="1" x14ac:dyDescent="0.25">
      <c r="A43" s="422">
        <v>45</v>
      </c>
      <c r="B43" s="157" t="s">
        <v>162</v>
      </c>
      <c r="C43" s="158">
        <f>+GPpcntSCH*(VLOOKUP($A43,FYProj17Rev!$B$4:$K$23,10,FALSE))*VLOOKUP($A43,FYProj17SCH!$A$3:$S$22,MATCH(C$27,FYProj17SCH!$A$2:$S$2,0),FALSE)</f>
        <v>0</v>
      </c>
      <c r="D43" s="158">
        <f>+GPpcntSCH*(VLOOKUP($A43,FYProj17Rev!$B$4:$K$23,10,FALSE))*VLOOKUP($A43,FYProj17SCH!$A$3:$S$22,MATCH(D$27,FYProj17SCH!$A$2:$S$2,0),FALSE)</f>
        <v>935.17436563163074</v>
      </c>
      <c r="E43" s="158">
        <f>+GPpcntSCH*(VLOOKUP($A43,FYProj17Rev!$B$4:$K$23,10,FALSE))*VLOOKUP($A43,FYProj17SCH!$A$3:$S$22,MATCH(E$27,FYProj17SCH!$A$2:$S$2,0),FALSE)</f>
        <v>0</v>
      </c>
      <c r="F43" s="158">
        <f>+GPpcntSCH*(VLOOKUP($A43,FYProj17Rev!$B$4:$K$23,10,FALSE))*VLOOKUP($A43,FYProj17SCH!$A$3:$S$22,MATCH(F$27,FYProj17SCH!$A$2:$S$2,0),FALSE)</f>
        <v>93.517436563163074</v>
      </c>
      <c r="G43" s="158">
        <f>+GPpcntSCH*(VLOOKUP($A43,FYProj17Rev!$B$4:$K$23,10,FALSE))*VLOOKUP($A43,FYProj17SCH!$A$3:$S$22,MATCH(G$27,FYProj17SCH!$A$2:$S$2,0),FALSE)</f>
        <v>0</v>
      </c>
      <c r="H43" s="158">
        <f>+GPpcntSCH*(VLOOKUP($A43,FYProj17Rev!$B$4:$K$23,10,FALSE))*VLOOKUP($A43,FYProj17SCH!$A$3:$S$22,MATCH(H$27,FYProj17SCH!$A$2:$S$2,0),FALSE)</f>
        <v>0</v>
      </c>
      <c r="I43" s="158">
        <f>+GPpcntSCH*(VLOOKUP($A43,FYProj17Rev!$B$4:$K$23,10,FALSE))*VLOOKUP($A43,FYProj17SCH!$A$3:$S$22,MATCH(I$27,FYProj17SCH!$A$2:$S$2,0),FALSE)</f>
        <v>0</v>
      </c>
      <c r="J43" s="158">
        <f>+GPpcntSCH*(VLOOKUP($A43,FYProj17Rev!$B$4:$K$23,10,FALSE))*VLOOKUP($A43,FYProj17SCH!$A$3:$S$22,MATCH(J$27,FYProj17SCH!$A$2:$S$2,0),FALSE)</f>
        <v>0</v>
      </c>
      <c r="K43" s="158">
        <f>+GPpcntSCH*(VLOOKUP($A43,FYProj17Rev!$B$4:$K$23,10,FALSE))*VLOOKUP($A43,FYProj17SCH!$A$3:$S$22,MATCH(K$27,FYProj17SCH!$A$2:$S$2,0),FALSE)</f>
        <v>3460.1451528370344</v>
      </c>
      <c r="L43" s="158">
        <f>+GPpcntSCH*(VLOOKUP($A43,FYProj17Rev!$B$4:$K$23,10,FALSE))*VLOOKUP($A43,FYProj17SCH!$A$3:$S$22,MATCH(L$27,FYProj17SCH!$A$2:$S$2,0),FALSE)</f>
        <v>2244.4184775159142</v>
      </c>
      <c r="M43" s="158">
        <f>+GPpcntSCH*(VLOOKUP($A43,FYProj17Rev!$B$4:$K$23,10,FALSE))*VLOOKUP($A43,FYProj17SCH!$A$3:$S$22,MATCH(M$27,FYProj17SCH!$A$2:$S$2,0),FALSE)</f>
        <v>93.517436563163074</v>
      </c>
      <c r="N43" s="158">
        <f>+GPpcntSCH*(VLOOKUP($A43,FYProj17Rev!$B$4:$K$23,10,FALSE))*VLOOKUP($A43,FYProj17SCH!$A$3:$S$22,MATCH(N$27,FYProj17SCH!$A$2:$S$2,0),FALSE)</f>
        <v>4301.8020819055018</v>
      </c>
      <c r="O43" s="158">
        <f>+GPpcntSCH*(VLOOKUP($A43,FYProj17Rev!$B$4:$K$23,10,FALSE))*VLOOKUP($A43,FYProj17SCH!$A$3:$S$22,MATCH(O$27,FYProj17SCH!$A$2:$S$2,0),FALSE)</f>
        <v>235383.38782948148</v>
      </c>
      <c r="P43" s="158">
        <f>+GPpcntSCH*(VLOOKUP($A43,FYProj17Rev!$B$4:$K$23,10,FALSE))*VLOOKUP($A43,FYProj17SCH!$A$3:$S$22,MATCH(P$27,FYProj17SCH!$A$2:$S$2,0),FALSE)</f>
        <v>8229.5344175583505</v>
      </c>
      <c r="Q43" s="158">
        <f>+GPpcntSCH*(VLOOKUP($A43,FYProj17Rev!$B$4:$K$23,10,FALSE))*VLOOKUP($A43,FYProj17SCH!$A$3:$S$22,MATCH(Q$27,FYProj17SCH!$A$2:$S$2,0),FALSE)</f>
        <v>12437.819062900689</v>
      </c>
      <c r="R43" s="158">
        <f>+GPpcntSCH*(VLOOKUP($A43,FYProj17Rev!$B$4:$K$23,10,FALSE))*VLOOKUP($A43,FYProj17SCH!$A$3:$S$22,MATCH(R$27,FYProj17SCH!$A$2:$S$2,0),FALSE)</f>
        <v>0</v>
      </c>
      <c r="S43" s="158">
        <f>+GPpcntSCH*(VLOOKUP($A43,FYProj17Rev!$B$4:$K$23,10,FALSE))*VLOOKUP($A43,FYProj17SCH!$A$3:$S$22,MATCH(S$27,FYProj17SCH!$A$2:$S$2,0),FALSE)</f>
        <v>0</v>
      </c>
      <c r="T43" s="159">
        <f t="shared" si="4"/>
        <v>267179.31626095693</v>
      </c>
    </row>
    <row r="44" spans="1:91" s="40" customFormat="1" ht="20.100000000000001" customHeight="1" x14ac:dyDescent="0.25">
      <c r="A44" s="422">
        <v>47</v>
      </c>
      <c r="B44" s="155" t="s">
        <v>60</v>
      </c>
      <c r="C44" s="133">
        <f>+GPpcntSCH*(VLOOKUP($A44,FYProj17Rev!$B$4:$K$23,10,FALSE))*VLOOKUP($A44,FYProj17SCH!$A$3:$S$22,MATCH(C$27,FYProj17SCH!$A$2:$S$2,0),FALSE)</f>
        <v>0</v>
      </c>
      <c r="D44" s="133">
        <f>+GPpcntSCH*(VLOOKUP($A44,FYProj17Rev!$B$4:$K$23,10,FALSE))*VLOOKUP($A44,FYProj17SCH!$A$3:$S$22,MATCH(D$27,FYProj17SCH!$A$2:$S$2,0),FALSE)</f>
        <v>1431.8800544503185</v>
      </c>
      <c r="E44" s="133">
        <f>+GPpcntSCH*(VLOOKUP($A44,FYProj17Rev!$B$4:$K$23,10,FALSE))*VLOOKUP($A44,FYProj17SCH!$A$3:$S$22,MATCH(E$27,FYProj17SCH!$A$2:$S$2,0),FALSE)</f>
        <v>1288.6920490052867</v>
      </c>
      <c r="F44" s="133">
        <f>+GPpcntSCH*(VLOOKUP($A44,FYProj17Rev!$B$4:$K$23,10,FALSE))*VLOOKUP($A44,FYProj17SCH!$A$3:$S$22,MATCH(F$27,FYProj17SCH!$A$2:$S$2,0),FALSE)</f>
        <v>0</v>
      </c>
      <c r="G44" s="133">
        <f>+GPpcntSCH*(VLOOKUP($A44,FYProj17Rev!$B$4:$K$23,10,FALSE))*VLOOKUP($A44,FYProj17SCH!$A$3:$S$22,MATCH(G$27,FYProj17SCH!$A$2:$S$2,0),FALSE)</f>
        <v>357.97001361257963</v>
      </c>
      <c r="H44" s="133">
        <f>+GPpcntSCH*(VLOOKUP($A44,FYProj17Rev!$B$4:$K$23,10,FALSE))*VLOOKUP($A44,FYProj17SCH!$A$3:$S$22,MATCH(H$27,FYProj17SCH!$A$2:$S$2,0),FALSE)</f>
        <v>429.56401633509557</v>
      </c>
      <c r="I44" s="133">
        <f>+GPpcntSCH*(VLOOKUP($A44,FYProj17Rev!$B$4:$K$23,10,FALSE))*VLOOKUP($A44,FYProj17SCH!$A$3:$S$22,MATCH(I$27,FYProj17SCH!$A$2:$S$2,0),FALSE)</f>
        <v>0</v>
      </c>
      <c r="J44" s="133">
        <f>+GPpcntSCH*(VLOOKUP($A44,FYProj17Rev!$B$4:$K$23,10,FALSE))*VLOOKUP($A44,FYProj17SCH!$A$3:$S$22,MATCH(J$27,FYProj17SCH!$A$2:$S$2,0),FALSE)</f>
        <v>0</v>
      </c>
      <c r="K44" s="133">
        <f>+GPpcntSCH*(VLOOKUP($A44,FYProj17Rev!$B$4:$K$23,10,FALSE))*VLOOKUP($A44,FYProj17SCH!$A$3:$S$22,MATCH(K$27,FYProj17SCH!$A$2:$S$2,0),FALSE)</f>
        <v>0</v>
      </c>
      <c r="L44" s="133">
        <f>+GPpcntSCH*(VLOOKUP($A44,FYProj17Rev!$B$4:$K$23,10,FALSE))*VLOOKUP($A44,FYProj17SCH!$A$3:$S$22,MATCH(L$27,FYProj17SCH!$A$2:$S$2,0),FALSE)</f>
        <v>1145.5040435602548</v>
      </c>
      <c r="M44" s="133">
        <f>+GPpcntSCH*(VLOOKUP($A44,FYProj17Rev!$B$4:$K$23,10,FALSE))*VLOOKUP($A44,FYProj17SCH!$A$3:$S$22,MATCH(M$27,FYProj17SCH!$A$2:$S$2,0),FALSE)</f>
        <v>0</v>
      </c>
      <c r="N44" s="133">
        <f>+GPpcntSCH*(VLOOKUP($A44,FYProj17Rev!$B$4:$K$23,10,FALSE))*VLOOKUP($A44,FYProj17SCH!$A$3:$S$22,MATCH(N$27,FYProj17SCH!$A$2:$S$2,0),FALSE)</f>
        <v>141684.53138785902</v>
      </c>
      <c r="O44" s="133">
        <f>+GPpcntSCH*(VLOOKUP($A44,FYProj17Rev!$B$4:$K$23,10,FALSE))*VLOOKUP($A44,FYProj17SCH!$A$3:$S$22,MATCH(O$27,FYProj17SCH!$A$2:$S$2,0),FALSE)</f>
        <v>7588.9642885866879</v>
      </c>
      <c r="P44" s="133">
        <f>+GPpcntSCH*(VLOOKUP($A44,FYProj17Rev!$B$4:$K$23,10,FALSE))*VLOOKUP($A44,FYProj17SCH!$A$3:$S$22,MATCH(P$27,FYProj17SCH!$A$2:$S$2,0),FALSE)</f>
        <v>1233135.1028926142</v>
      </c>
      <c r="Q44" s="133">
        <f>+GPpcntSCH*(VLOOKUP($A44,FYProj17Rev!$B$4:$K$23,10,FALSE))*VLOOKUP($A44,FYProj17SCH!$A$3:$S$22,MATCH(Q$27,FYProj17SCH!$A$2:$S$2,0),FALSE)</f>
        <v>11025.476419267452</v>
      </c>
      <c r="R44" s="133">
        <f>+GPpcntSCH*(VLOOKUP($A44,FYProj17Rev!$B$4:$K$23,10,FALSE))*VLOOKUP($A44,FYProj17SCH!$A$3:$S$22,MATCH(R$27,FYProj17SCH!$A$2:$S$2,0),FALSE)</f>
        <v>0</v>
      </c>
      <c r="S44" s="133">
        <f>+GPpcntSCH*(VLOOKUP($A44,FYProj17Rev!$B$4:$K$23,10,FALSE))*VLOOKUP($A44,FYProj17SCH!$A$3:$S$22,MATCH(S$27,FYProj17SCH!$A$2:$S$2,0),FALSE)</f>
        <v>0</v>
      </c>
      <c r="T44" s="156">
        <f t="shared" si="4"/>
        <v>1398087.685165291</v>
      </c>
    </row>
    <row r="45" spans="1:91" ht="20.100000000000001" customHeight="1" x14ac:dyDescent="0.25">
      <c r="A45" s="422">
        <v>49</v>
      </c>
      <c r="B45" s="157" t="s">
        <v>63</v>
      </c>
      <c r="C45" s="158">
        <f>+GPpcntSCH*(VLOOKUP($A45,FYProj17Rev!$B$4:$K$23,10,FALSE))*VLOOKUP($A45,FYProj17SCH!$A$3:$S$22,MATCH(C$27,FYProj17SCH!$A$2:$S$2,0),FALSE)</f>
        <v>0</v>
      </c>
      <c r="D45" s="158">
        <f>+GPpcntSCH*(VLOOKUP($A45,FYProj17Rev!$B$4:$K$23,10,FALSE))*VLOOKUP($A45,FYProj17SCH!$A$3:$S$22,MATCH(D$27,FYProj17SCH!$A$2:$S$2,0),FALSE)</f>
        <v>1599.5110870367978</v>
      </c>
      <c r="E45" s="158">
        <f>+GPpcntSCH*(VLOOKUP($A45,FYProj17Rev!$B$4:$K$23,10,FALSE))*VLOOKUP($A45,FYProj17SCH!$A$3:$S$22,MATCH(E$27,FYProj17SCH!$A$2:$S$2,0),FALSE)</f>
        <v>0</v>
      </c>
      <c r="F45" s="158">
        <f>+GPpcntSCH*(VLOOKUP($A45,FYProj17Rev!$B$4:$K$23,10,FALSE))*VLOOKUP($A45,FYProj17SCH!$A$3:$S$22,MATCH(F$27,FYProj17SCH!$A$2:$S$2,0),FALSE)</f>
        <v>0</v>
      </c>
      <c r="G45" s="158">
        <f>+GPpcntSCH*(VLOOKUP($A45,FYProj17Rev!$B$4:$K$23,10,FALSE))*VLOOKUP($A45,FYProj17SCH!$A$3:$S$22,MATCH(G$27,FYProj17SCH!$A$2:$S$2,0),FALSE)</f>
        <v>0</v>
      </c>
      <c r="H45" s="158">
        <f>+GPpcntSCH*(VLOOKUP($A45,FYProj17Rev!$B$4:$K$23,10,FALSE))*VLOOKUP($A45,FYProj17SCH!$A$3:$S$22,MATCH(H$27,FYProj17SCH!$A$2:$S$2,0),FALSE)</f>
        <v>72.70504941076355</v>
      </c>
      <c r="I45" s="158">
        <f>+GPpcntSCH*(VLOOKUP($A45,FYProj17Rev!$B$4:$K$23,10,FALSE))*VLOOKUP($A45,FYProj17SCH!$A$3:$S$22,MATCH(I$27,FYProj17SCH!$A$2:$S$2,0),FALSE)</f>
        <v>0</v>
      </c>
      <c r="J45" s="158">
        <f>+GPpcntSCH*(VLOOKUP($A45,FYProj17Rev!$B$4:$K$23,10,FALSE))*VLOOKUP($A45,FYProj17SCH!$A$3:$S$22,MATCH(J$27,FYProj17SCH!$A$2:$S$2,0),FALSE)</f>
        <v>0</v>
      </c>
      <c r="K45" s="158">
        <f>+GPpcntSCH*(VLOOKUP($A45,FYProj17Rev!$B$4:$K$23,10,FALSE))*VLOOKUP($A45,FYProj17SCH!$A$3:$S$22,MATCH(K$27,FYProj17SCH!$A$2:$S$2,0),FALSE)</f>
        <v>0</v>
      </c>
      <c r="L45" s="158">
        <f>+GPpcntSCH*(VLOOKUP($A45,FYProj17Rev!$B$4:$K$23,10,FALSE))*VLOOKUP($A45,FYProj17SCH!$A$3:$S$22,MATCH(L$27,FYProj17SCH!$A$2:$S$2,0),FALSE)</f>
        <v>0</v>
      </c>
      <c r="M45" s="158">
        <f>+GPpcntSCH*(VLOOKUP($A45,FYProj17Rev!$B$4:$K$23,10,FALSE))*VLOOKUP($A45,FYProj17SCH!$A$3:$S$22,MATCH(M$27,FYProj17SCH!$A$2:$S$2,0),FALSE)</f>
        <v>0</v>
      </c>
      <c r="N45" s="158">
        <f>+GPpcntSCH*(VLOOKUP($A45,FYProj17Rev!$B$4:$K$23,10,FALSE))*VLOOKUP($A45,FYProj17SCH!$A$3:$S$22,MATCH(N$27,FYProj17SCH!$A$2:$S$2,0),FALSE)</f>
        <v>3284959.5424771183</v>
      </c>
      <c r="O45" s="158">
        <f>+GPpcntSCH*(VLOOKUP($A45,FYProj17Rev!$B$4:$K$23,10,FALSE))*VLOOKUP($A45,FYProj17SCH!$A$3:$S$22,MATCH(O$27,FYProj17SCH!$A$2:$S$2,0),FALSE)</f>
        <v>0</v>
      </c>
      <c r="P45" s="158">
        <f>+GPpcntSCH*(VLOOKUP($A45,FYProj17Rev!$B$4:$K$23,10,FALSE))*VLOOKUP($A45,FYProj17SCH!$A$3:$S$22,MATCH(P$27,FYProj17SCH!$A$2:$S$2,0),FALSE)</f>
        <v>0</v>
      </c>
      <c r="Q45" s="158">
        <f>+GPpcntSCH*(VLOOKUP($A45,FYProj17Rev!$B$4:$K$23,10,FALSE))*VLOOKUP($A45,FYProj17SCH!$A$3:$S$22,MATCH(Q$27,FYProj17SCH!$A$2:$S$2,0),FALSE)</f>
        <v>8215.6705834162804</v>
      </c>
      <c r="R45" s="158">
        <f>+GPpcntSCH*(VLOOKUP($A45,FYProj17Rev!$B$4:$K$23,10,FALSE))*VLOOKUP($A45,FYProj17SCH!$A$3:$S$22,MATCH(R$27,FYProj17SCH!$A$2:$S$2,0),FALSE)</f>
        <v>0</v>
      </c>
      <c r="S45" s="158">
        <f>+GPpcntSCH*(VLOOKUP($A45,FYProj17Rev!$B$4:$K$23,10,FALSE))*VLOOKUP($A45,FYProj17SCH!$A$3:$S$22,MATCH(S$27,FYProj17SCH!$A$2:$S$2,0),FALSE)</f>
        <v>0</v>
      </c>
      <c r="T45" s="159">
        <f t="shared" si="4"/>
        <v>3294847.4291969822</v>
      </c>
    </row>
    <row r="46" spans="1:91" s="40" customFormat="1" ht="20.100000000000001" customHeight="1" x14ac:dyDescent="0.25">
      <c r="A46" s="422">
        <v>51</v>
      </c>
      <c r="B46" s="155" t="s">
        <v>66</v>
      </c>
      <c r="C46" s="133">
        <f>+GPpcntSCH*(VLOOKUP($A46,FYProj17Rev!$B$4:$K$23,10,FALSE))*VLOOKUP($A46,FYProj17SCH!$A$3:$S$22,MATCH(C$27,FYProj17SCH!$A$2:$S$2,0),FALSE)</f>
        <v>0</v>
      </c>
      <c r="D46" s="133">
        <f>+GPpcntSCH*(VLOOKUP($A46,FYProj17Rev!$B$4:$K$23,10,FALSE))*VLOOKUP($A46,FYProj17SCH!$A$3:$S$22,MATCH(D$27,FYProj17SCH!$A$2:$S$2,0),FALSE)</f>
        <v>848.0767416511361</v>
      </c>
      <c r="E46" s="133">
        <f>+GPpcntSCH*(VLOOKUP($A46,FYProj17Rev!$B$4:$K$23,10,FALSE))*VLOOKUP($A46,FYProj17SCH!$A$3:$S$22,MATCH(E$27,FYProj17SCH!$A$2:$S$2,0),FALSE)</f>
        <v>0</v>
      </c>
      <c r="F46" s="133">
        <f>+GPpcntSCH*(VLOOKUP($A46,FYProj17Rev!$B$4:$K$23,10,FALSE))*VLOOKUP($A46,FYProj17SCH!$A$3:$S$22,MATCH(F$27,FYProj17SCH!$A$2:$S$2,0),FALSE)</f>
        <v>0</v>
      </c>
      <c r="G46" s="133">
        <f>+GPpcntSCH*(VLOOKUP($A46,FYProj17Rev!$B$4:$K$23,10,FALSE))*VLOOKUP($A46,FYProj17SCH!$A$3:$S$22,MATCH(G$27,FYProj17SCH!$A$2:$S$2,0),FALSE)</f>
        <v>169.61534833022722</v>
      </c>
      <c r="H46" s="133">
        <f>+GPpcntSCH*(VLOOKUP($A46,FYProj17Rev!$B$4:$K$23,10,FALSE))*VLOOKUP($A46,FYProj17SCH!$A$3:$S$22,MATCH(H$27,FYProj17SCH!$A$2:$S$2,0),FALSE)</f>
        <v>0</v>
      </c>
      <c r="I46" s="133">
        <f>+GPpcntSCH*(VLOOKUP($A46,FYProj17Rev!$B$4:$K$23,10,FALSE))*VLOOKUP($A46,FYProj17SCH!$A$3:$S$22,MATCH(I$27,FYProj17SCH!$A$2:$S$2,0),FALSE)</f>
        <v>0</v>
      </c>
      <c r="J46" s="133">
        <f>+GPpcntSCH*(VLOOKUP($A46,FYProj17Rev!$B$4:$K$23,10,FALSE))*VLOOKUP($A46,FYProj17SCH!$A$3:$S$22,MATCH(J$27,FYProj17SCH!$A$2:$S$2,0),FALSE)</f>
        <v>0</v>
      </c>
      <c r="K46" s="133">
        <f>+GPpcntSCH*(VLOOKUP($A46,FYProj17Rev!$B$4:$K$23,10,FALSE))*VLOOKUP($A46,FYProj17SCH!$A$3:$S$22,MATCH(K$27,FYProj17SCH!$A$2:$S$2,0),FALSE)</f>
        <v>0</v>
      </c>
      <c r="L46" s="133">
        <f>+GPpcntSCH*(VLOOKUP($A46,FYProj17Rev!$B$4:$K$23,10,FALSE))*VLOOKUP($A46,FYProj17SCH!$A$3:$S$22,MATCH(L$27,FYProj17SCH!$A$2:$S$2,0),FALSE)</f>
        <v>0</v>
      </c>
      <c r="M46" s="133">
        <f>+GPpcntSCH*(VLOOKUP($A46,FYProj17Rev!$B$4:$K$23,10,FALSE))*VLOOKUP($A46,FYProj17SCH!$A$3:$S$22,MATCH(M$27,FYProj17SCH!$A$2:$S$2,0),FALSE)</f>
        <v>1333515.8685722463</v>
      </c>
      <c r="N46" s="133">
        <f>+GPpcntSCH*(VLOOKUP($A46,FYProj17Rev!$B$4:$K$23,10,FALSE))*VLOOKUP($A46,FYProj17SCH!$A$3:$S$22,MATCH(N$27,FYProj17SCH!$A$2:$S$2,0),FALSE)</f>
        <v>21456.341563773742</v>
      </c>
      <c r="O46" s="133">
        <f>+GPpcntSCH*(VLOOKUP($A46,FYProj17Rev!$B$4:$K$23,10,FALSE))*VLOOKUP($A46,FYProj17SCH!$A$3:$S$22,MATCH(O$27,FYProj17SCH!$A$2:$S$2,0),FALSE)</f>
        <v>0</v>
      </c>
      <c r="P46" s="133">
        <f>+GPpcntSCH*(VLOOKUP($A46,FYProj17Rev!$B$4:$K$23,10,FALSE))*VLOOKUP($A46,FYProj17SCH!$A$3:$S$22,MATCH(P$27,FYProj17SCH!$A$2:$S$2,0),FALSE)</f>
        <v>0</v>
      </c>
      <c r="Q46" s="133">
        <f>+GPpcntSCH*(VLOOKUP($A46,FYProj17Rev!$B$4:$K$23,10,FALSE))*VLOOKUP($A46,FYProj17SCH!$A$3:$S$22,MATCH(Q$27,FYProj17SCH!$A$2:$S$2,0),FALSE)</f>
        <v>84.80767416511361</v>
      </c>
      <c r="R46" s="133">
        <f>+GPpcntSCH*(VLOOKUP($A46,FYProj17Rev!$B$4:$K$23,10,FALSE))*VLOOKUP($A46,FYProj17SCH!$A$3:$S$22,MATCH(R$27,FYProj17SCH!$A$2:$S$2,0),FALSE)</f>
        <v>0</v>
      </c>
      <c r="S46" s="133">
        <f>+GPpcntSCH*(VLOOKUP($A46,FYProj17Rev!$B$4:$K$23,10,FALSE))*VLOOKUP($A46,FYProj17SCH!$A$3:$S$22,MATCH(S$27,FYProj17SCH!$A$2:$S$2,0),FALSE)</f>
        <v>0</v>
      </c>
      <c r="T46" s="156">
        <f t="shared" si="4"/>
        <v>1356074.7099001666</v>
      </c>
    </row>
    <row r="47" spans="1:91" ht="20.100000000000001" customHeight="1" x14ac:dyDescent="0.25">
      <c r="A47" s="422">
        <v>53</v>
      </c>
      <c r="B47" s="160" t="s">
        <v>159</v>
      </c>
      <c r="C47" s="158">
        <f>+GPpcntSCH*(VLOOKUP($A47,FYProj17Rev!$B$4:$K$23,10,FALSE))*VLOOKUP($A47,FYProj17SCH!$A$3:$S$22,MATCH(C$27,FYProj17SCH!$A$2:$S$2,0),FALSE)</f>
        <v>0</v>
      </c>
      <c r="D47" s="158">
        <f>+GPpcntSCH*(VLOOKUP($A47,FYProj17Rev!$B$4:$K$23,10,FALSE))*VLOOKUP($A47,FYProj17SCH!$A$3:$S$22,MATCH(D$27,FYProj17SCH!$A$2:$S$2,0),FALSE)</f>
        <v>0</v>
      </c>
      <c r="E47" s="158">
        <f>+GPpcntSCH*(VLOOKUP($A47,FYProj17Rev!$B$4:$K$23,10,FALSE))*VLOOKUP($A47,FYProj17SCH!$A$3:$S$22,MATCH(E$27,FYProj17SCH!$A$2:$S$2,0),FALSE)</f>
        <v>152.25287665470154</v>
      </c>
      <c r="F47" s="158">
        <f>+GPpcntSCH*(VLOOKUP($A47,FYProj17Rev!$B$4:$K$23,10,FALSE))*VLOOKUP($A47,FYProj17SCH!$A$3:$S$22,MATCH(F$27,FYProj17SCH!$A$2:$S$2,0),FALSE)</f>
        <v>0</v>
      </c>
      <c r="G47" s="158">
        <f>+GPpcntSCH*(VLOOKUP($A47,FYProj17Rev!$B$4:$K$23,10,FALSE))*VLOOKUP($A47,FYProj17SCH!$A$3:$S$22,MATCH(G$27,FYProj17SCH!$A$2:$S$2,0),FALSE)</f>
        <v>609.01150661880615</v>
      </c>
      <c r="H47" s="158">
        <f>+GPpcntSCH*(VLOOKUP($A47,FYProj17Rev!$B$4:$K$23,10,FALSE))*VLOOKUP($A47,FYProj17SCH!$A$3:$S$22,MATCH(H$27,FYProj17SCH!$A$2:$S$2,0),FALSE)</f>
        <v>0</v>
      </c>
      <c r="I47" s="158">
        <f>+GPpcntSCH*(VLOOKUP($A47,FYProj17Rev!$B$4:$K$23,10,FALSE))*VLOOKUP($A47,FYProj17SCH!$A$3:$S$22,MATCH(I$27,FYProj17SCH!$A$2:$S$2,0),FALSE)</f>
        <v>0</v>
      </c>
      <c r="J47" s="158">
        <f>+GPpcntSCH*(VLOOKUP($A47,FYProj17Rev!$B$4:$K$23,10,FALSE))*VLOOKUP($A47,FYProj17SCH!$A$3:$S$22,MATCH(J$27,FYProj17SCH!$A$2:$S$2,0),FALSE)</f>
        <v>0</v>
      </c>
      <c r="K47" s="158">
        <f>+GPpcntSCH*(VLOOKUP($A47,FYProj17Rev!$B$4:$K$23,10,FALSE))*VLOOKUP($A47,FYProj17SCH!$A$3:$S$22,MATCH(K$27,FYProj17SCH!$A$2:$S$2,0),FALSE)</f>
        <v>0</v>
      </c>
      <c r="L47" s="158">
        <f>+GPpcntSCH*(VLOOKUP($A47,FYProj17Rev!$B$4:$K$23,10,FALSE))*VLOOKUP($A47,FYProj17SCH!$A$3:$S$22,MATCH(L$27,FYProj17SCH!$A$2:$S$2,0),FALSE)</f>
        <v>0</v>
      </c>
      <c r="M47" s="158">
        <f>+GPpcntSCH*(VLOOKUP($A47,FYProj17Rev!$B$4:$K$23,10,FALSE))*VLOOKUP($A47,FYProj17SCH!$A$3:$S$22,MATCH(M$27,FYProj17SCH!$A$2:$S$2,0),FALSE)</f>
        <v>192752.14184485216</v>
      </c>
      <c r="N47" s="158">
        <f>+GPpcntSCH*(VLOOKUP($A47,FYProj17Rev!$B$4:$K$23,10,FALSE))*VLOOKUP($A47,FYProj17SCH!$A$3:$S$22,MATCH(N$27,FYProj17SCH!$A$2:$S$2,0),FALSE)</f>
        <v>1636.7184240380416</v>
      </c>
      <c r="O47" s="158">
        <f>+GPpcntSCH*(VLOOKUP($A47,FYProj17Rev!$B$4:$K$23,10,FALSE))*VLOOKUP($A47,FYProj17SCH!$A$3:$S$22,MATCH(O$27,FYProj17SCH!$A$2:$S$2,0),FALSE)</f>
        <v>0</v>
      </c>
      <c r="P47" s="158">
        <f>+GPpcntSCH*(VLOOKUP($A47,FYProj17Rev!$B$4:$K$23,10,FALSE))*VLOOKUP($A47,FYProj17SCH!$A$3:$S$22,MATCH(P$27,FYProj17SCH!$A$2:$S$2,0),FALSE)</f>
        <v>0</v>
      </c>
      <c r="Q47" s="158">
        <f>+GPpcntSCH*(VLOOKUP($A47,FYProj17Rev!$B$4:$K$23,10,FALSE))*VLOOKUP($A47,FYProj17SCH!$A$3:$S$22,MATCH(Q$27,FYProj17SCH!$A$2:$S$2,0),FALSE)</f>
        <v>532.88506829145547</v>
      </c>
      <c r="R47" s="158">
        <f>+GPpcntSCH*(VLOOKUP($A47,FYProj17Rev!$B$4:$K$23,10,FALSE))*VLOOKUP($A47,FYProj17SCH!$A$3:$S$22,MATCH(R$27,FYProj17SCH!$A$2:$S$2,0),FALSE)</f>
        <v>0</v>
      </c>
      <c r="S47" s="158">
        <f>+GPpcntSCH*(VLOOKUP($A47,FYProj17Rev!$B$4:$K$23,10,FALSE))*VLOOKUP($A47,FYProj17SCH!$A$3:$S$22,MATCH(S$27,FYProj17SCH!$A$2:$S$2,0),FALSE)</f>
        <v>456.75862996410467</v>
      </c>
      <c r="T47" s="161">
        <f t="shared" si="4"/>
        <v>196139.76835041927</v>
      </c>
    </row>
    <row r="48" spans="1:91" ht="20.100000000000001" customHeight="1" x14ac:dyDescent="0.25">
      <c r="A48" s="129"/>
      <c r="B48" s="293" t="s">
        <v>99</v>
      </c>
      <c r="C48" s="163">
        <f t="shared" ref="C48:S48" si="5">SUM(C28:C47)</f>
        <v>4371682.9793621777</v>
      </c>
      <c r="D48" s="163">
        <f t="shared" si="5"/>
        <v>103606766.03884548</v>
      </c>
      <c r="E48" s="163">
        <f t="shared" si="5"/>
        <v>11075240.720140235</v>
      </c>
      <c r="F48" s="163">
        <f t="shared" si="5"/>
        <v>3211486.178342131</v>
      </c>
      <c r="G48" s="163">
        <f t="shared" si="5"/>
        <v>17762377.070543341</v>
      </c>
      <c r="H48" s="163">
        <f t="shared" si="5"/>
        <v>9982549.7769372556</v>
      </c>
      <c r="I48" s="163">
        <f t="shared" si="5"/>
        <v>2938710.5602641604</v>
      </c>
      <c r="J48" s="163">
        <f t="shared" si="5"/>
        <v>2270226.4507873468</v>
      </c>
      <c r="K48" s="163">
        <f t="shared" si="5"/>
        <v>871911.51577768172</v>
      </c>
      <c r="L48" s="163">
        <f t="shared" si="5"/>
        <v>1146378.413484985</v>
      </c>
      <c r="M48" s="163">
        <f t="shared" si="5"/>
        <v>1539684.0785534771</v>
      </c>
      <c r="N48" s="163">
        <f t="shared" si="5"/>
        <v>8873553.5432006121</v>
      </c>
      <c r="O48" s="163">
        <f t="shared" si="5"/>
        <v>1721963.8157976044</v>
      </c>
      <c r="P48" s="163">
        <f t="shared" si="5"/>
        <v>1353461.2293526663</v>
      </c>
      <c r="Q48" s="163">
        <f t="shared" si="5"/>
        <v>4437125.1311466563</v>
      </c>
      <c r="R48" s="163">
        <f t="shared" si="5"/>
        <v>2138873.4666298213</v>
      </c>
      <c r="S48" s="163">
        <f t="shared" si="5"/>
        <v>262640.5355740622</v>
      </c>
      <c r="T48" s="163">
        <f>SUM(C48:S48)</f>
        <v>177564631.50473967</v>
      </c>
    </row>
    <row r="49" spans="1:20" ht="27.75" customHeight="1" x14ac:dyDescent="0.25">
      <c r="B49" s="453" t="s">
        <v>163</v>
      </c>
      <c r="C49" s="453"/>
      <c r="D49" s="453"/>
      <c r="E49" s="453"/>
      <c r="F49" s="453"/>
      <c r="G49" s="453"/>
      <c r="H49" s="453"/>
      <c r="I49" s="453"/>
      <c r="J49" s="453"/>
      <c r="K49" s="453"/>
      <c r="L49" s="453"/>
      <c r="M49" s="453"/>
      <c r="N49" s="453"/>
      <c r="O49" s="453"/>
      <c r="P49" s="453"/>
      <c r="Q49" s="453"/>
      <c r="R49" s="453"/>
      <c r="S49" s="453"/>
      <c r="T49" s="453"/>
    </row>
    <row r="50" spans="1:20" ht="39" hidden="1" customHeight="1" x14ac:dyDescent="0.25">
      <c r="B50" s="164"/>
      <c r="C50" s="165" t="s">
        <v>140</v>
      </c>
      <c r="D50" s="165" t="s">
        <v>141</v>
      </c>
      <c r="E50" s="165" t="s">
        <v>142</v>
      </c>
      <c r="F50" s="166" t="s">
        <v>143</v>
      </c>
      <c r="G50" s="165" t="s">
        <v>144</v>
      </c>
      <c r="H50" s="165" t="s">
        <v>145</v>
      </c>
      <c r="I50" s="165" t="s">
        <v>146</v>
      </c>
      <c r="J50" s="165" t="s">
        <v>147</v>
      </c>
      <c r="K50" s="165" t="s">
        <v>148</v>
      </c>
      <c r="L50" s="165" t="s">
        <v>149</v>
      </c>
      <c r="M50" s="165" t="s">
        <v>150</v>
      </c>
      <c r="N50" s="165" t="s">
        <v>151</v>
      </c>
      <c r="O50" s="165" t="s">
        <v>152</v>
      </c>
      <c r="P50" s="165" t="s">
        <v>153</v>
      </c>
      <c r="Q50" s="165" t="s">
        <v>154</v>
      </c>
      <c r="R50" s="165" t="s">
        <v>155</v>
      </c>
      <c r="S50" s="294" t="s">
        <v>156</v>
      </c>
      <c r="T50" s="295" t="s">
        <v>157</v>
      </c>
    </row>
    <row r="51" spans="1:20" ht="20.100000000000001" customHeight="1" x14ac:dyDescent="0.25">
      <c r="A51" s="422">
        <v>1</v>
      </c>
      <c r="B51" s="169" t="s">
        <v>5</v>
      </c>
      <c r="C51" s="170">
        <f>+UGpcntDeg*(VLOOKUP($A51,FYProj17Rev!$B$4:$K$23,10,FALSE))*VLOOKUP($A51,FYProj17Mjrs!$A$3:$S$22,MATCH(C$27,FYProj17Mjrs!$A$2:$S$2,0),FALSE)</f>
        <v>1746209.5428572104</v>
      </c>
      <c r="D51" s="170">
        <f>+UGpcntDeg*(VLOOKUP($A51,FYProj17Rev!$B$4:$K$23,10,FALSE))*VLOOKUP($A51,FYProj17Mjrs!$A$3:$S$22,MATCH(D$27,FYProj17Mjrs!$A$2:$S$2,0),FALSE)</f>
        <v>63474106.320082374</v>
      </c>
      <c r="E51" s="170">
        <f>+UGpcntDeg*(VLOOKUP($A51,FYProj17Rev!$B$4:$K$23,10,FALSE))*VLOOKUP($A51,FYProj17Mjrs!$A$3:$S$22,MATCH(E$27,FYProj17Mjrs!$A$2:$S$2,0),FALSE)</f>
        <v>12321156.84435612</v>
      </c>
      <c r="F51" s="170">
        <f>+UGpcntDeg*(VLOOKUP($A51,FYProj17Rev!$B$4:$K$23,10,FALSE))*VLOOKUP($A51,FYProj17Mjrs!$A$3:$S$22,MATCH(F$27,FYProj17Mjrs!$A$2:$S$2,0),FALSE)</f>
        <v>1856110.8427573144</v>
      </c>
      <c r="G51" s="170">
        <f>+UGpcntDeg*(VLOOKUP($A51,FYProj17Rev!$B$4:$K$23,10,FALSE))*VLOOKUP($A51,FYProj17Mjrs!$A$3:$S$22,MATCH(G$27,FYProj17Mjrs!$A$2:$S$2,0),FALSE)</f>
        <v>13359113.565634882</v>
      </c>
      <c r="H51" s="170">
        <f>+UGpcntDeg*(VLOOKUP($A51,FYProj17Rev!$B$4:$K$23,10,FALSE))*VLOOKUP($A51,FYProj17Mjrs!$A$3:$S$22,MATCH(H$27,FYProj17Mjrs!$A$2:$S$2,0),FALSE)</f>
        <v>3492419.0857144208</v>
      </c>
      <c r="I51" s="170">
        <f>+UGpcntDeg*(VLOOKUP($A51,FYProj17Rev!$B$4:$K$23,10,FALSE))*VLOOKUP($A51,FYProj17Mjrs!$A$3:$S$22,MATCH(I$27,FYProj17Mjrs!$A$2:$S$2,0),FALSE)</f>
        <v>1526406.943057002</v>
      </c>
      <c r="J51" s="170">
        <f>+UGpcntDeg*(VLOOKUP($A51,FYProj17Rev!$B$4:$K$23,10,FALSE))*VLOOKUP($A51,FYProj17Mjrs!$A$3:$S$22,MATCH(J$27,FYProj17Mjrs!$A$2:$S$2,0),FALSE)</f>
        <v>0</v>
      </c>
      <c r="K51" s="170">
        <f>+UGpcntDeg*(VLOOKUP($A51,FYProj17Rev!$B$4:$K$23,10,FALSE))*VLOOKUP($A51,FYProj17Mjrs!$A$3:$S$22,MATCH(K$27,FYProj17Mjrs!$A$2:$S$2,0),FALSE)</f>
        <v>0</v>
      </c>
      <c r="L51" s="170">
        <f>+UGpcntDeg*(VLOOKUP($A51,FYProj17Rev!$B$4:$K$23,10,FALSE))*VLOOKUP($A51,FYProj17Mjrs!$A$3:$S$22,MATCH(L$27,FYProj17Mjrs!$A$2:$S$2,0),FALSE)</f>
        <v>488450.22177824058</v>
      </c>
      <c r="M51" s="170">
        <f>+UGpcntDeg*(VLOOKUP($A51,FYProj17Rev!$B$4:$K$23,10,FALSE))*VLOOKUP($A51,FYProj17Mjrs!$A$3:$S$22,MATCH(M$27,FYProj17Mjrs!$A$2:$S$2,0),FALSE)</f>
        <v>0</v>
      </c>
      <c r="N51" s="170">
        <f>+UGpcntDeg*(VLOOKUP($A51,FYProj17Rev!$B$4:$K$23,10,FALSE))*VLOOKUP($A51,FYProj17Mjrs!$A$3:$S$22,MATCH(N$27,FYProj17Mjrs!$A$2:$S$2,0),FALSE)</f>
        <v>3028391.3750250922</v>
      </c>
      <c r="O51" s="170">
        <f>+UGpcntDeg*(VLOOKUP($A51,FYProj17Rev!$B$4:$K$23,10,FALSE))*VLOOKUP($A51,FYProj17Mjrs!$A$3:$S$22,MATCH(O$27,FYProj17Mjrs!$A$2:$S$2,0),FALSE)</f>
        <v>1685153.2651349304</v>
      </c>
      <c r="P51" s="170">
        <f>+UGpcntDeg*(VLOOKUP($A51,FYProj17Rev!$B$4:$K$23,10,FALSE))*VLOOKUP($A51,FYProj17Mjrs!$A$3:$S$22,MATCH(P$27,FYProj17Mjrs!$A$2:$S$2,0),FALSE)</f>
        <v>0</v>
      </c>
      <c r="Q51" s="170">
        <f>+UGpcntDeg*(VLOOKUP($A51,FYProj17Rev!$B$4:$K$23,10,FALSE))*VLOOKUP($A51,FYProj17Mjrs!$A$3:$S$22,MATCH(Q$27,FYProj17Mjrs!$A$2:$S$2,0),FALSE)</f>
        <v>2088124.6981019785</v>
      </c>
      <c r="R51" s="170">
        <f>+UGpcntDeg*(VLOOKUP($A51,FYProj17Rev!$B$4:$K$23,10,FALSE))*VLOOKUP($A51,FYProj17Mjrs!$A$3:$S$22,MATCH(R$27,FYProj17Mjrs!$A$2:$S$2,0),FALSE)</f>
        <v>146535.06653347219</v>
      </c>
      <c r="S51" s="170">
        <f>+UGpcntDeg*(VLOOKUP($A51,FYProj17Rev!$B$4:$K$23,10,FALSE))*VLOOKUP($A51,FYProj17Mjrs!$A$3:$S$22,MATCH(S$27,FYProj17Mjrs!$A$2:$S$2,0),FALSE)</f>
        <v>0</v>
      </c>
      <c r="T51" s="170">
        <f t="shared" ref="T51:T71" si="6">SUM(C51:Q51)+R51+S51</f>
        <v>105212177.77103303</v>
      </c>
    </row>
    <row r="52" spans="1:20" s="40" customFormat="1" ht="20.100000000000001" customHeight="1" x14ac:dyDescent="0.25">
      <c r="A52" s="422">
        <v>3</v>
      </c>
      <c r="B52" s="155" t="s">
        <v>13</v>
      </c>
      <c r="C52" s="133">
        <f>+GPpcntMjr*(VLOOKUP($A52,FYProj17Rev!$B$4:$K$23,10,FALSE))*VLOOKUP($A52,FYProj17Mjrs!$A$3:$S$22,MATCH(C$27,FYProj17Mjrs!$A$2:$S$2,0),FALSE)</f>
        <v>135253.45132195481</v>
      </c>
      <c r="D52" s="133">
        <f>+GPpcntMjr*(VLOOKUP($A52,FYProj17Rev!$B$4:$K$23,10,FALSE))*VLOOKUP($A52,FYProj17Mjrs!$A$3:$S$22,MATCH(D$27,FYProj17Mjrs!$A$2:$S$2,0),FALSE)</f>
        <v>7124958.5964244083</v>
      </c>
      <c r="E52" s="133">
        <f>+GPpcntMjr*(VLOOKUP($A52,FYProj17Rev!$B$4:$K$23,10,FALSE))*VLOOKUP($A52,FYProj17Mjrs!$A$3:$S$22,MATCH(E$27,FYProj17Mjrs!$A$2:$S$2,0),FALSE)</f>
        <v>284998.34385697619</v>
      </c>
      <c r="F52" s="133">
        <f>+GPpcntMjr*(VLOOKUP($A52,FYProj17Rev!$B$4:$K$23,10,FALSE))*VLOOKUP($A52,FYProj17Mjrs!$A$3:$S$22,MATCH(F$27,FYProj17Mjrs!$A$2:$S$2,0),FALSE)</f>
        <v>0</v>
      </c>
      <c r="G52" s="133">
        <f>+GPpcntMjr*(VLOOKUP($A52,FYProj17Rev!$B$4:$K$23,10,FALSE))*VLOOKUP($A52,FYProj17Mjrs!$A$3:$S$22,MATCH(G$27,FYProj17Mjrs!$A$2:$S$2,0),FALSE)</f>
        <v>408175.59416804207</v>
      </c>
      <c r="H52" s="133">
        <f>+GPpcntMjr*(VLOOKUP($A52,FYProj17Rev!$B$4:$K$23,10,FALSE))*VLOOKUP($A52,FYProj17Mjrs!$A$3:$S$22,MATCH(H$27,FYProj17Mjrs!$A$2:$S$2,0),FALSE)</f>
        <v>0</v>
      </c>
      <c r="I52" s="133">
        <f>+GPpcntMjr*(VLOOKUP($A52,FYProj17Rev!$B$4:$K$23,10,FALSE))*VLOOKUP($A52,FYProj17Mjrs!$A$3:$S$22,MATCH(I$27,FYProj17Mjrs!$A$2:$S$2,0),FALSE)</f>
        <v>195634.45637639888</v>
      </c>
      <c r="J52" s="133">
        <f>+GPpcntMjr*(VLOOKUP($A52,FYProj17Rev!$B$4:$K$23,10,FALSE))*VLOOKUP($A52,FYProj17Mjrs!$A$3:$S$22,MATCH(J$27,FYProj17Mjrs!$A$2:$S$2,0),FALSE)</f>
        <v>8453.340707622172</v>
      </c>
      <c r="K52" s="133">
        <f>+GPpcntMjr*(VLOOKUP($A52,FYProj17Rev!$B$4:$K$23,10,FALSE))*VLOOKUP($A52,FYProj17Mjrs!$A$3:$S$22,MATCH(K$27,FYProj17Mjrs!$A$2:$S$2,0),FALSE)</f>
        <v>71249.585964244048</v>
      </c>
      <c r="L52" s="133">
        <f>+GPpcntMjr*(VLOOKUP($A52,FYProj17Rev!$B$4:$K$23,10,FALSE))*VLOOKUP($A52,FYProj17Mjrs!$A$3:$S$22,MATCH(L$27,FYProj17Mjrs!$A$2:$S$2,0),FALSE)</f>
        <v>0</v>
      </c>
      <c r="M52" s="133">
        <f>+GPpcntMjr*(VLOOKUP($A52,FYProj17Rev!$B$4:$K$23,10,FALSE))*VLOOKUP($A52,FYProj17Mjrs!$A$3:$S$22,MATCH(M$27,FYProj17Mjrs!$A$2:$S$2,0),FALSE)</f>
        <v>0</v>
      </c>
      <c r="N52" s="133">
        <f>+GPpcntMjr*(VLOOKUP($A52,FYProj17Rev!$B$4:$K$23,10,FALSE))*VLOOKUP($A52,FYProj17Mjrs!$A$3:$S$22,MATCH(N$27,FYProj17Mjrs!$A$2:$S$2,0),FALSE)</f>
        <v>1555414.6902024804</v>
      </c>
      <c r="O52" s="133">
        <f>+GPpcntMjr*(VLOOKUP($A52,FYProj17Rev!$B$4:$K$23,10,FALSE))*VLOOKUP($A52,FYProj17Mjrs!$A$3:$S$22,MATCH(O$27,FYProj17Mjrs!$A$2:$S$2,0),FALSE)</f>
        <v>0</v>
      </c>
      <c r="P52" s="133">
        <f>+GPpcntMjr*(VLOOKUP($A52,FYProj17Rev!$B$4:$K$23,10,FALSE))*VLOOKUP($A52,FYProj17Mjrs!$A$3:$S$22,MATCH(P$27,FYProj17Mjrs!$A$2:$S$2,0),FALSE)</f>
        <v>251184.98102648745</v>
      </c>
      <c r="Q52" s="133">
        <f>+GPpcntMjr*(VLOOKUP($A52,FYProj17Rev!$B$4:$K$23,10,FALSE))*VLOOKUP($A52,FYProj17Mjrs!$A$3:$S$22,MATCH(Q$27,FYProj17Mjrs!$A$2:$S$2,0),FALSE)</f>
        <v>0</v>
      </c>
      <c r="R52" s="133">
        <f>+GPpcntMjr*(VLOOKUP($A52,FYProj17Rev!$B$4:$K$23,10,FALSE))*VLOOKUP($A52,FYProj17Mjrs!$A$3:$S$22,MATCH(R$27,FYProj17Mjrs!$A$2:$S$2,0),FALSE)</f>
        <v>0</v>
      </c>
      <c r="S52" s="133">
        <f>+GPpcntMjr*(VLOOKUP($A52,FYProj17Rev!$B$4:$K$23,10,FALSE))*VLOOKUP($A52,FYProj17Mjrs!$A$3:$S$22,MATCH(S$27,FYProj17Mjrs!$A$2:$S$2,0),FALSE)</f>
        <v>805482.60742628435</v>
      </c>
      <c r="T52" s="133">
        <f t="shared" si="6"/>
        <v>10840805.647474898</v>
      </c>
    </row>
    <row r="53" spans="1:20" ht="20.100000000000001" customHeight="1" x14ac:dyDescent="0.25">
      <c r="A53" s="422">
        <v>5</v>
      </c>
      <c r="B53" s="171" t="s">
        <v>16</v>
      </c>
      <c r="C53" s="172">
        <f>+GPpcntMjr*(VLOOKUP($A53,FYProj17Rev!$B$4:$K$23,10,FALSE))*VLOOKUP($A53,FYProj17Mjrs!$A$3:$S$22,MATCH(C$27,FYProj17Mjrs!$A$2:$S$2,0),FALSE)</f>
        <v>0</v>
      </c>
      <c r="D53" s="172">
        <f>+GPpcntMjr*(VLOOKUP($A53,FYProj17Rev!$B$4:$K$23,10,FALSE))*VLOOKUP($A53,FYProj17Mjrs!$A$3:$S$22,MATCH(D$27,FYProj17Mjrs!$A$2:$S$2,0),FALSE)</f>
        <v>0</v>
      </c>
      <c r="E53" s="172">
        <f>+GPpcntMjr*(VLOOKUP($A53,FYProj17Rev!$B$4:$K$23,10,FALSE))*VLOOKUP($A53,FYProj17Mjrs!$A$3:$S$22,MATCH(E$27,FYProj17Mjrs!$A$2:$S$2,0),FALSE)</f>
        <v>0</v>
      </c>
      <c r="F53" s="172">
        <f>+GPpcntMjr*(VLOOKUP($A53,FYProj17Rev!$B$4:$K$23,10,FALSE))*VLOOKUP($A53,FYProj17Mjrs!$A$3:$S$22,MATCH(F$27,FYProj17Mjrs!$A$2:$S$2,0),FALSE)</f>
        <v>0</v>
      </c>
      <c r="G53" s="172">
        <f>+GPpcntMjr*(VLOOKUP($A53,FYProj17Rev!$B$4:$K$23,10,FALSE))*VLOOKUP($A53,FYProj17Mjrs!$A$3:$S$22,MATCH(G$27,FYProj17Mjrs!$A$2:$S$2,0),FALSE)</f>
        <v>0</v>
      </c>
      <c r="H53" s="172">
        <f>+GPpcntMjr*(VLOOKUP($A53,FYProj17Rev!$B$4:$K$23,10,FALSE))*VLOOKUP($A53,FYProj17Mjrs!$A$3:$S$22,MATCH(H$27,FYProj17Mjrs!$A$2:$S$2,0),FALSE)</f>
        <v>0</v>
      </c>
      <c r="I53" s="172">
        <f>+GPpcntMjr*(VLOOKUP($A53,FYProj17Rev!$B$4:$K$23,10,FALSE))*VLOOKUP($A53,FYProj17Mjrs!$A$3:$S$22,MATCH(I$27,FYProj17Mjrs!$A$2:$S$2,0),FALSE)</f>
        <v>0</v>
      </c>
      <c r="J53" s="172">
        <f>+GPpcntMjr*(VLOOKUP($A53,FYProj17Rev!$B$4:$K$23,10,FALSE))*VLOOKUP($A53,FYProj17Mjrs!$A$3:$S$22,MATCH(J$27,FYProj17Mjrs!$A$2:$S$2,0),FALSE)</f>
        <v>0</v>
      </c>
      <c r="K53" s="172">
        <f>+GPpcntMjr*(VLOOKUP($A53,FYProj17Rev!$B$4:$K$23,10,FALSE))*VLOOKUP($A53,FYProj17Mjrs!$A$3:$S$22,MATCH(K$27,FYProj17Mjrs!$A$2:$S$2,0),FALSE)</f>
        <v>0</v>
      </c>
      <c r="L53" s="172">
        <f>+GPpcntMjr*(VLOOKUP($A53,FYProj17Rev!$B$4:$K$23,10,FALSE))*VLOOKUP($A53,FYProj17Mjrs!$A$3:$S$22,MATCH(L$27,FYProj17Mjrs!$A$2:$S$2,0),FALSE)</f>
        <v>244610.45683337431</v>
      </c>
      <c r="M53" s="172">
        <f>+GPpcntMjr*(VLOOKUP($A53,FYProj17Rev!$B$4:$K$23,10,FALSE))*VLOOKUP($A53,FYProj17Mjrs!$A$3:$S$22,MATCH(M$27,FYProj17Mjrs!$A$2:$S$2,0),FALSE)</f>
        <v>0</v>
      </c>
      <c r="N53" s="172">
        <f>+GPpcntMjr*(VLOOKUP($A53,FYProj17Rev!$B$4:$K$23,10,FALSE))*VLOOKUP($A53,FYProj17Mjrs!$A$3:$S$22,MATCH(N$27,FYProj17Mjrs!$A$2:$S$2,0),FALSE)</f>
        <v>805927.08409311727</v>
      </c>
      <c r="O53" s="172">
        <f>+GPpcntMjr*(VLOOKUP($A53,FYProj17Rev!$B$4:$K$23,10,FALSE))*VLOOKUP($A53,FYProj17Mjrs!$A$3:$S$22,MATCH(O$27,FYProj17Mjrs!$A$2:$S$2,0),FALSE)</f>
        <v>0</v>
      </c>
      <c r="P53" s="172">
        <f>+GPpcntMjr*(VLOOKUP($A53,FYProj17Rev!$B$4:$K$23,10,FALSE))*VLOOKUP($A53,FYProj17Mjrs!$A$3:$S$22,MATCH(P$27,FYProj17Mjrs!$A$2:$S$2,0),FALSE)</f>
        <v>0</v>
      </c>
      <c r="Q53" s="172">
        <f>+GPpcntMjr*(VLOOKUP($A53,FYProj17Rev!$B$4:$K$23,10,FALSE))*VLOOKUP($A53,FYProj17Mjrs!$A$3:$S$22,MATCH(Q$27,FYProj17Mjrs!$A$2:$S$2,0),FALSE)</f>
        <v>0</v>
      </c>
      <c r="R53" s="172">
        <f>+GPpcntMjr*(VLOOKUP($A53,FYProj17Rev!$B$4:$K$23,10,FALSE))*VLOOKUP($A53,FYProj17Mjrs!$A$3:$S$22,MATCH(R$27,FYProj17Mjrs!$A$2:$S$2,0),FALSE)</f>
        <v>0</v>
      </c>
      <c r="S53" s="172">
        <f>+GPpcntMjr*(VLOOKUP($A53,FYProj17Rev!$B$4:$K$23,10,FALSE))*VLOOKUP($A53,FYProj17Mjrs!$A$3:$S$22,MATCH(S$27,FYProj17Mjrs!$A$2:$S$2,0),FALSE)</f>
        <v>0</v>
      </c>
      <c r="T53" s="172">
        <f t="shared" si="6"/>
        <v>1050537.5409264916</v>
      </c>
    </row>
    <row r="54" spans="1:20" s="40" customFormat="1" ht="20.100000000000001" customHeight="1" x14ac:dyDescent="0.25">
      <c r="A54" s="422">
        <v>7</v>
      </c>
      <c r="B54" s="155" t="s">
        <v>18</v>
      </c>
      <c r="C54" s="133">
        <f>+GPpcntMjr*(VLOOKUP($A54,FYProj17Rev!$B$4:$K$23,10,FALSE))*VLOOKUP($A54,FYProj17Mjrs!$A$3:$S$22,MATCH(C$27,FYProj17Mjrs!$A$2:$S$2,0),FALSE)</f>
        <v>6102.7112097887157</v>
      </c>
      <c r="D54" s="133">
        <f>+GPpcntMjr*(VLOOKUP($A54,FYProj17Rev!$B$4:$K$23,10,FALSE))*VLOOKUP($A54,FYProj17Mjrs!$A$3:$S$22,MATCH(D$27,FYProj17Mjrs!$A$2:$S$2,0),FALSE)</f>
        <v>75266.771587394163</v>
      </c>
      <c r="E54" s="133">
        <f>+GPpcntMjr*(VLOOKUP($A54,FYProj17Rev!$B$4:$K$23,10,FALSE))*VLOOKUP($A54,FYProj17Mjrs!$A$3:$S$22,MATCH(E$27,FYProj17Mjrs!$A$2:$S$2,0),FALSE)</f>
        <v>4068.4741398591441</v>
      </c>
      <c r="F54" s="133">
        <f>+GPpcntMjr*(VLOOKUP($A54,FYProj17Rev!$B$4:$K$23,10,FALSE))*VLOOKUP($A54,FYProj17Mjrs!$A$3:$S$22,MATCH(F$27,FYProj17Mjrs!$A$2:$S$2,0),FALSE)</f>
        <v>10171.185349647858</v>
      </c>
      <c r="G54" s="133">
        <f>+GPpcntMjr*(VLOOKUP($A54,FYProj17Rev!$B$4:$K$23,10,FALSE))*VLOOKUP($A54,FYProj17Mjrs!$A$3:$S$22,MATCH(G$27,FYProj17Mjrs!$A$2:$S$2,0),FALSE)</f>
        <v>6399709.8219984341</v>
      </c>
      <c r="H54" s="133">
        <f>+GPpcntMjr*(VLOOKUP($A54,FYProj17Rev!$B$4:$K$23,10,FALSE))*VLOOKUP($A54,FYProj17Mjrs!$A$3:$S$22,MATCH(H$27,FYProj17Mjrs!$A$2:$S$2,0),FALSE)</f>
        <v>0</v>
      </c>
      <c r="I54" s="133">
        <f>+GPpcntMjr*(VLOOKUP($A54,FYProj17Rev!$B$4:$K$23,10,FALSE))*VLOOKUP($A54,FYProj17Mjrs!$A$3:$S$22,MATCH(I$27,FYProj17Mjrs!$A$2:$S$2,0),FALSE)</f>
        <v>0</v>
      </c>
      <c r="J54" s="133">
        <f>+GPpcntMjr*(VLOOKUP($A54,FYProj17Rev!$B$4:$K$23,10,FALSE))*VLOOKUP($A54,FYProj17Mjrs!$A$3:$S$22,MATCH(J$27,FYProj17Mjrs!$A$2:$S$2,0),FALSE)</f>
        <v>16273.896559436576</v>
      </c>
      <c r="K54" s="133">
        <f>+GPpcntMjr*(VLOOKUP($A54,FYProj17Rev!$B$4:$K$23,10,FALSE))*VLOOKUP($A54,FYProj17Mjrs!$A$3:$S$22,MATCH(K$27,FYProj17Mjrs!$A$2:$S$2,0),FALSE)</f>
        <v>0</v>
      </c>
      <c r="L54" s="133">
        <f>+GPpcntMjr*(VLOOKUP($A54,FYProj17Rev!$B$4:$K$23,10,FALSE))*VLOOKUP($A54,FYProj17Mjrs!$A$3:$S$22,MATCH(L$27,FYProj17Mjrs!$A$2:$S$2,0),FALSE)</f>
        <v>0</v>
      </c>
      <c r="M54" s="133">
        <f>+GPpcntMjr*(VLOOKUP($A54,FYProj17Rev!$B$4:$K$23,10,FALSE))*VLOOKUP($A54,FYProj17Mjrs!$A$3:$S$22,MATCH(M$27,FYProj17Mjrs!$A$2:$S$2,0),FALSE)</f>
        <v>0</v>
      </c>
      <c r="N54" s="133">
        <f>+GPpcntMjr*(VLOOKUP($A54,FYProj17Rev!$B$4:$K$23,10,FALSE))*VLOOKUP($A54,FYProj17Mjrs!$A$3:$S$22,MATCH(N$27,FYProj17Mjrs!$A$2:$S$2,0),FALSE)</f>
        <v>97643.37935661948</v>
      </c>
      <c r="O54" s="133">
        <f>+GPpcntMjr*(VLOOKUP($A54,FYProj17Rev!$B$4:$K$23,10,FALSE))*VLOOKUP($A54,FYProj17Mjrs!$A$3:$S$22,MATCH(O$27,FYProj17Mjrs!$A$2:$S$2,0),FALSE)</f>
        <v>333614.8794684498</v>
      </c>
      <c r="P54" s="133">
        <f>+GPpcntMjr*(VLOOKUP($A54,FYProj17Rev!$B$4:$K$23,10,FALSE))*VLOOKUP($A54,FYProj17Mjrs!$A$3:$S$22,MATCH(P$27,FYProj17Mjrs!$A$2:$S$2,0),FALSE)</f>
        <v>0</v>
      </c>
      <c r="Q54" s="133">
        <f>+GPpcntMjr*(VLOOKUP($A54,FYProj17Rev!$B$4:$K$23,10,FALSE))*VLOOKUP($A54,FYProj17Mjrs!$A$3:$S$22,MATCH(Q$27,FYProj17Mjrs!$A$2:$S$2,0),FALSE)</f>
        <v>91540.668146830736</v>
      </c>
      <c r="R54" s="133">
        <f>+GPpcntMjr*(VLOOKUP($A54,FYProj17Rev!$B$4:$K$23,10,FALSE))*VLOOKUP($A54,FYProj17Mjrs!$A$3:$S$22,MATCH(R$27,FYProj17Mjrs!$A$2:$S$2,0),FALSE)</f>
        <v>6102.7112097887157</v>
      </c>
      <c r="S54" s="133">
        <f>+GPpcntMjr*(VLOOKUP($A54,FYProj17Rev!$B$4:$K$23,10,FALSE))*VLOOKUP($A54,FYProj17Mjrs!$A$3:$S$22,MATCH(S$27,FYProj17Mjrs!$A$2:$S$2,0),FALSE)</f>
        <v>185115.57336359104</v>
      </c>
      <c r="T54" s="133">
        <f t="shared" si="6"/>
        <v>7225610.0723898411</v>
      </c>
    </row>
    <row r="55" spans="1:20" ht="20.100000000000001" customHeight="1" x14ac:dyDescent="0.25">
      <c r="A55" s="422">
        <v>9</v>
      </c>
      <c r="B55" s="171" t="s">
        <v>22</v>
      </c>
      <c r="C55" s="172">
        <f>+GPpcntMjr*(VLOOKUP($A55,FYProj17Rev!$B$4:$K$23,10,FALSE))*VLOOKUP($A55,FYProj17Mjrs!$A$3:$S$22,MATCH(C$27,FYProj17Mjrs!$A$2:$S$2,0),FALSE)</f>
        <v>0</v>
      </c>
      <c r="D55" s="172">
        <f>+GPpcntMjr*(VLOOKUP($A55,FYProj17Rev!$B$4:$K$23,10,FALSE))*VLOOKUP($A55,FYProj17Mjrs!$A$3:$S$22,MATCH(D$27,FYProj17Mjrs!$A$2:$S$2,0),FALSE)</f>
        <v>48736.255801532607</v>
      </c>
      <c r="E55" s="172">
        <f>+GPpcntMjr*(VLOOKUP($A55,FYProj17Rev!$B$4:$K$23,10,FALSE))*VLOOKUP($A55,FYProj17Mjrs!$A$3:$S$22,MATCH(E$27,FYProj17Mjrs!$A$2:$S$2,0),FALSE)</f>
        <v>0</v>
      </c>
      <c r="F55" s="172">
        <f>+GPpcntMjr*(VLOOKUP($A55,FYProj17Rev!$B$4:$K$23,10,FALSE))*VLOOKUP($A55,FYProj17Mjrs!$A$3:$S$22,MATCH(F$27,FYProj17Mjrs!$A$2:$S$2,0),FALSE)</f>
        <v>0</v>
      </c>
      <c r="G55" s="172">
        <f>+GPpcntMjr*(VLOOKUP($A55,FYProj17Rev!$B$4:$K$23,10,FALSE))*VLOOKUP($A55,FYProj17Mjrs!$A$3:$S$22,MATCH(G$27,FYProj17Mjrs!$A$2:$S$2,0),FALSE)</f>
        <v>0</v>
      </c>
      <c r="H55" s="172">
        <f>+GPpcntMjr*(VLOOKUP($A55,FYProj17Rev!$B$4:$K$23,10,FALSE))*VLOOKUP($A55,FYProj17Mjrs!$A$3:$S$22,MATCH(H$27,FYProj17Mjrs!$A$2:$S$2,0),FALSE)</f>
        <v>2635656.7137468839</v>
      </c>
      <c r="I55" s="172">
        <f>+GPpcntMjr*(VLOOKUP($A55,FYProj17Rev!$B$4:$K$23,10,FALSE))*VLOOKUP($A55,FYProj17Mjrs!$A$3:$S$22,MATCH(I$27,FYProj17Mjrs!$A$2:$S$2,0),FALSE)</f>
        <v>0</v>
      </c>
      <c r="J55" s="172">
        <f>+GPpcntMjr*(VLOOKUP($A55,FYProj17Rev!$B$4:$K$23,10,FALSE))*VLOOKUP($A55,FYProj17Mjrs!$A$3:$S$22,MATCH(J$27,FYProj17Mjrs!$A$2:$S$2,0),FALSE)</f>
        <v>0</v>
      </c>
      <c r="K55" s="172">
        <f>+GPpcntMjr*(VLOOKUP($A55,FYProj17Rev!$B$4:$K$23,10,FALSE))*VLOOKUP($A55,FYProj17Mjrs!$A$3:$S$22,MATCH(K$27,FYProj17Mjrs!$A$2:$S$2,0),FALSE)</f>
        <v>0</v>
      </c>
      <c r="L55" s="172">
        <f>+GPpcntMjr*(VLOOKUP($A55,FYProj17Rev!$B$4:$K$23,10,FALSE))*VLOOKUP($A55,FYProj17Mjrs!$A$3:$S$22,MATCH(L$27,FYProj17Mjrs!$A$2:$S$2,0),FALSE)</f>
        <v>0</v>
      </c>
      <c r="M55" s="172">
        <f>+GPpcntMjr*(VLOOKUP($A55,FYProj17Rev!$B$4:$K$23,10,FALSE))*VLOOKUP($A55,FYProj17Mjrs!$A$3:$S$22,MATCH(M$27,FYProj17Mjrs!$A$2:$S$2,0),FALSE)</f>
        <v>0</v>
      </c>
      <c r="N55" s="172">
        <f>+GPpcntMjr*(VLOOKUP($A55,FYProj17Rev!$B$4:$K$23,10,FALSE))*VLOOKUP($A55,FYProj17Mjrs!$A$3:$S$22,MATCH(N$27,FYProj17Mjrs!$A$2:$S$2,0),FALSE)</f>
        <v>0</v>
      </c>
      <c r="O55" s="172">
        <f>+GPpcntMjr*(VLOOKUP($A55,FYProj17Rev!$B$4:$K$23,10,FALSE))*VLOOKUP($A55,FYProj17Mjrs!$A$3:$S$22,MATCH(O$27,FYProj17Mjrs!$A$2:$S$2,0),FALSE)</f>
        <v>0</v>
      </c>
      <c r="P55" s="172">
        <f>+GPpcntMjr*(VLOOKUP($A55,FYProj17Rev!$B$4:$K$23,10,FALSE))*VLOOKUP($A55,FYProj17Mjrs!$A$3:$S$22,MATCH(P$27,FYProj17Mjrs!$A$2:$S$2,0),FALSE)</f>
        <v>0</v>
      </c>
      <c r="Q55" s="172">
        <f>+GPpcntMjr*(VLOOKUP($A55,FYProj17Rev!$B$4:$K$23,10,FALSE))*VLOOKUP($A55,FYProj17Mjrs!$A$3:$S$22,MATCH(Q$27,FYProj17Mjrs!$A$2:$S$2,0),FALSE)</f>
        <v>0</v>
      </c>
      <c r="R55" s="172">
        <f>+GPpcntMjr*(VLOOKUP($A55,FYProj17Rev!$B$4:$K$23,10,FALSE))*VLOOKUP($A55,FYProj17Mjrs!$A$3:$S$22,MATCH(R$27,FYProj17Mjrs!$A$2:$S$2,0),FALSE)</f>
        <v>0</v>
      </c>
      <c r="S55" s="172">
        <f>+GPpcntMjr*(VLOOKUP($A55,FYProj17Rev!$B$4:$K$23,10,FALSE))*VLOOKUP($A55,FYProj17Mjrs!$A$3:$S$22,MATCH(S$27,FYProj17Mjrs!$A$2:$S$2,0),FALSE)</f>
        <v>1949.4502320613046</v>
      </c>
      <c r="T55" s="172">
        <f t="shared" si="6"/>
        <v>2686342.4197804774</v>
      </c>
    </row>
    <row r="56" spans="1:20" s="40" customFormat="1" ht="20.100000000000001" customHeight="1" x14ac:dyDescent="0.25">
      <c r="A56" s="422">
        <v>11</v>
      </c>
      <c r="B56" s="155" t="s">
        <v>25</v>
      </c>
      <c r="C56" s="133">
        <f>+GPpcntMjr*(VLOOKUP($A56,FYProj17Rev!$B$4:$K$23,10,FALSE))*VLOOKUP($A56,FYProj17Mjrs!$A$3:$S$22,MATCH(C$27,FYProj17Mjrs!$A$2:$S$2,0),FALSE)</f>
        <v>0</v>
      </c>
      <c r="D56" s="133">
        <f>+GPpcntMjr*(VLOOKUP($A56,FYProj17Rev!$B$4:$K$23,10,FALSE))*VLOOKUP($A56,FYProj17Mjrs!$A$3:$S$22,MATCH(D$27,FYProj17Mjrs!$A$2:$S$2,0),FALSE)</f>
        <v>4521.8517796271508</v>
      </c>
      <c r="E56" s="133">
        <f>+GPpcntMjr*(VLOOKUP($A56,FYProj17Rev!$B$4:$K$23,10,FALSE))*VLOOKUP($A56,FYProj17Mjrs!$A$3:$S$22,MATCH(E$27,FYProj17Mjrs!$A$2:$S$2,0),FALSE)</f>
        <v>0</v>
      </c>
      <c r="F56" s="133">
        <f>+GPpcntMjr*(VLOOKUP($A56,FYProj17Rev!$B$4:$K$23,10,FALSE))*VLOOKUP($A56,FYProj17Mjrs!$A$3:$S$22,MATCH(F$27,FYProj17Mjrs!$A$2:$S$2,0),FALSE)</f>
        <v>3771224.3842090433</v>
      </c>
      <c r="G56" s="133">
        <f>+GPpcntMjr*(VLOOKUP($A56,FYProj17Rev!$B$4:$K$23,10,FALSE))*VLOOKUP($A56,FYProj17Mjrs!$A$3:$S$22,MATCH(G$27,FYProj17Mjrs!$A$2:$S$2,0),FALSE)</f>
        <v>0</v>
      </c>
      <c r="H56" s="133">
        <f>+GPpcntMjr*(VLOOKUP($A56,FYProj17Rev!$B$4:$K$23,10,FALSE))*VLOOKUP($A56,FYProj17Mjrs!$A$3:$S$22,MATCH(H$27,FYProj17Mjrs!$A$2:$S$2,0),FALSE)</f>
        <v>0</v>
      </c>
      <c r="I56" s="133">
        <f>+GPpcntMjr*(VLOOKUP($A56,FYProj17Rev!$B$4:$K$23,10,FALSE))*VLOOKUP($A56,FYProj17Mjrs!$A$3:$S$22,MATCH(I$27,FYProj17Mjrs!$A$2:$S$2,0),FALSE)</f>
        <v>0</v>
      </c>
      <c r="J56" s="133">
        <f>+GPpcntMjr*(VLOOKUP($A56,FYProj17Rev!$B$4:$K$23,10,FALSE))*VLOOKUP($A56,FYProj17Mjrs!$A$3:$S$22,MATCH(J$27,FYProj17Mjrs!$A$2:$S$2,0),FALSE)</f>
        <v>4521.8517796271508</v>
      </c>
      <c r="K56" s="133">
        <f>+GPpcntMjr*(VLOOKUP($A56,FYProj17Rev!$B$4:$K$23,10,FALSE))*VLOOKUP($A56,FYProj17Mjrs!$A$3:$S$22,MATCH(K$27,FYProj17Mjrs!$A$2:$S$2,0),FALSE)</f>
        <v>0</v>
      </c>
      <c r="L56" s="133">
        <f>+GPpcntMjr*(VLOOKUP($A56,FYProj17Rev!$B$4:$K$23,10,FALSE))*VLOOKUP($A56,FYProj17Mjrs!$A$3:$S$22,MATCH(L$27,FYProj17Mjrs!$A$2:$S$2,0),FALSE)</f>
        <v>0</v>
      </c>
      <c r="M56" s="133">
        <f>+GPpcntMjr*(VLOOKUP($A56,FYProj17Rev!$B$4:$K$23,10,FALSE))*VLOOKUP($A56,FYProj17Mjrs!$A$3:$S$22,MATCH(M$27,FYProj17Mjrs!$A$2:$S$2,0),FALSE)</f>
        <v>0</v>
      </c>
      <c r="N56" s="133">
        <f>+GPpcntMjr*(VLOOKUP($A56,FYProj17Rev!$B$4:$K$23,10,FALSE))*VLOOKUP($A56,FYProj17Mjrs!$A$3:$S$22,MATCH(N$27,FYProj17Mjrs!$A$2:$S$2,0),FALSE)</f>
        <v>0</v>
      </c>
      <c r="O56" s="133">
        <f>+GPpcntMjr*(VLOOKUP($A56,FYProj17Rev!$B$4:$K$23,10,FALSE))*VLOOKUP($A56,FYProj17Mjrs!$A$3:$S$22,MATCH(O$27,FYProj17Mjrs!$A$2:$S$2,0),FALSE)</f>
        <v>0</v>
      </c>
      <c r="P56" s="133">
        <f>+GPpcntMjr*(VLOOKUP($A56,FYProj17Rev!$B$4:$K$23,10,FALSE))*VLOOKUP($A56,FYProj17Mjrs!$A$3:$S$22,MATCH(P$27,FYProj17Mjrs!$A$2:$S$2,0),FALSE)</f>
        <v>0</v>
      </c>
      <c r="Q56" s="133">
        <f>+GPpcntMjr*(VLOOKUP($A56,FYProj17Rev!$B$4:$K$23,10,FALSE))*VLOOKUP($A56,FYProj17Mjrs!$A$3:$S$22,MATCH(Q$27,FYProj17Mjrs!$A$2:$S$2,0),FALSE)</f>
        <v>0</v>
      </c>
      <c r="R56" s="133">
        <f>+GPpcntMjr*(VLOOKUP($A56,FYProj17Rev!$B$4:$K$23,10,FALSE))*VLOOKUP($A56,FYProj17Mjrs!$A$3:$S$22,MATCH(R$27,FYProj17Mjrs!$A$2:$S$2,0),FALSE)</f>
        <v>0</v>
      </c>
      <c r="S56" s="133">
        <f>+GPpcntMjr*(VLOOKUP($A56,FYProj17Rev!$B$4:$K$23,10,FALSE))*VLOOKUP($A56,FYProj17Mjrs!$A$3:$S$22,MATCH(S$27,FYProj17Mjrs!$A$2:$S$2,0),FALSE)</f>
        <v>0</v>
      </c>
      <c r="T56" s="133">
        <f t="shared" si="6"/>
        <v>3780268.0877682976</v>
      </c>
    </row>
    <row r="57" spans="1:20" s="40" customFormat="1" ht="20.100000000000001" customHeight="1" x14ac:dyDescent="0.25">
      <c r="A57" s="422">
        <v>17</v>
      </c>
      <c r="B57" s="155" t="s">
        <v>30</v>
      </c>
      <c r="C57" s="133">
        <f>+GPpcntMjr*(VLOOKUP($A57,FYProj17Rev!$B$4:$K$23,10,FALSE))*VLOOKUP($A57,FYProj17Mjrs!$A$3:$S$22,MATCH(C$27,FYProj17Mjrs!$A$2:$S$2,0),FALSE)</f>
        <v>0</v>
      </c>
      <c r="D57" s="133">
        <f>+GPpcntMjr*(VLOOKUP($A57,FYProj17Rev!$B$4:$K$23,10,FALSE))*VLOOKUP($A57,FYProj17Mjrs!$A$3:$S$22,MATCH(D$27,FYProj17Mjrs!$A$2:$S$2,0),FALSE)</f>
        <v>0</v>
      </c>
      <c r="E57" s="133">
        <f>+GPpcntMjr*(VLOOKUP($A57,FYProj17Rev!$B$4:$K$23,10,FALSE))*VLOOKUP($A57,FYProj17Mjrs!$A$3:$S$22,MATCH(E$27,FYProj17Mjrs!$A$2:$S$2,0),FALSE)</f>
        <v>0</v>
      </c>
      <c r="F57" s="133">
        <f>+GPpcntMjr*(VLOOKUP($A57,FYProj17Rev!$B$4:$K$23,10,FALSE))*VLOOKUP($A57,FYProj17Mjrs!$A$3:$S$22,MATCH(F$27,FYProj17Mjrs!$A$2:$S$2,0),FALSE)</f>
        <v>9926.0392636908982</v>
      </c>
      <c r="G57" s="133">
        <f>+GPpcntMjr*(VLOOKUP($A57,FYProj17Rev!$B$4:$K$23,10,FALSE))*VLOOKUP($A57,FYProj17Mjrs!$A$3:$S$22,MATCH(G$27,FYProj17Mjrs!$A$2:$S$2,0),FALSE)</f>
        <v>0</v>
      </c>
      <c r="H57" s="133">
        <f>+GPpcntMjr*(VLOOKUP($A57,FYProj17Rev!$B$4:$K$23,10,FALSE))*VLOOKUP($A57,FYProj17Mjrs!$A$3:$S$22,MATCH(H$27,FYProj17Mjrs!$A$2:$S$2,0),FALSE)</f>
        <v>0</v>
      </c>
      <c r="I57" s="133">
        <f>+GPpcntMjr*(VLOOKUP($A57,FYProj17Rev!$B$4:$K$23,10,FALSE))*VLOOKUP($A57,FYProj17Mjrs!$A$3:$S$22,MATCH(I$27,FYProj17Mjrs!$A$2:$S$2,0),FALSE)</f>
        <v>0</v>
      </c>
      <c r="J57" s="133">
        <f>+GPpcntMjr*(VLOOKUP($A57,FYProj17Rev!$B$4:$K$23,10,FALSE))*VLOOKUP($A57,FYProj17Mjrs!$A$3:$S$22,MATCH(J$27,FYProj17Mjrs!$A$2:$S$2,0),FALSE)</f>
        <v>0</v>
      </c>
      <c r="K57" s="133">
        <f>+GPpcntMjr*(VLOOKUP($A57,FYProj17Rev!$B$4:$K$23,10,FALSE))*VLOOKUP($A57,FYProj17Mjrs!$A$3:$S$22,MATCH(K$27,FYProj17Mjrs!$A$2:$S$2,0),FALSE)</f>
        <v>0</v>
      </c>
      <c r="L57" s="133">
        <f>+GPpcntMjr*(VLOOKUP($A57,FYProj17Rev!$B$4:$K$23,10,FALSE))*VLOOKUP($A57,FYProj17Mjrs!$A$3:$S$22,MATCH(L$27,FYProj17Mjrs!$A$2:$S$2,0),FALSE)</f>
        <v>2481509.8159227245</v>
      </c>
      <c r="M57" s="133">
        <f>+GPpcntMjr*(VLOOKUP($A57,FYProj17Rev!$B$4:$K$23,10,FALSE))*VLOOKUP($A57,FYProj17Mjrs!$A$3:$S$22,MATCH(M$27,FYProj17Mjrs!$A$2:$S$2,0),FALSE)</f>
        <v>0</v>
      </c>
      <c r="N57" s="133">
        <f>+GPpcntMjr*(VLOOKUP($A57,FYProj17Rev!$B$4:$K$23,10,FALSE))*VLOOKUP($A57,FYProj17Mjrs!$A$3:$S$22,MATCH(N$27,FYProj17Mjrs!$A$2:$S$2,0),FALSE)</f>
        <v>0</v>
      </c>
      <c r="O57" s="133">
        <f>+GPpcntMjr*(VLOOKUP($A57,FYProj17Rev!$B$4:$K$23,10,FALSE))*VLOOKUP($A57,FYProj17Mjrs!$A$3:$S$22,MATCH(O$27,FYProj17Mjrs!$A$2:$S$2,0),FALSE)</f>
        <v>0</v>
      </c>
      <c r="P57" s="133">
        <f>+GPpcntMjr*(VLOOKUP($A57,FYProj17Rev!$B$4:$K$23,10,FALSE))*VLOOKUP($A57,FYProj17Mjrs!$A$3:$S$22,MATCH(P$27,FYProj17Mjrs!$A$2:$S$2,0),FALSE)</f>
        <v>0</v>
      </c>
      <c r="Q57" s="133">
        <f>+GPpcntMjr*(VLOOKUP($A57,FYProj17Rev!$B$4:$K$23,10,FALSE))*VLOOKUP($A57,FYProj17Mjrs!$A$3:$S$22,MATCH(Q$27,FYProj17Mjrs!$A$2:$S$2,0),FALSE)</f>
        <v>0</v>
      </c>
      <c r="R57" s="133">
        <f>+GPpcntMjr*(VLOOKUP($A57,FYProj17Rev!$B$4:$K$23,10,FALSE))*VLOOKUP($A57,FYProj17Mjrs!$A$3:$S$22,MATCH(R$27,FYProj17Mjrs!$A$2:$S$2,0),FALSE)</f>
        <v>0</v>
      </c>
      <c r="S57" s="133">
        <f>+GPpcntMjr*(VLOOKUP($A57,FYProj17Rev!$B$4:$K$23,10,FALSE))*VLOOKUP($A57,FYProj17Mjrs!$A$3:$S$22,MATCH(S$27,FYProj17Mjrs!$A$2:$S$2,0),FALSE)</f>
        <v>0</v>
      </c>
      <c r="T57" s="133">
        <f t="shared" si="6"/>
        <v>2491435.8551864154</v>
      </c>
    </row>
    <row r="58" spans="1:20" ht="20.100000000000001" customHeight="1" x14ac:dyDescent="0.25">
      <c r="A58" s="422">
        <v>19</v>
      </c>
      <c r="B58" s="171" t="s">
        <v>33</v>
      </c>
      <c r="C58" s="172">
        <f>+GPpcntMjr*(VLOOKUP($A58,FYProj17Rev!$B$4:$K$23,10,FALSE))*VLOOKUP($A58,FYProj17Mjrs!$A$3:$S$22,MATCH(C$27,FYProj17Mjrs!$A$2:$S$2,0),FALSE)</f>
        <v>7049.628863185455</v>
      </c>
      <c r="D58" s="172">
        <f>+GPpcntMjr*(VLOOKUP($A58,FYProj17Rev!$B$4:$K$23,10,FALSE))*VLOOKUP($A58,FYProj17Mjrs!$A$3:$S$22,MATCH(D$27,FYProj17Mjrs!$A$2:$S$2,0),FALSE)</f>
        <v>0</v>
      </c>
      <c r="E58" s="172">
        <f>+GPpcntMjr*(VLOOKUP($A58,FYProj17Rev!$B$4:$K$23,10,FALSE))*VLOOKUP($A58,FYProj17Mjrs!$A$3:$S$22,MATCH(E$27,FYProj17Mjrs!$A$2:$S$2,0),FALSE)</f>
        <v>0</v>
      </c>
      <c r="F58" s="172">
        <f>+GPpcntMjr*(VLOOKUP($A58,FYProj17Rev!$B$4:$K$23,10,FALSE))*VLOOKUP($A58,FYProj17Mjrs!$A$3:$S$22,MATCH(F$27,FYProj17Mjrs!$A$2:$S$2,0),FALSE)</f>
        <v>0</v>
      </c>
      <c r="G58" s="172">
        <f>+GPpcntMjr*(VLOOKUP($A58,FYProj17Rev!$B$4:$K$23,10,FALSE))*VLOOKUP($A58,FYProj17Mjrs!$A$3:$S$22,MATCH(G$27,FYProj17Mjrs!$A$2:$S$2,0),FALSE)</f>
        <v>0</v>
      </c>
      <c r="H58" s="172">
        <f>+GPpcntMjr*(VLOOKUP($A58,FYProj17Rev!$B$4:$K$23,10,FALSE))*VLOOKUP($A58,FYProj17Mjrs!$A$3:$S$22,MATCH(H$27,FYProj17Mjrs!$A$2:$S$2,0),FALSE)</f>
        <v>0</v>
      </c>
      <c r="I58" s="172">
        <f>+GPpcntMjr*(VLOOKUP($A58,FYProj17Rev!$B$4:$K$23,10,FALSE))*VLOOKUP($A58,FYProj17Mjrs!$A$3:$S$22,MATCH(I$27,FYProj17Mjrs!$A$2:$S$2,0),FALSE)</f>
        <v>0</v>
      </c>
      <c r="J58" s="172">
        <f>+GPpcntMjr*(VLOOKUP($A58,FYProj17Rev!$B$4:$K$23,10,FALSE))*VLOOKUP($A58,FYProj17Mjrs!$A$3:$S$22,MATCH(J$27,FYProj17Mjrs!$A$2:$S$2,0),FALSE)</f>
        <v>0</v>
      </c>
      <c r="K58" s="172">
        <f>+GPpcntMjr*(VLOOKUP($A58,FYProj17Rev!$B$4:$K$23,10,FALSE))*VLOOKUP($A58,FYProj17Mjrs!$A$3:$S$22,MATCH(K$27,FYProj17Mjrs!$A$2:$S$2,0),FALSE)</f>
        <v>0</v>
      </c>
      <c r="L58" s="172">
        <f>+GPpcntMjr*(VLOOKUP($A58,FYProj17Rev!$B$4:$K$23,10,FALSE))*VLOOKUP($A58,FYProj17Mjrs!$A$3:$S$22,MATCH(L$27,FYProj17Mjrs!$A$2:$S$2,0),FALSE)</f>
        <v>0</v>
      </c>
      <c r="M58" s="172">
        <f>+GPpcntMjr*(VLOOKUP($A58,FYProj17Rev!$B$4:$K$23,10,FALSE))*VLOOKUP($A58,FYProj17Mjrs!$A$3:$S$22,MATCH(M$27,FYProj17Mjrs!$A$2:$S$2,0),FALSE)</f>
        <v>0</v>
      </c>
      <c r="N58" s="172">
        <f>+GPpcntMjr*(VLOOKUP($A58,FYProj17Rev!$B$4:$K$23,10,FALSE))*VLOOKUP($A58,FYProj17Mjrs!$A$3:$S$22,MATCH(N$27,FYProj17Mjrs!$A$2:$S$2,0),FALSE)</f>
        <v>7049.628863185455</v>
      </c>
      <c r="O58" s="172">
        <f>+GPpcntMjr*(VLOOKUP($A58,FYProj17Rev!$B$4:$K$23,10,FALSE))*VLOOKUP($A58,FYProj17Mjrs!$A$3:$S$22,MATCH(O$27,FYProj17Mjrs!$A$2:$S$2,0),FALSE)</f>
        <v>0</v>
      </c>
      <c r="P58" s="172">
        <f>+GPpcntMjr*(VLOOKUP($A58,FYProj17Rev!$B$4:$K$23,10,FALSE))*VLOOKUP($A58,FYProj17Mjrs!$A$3:$S$22,MATCH(P$27,FYProj17Mjrs!$A$2:$S$2,0),FALSE)</f>
        <v>0</v>
      </c>
      <c r="Q58" s="172">
        <f>+GPpcntMjr*(VLOOKUP($A58,FYProj17Rev!$B$4:$K$23,10,FALSE))*VLOOKUP($A58,FYProj17Mjrs!$A$3:$S$22,MATCH(Q$27,FYProj17Mjrs!$A$2:$S$2,0),FALSE)</f>
        <v>2025593.3600219539</v>
      </c>
      <c r="R58" s="172">
        <f>+GPpcntMjr*(VLOOKUP($A58,FYProj17Rev!$B$4:$K$23,10,FALSE))*VLOOKUP($A58,FYProj17Mjrs!$A$3:$S$22,MATCH(R$27,FYProj17Mjrs!$A$2:$S$2,0),FALSE)</f>
        <v>0</v>
      </c>
      <c r="S58" s="172">
        <f>+GPpcntMjr*(VLOOKUP($A58,FYProj17Rev!$B$4:$K$23,10,FALSE))*VLOOKUP($A58,FYProj17Mjrs!$A$3:$S$22,MATCH(S$27,FYProj17Mjrs!$A$2:$S$2,0),FALSE)</f>
        <v>11749.381438642426</v>
      </c>
      <c r="T58" s="172">
        <f t="shared" si="6"/>
        <v>2051441.9991869673</v>
      </c>
    </row>
    <row r="59" spans="1:20" s="40" customFormat="1" ht="20.100000000000001" customHeight="1" x14ac:dyDescent="0.25">
      <c r="A59" s="422">
        <v>21</v>
      </c>
      <c r="B59" s="155" t="s">
        <v>35</v>
      </c>
      <c r="C59" s="133">
        <f>+GPpcntMjr*(VLOOKUP($A59,FYProj17Rev!$B$4:$K$23,10,FALSE))*VLOOKUP($A59,FYProj17Mjrs!$A$3:$S$22,MATCH(C$27,FYProj17Mjrs!$A$2:$S$2,0),FALSE)</f>
        <v>0</v>
      </c>
      <c r="D59" s="133">
        <f>+GPpcntMjr*(VLOOKUP($A59,FYProj17Rev!$B$4:$K$23,10,FALSE))*VLOOKUP($A59,FYProj17Mjrs!$A$3:$S$22,MATCH(D$27,FYProj17Mjrs!$A$2:$S$2,0),FALSE)</f>
        <v>45091.093727808511</v>
      </c>
      <c r="E59" s="133">
        <f>+GPpcntMjr*(VLOOKUP($A59,FYProj17Rev!$B$4:$K$23,10,FALSE))*VLOOKUP($A59,FYProj17Mjrs!$A$3:$S$22,MATCH(E$27,FYProj17Mjrs!$A$2:$S$2,0),FALSE)</f>
        <v>0</v>
      </c>
      <c r="F59" s="133">
        <f>+GPpcntMjr*(VLOOKUP($A59,FYProj17Rev!$B$4:$K$23,10,FALSE))*VLOOKUP($A59,FYProj17Mjrs!$A$3:$S$22,MATCH(F$27,FYProj17Mjrs!$A$2:$S$2,0),FALSE)</f>
        <v>0</v>
      </c>
      <c r="G59" s="133">
        <f>+GPpcntMjr*(VLOOKUP($A59,FYProj17Rev!$B$4:$K$23,10,FALSE))*VLOOKUP($A59,FYProj17Mjrs!$A$3:$S$22,MATCH(G$27,FYProj17Mjrs!$A$2:$S$2,0),FALSE)</f>
        <v>6441.5848182583595</v>
      </c>
      <c r="H59" s="133">
        <f>+GPpcntMjr*(VLOOKUP($A59,FYProj17Rev!$B$4:$K$23,10,FALSE))*VLOOKUP($A59,FYProj17Mjrs!$A$3:$S$22,MATCH(H$27,FYProj17Mjrs!$A$2:$S$2,0),FALSE)</f>
        <v>6441.5848182583595</v>
      </c>
      <c r="I59" s="133">
        <f>+GPpcntMjr*(VLOOKUP($A59,FYProj17Rev!$B$4:$K$23,10,FALSE))*VLOOKUP($A59,FYProj17Mjrs!$A$3:$S$22,MATCH(I$27,FYProj17Mjrs!$A$2:$S$2,0),FALSE)</f>
        <v>0</v>
      </c>
      <c r="J59" s="133">
        <f>+GPpcntMjr*(VLOOKUP($A59,FYProj17Rev!$B$4:$K$23,10,FALSE))*VLOOKUP($A59,FYProj17Mjrs!$A$3:$S$22,MATCH(J$27,FYProj17Mjrs!$A$2:$S$2,0),FALSE)</f>
        <v>8588.7797576778121</v>
      </c>
      <c r="K59" s="133">
        <f>+GPpcntMjr*(VLOOKUP($A59,FYProj17Rev!$B$4:$K$23,10,FALSE))*VLOOKUP($A59,FYProj17Mjrs!$A$3:$S$22,MATCH(K$27,FYProj17Mjrs!$A$2:$S$2,0),FALSE)</f>
        <v>0</v>
      </c>
      <c r="L59" s="133">
        <f>+GPpcntMjr*(VLOOKUP($A59,FYProj17Rev!$B$4:$K$23,10,FALSE))*VLOOKUP($A59,FYProj17Mjrs!$A$3:$S$22,MATCH(L$27,FYProj17Mjrs!$A$2:$S$2,0),FALSE)</f>
        <v>51532.678546066869</v>
      </c>
      <c r="M59" s="133">
        <f>+GPpcntMjr*(VLOOKUP($A59,FYProj17Rev!$B$4:$K$23,10,FALSE))*VLOOKUP($A59,FYProj17Mjrs!$A$3:$S$22,MATCH(M$27,FYProj17Mjrs!$A$2:$S$2,0),FALSE)</f>
        <v>0</v>
      </c>
      <c r="N59" s="133">
        <f>+GPpcntMjr*(VLOOKUP($A59,FYProj17Rev!$B$4:$K$23,10,FALSE))*VLOOKUP($A59,FYProj17Mjrs!$A$3:$S$22,MATCH(N$27,FYProj17Mjrs!$A$2:$S$2,0),FALSE)</f>
        <v>395083.86885317951</v>
      </c>
      <c r="O59" s="133">
        <f>+GPpcntMjr*(VLOOKUP($A59,FYProj17Rev!$B$4:$K$23,10,FALSE))*VLOOKUP($A59,FYProj17Mjrs!$A$3:$S$22,MATCH(O$27,FYProj17Mjrs!$A$2:$S$2,0),FALSE)</f>
        <v>8588.7797576778121</v>
      </c>
      <c r="P59" s="133">
        <f>+GPpcntMjr*(VLOOKUP($A59,FYProj17Rev!$B$4:$K$23,10,FALSE))*VLOOKUP($A59,FYProj17Mjrs!$A$3:$S$22,MATCH(P$27,FYProj17Mjrs!$A$2:$S$2,0),FALSE)</f>
        <v>0</v>
      </c>
      <c r="Q59" s="133">
        <f>+GPpcntMjr*(VLOOKUP($A59,FYProj17Rev!$B$4:$K$23,10,FALSE))*VLOOKUP($A59,FYProj17Mjrs!$A$3:$S$22,MATCH(Q$27,FYProj17Mjrs!$A$2:$S$2,0),FALSE)</f>
        <v>1208870.7508931523</v>
      </c>
      <c r="R59" s="133">
        <f>+GPpcntMjr*(VLOOKUP($A59,FYProj17Rev!$B$4:$K$23,10,FALSE))*VLOOKUP($A59,FYProj17Mjrs!$A$3:$S$22,MATCH(R$27,FYProj17Mjrs!$A$2:$S$2,0),FALSE)</f>
        <v>0</v>
      </c>
      <c r="S59" s="133">
        <f>+GPpcntMjr*(VLOOKUP($A59,FYProj17Rev!$B$4:$K$23,10,FALSE))*VLOOKUP($A59,FYProj17Mjrs!$A$3:$S$22,MATCH(S$27,FYProj17Mjrs!$A$2:$S$2,0),FALSE)</f>
        <v>0</v>
      </c>
      <c r="T59" s="133">
        <f t="shared" si="6"/>
        <v>1730639.1211720796</v>
      </c>
    </row>
    <row r="60" spans="1:20" ht="20.100000000000001" customHeight="1" x14ac:dyDescent="0.25">
      <c r="A60" s="422">
        <v>25</v>
      </c>
      <c r="B60" s="171" t="s">
        <v>37</v>
      </c>
      <c r="C60" s="172">
        <f>+GPpcntMjr*(VLOOKUP($A60,FYProj17Rev!$B$4:$K$23,10,FALSE))*VLOOKUP($A60,FYProj17Mjrs!$A$3:$S$22,MATCH(C$27,FYProj17Mjrs!$A$2:$S$2,0),FALSE)</f>
        <v>3796047.4557206435</v>
      </c>
      <c r="D60" s="172">
        <f>+GPpcntMjr*(VLOOKUP($A60,FYProj17Rev!$B$4:$K$23,10,FALSE))*VLOOKUP($A60,FYProj17Mjrs!$A$3:$S$22,MATCH(D$27,FYProj17Mjrs!$A$2:$S$2,0),FALSE)</f>
        <v>0</v>
      </c>
      <c r="E60" s="172">
        <f>+GPpcntMjr*(VLOOKUP($A60,FYProj17Rev!$B$4:$K$23,10,FALSE))*VLOOKUP($A60,FYProj17Mjrs!$A$3:$S$22,MATCH(E$27,FYProj17Mjrs!$A$2:$S$2,0),FALSE)</f>
        <v>0</v>
      </c>
      <c r="F60" s="172">
        <f>+GPpcntMjr*(VLOOKUP($A60,FYProj17Rev!$B$4:$K$23,10,FALSE))*VLOOKUP($A60,FYProj17Mjrs!$A$3:$S$22,MATCH(F$27,FYProj17Mjrs!$A$2:$S$2,0),FALSE)</f>
        <v>0</v>
      </c>
      <c r="G60" s="172">
        <f>+GPpcntMjr*(VLOOKUP($A60,FYProj17Rev!$B$4:$K$23,10,FALSE))*VLOOKUP($A60,FYProj17Mjrs!$A$3:$S$22,MATCH(G$27,FYProj17Mjrs!$A$2:$S$2,0),FALSE)</f>
        <v>3329.8661892286341</v>
      </c>
      <c r="H60" s="172">
        <f>+GPpcntMjr*(VLOOKUP($A60,FYProj17Rev!$B$4:$K$23,10,FALSE))*VLOOKUP($A60,FYProj17Mjrs!$A$3:$S$22,MATCH(H$27,FYProj17Mjrs!$A$2:$S$2,0),FALSE)</f>
        <v>0</v>
      </c>
      <c r="I60" s="172">
        <f>+GPpcntMjr*(VLOOKUP($A60,FYProj17Rev!$B$4:$K$23,10,FALSE))*VLOOKUP($A60,FYProj17Mjrs!$A$3:$S$22,MATCH(I$27,FYProj17Mjrs!$A$2:$S$2,0),FALSE)</f>
        <v>0</v>
      </c>
      <c r="J60" s="172">
        <f>+GPpcntMjr*(VLOOKUP($A60,FYProj17Rev!$B$4:$K$23,10,FALSE))*VLOOKUP($A60,FYProj17Mjrs!$A$3:$S$22,MATCH(J$27,FYProj17Mjrs!$A$2:$S$2,0),FALSE)</f>
        <v>0</v>
      </c>
      <c r="K60" s="172">
        <f>+GPpcntMjr*(VLOOKUP($A60,FYProj17Rev!$B$4:$K$23,10,FALSE))*VLOOKUP($A60,FYProj17Mjrs!$A$3:$S$22,MATCH(K$27,FYProj17Mjrs!$A$2:$S$2,0),FALSE)</f>
        <v>0</v>
      </c>
      <c r="L60" s="172">
        <f>+GPpcntMjr*(VLOOKUP($A60,FYProj17Rev!$B$4:$K$23,10,FALSE))*VLOOKUP($A60,FYProj17Mjrs!$A$3:$S$22,MATCH(L$27,FYProj17Mjrs!$A$2:$S$2,0),FALSE)</f>
        <v>0</v>
      </c>
      <c r="M60" s="172">
        <f>+GPpcntMjr*(VLOOKUP($A60,FYProj17Rev!$B$4:$K$23,10,FALSE))*VLOOKUP($A60,FYProj17Mjrs!$A$3:$S$22,MATCH(M$27,FYProj17Mjrs!$A$2:$S$2,0),FALSE)</f>
        <v>0</v>
      </c>
      <c r="N60" s="172">
        <f>+GPpcntMjr*(VLOOKUP($A60,FYProj17Rev!$B$4:$K$23,10,FALSE))*VLOOKUP($A60,FYProj17Mjrs!$A$3:$S$22,MATCH(N$27,FYProj17Mjrs!$A$2:$S$2,0),FALSE)</f>
        <v>0</v>
      </c>
      <c r="O60" s="172">
        <f>+GPpcntMjr*(VLOOKUP($A60,FYProj17Rev!$B$4:$K$23,10,FALSE))*VLOOKUP($A60,FYProj17Mjrs!$A$3:$S$22,MATCH(O$27,FYProj17Mjrs!$A$2:$S$2,0),FALSE)</f>
        <v>0</v>
      </c>
      <c r="P60" s="172">
        <f>+GPpcntMjr*(VLOOKUP($A60,FYProj17Rev!$B$4:$K$23,10,FALSE))*VLOOKUP($A60,FYProj17Mjrs!$A$3:$S$22,MATCH(P$27,FYProj17Mjrs!$A$2:$S$2,0),FALSE)</f>
        <v>0</v>
      </c>
      <c r="Q60" s="172">
        <f>+GPpcntMjr*(VLOOKUP($A60,FYProj17Rev!$B$4:$K$23,10,FALSE))*VLOOKUP($A60,FYProj17Mjrs!$A$3:$S$22,MATCH(Q$27,FYProj17Mjrs!$A$2:$S$2,0),FALSE)</f>
        <v>0</v>
      </c>
      <c r="R60" s="172">
        <f>+GPpcntMjr*(VLOOKUP($A60,FYProj17Rev!$B$4:$K$23,10,FALSE))*VLOOKUP($A60,FYProj17Mjrs!$A$3:$S$22,MATCH(R$27,FYProj17Mjrs!$A$2:$S$2,0),FALSE)</f>
        <v>0</v>
      </c>
      <c r="S60" s="172">
        <f>+GPpcntMjr*(VLOOKUP($A60,FYProj17Rev!$B$4:$K$23,10,FALSE))*VLOOKUP($A60,FYProj17Mjrs!$A$3:$S$22,MATCH(S$27,FYProj17Mjrs!$A$2:$S$2,0),FALSE)</f>
        <v>43288.26045997224</v>
      </c>
      <c r="T60" s="172">
        <f t="shared" si="6"/>
        <v>3842665.5823698444</v>
      </c>
    </row>
    <row r="61" spans="1:20" s="40" customFormat="1" ht="20.100000000000001" customHeight="1" x14ac:dyDescent="0.25">
      <c r="A61" s="422">
        <v>27</v>
      </c>
      <c r="B61" s="155" t="s">
        <v>41</v>
      </c>
      <c r="C61" s="133">
        <f>+GPpcntMjr*(VLOOKUP($A61,FYProj17Rev!$B$4:$K$23,10,FALSE))*VLOOKUP($A61,FYProj17Mjrs!$A$3:$S$22,MATCH(C$27,FYProj17Mjrs!$A$2:$S$2,0),FALSE)</f>
        <v>0</v>
      </c>
      <c r="D61" s="133">
        <f>+GPpcntMjr*(VLOOKUP($A61,FYProj17Rev!$B$4:$K$23,10,FALSE))*VLOOKUP($A61,FYProj17Mjrs!$A$3:$S$22,MATCH(D$27,FYProj17Mjrs!$A$2:$S$2,0),FALSE)</f>
        <v>0</v>
      </c>
      <c r="E61" s="133">
        <f>+GPpcntMjr*(VLOOKUP($A61,FYProj17Rev!$B$4:$K$23,10,FALSE))*VLOOKUP($A61,FYProj17Mjrs!$A$3:$S$22,MATCH(E$27,FYProj17Mjrs!$A$2:$S$2,0),FALSE)</f>
        <v>0</v>
      </c>
      <c r="F61" s="133">
        <f>+GPpcntMjr*(VLOOKUP($A61,FYProj17Rev!$B$4:$K$23,10,FALSE))*VLOOKUP($A61,FYProj17Mjrs!$A$3:$S$22,MATCH(F$27,FYProj17Mjrs!$A$2:$S$2,0),FALSE)</f>
        <v>0</v>
      </c>
      <c r="G61" s="133">
        <f>+GPpcntMjr*(VLOOKUP($A61,FYProj17Rev!$B$4:$K$23,10,FALSE))*VLOOKUP($A61,FYProj17Mjrs!$A$3:$S$22,MATCH(G$27,FYProj17Mjrs!$A$2:$S$2,0),FALSE)</f>
        <v>1048773.8756426582</v>
      </c>
      <c r="H61" s="133">
        <f>+GPpcntMjr*(VLOOKUP($A61,FYProj17Rev!$B$4:$K$23,10,FALSE))*VLOOKUP($A61,FYProj17Mjrs!$A$3:$S$22,MATCH(H$27,FYProj17Mjrs!$A$2:$S$2,0),FALSE)</f>
        <v>10248.60464797386</v>
      </c>
      <c r="I61" s="133">
        <f>+GPpcntMjr*(VLOOKUP($A61,FYProj17Rev!$B$4:$K$23,10,FALSE))*VLOOKUP($A61,FYProj17Mjrs!$A$3:$S$22,MATCH(I$27,FYProj17Mjrs!$A$2:$S$2,0),FALSE)</f>
        <v>0</v>
      </c>
      <c r="J61" s="133">
        <f>+GPpcntMjr*(VLOOKUP($A61,FYProj17Rev!$B$4:$K$23,10,FALSE))*VLOOKUP($A61,FYProj17Mjrs!$A$3:$S$22,MATCH(J$27,FYProj17Mjrs!$A$2:$S$2,0),FALSE)</f>
        <v>0</v>
      </c>
      <c r="K61" s="133">
        <f>+GPpcntMjr*(VLOOKUP($A61,FYProj17Rev!$B$4:$K$23,10,FALSE))*VLOOKUP($A61,FYProj17Mjrs!$A$3:$S$22,MATCH(K$27,FYProj17Mjrs!$A$2:$S$2,0),FALSE)</f>
        <v>0</v>
      </c>
      <c r="L61" s="133">
        <f>+GPpcntMjr*(VLOOKUP($A61,FYProj17Rev!$B$4:$K$23,10,FALSE))*VLOOKUP($A61,FYProj17Mjrs!$A$3:$S$22,MATCH(L$27,FYProj17Mjrs!$A$2:$S$2,0),FALSE)</f>
        <v>0</v>
      </c>
      <c r="M61" s="133">
        <f>+GPpcntMjr*(VLOOKUP($A61,FYProj17Rev!$B$4:$K$23,10,FALSE))*VLOOKUP($A61,FYProj17Mjrs!$A$3:$S$22,MATCH(M$27,FYProj17Mjrs!$A$2:$S$2,0),FALSE)</f>
        <v>0</v>
      </c>
      <c r="N61" s="133">
        <f>+GPpcntMjr*(VLOOKUP($A61,FYProj17Rev!$B$4:$K$23,10,FALSE))*VLOOKUP($A61,FYProj17Mjrs!$A$3:$S$22,MATCH(N$27,FYProj17Mjrs!$A$2:$S$2,0),FALSE)</f>
        <v>0</v>
      </c>
      <c r="O61" s="133">
        <f>+GPpcntMjr*(VLOOKUP($A61,FYProj17Rev!$B$4:$K$23,10,FALSE))*VLOOKUP($A61,FYProj17Mjrs!$A$3:$S$22,MATCH(O$27,FYProj17Mjrs!$A$2:$S$2,0),FALSE)</f>
        <v>0</v>
      </c>
      <c r="P61" s="133">
        <f>+GPpcntMjr*(VLOOKUP($A61,FYProj17Rev!$B$4:$K$23,10,FALSE))*VLOOKUP($A61,FYProj17Mjrs!$A$3:$S$22,MATCH(P$27,FYProj17Mjrs!$A$2:$S$2,0),FALSE)</f>
        <v>0</v>
      </c>
      <c r="Q61" s="133">
        <f>+GPpcntMjr*(VLOOKUP($A61,FYProj17Rev!$B$4:$K$23,10,FALSE))*VLOOKUP($A61,FYProj17Mjrs!$A$3:$S$22,MATCH(Q$27,FYProj17Mjrs!$A$2:$S$2,0),FALSE)</f>
        <v>0</v>
      </c>
      <c r="R61" s="133">
        <f>+GPpcntMjr*(VLOOKUP($A61,FYProj17Rev!$B$4:$K$23,10,FALSE))*VLOOKUP($A61,FYProj17Mjrs!$A$3:$S$22,MATCH(R$27,FYProj17Mjrs!$A$2:$S$2,0),FALSE)</f>
        <v>0</v>
      </c>
      <c r="S61" s="133">
        <f>+GPpcntMjr*(VLOOKUP($A61,FYProj17Rev!$B$4:$K$23,10,FALSE))*VLOOKUP($A61,FYProj17Mjrs!$A$3:$S$22,MATCH(S$27,FYProj17Mjrs!$A$2:$S$2,0),FALSE)</f>
        <v>3416.2015493246195</v>
      </c>
      <c r="T61" s="133">
        <f t="shared" si="6"/>
        <v>1062438.6818399567</v>
      </c>
    </row>
    <row r="62" spans="1:20" ht="20.100000000000001" customHeight="1" x14ac:dyDescent="0.25">
      <c r="A62" s="422">
        <v>33</v>
      </c>
      <c r="B62" s="171" t="s">
        <v>46</v>
      </c>
      <c r="C62" s="172">
        <f>+GPpcntMjr*(VLOOKUP($A62,FYProj17Rev!$B$4:$K$23,10,FALSE))*VLOOKUP($A62,FYProj17Mjrs!$A$3:$S$22,MATCH(C$27,FYProj17Mjrs!$A$2:$S$2,0),FALSE)</f>
        <v>50327.137331546117</v>
      </c>
      <c r="D62" s="172">
        <f>+GPpcntMjr*(VLOOKUP($A62,FYProj17Rev!$B$4:$K$23,10,FALSE))*VLOOKUP($A62,FYProj17Mjrs!$A$3:$S$22,MATCH(D$27,FYProj17Mjrs!$A$2:$S$2,0),FALSE)</f>
        <v>80523.419730473761</v>
      </c>
      <c r="E62" s="172">
        <f>+GPpcntMjr*(VLOOKUP($A62,FYProj17Rev!$B$4:$K$23,10,FALSE))*VLOOKUP($A62,FYProj17Mjrs!$A$3:$S$22,MATCH(E$27,FYProj17Mjrs!$A$2:$S$2,0),FALSE)</f>
        <v>0</v>
      </c>
      <c r="F62" s="172">
        <f>+GPpcntMjr*(VLOOKUP($A62,FYProj17Rev!$B$4:$K$23,10,FALSE))*VLOOKUP($A62,FYProj17Mjrs!$A$3:$S$22,MATCH(F$27,FYProj17Mjrs!$A$2:$S$2,0),FALSE)</f>
        <v>3355.1424887697408</v>
      </c>
      <c r="G62" s="172">
        <f>+GPpcntMjr*(VLOOKUP($A62,FYProj17Rev!$B$4:$K$23,10,FALSE))*VLOOKUP($A62,FYProj17Mjrs!$A$3:$S$22,MATCH(G$27,FYProj17Mjrs!$A$2:$S$2,0),FALSE)</f>
        <v>0</v>
      </c>
      <c r="H62" s="172">
        <f>+GPpcntMjr*(VLOOKUP($A62,FYProj17Rev!$B$4:$K$23,10,FALSE))*VLOOKUP($A62,FYProj17Mjrs!$A$3:$S$22,MATCH(H$27,FYProj17Mjrs!$A$2:$S$2,0),FALSE)</f>
        <v>40261.709865236895</v>
      </c>
      <c r="I62" s="172">
        <f>+GPpcntMjr*(VLOOKUP($A62,FYProj17Rev!$B$4:$K$23,10,FALSE))*VLOOKUP($A62,FYProj17Mjrs!$A$3:$S$22,MATCH(I$27,FYProj17Mjrs!$A$2:$S$2,0),FALSE)</f>
        <v>0</v>
      </c>
      <c r="J62" s="172">
        <f>+GPpcntMjr*(VLOOKUP($A62,FYProj17Rev!$B$4:$K$23,10,FALSE))*VLOOKUP($A62,FYProj17Mjrs!$A$3:$S$22,MATCH(J$27,FYProj17Mjrs!$A$2:$S$2,0),FALSE)</f>
        <v>0</v>
      </c>
      <c r="K62" s="172">
        <f>+GPpcntMjr*(VLOOKUP($A62,FYProj17Rev!$B$4:$K$23,10,FALSE))*VLOOKUP($A62,FYProj17Mjrs!$A$3:$S$22,MATCH(K$27,FYProj17Mjrs!$A$2:$S$2,0),FALSE)</f>
        <v>3324946.2063708138</v>
      </c>
      <c r="L62" s="172">
        <f>+GPpcntMjr*(VLOOKUP($A62,FYProj17Rev!$B$4:$K$23,10,FALSE))*VLOOKUP($A62,FYProj17Mjrs!$A$3:$S$22,MATCH(L$27,FYProj17Mjrs!$A$2:$S$2,0),FALSE)</f>
        <v>13420.569955078963</v>
      </c>
      <c r="M62" s="172">
        <f>+GPpcntMjr*(VLOOKUP($A62,FYProj17Rev!$B$4:$K$23,10,FALSE))*VLOOKUP($A62,FYProj17Mjrs!$A$3:$S$22,MATCH(M$27,FYProj17Mjrs!$A$2:$S$2,0),FALSE)</f>
        <v>0</v>
      </c>
      <c r="N62" s="172">
        <f>+GPpcntMjr*(VLOOKUP($A62,FYProj17Rev!$B$4:$K$23,10,FALSE))*VLOOKUP($A62,FYProj17Mjrs!$A$3:$S$22,MATCH(N$27,FYProj17Mjrs!$A$2:$S$2,0),FALSE)</f>
        <v>6710.2849775394816</v>
      </c>
      <c r="O62" s="172">
        <f>+GPpcntMjr*(VLOOKUP($A62,FYProj17Rev!$B$4:$K$23,10,FALSE))*VLOOKUP($A62,FYProj17Mjrs!$A$3:$S$22,MATCH(O$27,FYProj17Mjrs!$A$2:$S$2,0),FALSE)</f>
        <v>0</v>
      </c>
      <c r="P62" s="172">
        <f>+GPpcntMjr*(VLOOKUP($A62,FYProj17Rev!$B$4:$K$23,10,FALSE))*VLOOKUP($A62,FYProj17Mjrs!$A$3:$S$22,MATCH(P$27,FYProj17Mjrs!$A$2:$S$2,0),FALSE)</f>
        <v>0</v>
      </c>
      <c r="Q62" s="172">
        <f>+GPpcntMjr*(VLOOKUP($A62,FYProj17Rev!$B$4:$K$23,10,FALSE))*VLOOKUP($A62,FYProj17Mjrs!$A$3:$S$22,MATCH(Q$27,FYProj17Mjrs!$A$2:$S$2,0),FALSE)</f>
        <v>53682.279820315838</v>
      </c>
      <c r="R62" s="172">
        <f>+GPpcntMjr*(VLOOKUP($A62,FYProj17Rev!$B$4:$K$23,10,FALSE))*VLOOKUP($A62,FYProj17Mjrs!$A$3:$S$22,MATCH(R$27,FYProj17Mjrs!$A$2:$S$2,0),FALSE)</f>
        <v>0</v>
      </c>
      <c r="S62" s="172">
        <f>+GPpcntMjr*(VLOOKUP($A62,FYProj17Rev!$B$4:$K$23,10,FALSE))*VLOOKUP($A62,FYProj17Mjrs!$A$3:$S$22,MATCH(S$27,FYProj17Mjrs!$A$2:$S$2,0),FALSE)</f>
        <v>13420.569955078963</v>
      </c>
      <c r="T62" s="172">
        <f t="shared" si="6"/>
        <v>3586647.3204948534</v>
      </c>
    </row>
    <row r="63" spans="1:20" s="40" customFormat="1" ht="20.100000000000001" customHeight="1" x14ac:dyDescent="0.25">
      <c r="A63" s="422">
        <v>37</v>
      </c>
      <c r="B63" s="155" t="s">
        <v>48</v>
      </c>
      <c r="C63" s="133">
        <f>+GPpcntMjr*(VLOOKUP($A63,FYProj17Rev!$B$4:$K$23,10,FALSE))*VLOOKUP($A63,FYProj17Mjrs!$A$3:$S$22,MATCH(C$27,FYProj17Mjrs!$A$2:$S$2,0),FALSE)</f>
        <v>0</v>
      </c>
      <c r="D63" s="133">
        <f>+GPpcntMjr*(VLOOKUP($A63,FYProj17Rev!$B$4:$K$23,10,FALSE))*VLOOKUP($A63,FYProj17Mjrs!$A$3:$S$22,MATCH(D$27,FYProj17Mjrs!$A$2:$S$2,0),FALSE)</f>
        <v>0</v>
      </c>
      <c r="E63" s="133">
        <f>+GPpcntMjr*(VLOOKUP($A63,FYProj17Rev!$B$4:$K$23,10,FALSE))*VLOOKUP($A63,FYProj17Mjrs!$A$3:$S$22,MATCH(E$27,FYProj17Mjrs!$A$2:$S$2,0),FALSE)</f>
        <v>3571785.9429266932</v>
      </c>
      <c r="F63" s="133">
        <f>+GPpcntMjr*(VLOOKUP($A63,FYProj17Rev!$B$4:$K$23,10,FALSE))*VLOOKUP($A63,FYProj17Mjrs!$A$3:$S$22,MATCH(F$27,FYProj17Mjrs!$A$2:$S$2,0),FALSE)</f>
        <v>0</v>
      </c>
      <c r="G63" s="133">
        <f>+GPpcntMjr*(VLOOKUP($A63,FYProj17Rev!$B$4:$K$23,10,FALSE))*VLOOKUP($A63,FYProj17Mjrs!$A$3:$S$22,MATCH(G$27,FYProj17Mjrs!$A$2:$S$2,0),FALSE)</f>
        <v>10249.027095915906</v>
      </c>
      <c r="H63" s="133">
        <f>+GPpcntMjr*(VLOOKUP($A63,FYProj17Rev!$B$4:$K$23,10,FALSE))*VLOOKUP($A63,FYProj17Mjrs!$A$3:$S$22,MATCH(H$27,FYProj17Mjrs!$A$2:$S$2,0),FALSE)</f>
        <v>0</v>
      </c>
      <c r="I63" s="133">
        <f>+GPpcntMjr*(VLOOKUP($A63,FYProj17Rev!$B$4:$K$23,10,FALSE))*VLOOKUP($A63,FYProj17Mjrs!$A$3:$S$22,MATCH(I$27,FYProj17Mjrs!$A$2:$S$2,0),FALSE)</f>
        <v>0</v>
      </c>
      <c r="J63" s="133">
        <f>+GPpcntMjr*(VLOOKUP($A63,FYProj17Rev!$B$4:$K$23,10,FALSE))*VLOOKUP($A63,FYProj17Mjrs!$A$3:$S$22,MATCH(J$27,FYProj17Mjrs!$A$2:$S$2,0),FALSE)</f>
        <v>30747.081287747718</v>
      </c>
      <c r="K63" s="133">
        <f>+GPpcntMjr*(VLOOKUP($A63,FYProj17Rev!$B$4:$K$23,10,FALSE))*VLOOKUP($A63,FYProj17Mjrs!$A$3:$S$22,MATCH(K$27,FYProj17Mjrs!$A$2:$S$2,0),FALSE)</f>
        <v>15373.540643873859</v>
      </c>
      <c r="L63" s="133">
        <f>+GPpcntMjr*(VLOOKUP($A63,FYProj17Rev!$B$4:$K$23,10,FALSE))*VLOOKUP($A63,FYProj17Mjrs!$A$3:$S$22,MATCH(L$27,FYProj17Mjrs!$A$2:$S$2,0),FALSE)</f>
        <v>0</v>
      </c>
      <c r="M63" s="133">
        <f>+GPpcntMjr*(VLOOKUP($A63,FYProj17Rev!$B$4:$K$23,10,FALSE))*VLOOKUP($A63,FYProj17Mjrs!$A$3:$S$22,MATCH(M$27,FYProj17Mjrs!$A$2:$S$2,0),FALSE)</f>
        <v>0</v>
      </c>
      <c r="N63" s="133">
        <f>+GPpcntMjr*(VLOOKUP($A63,FYProj17Rev!$B$4:$K$23,10,FALSE))*VLOOKUP($A63,FYProj17Mjrs!$A$3:$S$22,MATCH(N$27,FYProj17Mjrs!$A$2:$S$2,0),FALSE)</f>
        <v>10249.027095915906</v>
      </c>
      <c r="O63" s="133">
        <f>+GPpcntMjr*(VLOOKUP($A63,FYProj17Rev!$B$4:$K$23,10,FALSE))*VLOOKUP($A63,FYProj17Mjrs!$A$3:$S$22,MATCH(O$27,FYProj17Mjrs!$A$2:$S$2,0),FALSE)</f>
        <v>0</v>
      </c>
      <c r="P63" s="133">
        <f>+GPpcntMjr*(VLOOKUP($A63,FYProj17Rev!$B$4:$K$23,10,FALSE))*VLOOKUP($A63,FYProj17Mjrs!$A$3:$S$22,MATCH(P$27,FYProj17Mjrs!$A$2:$S$2,0),FALSE)</f>
        <v>10249.027095915906</v>
      </c>
      <c r="Q63" s="133">
        <f>+GPpcntMjr*(VLOOKUP($A63,FYProj17Rev!$B$4:$K$23,10,FALSE))*VLOOKUP($A63,FYProj17Mjrs!$A$3:$S$22,MATCH(Q$27,FYProj17Mjrs!$A$2:$S$2,0),FALSE)</f>
        <v>15373.540643873859</v>
      </c>
      <c r="R63" s="133">
        <f>+GPpcntMjr*(VLOOKUP($A63,FYProj17Rev!$B$4:$K$23,10,FALSE))*VLOOKUP($A63,FYProj17Mjrs!$A$3:$S$22,MATCH(R$27,FYProj17Mjrs!$A$2:$S$2,0),FALSE)</f>
        <v>0</v>
      </c>
      <c r="S63" s="133">
        <f>+GPpcntMjr*(VLOOKUP($A63,FYProj17Rev!$B$4:$K$23,10,FALSE))*VLOOKUP($A63,FYProj17Mjrs!$A$3:$S$22,MATCH(S$27,FYProj17Mjrs!$A$2:$S$2,0),FALSE)</f>
        <v>30747.081287747718</v>
      </c>
      <c r="T63" s="133">
        <f t="shared" si="6"/>
        <v>3694774.2680776841</v>
      </c>
    </row>
    <row r="64" spans="1:20" ht="20.100000000000001" customHeight="1" x14ac:dyDescent="0.25">
      <c r="A64" s="422">
        <v>39</v>
      </c>
      <c r="B64" s="171" t="s">
        <v>51</v>
      </c>
      <c r="C64" s="172">
        <f>+GPpcntMjr*(VLOOKUP($A64,FYProj17Rev!$B$4:$K$23,10,FALSE))*VLOOKUP($A64,FYProj17Mjrs!$A$3:$S$22,MATCH(C$27,FYProj17Mjrs!$A$2:$S$2,0),FALSE)</f>
        <v>0</v>
      </c>
      <c r="D64" s="172">
        <f>+GPpcntMjr*(VLOOKUP($A64,FYProj17Rev!$B$4:$K$23,10,FALSE))*VLOOKUP($A64,FYProj17Mjrs!$A$3:$S$22,MATCH(D$27,FYProj17Mjrs!$A$2:$S$2,0),FALSE)</f>
        <v>25903.711798064451</v>
      </c>
      <c r="E64" s="172">
        <f>+GPpcntMjr*(VLOOKUP($A64,FYProj17Rev!$B$4:$K$23,10,FALSE))*VLOOKUP($A64,FYProj17Mjrs!$A$3:$S$22,MATCH(E$27,FYProj17Mjrs!$A$2:$S$2,0),FALSE)</f>
        <v>0</v>
      </c>
      <c r="F64" s="172">
        <f>+GPpcntMjr*(VLOOKUP($A64,FYProj17Rev!$B$4:$K$23,10,FALSE))*VLOOKUP($A64,FYProj17Mjrs!$A$3:$S$22,MATCH(F$27,FYProj17Mjrs!$A$2:$S$2,0),FALSE)</f>
        <v>0</v>
      </c>
      <c r="G64" s="172">
        <f>+GPpcntMjr*(VLOOKUP($A64,FYProj17Rev!$B$4:$K$23,10,FALSE))*VLOOKUP($A64,FYProj17Mjrs!$A$3:$S$22,MATCH(G$27,FYProj17Mjrs!$A$2:$S$2,0),FALSE)</f>
        <v>10361.48471922578</v>
      </c>
      <c r="H64" s="172">
        <f>+GPpcntMjr*(VLOOKUP($A64,FYProj17Rev!$B$4:$K$23,10,FALSE))*VLOOKUP($A64,FYProj17Mjrs!$A$3:$S$22,MATCH(H$27,FYProj17Mjrs!$A$2:$S$2,0),FALSE)</f>
        <v>0</v>
      </c>
      <c r="I64" s="172">
        <f>+GPpcntMjr*(VLOOKUP($A64,FYProj17Rev!$B$4:$K$23,10,FALSE))*VLOOKUP($A64,FYProj17Mjrs!$A$3:$S$22,MATCH(I$27,FYProj17Mjrs!$A$2:$S$2,0),FALSE)</f>
        <v>0</v>
      </c>
      <c r="J64" s="172">
        <f>+GPpcntMjr*(VLOOKUP($A64,FYProj17Rev!$B$4:$K$23,10,FALSE))*VLOOKUP($A64,FYProj17Mjrs!$A$3:$S$22,MATCH(J$27,FYProj17Mjrs!$A$2:$S$2,0),FALSE)</f>
        <v>7734848.3429020457</v>
      </c>
      <c r="K64" s="172">
        <f>+GPpcntMjr*(VLOOKUP($A64,FYProj17Rev!$B$4:$K$23,10,FALSE))*VLOOKUP($A64,FYProj17Mjrs!$A$3:$S$22,MATCH(K$27,FYProj17Mjrs!$A$2:$S$2,0),FALSE)</f>
        <v>0</v>
      </c>
      <c r="L64" s="172">
        <f>+GPpcntMjr*(VLOOKUP($A64,FYProj17Rev!$B$4:$K$23,10,FALSE))*VLOOKUP($A64,FYProj17Mjrs!$A$3:$S$22,MATCH(L$27,FYProj17Mjrs!$A$2:$S$2,0),FALSE)</f>
        <v>0</v>
      </c>
      <c r="M64" s="172">
        <f>+GPpcntMjr*(VLOOKUP($A64,FYProj17Rev!$B$4:$K$23,10,FALSE))*VLOOKUP($A64,FYProj17Mjrs!$A$3:$S$22,MATCH(M$27,FYProj17Mjrs!$A$2:$S$2,0),FALSE)</f>
        <v>0</v>
      </c>
      <c r="N64" s="172">
        <f>+GPpcntMjr*(VLOOKUP($A64,FYProj17Rev!$B$4:$K$23,10,FALSE))*VLOOKUP($A64,FYProj17Mjrs!$A$3:$S$22,MATCH(N$27,FYProj17Mjrs!$A$2:$S$2,0),FALSE)</f>
        <v>0</v>
      </c>
      <c r="O64" s="172">
        <f>+GPpcntMjr*(VLOOKUP($A64,FYProj17Rev!$B$4:$K$23,10,FALSE))*VLOOKUP($A64,FYProj17Mjrs!$A$3:$S$22,MATCH(O$27,FYProj17Mjrs!$A$2:$S$2,0),FALSE)</f>
        <v>0</v>
      </c>
      <c r="P64" s="172">
        <f>+GPpcntMjr*(VLOOKUP($A64,FYProj17Rev!$B$4:$K$23,10,FALSE))*VLOOKUP($A64,FYProj17Mjrs!$A$3:$S$22,MATCH(P$27,FYProj17Mjrs!$A$2:$S$2,0),FALSE)</f>
        <v>0</v>
      </c>
      <c r="Q64" s="172">
        <f>+GPpcntMjr*(VLOOKUP($A64,FYProj17Rev!$B$4:$K$23,10,FALSE))*VLOOKUP($A64,FYProj17Mjrs!$A$3:$S$22,MATCH(Q$27,FYProj17Mjrs!$A$2:$S$2,0),FALSE)</f>
        <v>5180.7423596128901</v>
      </c>
      <c r="R64" s="172">
        <f>+GPpcntMjr*(VLOOKUP($A64,FYProj17Rev!$B$4:$K$23,10,FALSE))*VLOOKUP($A64,FYProj17Mjrs!$A$3:$S$22,MATCH(R$27,FYProj17Mjrs!$A$2:$S$2,0),FALSE)</f>
        <v>0</v>
      </c>
      <c r="S64" s="172">
        <f>+GPpcntMjr*(VLOOKUP($A64,FYProj17Rev!$B$4:$K$23,10,FALSE))*VLOOKUP($A64,FYProj17Mjrs!$A$3:$S$22,MATCH(S$27,FYProj17Mjrs!$A$2:$S$2,0),FALSE)</f>
        <v>0</v>
      </c>
      <c r="T64" s="172">
        <f t="shared" si="6"/>
        <v>7776294.2817789493</v>
      </c>
    </row>
    <row r="65" spans="1:20" s="40" customFormat="1" ht="20.100000000000001" customHeight="1" x14ac:dyDescent="0.25">
      <c r="A65" s="422">
        <v>41</v>
      </c>
      <c r="B65" s="155" t="s">
        <v>53</v>
      </c>
      <c r="C65" s="133">
        <f>+GPpcntMjr*(VLOOKUP($A65,FYProj17Rev!$B$4:$K$23,10,FALSE))*VLOOKUP($A65,FYProj17Mjrs!$A$3:$S$22,MATCH(C$27,FYProj17Mjrs!$A$2:$S$2,0),FALSE)</f>
        <v>0</v>
      </c>
      <c r="D65" s="133">
        <f>+GPpcntMjr*(VLOOKUP($A65,FYProj17Rev!$B$4:$K$23,10,FALSE))*VLOOKUP($A65,FYProj17Mjrs!$A$3:$S$22,MATCH(D$27,FYProj17Mjrs!$A$2:$S$2,0),FALSE)</f>
        <v>13502.93805022641</v>
      </c>
      <c r="E65" s="133">
        <f>+GPpcntMjr*(VLOOKUP($A65,FYProj17Rev!$B$4:$K$23,10,FALSE))*VLOOKUP($A65,FYProj17Mjrs!$A$3:$S$22,MATCH(E$27,FYProj17Mjrs!$A$2:$S$2,0),FALSE)</f>
        <v>0</v>
      </c>
      <c r="F65" s="133">
        <f>+GPpcntMjr*(VLOOKUP($A65,FYProj17Rev!$B$4:$K$23,10,FALSE))*VLOOKUP($A65,FYProj17Mjrs!$A$3:$S$22,MATCH(F$27,FYProj17Mjrs!$A$2:$S$2,0),FALSE)</f>
        <v>0</v>
      </c>
      <c r="G65" s="133">
        <f>+GPpcntMjr*(VLOOKUP($A65,FYProj17Rev!$B$4:$K$23,10,FALSE))*VLOOKUP($A65,FYProj17Mjrs!$A$3:$S$22,MATCH(G$27,FYProj17Mjrs!$A$2:$S$2,0),FALSE)</f>
        <v>0</v>
      </c>
      <c r="H65" s="133">
        <f>+GPpcntMjr*(VLOOKUP($A65,FYProj17Rev!$B$4:$K$23,10,FALSE))*VLOOKUP($A65,FYProj17Mjrs!$A$3:$S$22,MATCH(H$27,FYProj17Mjrs!$A$2:$S$2,0),FALSE)</f>
        <v>0</v>
      </c>
      <c r="I65" s="133">
        <f>+GPpcntMjr*(VLOOKUP($A65,FYProj17Rev!$B$4:$K$23,10,FALSE))*VLOOKUP($A65,FYProj17Mjrs!$A$3:$S$22,MATCH(I$27,FYProj17Mjrs!$A$2:$S$2,0),FALSE)</f>
        <v>0</v>
      </c>
      <c r="J65" s="133">
        <f>+GPpcntMjr*(VLOOKUP($A65,FYProj17Rev!$B$4:$K$23,10,FALSE))*VLOOKUP($A65,FYProj17Mjrs!$A$3:$S$22,MATCH(J$27,FYProj17Mjrs!$A$2:$S$2,0),FALSE)</f>
        <v>1102739.9407684901</v>
      </c>
      <c r="K65" s="133">
        <f>+GPpcntMjr*(VLOOKUP($A65,FYProj17Rev!$B$4:$K$23,10,FALSE))*VLOOKUP($A65,FYProj17Mjrs!$A$3:$S$22,MATCH(K$27,FYProj17Mjrs!$A$2:$S$2,0),FALSE)</f>
        <v>0</v>
      </c>
      <c r="L65" s="133">
        <f>+GPpcntMjr*(VLOOKUP($A65,FYProj17Rev!$B$4:$K$23,10,FALSE))*VLOOKUP($A65,FYProj17Mjrs!$A$3:$S$22,MATCH(L$27,FYProj17Mjrs!$A$2:$S$2,0),FALSE)</f>
        <v>0</v>
      </c>
      <c r="M65" s="133">
        <f>+GPpcntMjr*(VLOOKUP($A65,FYProj17Rev!$B$4:$K$23,10,FALSE))*VLOOKUP($A65,FYProj17Mjrs!$A$3:$S$22,MATCH(M$27,FYProj17Mjrs!$A$2:$S$2,0),FALSE)</f>
        <v>0</v>
      </c>
      <c r="N65" s="133">
        <f>+GPpcntMjr*(VLOOKUP($A65,FYProj17Rev!$B$4:$K$23,10,FALSE))*VLOOKUP($A65,FYProj17Mjrs!$A$3:$S$22,MATCH(N$27,FYProj17Mjrs!$A$2:$S$2,0),FALSE)</f>
        <v>0</v>
      </c>
      <c r="O65" s="133">
        <f>+GPpcntMjr*(VLOOKUP($A65,FYProj17Rev!$B$4:$K$23,10,FALSE))*VLOOKUP($A65,FYProj17Mjrs!$A$3:$S$22,MATCH(O$27,FYProj17Mjrs!$A$2:$S$2,0),FALSE)</f>
        <v>0</v>
      </c>
      <c r="P65" s="133">
        <f>+GPpcntMjr*(VLOOKUP($A65,FYProj17Rev!$B$4:$K$23,10,FALSE))*VLOOKUP($A65,FYProj17Mjrs!$A$3:$S$22,MATCH(P$27,FYProj17Mjrs!$A$2:$S$2,0),FALSE)</f>
        <v>0</v>
      </c>
      <c r="Q65" s="133">
        <f>+GPpcntMjr*(VLOOKUP($A65,FYProj17Rev!$B$4:$K$23,10,FALSE))*VLOOKUP($A65,FYProj17Mjrs!$A$3:$S$22,MATCH(Q$27,FYProj17Mjrs!$A$2:$S$2,0),FALSE)</f>
        <v>0</v>
      </c>
      <c r="R65" s="133">
        <f>+GPpcntMjr*(VLOOKUP($A65,FYProj17Rev!$B$4:$K$23,10,FALSE))*VLOOKUP($A65,FYProj17Mjrs!$A$3:$S$22,MATCH(R$27,FYProj17Mjrs!$A$2:$S$2,0),FALSE)</f>
        <v>0</v>
      </c>
      <c r="S65" s="133">
        <f>+GPpcntMjr*(VLOOKUP($A65,FYProj17Rev!$B$4:$K$23,10,FALSE))*VLOOKUP($A65,FYProj17Mjrs!$A$3:$S$22,MATCH(S$27,FYProj17Mjrs!$A$2:$S$2,0),FALSE)</f>
        <v>0</v>
      </c>
      <c r="T65" s="133">
        <f t="shared" si="6"/>
        <v>1116242.8788187164</v>
      </c>
    </row>
    <row r="66" spans="1:20" ht="20.100000000000001" customHeight="1" x14ac:dyDescent="0.25">
      <c r="A66" s="422">
        <v>45</v>
      </c>
      <c r="B66" s="171" t="s">
        <v>162</v>
      </c>
      <c r="C66" s="172">
        <f>+GPpcntMjr*(VLOOKUP($A66,FYProj17Rev!$B$4:$K$23,10,FALSE))*VLOOKUP($A66,FYProj17Mjrs!$A$3:$S$22,MATCH(C$27,FYProj17Mjrs!$A$2:$S$2,0),FALSE)</f>
        <v>0</v>
      </c>
      <c r="D66" s="172">
        <f>+GPpcntMjr*(VLOOKUP($A66,FYProj17Rev!$B$4:$K$23,10,FALSE))*VLOOKUP($A66,FYProj17Mjrs!$A$3:$S$22,MATCH(D$27,FYProj17Mjrs!$A$2:$S$2,0),FALSE)</f>
        <v>0</v>
      </c>
      <c r="E66" s="172">
        <f>+GPpcntMjr*(VLOOKUP($A66,FYProj17Rev!$B$4:$K$23,10,FALSE))*VLOOKUP($A66,FYProj17Mjrs!$A$3:$S$22,MATCH(E$27,FYProj17Mjrs!$A$2:$S$2,0),FALSE)</f>
        <v>0</v>
      </c>
      <c r="F66" s="172">
        <f>+GPpcntMjr*(VLOOKUP($A66,FYProj17Rev!$B$4:$K$23,10,FALSE))*VLOOKUP($A66,FYProj17Mjrs!$A$3:$S$22,MATCH(F$27,FYProj17Mjrs!$A$2:$S$2,0),FALSE)</f>
        <v>0</v>
      </c>
      <c r="G66" s="172">
        <f>+GPpcntMjr*(VLOOKUP($A66,FYProj17Rev!$B$4:$K$23,10,FALSE))*VLOOKUP($A66,FYProj17Mjrs!$A$3:$S$22,MATCH(G$27,FYProj17Mjrs!$A$2:$S$2,0),FALSE)</f>
        <v>0</v>
      </c>
      <c r="H66" s="172">
        <f>+GPpcntMjr*(VLOOKUP($A66,FYProj17Rev!$B$4:$K$23,10,FALSE))*VLOOKUP($A66,FYProj17Mjrs!$A$3:$S$22,MATCH(H$27,FYProj17Mjrs!$A$2:$S$2,0),FALSE)</f>
        <v>0</v>
      </c>
      <c r="I66" s="172">
        <f>+GPpcntMjr*(VLOOKUP($A66,FYProj17Rev!$B$4:$K$23,10,FALSE))*VLOOKUP($A66,FYProj17Mjrs!$A$3:$S$22,MATCH(I$27,FYProj17Mjrs!$A$2:$S$2,0),FALSE)</f>
        <v>0</v>
      </c>
      <c r="J66" s="172">
        <f>+GPpcntMjr*(VLOOKUP($A66,FYProj17Rev!$B$4:$K$23,10,FALSE))*VLOOKUP($A66,FYProj17Mjrs!$A$3:$S$22,MATCH(J$27,FYProj17Mjrs!$A$2:$S$2,0),FALSE)</f>
        <v>0</v>
      </c>
      <c r="K66" s="172">
        <f>+GPpcntMjr*(VLOOKUP($A66,FYProj17Rev!$B$4:$K$23,10,FALSE))*VLOOKUP($A66,FYProj17Mjrs!$A$3:$S$22,MATCH(K$27,FYProj17Mjrs!$A$2:$S$2,0),FALSE)</f>
        <v>0</v>
      </c>
      <c r="L66" s="172">
        <f>+GPpcntMjr*(VLOOKUP($A66,FYProj17Rev!$B$4:$K$23,10,FALSE))*VLOOKUP($A66,FYProj17Mjrs!$A$3:$S$22,MATCH(L$27,FYProj17Mjrs!$A$2:$S$2,0),FALSE)</f>
        <v>0</v>
      </c>
      <c r="M66" s="172">
        <f>+GPpcntMjr*(VLOOKUP($A66,FYProj17Rev!$B$4:$K$23,10,FALSE))*VLOOKUP($A66,FYProj17Mjrs!$A$3:$S$22,MATCH(M$27,FYProj17Mjrs!$A$2:$S$2,0),FALSE)</f>
        <v>0</v>
      </c>
      <c r="N66" s="172">
        <f>+GPpcntMjr*(VLOOKUP($A66,FYProj17Rev!$B$4:$K$23,10,FALSE))*VLOOKUP($A66,FYProj17Mjrs!$A$3:$S$22,MATCH(N$27,FYProj17Mjrs!$A$2:$S$2,0),FALSE)</f>
        <v>0</v>
      </c>
      <c r="O66" s="172">
        <f>+GPpcntMjr*(VLOOKUP($A66,FYProj17Rev!$B$4:$K$23,10,FALSE))*VLOOKUP($A66,FYProj17Mjrs!$A$3:$S$22,MATCH(O$27,FYProj17Mjrs!$A$2:$S$2,0),FALSE)</f>
        <v>1064872.9583350369</v>
      </c>
      <c r="P66" s="172">
        <f>+GPpcntMjr*(VLOOKUP($A66,FYProj17Rev!$B$4:$K$23,10,FALSE))*VLOOKUP($A66,FYProj17Mjrs!$A$3:$S$22,MATCH(P$27,FYProj17Mjrs!$A$2:$S$2,0),FALSE)</f>
        <v>0</v>
      </c>
      <c r="Q66" s="172">
        <f>+GPpcntMjr*(VLOOKUP($A66,FYProj17Rev!$B$4:$K$23,10,FALSE))*VLOOKUP($A66,FYProj17Mjrs!$A$3:$S$22,MATCH(Q$27,FYProj17Mjrs!$A$2:$S$2,0),FALSE)</f>
        <v>3844.3067087907475</v>
      </c>
      <c r="R66" s="172">
        <f>+GPpcntMjr*(VLOOKUP($A66,FYProj17Rev!$B$4:$K$23,10,FALSE))*VLOOKUP($A66,FYProj17Mjrs!$A$3:$S$22,MATCH(R$27,FYProj17Mjrs!$A$2:$S$2,0),FALSE)</f>
        <v>0</v>
      </c>
      <c r="S66" s="172">
        <f>+GPpcntMjr*(VLOOKUP($A66,FYProj17Rev!$B$4:$K$23,10,FALSE))*VLOOKUP($A66,FYProj17Mjrs!$A$3:$S$22,MATCH(S$27,FYProj17Mjrs!$A$2:$S$2,0),FALSE)</f>
        <v>0</v>
      </c>
      <c r="T66" s="172">
        <f t="shared" si="6"/>
        <v>1068717.2650438277</v>
      </c>
    </row>
    <row r="67" spans="1:20" s="40" customFormat="1" ht="20.100000000000001" customHeight="1" x14ac:dyDescent="0.25">
      <c r="A67" s="422">
        <v>47</v>
      </c>
      <c r="B67" s="155" t="s">
        <v>60</v>
      </c>
      <c r="C67" s="133">
        <f>+GPpcntMjr*(VLOOKUP($A67,FYProj17Rev!$B$4:$K$23,10,FALSE))*VLOOKUP($A67,FYProj17Mjrs!$A$3:$S$22,MATCH(C$27,FYProj17Mjrs!$A$2:$S$2,0),FALSE)</f>
        <v>0</v>
      </c>
      <c r="D67" s="133">
        <f>+GPpcntMjr*(VLOOKUP($A67,FYProj17Rev!$B$4:$K$23,10,FALSE))*VLOOKUP($A67,FYProj17Mjrs!$A$3:$S$22,MATCH(D$27,FYProj17Mjrs!$A$2:$S$2,0),FALSE)</f>
        <v>0</v>
      </c>
      <c r="E67" s="133">
        <f>+GPpcntMjr*(VLOOKUP($A67,FYProj17Rev!$B$4:$K$23,10,FALSE))*VLOOKUP($A67,FYProj17Mjrs!$A$3:$S$22,MATCH(E$27,FYProj17Mjrs!$A$2:$S$2,0),FALSE)</f>
        <v>0</v>
      </c>
      <c r="F67" s="133">
        <f>+GPpcntMjr*(VLOOKUP($A67,FYProj17Rev!$B$4:$K$23,10,FALSE))*VLOOKUP($A67,FYProj17Mjrs!$A$3:$S$22,MATCH(F$27,FYProj17Mjrs!$A$2:$S$2,0),FALSE)</f>
        <v>0</v>
      </c>
      <c r="G67" s="133">
        <f>+GPpcntMjr*(VLOOKUP($A67,FYProj17Rev!$B$4:$K$23,10,FALSE))*VLOOKUP($A67,FYProj17Mjrs!$A$3:$S$22,MATCH(G$27,FYProj17Mjrs!$A$2:$S$2,0),FALSE)</f>
        <v>0</v>
      </c>
      <c r="H67" s="133">
        <f>+GPpcntMjr*(VLOOKUP($A67,FYProj17Rev!$B$4:$K$23,10,FALSE))*VLOOKUP($A67,FYProj17Mjrs!$A$3:$S$22,MATCH(H$27,FYProj17Mjrs!$A$2:$S$2,0),FALSE)</f>
        <v>0</v>
      </c>
      <c r="I67" s="133">
        <f>+GPpcntMjr*(VLOOKUP($A67,FYProj17Rev!$B$4:$K$23,10,FALSE))*VLOOKUP($A67,FYProj17Mjrs!$A$3:$S$22,MATCH(I$27,FYProj17Mjrs!$A$2:$S$2,0),FALSE)</f>
        <v>0</v>
      </c>
      <c r="J67" s="133">
        <f>+GPpcntMjr*(VLOOKUP($A67,FYProj17Rev!$B$4:$K$23,10,FALSE))*VLOOKUP($A67,FYProj17Mjrs!$A$3:$S$22,MATCH(J$27,FYProj17Mjrs!$A$2:$S$2,0),FALSE)</f>
        <v>0</v>
      </c>
      <c r="K67" s="133">
        <f>+GPpcntMjr*(VLOOKUP($A67,FYProj17Rev!$B$4:$K$23,10,FALSE))*VLOOKUP($A67,FYProj17Mjrs!$A$3:$S$22,MATCH(K$27,FYProj17Mjrs!$A$2:$S$2,0),FALSE)</f>
        <v>0</v>
      </c>
      <c r="L67" s="133">
        <f>+GPpcntMjr*(VLOOKUP($A67,FYProj17Rev!$B$4:$K$23,10,FALSE))*VLOOKUP($A67,FYProj17Mjrs!$A$3:$S$22,MATCH(L$27,FYProj17Mjrs!$A$2:$S$2,0),FALSE)</f>
        <v>0</v>
      </c>
      <c r="M67" s="133">
        <f>+GPpcntMjr*(VLOOKUP($A67,FYProj17Rev!$B$4:$K$23,10,FALSE))*VLOOKUP($A67,FYProj17Mjrs!$A$3:$S$22,MATCH(M$27,FYProj17Mjrs!$A$2:$S$2,0),FALSE)</f>
        <v>0</v>
      </c>
      <c r="N67" s="133">
        <f>+GPpcntMjr*(VLOOKUP($A67,FYProj17Rev!$B$4:$K$23,10,FALSE))*VLOOKUP($A67,FYProj17Mjrs!$A$3:$S$22,MATCH(N$27,FYProj17Mjrs!$A$2:$S$2,0),FALSE)</f>
        <v>0</v>
      </c>
      <c r="O67" s="133">
        <f>+GPpcntMjr*(VLOOKUP($A67,FYProj17Rev!$B$4:$K$23,10,FALSE))*VLOOKUP($A67,FYProj17Mjrs!$A$3:$S$22,MATCH(O$27,FYProj17Mjrs!$A$2:$S$2,0),FALSE)</f>
        <v>0</v>
      </c>
      <c r="P67" s="133">
        <f>+GPpcntMjr*(VLOOKUP($A67,FYProj17Rev!$B$4:$K$23,10,FALSE))*VLOOKUP($A67,FYProj17Mjrs!$A$3:$S$22,MATCH(P$27,FYProj17Mjrs!$A$2:$S$2,0),FALSE)</f>
        <v>5592350.7406611638</v>
      </c>
      <c r="Q67" s="133">
        <f>+GPpcntMjr*(VLOOKUP($A67,FYProj17Rev!$B$4:$K$23,10,FALSE))*VLOOKUP($A67,FYProj17Mjrs!$A$3:$S$22,MATCH(Q$27,FYProj17Mjrs!$A$2:$S$2,0),FALSE)</f>
        <v>0</v>
      </c>
      <c r="R67" s="133">
        <f>+GPpcntMjr*(VLOOKUP($A67,FYProj17Rev!$B$4:$K$23,10,FALSE))*VLOOKUP($A67,FYProj17Mjrs!$A$3:$S$22,MATCH(R$27,FYProj17Mjrs!$A$2:$S$2,0),FALSE)</f>
        <v>0</v>
      </c>
      <c r="S67" s="133">
        <f>+GPpcntMjr*(VLOOKUP($A67,FYProj17Rev!$B$4:$K$23,10,FALSE))*VLOOKUP($A67,FYProj17Mjrs!$A$3:$S$22,MATCH(S$27,FYProj17Mjrs!$A$2:$S$2,0),FALSE)</f>
        <v>0</v>
      </c>
      <c r="T67" s="133">
        <f t="shared" si="6"/>
        <v>5592350.7406611638</v>
      </c>
    </row>
    <row r="68" spans="1:20" ht="20.100000000000001" customHeight="1" x14ac:dyDescent="0.25">
      <c r="A68" s="422">
        <v>49</v>
      </c>
      <c r="B68" s="171" t="s">
        <v>63</v>
      </c>
      <c r="C68" s="172">
        <f>+GPpcntMjr*(VLOOKUP($A68,FYProj17Rev!$B$4:$K$23,10,FALSE))*VLOOKUP($A68,FYProj17Mjrs!$A$3:$S$22,MATCH(C$27,FYProj17Mjrs!$A$2:$S$2,0),FALSE)</f>
        <v>0</v>
      </c>
      <c r="D68" s="172">
        <f>+GPpcntMjr*(VLOOKUP($A68,FYProj17Rev!$B$4:$K$23,10,FALSE))*VLOOKUP($A68,FYProj17Mjrs!$A$3:$S$22,MATCH(D$27,FYProj17Mjrs!$A$2:$S$2,0),FALSE)</f>
        <v>0</v>
      </c>
      <c r="E68" s="172">
        <f>+GPpcntMjr*(VLOOKUP($A68,FYProj17Rev!$B$4:$K$23,10,FALSE))*VLOOKUP($A68,FYProj17Mjrs!$A$3:$S$22,MATCH(E$27,FYProj17Mjrs!$A$2:$S$2,0),FALSE)</f>
        <v>0</v>
      </c>
      <c r="F68" s="172">
        <f>+GPpcntMjr*(VLOOKUP($A68,FYProj17Rev!$B$4:$K$23,10,FALSE))*VLOOKUP($A68,FYProj17Mjrs!$A$3:$S$22,MATCH(F$27,FYProj17Mjrs!$A$2:$S$2,0),FALSE)</f>
        <v>0</v>
      </c>
      <c r="G68" s="172">
        <f>+GPpcntMjr*(VLOOKUP($A68,FYProj17Rev!$B$4:$K$23,10,FALSE))*VLOOKUP($A68,FYProj17Mjrs!$A$3:$S$22,MATCH(G$27,FYProj17Mjrs!$A$2:$S$2,0),FALSE)</f>
        <v>10328.675326636307</v>
      </c>
      <c r="H68" s="172">
        <f>+GPpcntMjr*(VLOOKUP($A68,FYProj17Rev!$B$4:$K$23,10,FALSE))*VLOOKUP($A68,FYProj17Mjrs!$A$3:$S$22,MATCH(H$27,FYProj17Mjrs!$A$2:$S$2,0),FALSE)</f>
        <v>0</v>
      </c>
      <c r="I68" s="172">
        <f>+GPpcntMjr*(VLOOKUP($A68,FYProj17Rev!$B$4:$K$23,10,FALSE))*VLOOKUP($A68,FYProj17Mjrs!$A$3:$S$22,MATCH(I$27,FYProj17Mjrs!$A$2:$S$2,0),FALSE)</f>
        <v>0</v>
      </c>
      <c r="J68" s="172">
        <f>+GPpcntMjr*(VLOOKUP($A68,FYProj17Rev!$B$4:$K$23,10,FALSE))*VLOOKUP($A68,FYProj17Mjrs!$A$3:$S$22,MATCH(J$27,FYProj17Mjrs!$A$2:$S$2,0),FALSE)</f>
        <v>0</v>
      </c>
      <c r="K68" s="172">
        <f>+GPpcntMjr*(VLOOKUP($A68,FYProj17Rev!$B$4:$K$23,10,FALSE))*VLOOKUP($A68,FYProj17Mjrs!$A$3:$S$22,MATCH(K$27,FYProj17Mjrs!$A$2:$S$2,0),FALSE)</f>
        <v>0</v>
      </c>
      <c r="L68" s="172">
        <f>+GPpcntMjr*(VLOOKUP($A68,FYProj17Rev!$B$4:$K$23,10,FALSE))*VLOOKUP($A68,FYProj17Mjrs!$A$3:$S$22,MATCH(L$27,FYProj17Mjrs!$A$2:$S$2,0),FALSE)</f>
        <v>0</v>
      </c>
      <c r="M68" s="172">
        <f>+GPpcntMjr*(VLOOKUP($A68,FYProj17Rev!$B$4:$K$23,10,FALSE))*VLOOKUP($A68,FYProj17Mjrs!$A$3:$S$22,MATCH(M$27,FYProj17Mjrs!$A$2:$S$2,0),FALSE)</f>
        <v>0</v>
      </c>
      <c r="N68" s="172">
        <f>+GPpcntMjr*(VLOOKUP($A68,FYProj17Rev!$B$4:$K$23,10,FALSE))*VLOOKUP($A68,FYProj17Mjrs!$A$3:$S$22,MATCH(N$27,FYProj17Mjrs!$A$2:$S$2,0),FALSE)</f>
        <v>12967651.872591885</v>
      </c>
      <c r="O68" s="172">
        <f>+GPpcntMjr*(VLOOKUP($A68,FYProj17Rev!$B$4:$K$23,10,FALSE))*VLOOKUP($A68,FYProj17Mjrs!$A$3:$S$22,MATCH(O$27,FYProj17Mjrs!$A$2:$S$2,0),FALSE)</f>
        <v>0</v>
      </c>
      <c r="P68" s="172">
        <f>+GPpcntMjr*(VLOOKUP($A68,FYProj17Rev!$B$4:$K$23,10,FALSE))*VLOOKUP($A68,FYProj17Mjrs!$A$3:$S$22,MATCH(P$27,FYProj17Mjrs!$A$2:$S$2,0),FALSE)</f>
        <v>0</v>
      </c>
      <c r="Q68" s="172">
        <f>+GPpcntMjr*(VLOOKUP($A68,FYProj17Rev!$B$4:$K$23,10,FALSE))*VLOOKUP($A68,FYProj17Mjrs!$A$3:$S$22,MATCH(Q$27,FYProj17Mjrs!$A$2:$S$2,0),FALSE)</f>
        <v>103286.75326636307</v>
      </c>
      <c r="R68" s="172">
        <f>+GPpcntMjr*(VLOOKUP($A68,FYProj17Rev!$B$4:$K$23,10,FALSE))*VLOOKUP($A68,FYProj17Mjrs!$A$3:$S$22,MATCH(R$27,FYProj17Mjrs!$A$2:$S$2,0),FALSE)</f>
        <v>0</v>
      </c>
      <c r="S68" s="172">
        <f>+GPpcntMjr*(VLOOKUP($A68,FYProj17Rev!$B$4:$K$23,10,FALSE))*VLOOKUP($A68,FYProj17Mjrs!$A$3:$S$22,MATCH(S$27,FYProj17Mjrs!$A$2:$S$2,0),FALSE)</f>
        <v>98122.415603044894</v>
      </c>
      <c r="T68" s="172">
        <f t="shared" si="6"/>
        <v>13179389.716787929</v>
      </c>
    </row>
    <row r="69" spans="1:20" s="40" customFormat="1" ht="20.100000000000001" customHeight="1" x14ac:dyDescent="0.25">
      <c r="A69" s="422">
        <v>51</v>
      </c>
      <c r="B69" s="155" t="s">
        <v>66</v>
      </c>
      <c r="C69" s="133">
        <f>+GPpcntMjr*(VLOOKUP($A69,FYProj17Rev!$B$4:$K$23,10,FALSE))*VLOOKUP($A69,FYProj17Mjrs!$A$3:$S$22,MATCH(C$27,FYProj17Mjrs!$A$2:$S$2,0),FALSE)</f>
        <v>0</v>
      </c>
      <c r="D69" s="133">
        <f>+GPpcntMjr*(VLOOKUP($A69,FYProj17Rev!$B$4:$K$23,10,FALSE))*VLOOKUP($A69,FYProj17Mjrs!$A$3:$S$22,MATCH(D$27,FYProj17Mjrs!$A$2:$S$2,0),FALSE)</f>
        <v>0</v>
      </c>
      <c r="E69" s="133">
        <f>+GPpcntMjr*(VLOOKUP($A69,FYProj17Rev!$B$4:$K$23,10,FALSE))*VLOOKUP($A69,FYProj17Mjrs!$A$3:$S$22,MATCH(E$27,FYProj17Mjrs!$A$2:$S$2,0),FALSE)</f>
        <v>0</v>
      </c>
      <c r="F69" s="133">
        <f>+GPpcntMjr*(VLOOKUP($A69,FYProj17Rev!$B$4:$K$23,10,FALSE))*VLOOKUP($A69,FYProj17Mjrs!$A$3:$S$22,MATCH(F$27,FYProj17Mjrs!$A$2:$S$2,0),FALSE)</f>
        <v>0</v>
      </c>
      <c r="G69" s="133">
        <f>+GPpcntMjr*(VLOOKUP($A69,FYProj17Rev!$B$4:$K$23,10,FALSE))*VLOOKUP($A69,FYProj17Mjrs!$A$3:$S$22,MATCH(G$27,FYProj17Mjrs!$A$2:$S$2,0),FALSE)</f>
        <v>0</v>
      </c>
      <c r="H69" s="133">
        <f>+GPpcntMjr*(VLOOKUP($A69,FYProj17Rev!$B$4:$K$23,10,FALSE))*VLOOKUP($A69,FYProj17Mjrs!$A$3:$S$22,MATCH(H$27,FYProj17Mjrs!$A$2:$S$2,0),FALSE)</f>
        <v>0</v>
      </c>
      <c r="I69" s="133">
        <f>+GPpcntMjr*(VLOOKUP($A69,FYProj17Rev!$B$4:$K$23,10,FALSE))*VLOOKUP($A69,FYProj17Mjrs!$A$3:$S$22,MATCH(I$27,FYProj17Mjrs!$A$2:$S$2,0),FALSE)</f>
        <v>0</v>
      </c>
      <c r="J69" s="133">
        <f>+GPpcntMjr*(VLOOKUP($A69,FYProj17Rev!$B$4:$K$23,10,FALSE))*VLOOKUP($A69,FYProj17Mjrs!$A$3:$S$22,MATCH(J$27,FYProj17Mjrs!$A$2:$S$2,0),FALSE)</f>
        <v>0</v>
      </c>
      <c r="K69" s="133">
        <f>+GPpcntMjr*(VLOOKUP($A69,FYProj17Rev!$B$4:$K$23,10,FALSE))*VLOOKUP($A69,FYProj17Mjrs!$A$3:$S$22,MATCH(K$27,FYProj17Mjrs!$A$2:$S$2,0),FALSE)</f>
        <v>0</v>
      </c>
      <c r="L69" s="133">
        <f>+GPpcntMjr*(VLOOKUP($A69,FYProj17Rev!$B$4:$K$23,10,FALSE))*VLOOKUP($A69,FYProj17Mjrs!$A$3:$S$22,MATCH(L$27,FYProj17Mjrs!$A$2:$S$2,0),FALSE)</f>
        <v>0</v>
      </c>
      <c r="M69" s="133">
        <f>+GPpcntMjr*(VLOOKUP($A69,FYProj17Rev!$B$4:$K$23,10,FALSE))*VLOOKUP($A69,FYProj17Mjrs!$A$3:$S$22,MATCH(M$27,FYProj17Mjrs!$A$2:$S$2,0),FALSE)</f>
        <v>5424298.8396006664</v>
      </c>
      <c r="N69" s="133">
        <f>+GPpcntMjr*(VLOOKUP($A69,FYProj17Rev!$B$4:$K$23,10,FALSE))*VLOOKUP($A69,FYProj17Mjrs!$A$3:$S$22,MATCH(N$27,FYProj17Mjrs!$A$2:$S$2,0),FALSE)</f>
        <v>0</v>
      </c>
      <c r="O69" s="133">
        <f>+GPpcntMjr*(VLOOKUP($A69,FYProj17Rev!$B$4:$K$23,10,FALSE))*VLOOKUP($A69,FYProj17Mjrs!$A$3:$S$22,MATCH(O$27,FYProj17Mjrs!$A$2:$S$2,0),FALSE)</f>
        <v>0</v>
      </c>
      <c r="P69" s="133">
        <f>+GPpcntMjr*(VLOOKUP($A69,FYProj17Rev!$B$4:$K$23,10,FALSE))*VLOOKUP($A69,FYProj17Mjrs!$A$3:$S$22,MATCH(P$27,FYProj17Mjrs!$A$2:$S$2,0),FALSE)</f>
        <v>0</v>
      </c>
      <c r="Q69" s="133">
        <f>+GPpcntMjr*(VLOOKUP($A69,FYProj17Rev!$B$4:$K$23,10,FALSE))*VLOOKUP($A69,FYProj17Mjrs!$A$3:$S$22,MATCH(Q$27,FYProj17Mjrs!$A$2:$S$2,0),FALSE)</f>
        <v>0</v>
      </c>
      <c r="R69" s="133">
        <f>+GPpcntMjr*(VLOOKUP($A69,FYProj17Rev!$B$4:$K$23,10,FALSE))*VLOOKUP($A69,FYProj17Mjrs!$A$3:$S$22,MATCH(R$27,FYProj17Mjrs!$A$2:$S$2,0),FALSE)</f>
        <v>0</v>
      </c>
      <c r="S69" s="133">
        <f>+GPpcntMjr*(VLOOKUP($A69,FYProj17Rev!$B$4:$K$23,10,FALSE))*VLOOKUP($A69,FYProj17Mjrs!$A$3:$S$22,MATCH(S$27,FYProj17Mjrs!$A$2:$S$2,0),FALSE)</f>
        <v>0</v>
      </c>
      <c r="T69" s="133">
        <f t="shared" si="6"/>
        <v>5424298.8396006664</v>
      </c>
    </row>
    <row r="70" spans="1:20" ht="20.100000000000001" customHeight="1" x14ac:dyDescent="0.25">
      <c r="A70" s="422">
        <v>53</v>
      </c>
      <c r="B70" s="173" t="s">
        <v>159</v>
      </c>
      <c r="C70" s="172">
        <f>+GPpcntMjr*(VLOOKUP($A70,FYProj17Rev!$B$4:$K$23,10,FALSE))*VLOOKUP($A70,FYProj17Mjrs!$A$3:$S$22,MATCH(C$27,FYProj17Mjrs!$A$2:$S$2,0),FALSE)</f>
        <v>0</v>
      </c>
      <c r="D70" s="172">
        <f>+GPpcntMjr*(VLOOKUP($A70,FYProj17Rev!$B$4:$K$23,10,FALSE))*VLOOKUP($A70,FYProj17Mjrs!$A$3:$S$22,MATCH(D$27,FYProj17Mjrs!$A$2:$S$2,0),FALSE)</f>
        <v>0</v>
      </c>
      <c r="E70" s="172">
        <f>+GPpcntMjr*(VLOOKUP($A70,FYProj17Rev!$B$4:$K$23,10,FALSE))*VLOOKUP($A70,FYProj17Mjrs!$A$3:$S$22,MATCH(E$27,FYProj17Mjrs!$A$2:$S$2,0),FALSE)</f>
        <v>0</v>
      </c>
      <c r="F70" s="172">
        <f>+GPpcntMjr*(VLOOKUP($A70,FYProj17Rev!$B$4:$K$23,10,FALSE))*VLOOKUP($A70,FYProj17Mjrs!$A$3:$S$22,MATCH(F$27,FYProj17Mjrs!$A$2:$S$2,0),FALSE)</f>
        <v>0</v>
      </c>
      <c r="G70" s="172">
        <f>+GPpcntMjr*(VLOOKUP($A70,FYProj17Rev!$B$4:$K$23,10,FALSE))*VLOOKUP($A70,FYProj17Mjrs!$A$3:$S$22,MATCH(G$27,FYProj17Mjrs!$A$2:$S$2,0),FALSE)</f>
        <v>0</v>
      </c>
      <c r="H70" s="172">
        <f>+GPpcntMjr*(VLOOKUP($A70,FYProj17Rev!$B$4:$K$23,10,FALSE))*VLOOKUP($A70,FYProj17Mjrs!$A$3:$S$22,MATCH(H$27,FYProj17Mjrs!$A$2:$S$2,0),FALSE)</f>
        <v>0</v>
      </c>
      <c r="I70" s="172">
        <f>+GPpcntMjr*(VLOOKUP($A70,FYProj17Rev!$B$4:$K$23,10,FALSE))*VLOOKUP($A70,FYProj17Mjrs!$A$3:$S$22,MATCH(I$27,FYProj17Mjrs!$A$2:$S$2,0),FALSE)</f>
        <v>0</v>
      </c>
      <c r="J70" s="172">
        <f>+GPpcntMjr*(VLOOKUP($A70,FYProj17Rev!$B$4:$K$23,10,FALSE))*VLOOKUP($A70,FYProj17Mjrs!$A$3:$S$22,MATCH(J$27,FYProj17Mjrs!$A$2:$S$2,0),FALSE)</f>
        <v>0</v>
      </c>
      <c r="K70" s="172">
        <f>+GPpcntMjr*(VLOOKUP($A70,FYProj17Rev!$B$4:$K$23,10,FALSE))*VLOOKUP($A70,FYProj17Mjrs!$A$3:$S$22,MATCH(K$27,FYProj17Mjrs!$A$2:$S$2,0),FALSE)</f>
        <v>0</v>
      </c>
      <c r="L70" s="172">
        <f>+GPpcntMjr*(VLOOKUP($A70,FYProj17Rev!$B$4:$K$23,10,FALSE))*VLOOKUP($A70,FYProj17Mjrs!$A$3:$S$22,MATCH(L$27,FYProj17Mjrs!$A$2:$S$2,0),FALSE)</f>
        <v>0</v>
      </c>
      <c r="M70" s="172">
        <f>+GPpcntMjr*(VLOOKUP($A70,FYProj17Rev!$B$4:$K$23,10,FALSE))*VLOOKUP($A70,FYProj17Mjrs!$A$3:$S$22,MATCH(M$27,FYProj17Mjrs!$A$2:$S$2,0),FALSE)</f>
        <v>784559.07340167707</v>
      </c>
      <c r="N70" s="172">
        <f>+GPpcntMjr*(VLOOKUP($A70,FYProj17Rev!$B$4:$K$23,10,FALSE))*VLOOKUP($A70,FYProj17Mjrs!$A$3:$S$22,MATCH(N$27,FYProj17Mjrs!$A$2:$S$2,0),FALSE)</f>
        <v>0</v>
      </c>
      <c r="O70" s="172">
        <f>+GPpcntMjr*(VLOOKUP($A70,FYProj17Rev!$B$4:$K$23,10,FALSE))*VLOOKUP($A70,FYProj17Mjrs!$A$3:$S$22,MATCH(O$27,FYProj17Mjrs!$A$2:$S$2,0),FALSE)</f>
        <v>0</v>
      </c>
      <c r="P70" s="172">
        <f>+GPpcntMjr*(VLOOKUP($A70,FYProj17Rev!$B$4:$K$23,10,FALSE))*VLOOKUP($A70,FYProj17Mjrs!$A$3:$S$22,MATCH(P$27,FYProj17Mjrs!$A$2:$S$2,0),FALSE)</f>
        <v>0</v>
      </c>
      <c r="Q70" s="172">
        <f>+GPpcntMjr*(VLOOKUP($A70,FYProj17Rev!$B$4:$K$23,10,FALSE))*VLOOKUP($A70,FYProj17Mjrs!$A$3:$S$22,MATCH(Q$27,FYProj17Mjrs!$A$2:$S$2,0),FALSE)</f>
        <v>0</v>
      </c>
      <c r="R70" s="172">
        <f>+GPpcntMjr*(VLOOKUP($A70,FYProj17Rev!$B$4:$K$23,10,FALSE))*VLOOKUP($A70,FYProj17Mjrs!$A$3:$S$22,MATCH(R$27,FYProj17Mjrs!$A$2:$S$2,0),FALSE)</f>
        <v>0</v>
      </c>
      <c r="S70" s="172">
        <f>+GPpcntMjr*(VLOOKUP($A70,FYProj17Rev!$B$4:$K$23,10,FALSE))*VLOOKUP($A70,FYProj17Mjrs!$A$3:$S$22,MATCH(S$27,FYProj17Mjrs!$A$2:$S$2,0),FALSE)</f>
        <v>0</v>
      </c>
      <c r="T70" s="172">
        <f t="shared" si="6"/>
        <v>784559.07340167707</v>
      </c>
    </row>
    <row r="71" spans="1:20" ht="20.100000000000001" customHeight="1" x14ac:dyDescent="0.25">
      <c r="B71" s="174" t="s">
        <v>99</v>
      </c>
      <c r="C71" s="175">
        <f t="shared" ref="C71:S71" si="7">SUM(C51:C70)</f>
        <v>5740989.9273043294</v>
      </c>
      <c r="D71" s="175">
        <f t="shared" si="7"/>
        <v>70892610.958981901</v>
      </c>
      <c r="E71" s="175">
        <f t="shared" si="7"/>
        <v>16182009.605279649</v>
      </c>
      <c r="F71" s="175">
        <f t="shared" si="7"/>
        <v>5650787.5940684667</v>
      </c>
      <c r="G71" s="175">
        <f t="shared" si="7"/>
        <v>21256483.495593287</v>
      </c>
      <c r="H71" s="175">
        <f t="shared" si="7"/>
        <v>6185027.6987927733</v>
      </c>
      <c r="I71" s="175">
        <f t="shared" si="7"/>
        <v>1722041.3994334009</v>
      </c>
      <c r="J71" s="175">
        <f t="shared" si="7"/>
        <v>8906173.233762648</v>
      </c>
      <c r="K71" s="175">
        <f t="shared" si="7"/>
        <v>3411569.3329789317</v>
      </c>
      <c r="L71" s="175">
        <f t="shared" si="7"/>
        <v>3279523.743035485</v>
      </c>
      <c r="M71" s="175">
        <f t="shared" si="7"/>
        <v>6208857.9130023438</v>
      </c>
      <c r="N71" s="175">
        <f t="shared" si="7"/>
        <v>18874121.211059015</v>
      </c>
      <c r="O71" s="175">
        <f t="shared" si="7"/>
        <v>3092229.8826960949</v>
      </c>
      <c r="P71" s="175">
        <f t="shared" si="7"/>
        <v>5853784.748783567</v>
      </c>
      <c r="Q71" s="175">
        <f t="shared" si="7"/>
        <v>5595497.0999628715</v>
      </c>
      <c r="R71" s="175">
        <f t="shared" si="7"/>
        <v>152637.7777432609</v>
      </c>
      <c r="S71" s="175">
        <f t="shared" si="7"/>
        <v>1193291.5413157474</v>
      </c>
      <c r="T71" s="175">
        <f t="shared" si="6"/>
        <v>184197637.16379371</v>
      </c>
    </row>
    <row r="72" spans="1:20" ht="15.95" customHeight="1" x14ac:dyDescent="0.25"/>
    <row r="73" spans="1:20" ht="15.95" customHeight="1" x14ac:dyDescent="0.25"/>
    <row r="74" spans="1:20" ht="15.95" customHeight="1" x14ac:dyDescent="0.25"/>
    <row r="75" spans="1:20" ht="15.95" customHeight="1" x14ac:dyDescent="0.25"/>
    <row r="76" spans="1:20" ht="15.95" customHeight="1" x14ac:dyDescent="0.25"/>
    <row r="77" spans="1:20" ht="15.95" customHeight="1" x14ac:dyDescent="0.25"/>
    <row r="78" spans="1:20" ht="15.95" customHeight="1" x14ac:dyDescent="0.25"/>
    <row r="79" spans="1:20" ht="15.95" customHeight="1" x14ac:dyDescent="0.25"/>
    <row r="80" spans="1:20" ht="15.95" customHeight="1" x14ac:dyDescent="0.25"/>
    <row r="81" ht="15.95" customHeight="1" x14ac:dyDescent="0.25"/>
    <row r="82" ht="15.95" customHeight="1" x14ac:dyDescent="0.25"/>
    <row r="83" ht="15.95" customHeight="1" x14ac:dyDescent="0.25"/>
    <row r="84" ht="15.95" customHeight="1" x14ac:dyDescent="0.25"/>
    <row r="85" ht="15.95" customHeight="1" x14ac:dyDescent="0.25"/>
    <row r="86" ht="15.95" customHeight="1" x14ac:dyDescent="0.25"/>
    <row r="87" ht="15.95" customHeight="1" x14ac:dyDescent="0.25"/>
    <row r="88" ht="15.95" customHeight="1" x14ac:dyDescent="0.25"/>
    <row r="89" ht="15.95" customHeight="1" x14ac:dyDescent="0.25"/>
    <row r="90" ht="15.95" customHeight="1" x14ac:dyDescent="0.25"/>
    <row r="91" ht="15.95" customHeight="1" x14ac:dyDescent="0.25"/>
    <row r="92" ht="15.95" customHeight="1" x14ac:dyDescent="0.25"/>
    <row r="93" ht="15.95" customHeight="1" x14ac:dyDescent="0.25"/>
    <row r="94" ht="15.95" customHeight="1" x14ac:dyDescent="0.25"/>
    <row r="95" ht="15.95" customHeight="1" x14ac:dyDescent="0.25"/>
    <row r="96" ht="15.95" customHeight="1" x14ac:dyDescent="0.25"/>
    <row r="97" ht="15.95" customHeight="1" x14ac:dyDescent="0.25"/>
    <row r="98" ht="15.95" customHeight="1" x14ac:dyDescent="0.25"/>
    <row r="99" ht="15.95" customHeight="1" x14ac:dyDescent="0.25"/>
    <row r="100" ht="15.95" customHeight="1" x14ac:dyDescent="0.25"/>
    <row r="101" ht="15.95" customHeight="1" x14ac:dyDescent="0.25"/>
    <row r="102" ht="15.95" customHeight="1" x14ac:dyDescent="0.25"/>
    <row r="103" ht="15.95" customHeight="1" x14ac:dyDescent="0.25"/>
  </sheetData>
  <mergeCells count="5">
    <mergeCell ref="B1:F1"/>
    <mergeCell ref="A2:A3"/>
    <mergeCell ref="B4:T4"/>
    <mergeCell ref="B26:T26"/>
    <mergeCell ref="B49:T49"/>
  </mergeCells>
  <printOptions horizontalCentered="1"/>
  <pageMargins left="0.25" right="0.25" top="0.25" bottom="0.25" header="0" footer="0"/>
  <pageSetup paperSize="5" scale="58" orientation="landscape" r:id="rId1"/>
  <rowBreaks count="2" manualBreakCount="2">
    <brk id="25" max="16383" man="1"/>
    <brk id="48" max="16383" man="1"/>
  </rowBreaks>
  <colBreaks count="1" manualBreakCount="1">
    <brk id="1"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0"/>
  <sheetViews>
    <sheetView showGridLines="0" topLeftCell="C1" workbookViewId="0">
      <selection activeCell="B1" sqref="A1:B1048576"/>
    </sheetView>
  </sheetViews>
  <sheetFormatPr defaultColWidth="8.85546875" defaultRowHeight="15" x14ac:dyDescent="0.25"/>
  <cols>
    <col min="1" max="1" width="0" style="32" hidden="1" customWidth="1"/>
    <col min="2" max="2" width="10.140625" style="32" hidden="1" customWidth="1"/>
    <col min="3" max="3" width="27" style="32" customWidth="1"/>
    <col min="4" max="6" width="15.85546875" style="32" customWidth="1"/>
    <col min="7" max="8" width="14.7109375" style="32" customWidth="1"/>
    <col min="9" max="10" width="18.140625" style="32" customWidth="1"/>
    <col min="11" max="11" width="18.7109375" style="32" customWidth="1"/>
    <col min="12" max="12" width="16.5703125" style="32" customWidth="1"/>
    <col min="13" max="13" width="8.140625" style="32" customWidth="1"/>
    <col min="14" max="16384" width="8.85546875" style="32"/>
  </cols>
  <sheetData>
    <row r="1" spans="2:13" ht="28.5" customHeight="1" x14ac:dyDescent="0.25">
      <c r="C1" s="460" t="s">
        <v>207</v>
      </c>
      <c r="D1" s="460"/>
      <c r="E1" s="460"/>
      <c r="F1" s="460"/>
      <c r="G1" s="460"/>
      <c r="H1" s="460"/>
      <c r="I1" s="460"/>
      <c r="J1" s="460"/>
      <c r="K1" s="460"/>
    </row>
    <row r="2" spans="2:13" s="33" customFormat="1" ht="30" x14ac:dyDescent="0.25">
      <c r="C2" s="62" t="s">
        <v>165</v>
      </c>
      <c r="D2" s="62" t="s">
        <v>110</v>
      </c>
      <c r="E2" s="63" t="s">
        <v>85</v>
      </c>
      <c r="F2" s="255" t="s">
        <v>166</v>
      </c>
      <c r="G2" s="64" t="s">
        <v>167</v>
      </c>
      <c r="H2" s="64" t="s">
        <v>168</v>
      </c>
      <c r="I2" s="64" t="s">
        <v>169</v>
      </c>
      <c r="J2" s="64" t="s">
        <v>170</v>
      </c>
      <c r="K2" s="45" t="s">
        <v>171</v>
      </c>
      <c r="L2" s="91"/>
      <c r="M2" s="91"/>
    </row>
    <row r="3" spans="2:13" s="33" customFormat="1" ht="15" customHeight="1" x14ac:dyDescent="0.25">
      <c r="C3" s="85"/>
      <c r="D3" s="86"/>
      <c r="E3" s="87"/>
      <c r="F3" s="87"/>
      <c r="G3" s="88"/>
      <c r="H3" s="88"/>
      <c r="I3" s="88"/>
      <c r="J3" s="232">
        <v>0.01</v>
      </c>
      <c r="K3" s="89"/>
      <c r="L3" s="91"/>
      <c r="M3" s="91"/>
    </row>
    <row r="4" spans="2:13" ht="20.100000000000001" customHeight="1" x14ac:dyDescent="0.25">
      <c r="B4" s="32">
        <v>1</v>
      </c>
      <c r="C4" s="66" t="s">
        <v>5</v>
      </c>
      <c r="D4" s="70">
        <v>27191.896222138523</v>
      </c>
      <c r="E4" s="71">
        <v>404586414.79741669</v>
      </c>
      <c r="F4" s="71"/>
      <c r="G4" s="180">
        <f>13888420+K30-K31</f>
        <v>16033103.935104124</v>
      </c>
      <c r="H4" s="180">
        <v>9000000</v>
      </c>
      <c r="I4" s="180">
        <f>+E4-G4-H4</f>
        <v>379553310.86231256</v>
      </c>
      <c r="J4" s="180">
        <f>+(1-$J$3)*I4</f>
        <v>375757777.75368941</v>
      </c>
      <c r="K4" s="72">
        <f>+J4*0.7</f>
        <v>263030444.42758256</v>
      </c>
      <c r="L4" s="92"/>
      <c r="M4" s="92"/>
    </row>
    <row r="5" spans="2:13" ht="20.100000000000001" customHeight="1" x14ac:dyDescent="0.25">
      <c r="B5" s="32">
        <v>3</v>
      </c>
      <c r="C5" s="67" t="s">
        <v>13</v>
      </c>
      <c r="D5" s="73">
        <v>2947.8998888704964</v>
      </c>
      <c r="E5" s="74">
        <v>19554122.740755588</v>
      </c>
      <c r="F5" s="74"/>
      <c r="G5" s="181"/>
      <c r="H5" s="181"/>
      <c r="I5" s="181">
        <f t="shared" ref="I5:I23" si="0">+E5-G5-H5</f>
        <v>19554122.740755588</v>
      </c>
      <c r="J5" s="181">
        <f t="shared" ref="J5:J26" si="1">+(1-$J$3)*I5</f>
        <v>19358581.513348032</v>
      </c>
      <c r="K5" s="75">
        <f t="shared" ref="K5:K23" si="2">+J5*0.7</f>
        <v>13551007.059343621</v>
      </c>
      <c r="L5" s="92"/>
      <c r="M5" s="92"/>
    </row>
    <row r="6" spans="2:13" ht="20.100000000000001" customHeight="1" x14ac:dyDescent="0.25">
      <c r="B6" s="32">
        <v>5</v>
      </c>
      <c r="C6" s="67" t="s">
        <v>16</v>
      </c>
      <c r="D6" s="73">
        <v>165.22777777699025</v>
      </c>
      <c r="E6" s="74">
        <v>1894908.9843551433</v>
      </c>
      <c r="F6" s="74"/>
      <c r="G6" s="181"/>
      <c r="H6" s="181"/>
      <c r="I6" s="181">
        <f t="shared" si="0"/>
        <v>1894908.9843551433</v>
      </c>
      <c r="J6" s="181">
        <f t="shared" si="1"/>
        <v>1875959.8945115919</v>
      </c>
      <c r="K6" s="75">
        <f t="shared" si="2"/>
        <v>1313171.9261581143</v>
      </c>
      <c r="L6" s="92"/>
      <c r="M6" s="92"/>
    </row>
    <row r="7" spans="2:13" ht="20.100000000000001" customHeight="1" x14ac:dyDescent="0.25">
      <c r="B7" s="32">
        <v>7</v>
      </c>
      <c r="C7" s="67" t="s">
        <v>18</v>
      </c>
      <c r="D7" s="73">
        <v>1226.2055555400761</v>
      </c>
      <c r="E7" s="74">
        <v>13033207.201280378</v>
      </c>
      <c r="F7" s="74"/>
      <c r="G7" s="181"/>
      <c r="H7" s="181"/>
      <c r="I7" s="181">
        <f t="shared" si="0"/>
        <v>13033207.201280378</v>
      </c>
      <c r="J7" s="181">
        <f t="shared" si="1"/>
        <v>12902875.129267573</v>
      </c>
      <c r="K7" s="75">
        <f t="shared" si="2"/>
        <v>9032012.5904873013</v>
      </c>
      <c r="L7" s="92"/>
      <c r="M7" s="92"/>
    </row>
    <row r="8" spans="2:13" ht="20.100000000000001" customHeight="1" x14ac:dyDescent="0.25">
      <c r="B8" s="32">
        <v>9</v>
      </c>
      <c r="C8" s="67" t="s">
        <v>22</v>
      </c>
      <c r="D8" s="73">
        <v>503.55555555088876</v>
      </c>
      <c r="E8" s="74">
        <v>4845494.9851740208</v>
      </c>
      <c r="F8" s="74"/>
      <c r="G8" s="181"/>
      <c r="H8" s="181"/>
      <c r="I8" s="181">
        <f t="shared" si="0"/>
        <v>4845494.9851740208</v>
      </c>
      <c r="J8" s="181">
        <f t="shared" si="1"/>
        <v>4797040.0353222806</v>
      </c>
      <c r="K8" s="75">
        <f t="shared" si="2"/>
        <v>3357928.0247255964</v>
      </c>
      <c r="L8" s="92"/>
      <c r="M8" s="92"/>
    </row>
    <row r="9" spans="2:13" ht="20.100000000000001" customHeight="1" x14ac:dyDescent="0.25">
      <c r="B9" s="32">
        <v>11</v>
      </c>
      <c r="C9" s="67" t="s">
        <v>25</v>
      </c>
      <c r="D9" s="73">
        <v>638.5666666633025</v>
      </c>
      <c r="E9" s="74">
        <v>6818665.3819774473</v>
      </c>
      <c r="F9" s="74"/>
      <c r="G9" s="181"/>
      <c r="H9" s="181"/>
      <c r="I9" s="181">
        <f t="shared" si="0"/>
        <v>6818665.3819774473</v>
      </c>
      <c r="J9" s="181">
        <f t="shared" si="1"/>
        <v>6750478.728157673</v>
      </c>
      <c r="K9" s="75">
        <f t="shared" si="2"/>
        <v>4725335.1097103711</v>
      </c>
      <c r="L9" s="92"/>
      <c r="M9" s="92"/>
    </row>
    <row r="10" spans="2:13" ht="20.100000000000001" customHeight="1" x14ac:dyDescent="0.25">
      <c r="B10" s="32">
        <v>17</v>
      </c>
      <c r="C10" s="67" t="s">
        <v>30</v>
      </c>
      <c r="D10" s="73">
        <v>326.85555555401066</v>
      </c>
      <c r="E10" s="74">
        <v>4493931.9177244138</v>
      </c>
      <c r="F10" s="74"/>
      <c r="G10" s="181"/>
      <c r="H10" s="181"/>
      <c r="I10" s="181">
        <f t="shared" si="0"/>
        <v>4493931.9177244138</v>
      </c>
      <c r="J10" s="181">
        <f t="shared" si="1"/>
        <v>4448992.5985471699</v>
      </c>
      <c r="K10" s="75">
        <f t="shared" si="2"/>
        <v>3114294.8189830189</v>
      </c>
      <c r="L10" s="92"/>
      <c r="M10" s="92"/>
    </row>
    <row r="11" spans="2:13" ht="20.100000000000001" customHeight="1" x14ac:dyDescent="0.25">
      <c r="B11" s="32">
        <v>19</v>
      </c>
      <c r="C11" s="67" t="s">
        <v>33</v>
      </c>
      <c r="D11" s="73">
        <v>312.74444444054052</v>
      </c>
      <c r="E11" s="74">
        <v>3700292.2063256986</v>
      </c>
      <c r="F11" s="74"/>
      <c r="G11" s="181"/>
      <c r="H11" s="181"/>
      <c r="I11" s="181">
        <f t="shared" si="0"/>
        <v>3700292.2063256986</v>
      </c>
      <c r="J11" s="181">
        <f t="shared" si="1"/>
        <v>3663289.2842624416</v>
      </c>
      <c r="K11" s="75">
        <f t="shared" si="2"/>
        <v>2564302.4989837091</v>
      </c>
      <c r="L11" s="92"/>
      <c r="M11" s="92"/>
    </row>
    <row r="12" spans="2:13" ht="20.100000000000001" customHeight="1" x14ac:dyDescent="0.25">
      <c r="B12" s="32">
        <v>21</v>
      </c>
      <c r="C12" s="67" t="s">
        <v>35</v>
      </c>
      <c r="D12" s="73">
        <v>240.89999999729002</v>
      </c>
      <c r="E12" s="74">
        <v>3121643.4364575744</v>
      </c>
      <c r="F12" s="74"/>
      <c r="G12" s="181"/>
      <c r="H12" s="181"/>
      <c r="I12" s="181">
        <f t="shared" si="0"/>
        <v>3121643.4364575744</v>
      </c>
      <c r="J12" s="181">
        <f t="shared" si="1"/>
        <v>3090427.0020929985</v>
      </c>
      <c r="K12" s="75">
        <f t="shared" si="2"/>
        <v>2163298.9014650988</v>
      </c>
      <c r="L12" s="92"/>
      <c r="M12" s="92"/>
    </row>
    <row r="13" spans="2:13" ht="20.100000000000001" customHeight="1" x14ac:dyDescent="0.25">
      <c r="B13" s="32">
        <v>25</v>
      </c>
      <c r="C13" s="67" t="s">
        <v>37</v>
      </c>
      <c r="D13" s="73">
        <v>423.81111111203978</v>
      </c>
      <c r="E13" s="74">
        <v>6931214.9754145816</v>
      </c>
      <c r="F13" s="74"/>
      <c r="G13" s="181"/>
      <c r="H13" s="181"/>
      <c r="I13" s="181">
        <f t="shared" si="0"/>
        <v>6931214.9754145816</v>
      </c>
      <c r="J13" s="181">
        <f t="shared" si="1"/>
        <v>6861902.8256604355</v>
      </c>
      <c r="K13" s="75">
        <f t="shared" si="2"/>
        <v>4803331.9779623048</v>
      </c>
      <c r="L13" s="92"/>
      <c r="M13" s="92"/>
    </row>
    <row r="14" spans="2:13" ht="20.100000000000001" customHeight="1" x14ac:dyDescent="0.25">
      <c r="B14" s="32">
        <v>27</v>
      </c>
      <c r="C14" s="67" t="s">
        <v>41</v>
      </c>
      <c r="D14" s="73">
        <v>78.088888888360017</v>
      </c>
      <c r="E14" s="74">
        <v>1916375.6887445108</v>
      </c>
      <c r="F14" s="74"/>
      <c r="G14" s="181"/>
      <c r="H14" s="181"/>
      <c r="I14" s="181">
        <f t="shared" si="0"/>
        <v>1916375.6887445108</v>
      </c>
      <c r="J14" s="181">
        <f t="shared" si="1"/>
        <v>1897211.9318570655</v>
      </c>
      <c r="K14" s="75">
        <f t="shared" si="2"/>
        <v>1328048.3522999459</v>
      </c>
      <c r="L14" s="92"/>
      <c r="M14" s="92"/>
    </row>
    <row r="15" spans="2:13" ht="20.100000000000001" customHeight="1" x14ac:dyDescent="0.25">
      <c r="B15" s="32">
        <v>33</v>
      </c>
      <c r="C15" s="67" t="s">
        <v>46</v>
      </c>
      <c r="D15" s="73">
        <v>413.26666665671104</v>
      </c>
      <c r="E15" s="74">
        <v>6469421.5737641659</v>
      </c>
      <c r="F15" s="74"/>
      <c r="G15" s="181"/>
      <c r="H15" s="181"/>
      <c r="I15" s="181">
        <f t="shared" si="0"/>
        <v>6469421.5737641659</v>
      </c>
      <c r="J15" s="181">
        <f t="shared" si="1"/>
        <v>6404727.3580265241</v>
      </c>
      <c r="K15" s="75">
        <f t="shared" si="2"/>
        <v>4483309.1506185662</v>
      </c>
      <c r="L15" s="92"/>
      <c r="M15" s="92"/>
    </row>
    <row r="16" spans="2:13" ht="20.100000000000001" customHeight="1" x14ac:dyDescent="0.25">
      <c r="B16" s="32">
        <v>37</v>
      </c>
      <c r="C16" s="67" t="s">
        <v>48</v>
      </c>
      <c r="D16" s="73">
        <v>354.06666666352999</v>
      </c>
      <c r="E16" s="74">
        <v>6664455.7505008727</v>
      </c>
      <c r="F16" s="74"/>
      <c r="G16" s="181"/>
      <c r="H16" s="181"/>
      <c r="I16" s="181">
        <f t="shared" si="0"/>
        <v>6664455.7505008727</v>
      </c>
      <c r="J16" s="181">
        <f t="shared" si="1"/>
        <v>6597811.192995864</v>
      </c>
      <c r="K16" s="75">
        <f t="shared" si="2"/>
        <v>4618467.8350971043</v>
      </c>
      <c r="L16" s="92"/>
      <c r="M16" s="92"/>
    </row>
    <row r="17" spans="2:13" ht="20.100000000000001" customHeight="1" x14ac:dyDescent="0.25">
      <c r="B17" s="32">
        <v>39</v>
      </c>
      <c r="C17" s="67" t="s">
        <v>51</v>
      </c>
      <c r="D17" s="73">
        <v>728.38888888570182</v>
      </c>
      <c r="E17" s="74">
        <v>14026504.837263614</v>
      </c>
      <c r="F17" s="74"/>
      <c r="G17" s="181"/>
      <c r="H17" s="181"/>
      <c r="I17" s="181">
        <f t="shared" si="0"/>
        <v>14026504.837263614</v>
      </c>
      <c r="J17" s="181">
        <f t="shared" si="1"/>
        <v>13886239.788890978</v>
      </c>
      <c r="K17" s="75">
        <f t="shared" si="2"/>
        <v>9720367.852223685</v>
      </c>
      <c r="L17" s="92"/>
      <c r="M17" s="92"/>
    </row>
    <row r="18" spans="2:13" ht="20.100000000000001" customHeight="1" x14ac:dyDescent="0.25">
      <c r="B18" s="32">
        <v>41</v>
      </c>
      <c r="C18" s="67" t="s">
        <v>53</v>
      </c>
      <c r="D18" s="73">
        <v>95.000000000180052</v>
      </c>
      <c r="E18" s="74">
        <v>2013425.1060943657</v>
      </c>
      <c r="F18" s="74"/>
      <c r="G18" s="181"/>
      <c r="H18" s="181"/>
      <c r="I18" s="181">
        <f t="shared" si="0"/>
        <v>2013425.1060943657</v>
      </c>
      <c r="J18" s="181">
        <f t="shared" si="1"/>
        <v>1993290.8550334221</v>
      </c>
      <c r="K18" s="75">
        <f t="shared" si="2"/>
        <v>1395303.5985233954</v>
      </c>
      <c r="L18" s="92"/>
      <c r="M18" s="92"/>
    </row>
    <row r="19" spans="2:13" ht="20.100000000000001" customHeight="1" x14ac:dyDescent="0.25">
      <c r="B19" s="32">
        <v>45</v>
      </c>
      <c r="C19" s="67" t="s">
        <v>57</v>
      </c>
      <c r="D19" s="73">
        <v>93.988888888880098</v>
      </c>
      <c r="E19" s="74">
        <v>1927700.6945234989</v>
      </c>
      <c r="F19" s="74"/>
      <c r="G19" s="181"/>
      <c r="H19" s="181"/>
      <c r="I19" s="181">
        <f t="shared" si="0"/>
        <v>1927700.6945234989</v>
      </c>
      <c r="J19" s="181">
        <f t="shared" si="1"/>
        <v>1908423.6875782639</v>
      </c>
      <c r="K19" s="75">
        <f t="shared" si="2"/>
        <v>1335896.5813047846</v>
      </c>
      <c r="L19" s="92"/>
      <c r="M19" s="92"/>
    </row>
    <row r="20" spans="2:13" ht="20.100000000000001" customHeight="1" x14ac:dyDescent="0.25">
      <c r="B20" s="32">
        <v>47</v>
      </c>
      <c r="C20" s="67" t="s">
        <v>60</v>
      </c>
      <c r="D20" s="73">
        <v>625.66666666499896</v>
      </c>
      <c r="E20" s="74">
        <v>10087212.73568031</v>
      </c>
      <c r="F20" s="74"/>
      <c r="G20" s="181"/>
      <c r="H20" s="181"/>
      <c r="I20" s="181">
        <f t="shared" si="0"/>
        <v>10087212.73568031</v>
      </c>
      <c r="J20" s="181">
        <f t="shared" si="1"/>
        <v>9986340.608323507</v>
      </c>
      <c r="K20" s="75">
        <f t="shared" si="2"/>
        <v>6990438.4258264545</v>
      </c>
      <c r="L20" s="92"/>
      <c r="M20" s="92"/>
    </row>
    <row r="21" spans="2:13" ht="20.100000000000001" customHeight="1" x14ac:dyDescent="0.25">
      <c r="B21" s="32">
        <v>49</v>
      </c>
      <c r="C21" s="67" t="s">
        <v>63</v>
      </c>
      <c r="D21" s="73">
        <v>1546.6768888871306</v>
      </c>
      <c r="E21" s="74">
        <v>23772347.974004202</v>
      </c>
      <c r="F21" s="74"/>
      <c r="G21" s="181"/>
      <c r="H21" s="181"/>
      <c r="I21" s="181">
        <f t="shared" si="0"/>
        <v>23772347.974004202</v>
      </c>
      <c r="J21" s="181">
        <f t="shared" si="1"/>
        <v>23534624.494264159</v>
      </c>
      <c r="K21" s="75">
        <f t="shared" si="2"/>
        <v>16474237.14598491</v>
      </c>
      <c r="L21" s="92"/>
      <c r="M21" s="92"/>
    </row>
    <row r="22" spans="2:13" ht="20.100000000000001" customHeight="1" x14ac:dyDescent="0.25">
      <c r="B22" s="32">
        <v>51</v>
      </c>
      <c r="C22" s="67" t="s">
        <v>66</v>
      </c>
      <c r="D22" s="73">
        <v>530.11111110731008</v>
      </c>
      <c r="E22" s="74">
        <v>9784088.8160185181</v>
      </c>
      <c r="F22" s="74"/>
      <c r="G22" s="181"/>
      <c r="H22" s="181"/>
      <c r="I22" s="181">
        <f t="shared" si="0"/>
        <v>9784088.8160185181</v>
      </c>
      <c r="J22" s="181">
        <f t="shared" si="1"/>
        <v>9686247.9278583322</v>
      </c>
      <c r="K22" s="75">
        <f t="shared" si="2"/>
        <v>6780373.5495008323</v>
      </c>
      <c r="L22" s="92"/>
      <c r="M22" s="92"/>
    </row>
    <row r="23" spans="2:13" ht="20.100000000000001" customHeight="1" x14ac:dyDescent="0.25">
      <c r="B23" s="32">
        <v>53</v>
      </c>
      <c r="C23" s="67" t="s">
        <v>72</v>
      </c>
      <c r="D23" s="73">
        <v>85.705555554329976</v>
      </c>
      <c r="E23" s="74">
        <v>1415149.8437981189</v>
      </c>
      <c r="F23" s="74"/>
      <c r="G23" s="181"/>
      <c r="H23" s="181"/>
      <c r="I23" s="181">
        <f t="shared" si="0"/>
        <v>1415149.8437981189</v>
      </c>
      <c r="J23" s="181">
        <f t="shared" si="1"/>
        <v>1400998.3453601378</v>
      </c>
      <c r="K23" s="75">
        <f t="shared" si="2"/>
        <v>980698.84175209631</v>
      </c>
      <c r="L23" s="229" t="s">
        <v>172</v>
      </c>
    </row>
    <row r="24" spans="2:13" ht="20.100000000000001" customHeight="1" x14ac:dyDescent="0.25">
      <c r="C24" s="46" t="s">
        <v>173</v>
      </c>
      <c r="D24" s="53">
        <f>SUM(D4:D23)</f>
        <v>38528.622999841282</v>
      </c>
      <c r="E24" s="47">
        <f>SUM(E4:E23)</f>
        <v>547056579.64727366</v>
      </c>
      <c r="F24" s="47"/>
      <c r="G24" s="47">
        <f t="shared" ref="G24:K24" si="3">SUM(G4:G23)</f>
        <v>16033103.935104124</v>
      </c>
      <c r="H24" s="47">
        <f t="shared" si="3"/>
        <v>9000000</v>
      </c>
      <c r="I24" s="47">
        <f t="shared" si="3"/>
        <v>522023475.71216947</v>
      </c>
      <c r="J24" s="47">
        <f t="shared" si="3"/>
        <v>516803240.95504785</v>
      </c>
      <c r="K24" s="224">
        <f t="shared" si="3"/>
        <v>361762268.66853344</v>
      </c>
      <c r="L24" s="230">
        <f>+J24-K24</f>
        <v>155040972.2865144</v>
      </c>
    </row>
    <row r="25" spans="2:13" ht="20.100000000000001" customHeight="1" x14ac:dyDescent="0.25">
      <c r="B25" s="32">
        <v>0</v>
      </c>
      <c r="C25" s="68" t="s">
        <v>174</v>
      </c>
      <c r="D25" s="83">
        <v>4672.4982110634455</v>
      </c>
      <c r="E25" s="71">
        <v>52468161.14011056</v>
      </c>
      <c r="F25" s="71"/>
      <c r="G25" s="77">
        <v>2860820</v>
      </c>
      <c r="H25" s="78"/>
      <c r="I25" s="78">
        <f>+E25-G25-H25+F25</f>
        <v>49607341.14011056</v>
      </c>
      <c r="J25" s="78">
        <f t="shared" si="1"/>
        <v>49111267.728709452</v>
      </c>
      <c r="K25" s="79"/>
      <c r="M25" s="60"/>
    </row>
    <row r="26" spans="2:13" ht="20.100000000000001" customHeight="1" x14ac:dyDescent="0.25">
      <c r="B26" s="32">
        <v>0</v>
      </c>
      <c r="C26" s="296" t="s">
        <v>175</v>
      </c>
      <c r="D26" s="297">
        <v>4293.3526221832899</v>
      </c>
      <c r="E26" s="298">
        <v>45275012.805991061</v>
      </c>
      <c r="F26" s="298"/>
      <c r="G26" s="299">
        <v>2623450</v>
      </c>
      <c r="H26" s="300"/>
      <c r="I26" s="300">
        <f>+E26-G26-H26+F26</f>
        <v>42651562.805991061</v>
      </c>
      <c r="J26" s="300">
        <f t="shared" si="1"/>
        <v>42225047.177931152</v>
      </c>
      <c r="K26" s="301"/>
      <c r="L26" s="60"/>
      <c r="M26" s="60"/>
    </row>
    <row r="27" spans="2:13" ht="20.100000000000001" customHeight="1" x14ac:dyDescent="0.25">
      <c r="C27" s="48" t="s">
        <v>104</v>
      </c>
      <c r="D27" s="54">
        <f t="shared" ref="D27:J27" si="4">SUM(D24:D26)</f>
        <v>47494.473833088014</v>
      </c>
      <c r="E27" s="49">
        <f t="shared" si="4"/>
        <v>644799753.59337533</v>
      </c>
      <c r="F27" s="49"/>
      <c r="G27" s="49">
        <f t="shared" si="4"/>
        <v>21517373.935104124</v>
      </c>
      <c r="H27" s="47">
        <f t="shared" si="4"/>
        <v>9000000</v>
      </c>
      <c r="I27" s="49">
        <f t="shared" si="4"/>
        <v>614282379.65827107</v>
      </c>
      <c r="J27" s="49">
        <f t="shared" si="4"/>
        <v>608139555.86168849</v>
      </c>
      <c r="K27" s="42"/>
      <c r="L27" s="60"/>
      <c r="M27" s="60"/>
    </row>
    <row r="28" spans="2:13" ht="18" customHeight="1" x14ac:dyDescent="0.25">
      <c r="C28" s="55"/>
      <c r="D28" s="56"/>
      <c r="E28" s="57"/>
      <c r="F28" s="57"/>
      <c r="G28" s="57"/>
      <c r="H28" s="58"/>
      <c r="I28" s="57"/>
      <c r="J28" s="57">
        <f>+I27-J27</f>
        <v>6142823.7965825796</v>
      </c>
      <c r="L28" s="37"/>
      <c r="M28" s="37"/>
    </row>
    <row r="29" spans="2:13" ht="18" customHeight="1" x14ac:dyDescent="0.25">
      <c r="C29" s="55"/>
      <c r="D29" s="59"/>
      <c r="E29" s="57"/>
      <c r="F29" s="57"/>
      <c r="G29" s="57"/>
      <c r="H29" s="58"/>
      <c r="I29" s="57"/>
      <c r="J29" s="57"/>
      <c r="L29" s="37"/>
      <c r="M29" s="37"/>
    </row>
    <row r="30" spans="2:13" ht="18" customHeight="1" x14ac:dyDescent="0.25">
      <c r="C30" s="55"/>
      <c r="D30" s="59"/>
      <c r="J30" s="257" t="s">
        <v>176</v>
      </c>
      <c r="K30" s="258">
        <v>3905334.9351041238</v>
      </c>
    </row>
    <row r="31" spans="2:13" ht="18" customHeight="1" x14ac:dyDescent="0.25">
      <c r="C31" s="55"/>
      <c r="D31" s="183"/>
      <c r="E31" s="61"/>
      <c r="F31" s="61"/>
      <c r="G31" s="57"/>
      <c r="H31" s="58"/>
      <c r="I31" s="57"/>
      <c r="J31" s="57"/>
      <c r="K31" s="37">
        <v>1760651</v>
      </c>
      <c r="L31" s="32" t="s">
        <v>208</v>
      </c>
    </row>
    <row r="32" spans="2:13" ht="15.75" customHeight="1" x14ac:dyDescent="0.25">
      <c r="B32" s="32" t="s">
        <v>177</v>
      </c>
      <c r="C32" s="55"/>
      <c r="D32" s="183"/>
      <c r="E32" s="61"/>
      <c r="F32" s="61"/>
      <c r="G32" s="57"/>
      <c r="H32" s="58"/>
      <c r="I32" s="57"/>
      <c r="J32" s="57"/>
      <c r="K32" s="44"/>
    </row>
    <row r="33" spans="2:10" x14ac:dyDescent="0.25">
      <c r="B33" s="233" t="s">
        <v>0</v>
      </c>
      <c r="C33" s="234" t="s">
        <v>1</v>
      </c>
      <c r="D33" s="234" t="s">
        <v>209</v>
      </c>
      <c r="E33" s="234" t="s">
        <v>137</v>
      </c>
      <c r="F33" s="234"/>
      <c r="G33" s="234" t="s">
        <v>210</v>
      </c>
      <c r="H33" s="234" t="s">
        <v>211</v>
      </c>
      <c r="I33" s="234" t="s">
        <v>212</v>
      </c>
      <c r="J33" s="235" t="s">
        <v>213</v>
      </c>
    </row>
    <row r="34" spans="2:10" x14ac:dyDescent="0.25">
      <c r="B34" s="245" t="s">
        <v>4</v>
      </c>
      <c r="C34" s="246" t="s">
        <v>5</v>
      </c>
      <c r="D34" s="247">
        <v>27191.896222138523</v>
      </c>
      <c r="E34" s="247">
        <v>438576515.6617803</v>
      </c>
      <c r="F34" s="247"/>
      <c r="G34" s="247">
        <v>2642580.5751929563</v>
      </c>
      <c r="H34" s="247">
        <v>10053498.457727663</v>
      </c>
      <c r="I34" s="247">
        <v>21294021.831442989</v>
      </c>
      <c r="J34" s="248">
        <v>404586414.79741669</v>
      </c>
    </row>
    <row r="35" spans="2:10" x14ac:dyDescent="0.25">
      <c r="B35" s="249" t="s">
        <v>12</v>
      </c>
      <c r="C35" s="236" t="s">
        <v>13</v>
      </c>
      <c r="D35" s="250">
        <v>2947.8998888704964</v>
      </c>
      <c r="E35" s="250">
        <v>60343903.125735559</v>
      </c>
      <c r="F35" s="250"/>
      <c r="G35" s="250">
        <v>38207849.103718117</v>
      </c>
      <c r="H35" s="250">
        <v>1552766.9264852437</v>
      </c>
      <c r="I35" s="250">
        <v>1029164.3547766099</v>
      </c>
      <c r="J35" s="251">
        <v>19554122.740755588</v>
      </c>
    </row>
    <row r="36" spans="2:10" x14ac:dyDescent="0.25">
      <c r="B36" s="249" t="s">
        <v>15</v>
      </c>
      <c r="C36" s="236" t="s">
        <v>16</v>
      </c>
      <c r="D36" s="250">
        <v>165.22777777699025</v>
      </c>
      <c r="E36" s="250">
        <v>2561168.9630382042</v>
      </c>
      <c r="F36" s="250"/>
      <c r="G36" s="250">
        <v>489346.22800500604</v>
      </c>
      <c r="H36" s="250">
        <v>77181.698869889209</v>
      </c>
      <c r="I36" s="250">
        <v>99732.051808165445</v>
      </c>
      <c r="J36" s="251">
        <v>1894908.9843551433</v>
      </c>
    </row>
    <row r="37" spans="2:10" x14ac:dyDescent="0.25">
      <c r="B37" s="249" t="s">
        <v>17</v>
      </c>
      <c r="C37" s="236" t="s">
        <v>18</v>
      </c>
      <c r="D37" s="250">
        <v>1226.2055555400761</v>
      </c>
      <c r="E37" s="250">
        <v>28310022.559114624</v>
      </c>
      <c r="F37" s="250"/>
      <c r="G37" s="250">
        <v>13881301.896822894</v>
      </c>
      <c r="H37" s="250">
        <v>709555.18725975393</v>
      </c>
      <c r="I37" s="250">
        <v>685958.2737515989</v>
      </c>
      <c r="J37" s="251">
        <v>13033207.201280378</v>
      </c>
    </row>
    <row r="38" spans="2:10" x14ac:dyDescent="0.25">
      <c r="B38" s="249" t="s">
        <v>21</v>
      </c>
      <c r="C38" s="236" t="s">
        <v>22</v>
      </c>
      <c r="D38" s="250">
        <v>503.55555555088876</v>
      </c>
      <c r="E38" s="250">
        <v>9768210.8489560876</v>
      </c>
      <c r="F38" s="250"/>
      <c r="G38" s="250">
        <v>4408829.7217916325</v>
      </c>
      <c r="H38" s="250">
        <v>258860.09013917256</v>
      </c>
      <c r="I38" s="250">
        <v>255026.05185126426</v>
      </c>
      <c r="J38" s="251">
        <v>4845494.9851740208</v>
      </c>
    </row>
    <row r="39" spans="2:10" x14ac:dyDescent="0.25">
      <c r="B39" s="249" t="s">
        <v>24</v>
      </c>
      <c r="C39" s="236" t="s">
        <v>25</v>
      </c>
      <c r="D39" s="250">
        <v>638.5666666633025</v>
      </c>
      <c r="E39" s="250">
        <v>9797672.0715449583</v>
      </c>
      <c r="F39" s="250"/>
      <c r="G39" s="250">
        <v>2307307.1450493955</v>
      </c>
      <c r="H39" s="250">
        <v>312822.41915088298</v>
      </c>
      <c r="I39" s="250">
        <v>358877.12536723405</v>
      </c>
      <c r="J39" s="251">
        <v>6818665.3819774473</v>
      </c>
    </row>
    <row r="40" spans="2:10" x14ac:dyDescent="0.25">
      <c r="B40" s="249" t="s">
        <v>29</v>
      </c>
      <c r="C40" s="236" t="s">
        <v>30</v>
      </c>
      <c r="D40" s="250">
        <v>326.85555555401066</v>
      </c>
      <c r="E40" s="250">
        <v>5128498.5617752187</v>
      </c>
      <c r="F40" s="250"/>
      <c r="G40" s="250">
        <v>230003.12404219882</v>
      </c>
      <c r="H40" s="250">
        <v>168040.78749679547</v>
      </c>
      <c r="I40" s="250">
        <v>236522.73251181125</v>
      </c>
      <c r="J40" s="251">
        <v>4493931.9177244138</v>
      </c>
    </row>
    <row r="41" spans="2:10" x14ac:dyDescent="0.25">
      <c r="B41" s="249" t="s">
        <v>32</v>
      </c>
      <c r="C41" s="236" t="s">
        <v>33</v>
      </c>
      <c r="D41" s="250">
        <v>312.74444444054052</v>
      </c>
      <c r="E41" s="250">
        <v>6708512.7001998592</v>
      </c>
      <c r="F41" s="250"/>
      <c r="G41" s="250">
        <v>2627545.1381963207</v>
      </c>
      <c r="H41" s="250">
        <v>185923.13429227695</v>
      </c>
      <c r="I41" s="250">
        <v>194752.22138556308</v>
      </c>
      <c r="J41" s="251">
        <v>3700292.2063256986</v>
      </c>
    </row>
    <row r="42" spans="2:10" x14ac:dyDescent="0.25">
      <c r="B42" s="249" t="s">
        <v>34</v>
      </c>
      <c r="C42" s="236" t="s">
        <v>35</v>
      </c>
      <c r="D42" s="250">
        <v>240.89999999729002</v>
      </c>
      <c r="E42" s="250">
        <v>4677989.0568723353</v>
      </c>
      <c r="F42" s="250"/>
      <c r="G42" s="250">
        <v>1259962.0059173396</v>
      </c>
      <c r="H42" s="250">
        <v>132086.59152597006</v>
      </c>
      <c r="I42" s="250">
        <v>164297.02297145128</v>
      </c>
      <c r="J42" s="251">
        <v>3121643.4364575744</v>
      </c>
    </row>
    <row r="43" spans="2:10" x14ac:dyDescent="0.25">
      <c r="B43" s="249" t="s">
        <v>36</v>
      </c>
      <c r="C43" s="236" t="s">
        <v>37</v>
      </c>
      <c r="D43" s="250">
        <v>423.81111111203973</v>
      </c>
      <c r="E43" s="250">
        <v>8292286.1992056035</v>
      </c>
      <c r="F43" s="250"/>
      <c r="G43" s="250">
        <v>782879.21672096825</v>
      </c>
      <c r="H43" s="250">
        <v>213391.21889033852</v>
      </c>
      <c r="I43" s="250">
        <v>364800.78817971487</v>
      </c>
      <c r="J43" s="251">
        <v>6931214.9754145816</v>
      </c>
    </row>
    <row r="44" spans="2:10" x14ac:dyDescent="0.25">
      <c r="B44" s="249" t="s">
        <v>26</v>
      </c>
      <c r="C44" s="236" t="s">
        <v>41</v>
      </c>
      <c r="D44" s="250">
        <v>78.088888888360032</v>
      </c>
      <c r="E44" s="250">
        <v>2108875.4786881306</v>
      </c>
      <c r="F44" s="250"/>
      <c r="G44" s="250">
        <v>26181.789568054217</v>
      </c>
      <c r="H44" s="250">
        <v>65456.122020591298</v>
      </c>
      <c r="I44" s="250">
        <v>100861.87835497425</v>
      </c>
      <c r="J44" s="251">
        <v>1916375.6887445108</v>
      </c>
    </row>
    <row r="45" spans="2:10" x14ac:dyDescent="0.25">
      <c r="B45" s="249" t="s">
        <v>45</v>
      </c>
      <c r="C45" s="236" t="s">
        <v>46</v>
      </c>
      <c r="D45" s="250">
        <v>413.26666665671104</v>
      </c>
      <c r="E45" s="250">
        <v>8781304.7208190057</v>
      </c>
      <c r="F45" s="250"/>
      <c r="G45" s="250">
        <v>1716771.0904970884</v>
      </c>
      <c r="H45" s="250">
        <v>254616.18425437412</v>
      </c>
      <c r="I45" s="250">
        <v>340495.8723033772</v>
      </c>
      <c r="J45" s="251">
        <v>6469421.5737641659</v>
      </c>
    </row>
    <row r="46" spans="2:10" x14ac:dyDescent="0.25">
      <c r="B46" s="249" t="s">
        <v>47</v>
      </c>
      <c r="C46" s="236" t="s">
        <v>48</v>
      </c>
      <c r="D46" s="250">
        <v>354.06666666353004</v>
      </c>
      <c r="E46" s="250">
        <v>8959800.9582696818</v>
      </c>
      <c r="F46" s="250"/>
      <c r="G46" s="250">
        <v>1671021.3112403192</v>
      </c>
      <c r="H46" s="250">
        <v>273563.06755475898</v>
      </c>
      <c r="I46" s="250">
        <v>350760.82897373021</v>
      </c>
      <c r="J46" s="251">
        <v>6664455.7505008727</v>
      </c>
    </row>
    <row r="47" spans="2:10" x14ac:dyDescent="0.25">
      <c r="B47" s="249" t="s">
        <v>39</v>
      </c>
      <c r="C47" s="236" t="s">
        <v>51</v>
      </c>
      <c r="D47" s="250">
        <v>728.38888888570182</v>
      </c>
      <c r="E47" s="250">
        <v>15618812.114490556</v>
      </c>
      <c r="F47" s="250"/>
      <c r="G47" s="250">
        <v>296647.0060775085</v>
      </c>
      <c r="H47" s="250">
        <v>557423.17445134709</v>
      </c>
      <c r="I47" s="250">
        <v>738237.09669808508</v>
      </c>
      <c r="J47" s="251">
        <v>14026504.837263614</v>
      </c>
    </row>
    <row r="48" spans="2:10" x14ac:dyDescent="0.25">
      <c r="B48" s="249" t="s">
        <v>52</v>
      </c>
      <c r="C48" s="236" t="s">
        <v>53</v>
      </c>
      <c r="D48" s="250">
        <v>95.000000000180052</v>
      </c>
      <c r="E48" s="250">
        <v>2314132.8826285424</v>
      </c>
      <c r="F48" s="250"/>
      <c r="G48" s="250">
        <v>135716.34002936102</v>
      </c>
      <c r="H48" s="250">
        <v>59021.694078796339</v>
      </c>
      <c r="I48" s="250">
        <v>105969.74242601925</v>
      </c>
      <c r="J48" s="251">
        <v>2013425.1060943657</v>
      </c>
    </row>
    <row r="49" spans="2:10" x14ac:dyDescent="0.25">
      <c r="B49" s="249" t="s">
        <v>56</v>
      </c>
      <c r="C49" s="236" t="s">
        <v>57</v>
      </c>
      <c r="D49" s="250">
        <v>93.988888888880098</v>
      </c>
      <c r="E49" s="250">
        <v>2356679.0613692682</v>
      </c>
      <c r="F49" s="250"/>
      <c r="G49" s="250">
        <v>241212.75031858578</v>
      </c>
      <c r="H49" s="250">
        <v>86307.685236473189</v>
      </c>
      <c r="I49" s="250">
        <v>101457.93129071049</v>
      </c>
      <c r="J49" s="251">
        <v>1927700.6945234989</v>
      </c>
    </row>
    <row r="50" spans="2:10" x14ac:dyDescent="0.25">
      <c r="B50" s="249" t="s">
        <v>59</v>
      </c>
      <c r="C50" s="236" t="s">
        <v>60</v>
      </c>
      <c r="D50" s="250">
        <v>625.66666666499896</v>
      </c>
      <c r="E50" s="250">
        <v>12890160.637857543</v>
      </c>
      <c r="F50" s="250"/>
      <c r="G50" s="250">
        <v>1804428.7423163492</v>
      </c>
      <c r="H50" s="250">
        <v>467613.22640402592</v>
      </c>
      <c r="I50" s="250">
        <v>530905.9334568585</v>
      </c>
      <c r="J50" s="251">
        <v>10087212.73568031</v>
      </c>
    </row>
    <row r="51" spans="2:10" x14ac:dyDescent="0.25">
      <c r="B51" s="249" t="s">
        <v>62</v>
      </c>
      <c r="C51" s="236" t="s">
        <v>63</v>
      </c>
      <c r="D51" s="250">
        <v>1546.6768888871306</v>
      </c>
      <c r="E51" s="250">
        <v>35072548.583048031</v>
      </c>
      <c r="F51" s="250"/>
      <c r="G51" s="250">
        <v>9029838.0117915347</v>
      </c>
      <c r="H51" s="250">
        <v>1019186.3880941755</v>
      </c>
      <c r="I51" s="250">
        <v>1251176.209158116</v>
      </c>
      <c r="J51" s="251">
        <v>23772347.974004202</v>
      </c>
    </row>
    <row r="52" spans="2:10" x14ac:dyDescent="0.25">
      <c r="B52" s="249" t="s">
        <v>65</v>
      </c>
      <c r="C52" s="236" t="s">
        <v>66</v>
      </c>
      <c r="D52" s="250">
        <v>530.11111110731008</v>
      </c>
      <c r="E52" s="250">
        <v>11010761.15270815</v>
      </c>
      <c r="F52" s="250"/>
      <c r="G52" s="250">
        <v>302881.52781692788</v>
      </c>
      <c r="H52" s="250">
        <v>408838.76592436299</v>
      </c>
      <c r="I52" s="250">
        <v>514952.04294834303</v>
      </c>
      <c r="J52" s="251">
        <v>9784088.8160185181</v>
      </c>
    </row>
    <row r="53" spans="2:10" x14ac:dyDescent="0.25">
      <c r="B53" s="302" t="s">
        <v>71</v>
      </c>
      <c r="C53" s="303" t="s">
        <v>72</v>
      </c>
      <c r="D53" s="304">
        <v>85.705555554329976</v>
      </c>
      <c r="E53" s="304">
        <v>1598002.9358064181</v>
      </c>
      <c r="F53" s="304"/>
      <c r="G53" s="304">
        <v>64931.249462689884</v>
      </c>
      <c r="H53" s="304">
        <v>43440.271819392699</v>
      </c>
      <c r="I53" s="304">
        <v>74481.570726216771</v>
      </c>
      <c r="J53" s="305">
        <v>1415149.8437981189</v>
      </c>
    </row>
    <row r="54" spans="2:10" x14ac:dyDescent="0.25">
      <c r="B54" s="306" t="s">
        <v>4</v>
      </c>
      <c r="C54" s="307" t="s">
        <v>5</v>
      </c>
      <c r="D54" s="308">
        <v>4380.8146332868855</v>
      </c>
      <c r="E54" s="308">
        <v>52364030.767611653</v>
      </c>
      <c r="F54" s="308"/>
      <c r="G54" s="308">
        <v>212820.97181731951</v>
      </c>
      <c r="H54" s="308">
        <v>1659068.7186720218</v>
      </c>
      <c r="I54" s="308">
        <v>2524607.0538561153</v>
      </c>
      <c r="J54" s="309">
        <v>47967534.023266196</v>
      </c>
    </row>
    <row r="55" spans="2:10" x14ac:dyDescent="0.25">
      <c r="B55" s="249" t="s">
        <v>10</v>
      </c>
      <c r="C55" s="236" t="s">
        <v>13</v>
      </c>
      <c r="D55" s="250">
        <v>27.18888888914034</v>
      </c>
      <c r="E55" s="250">
        <v>475197.58920001192</v>
      </c>
      <c r="F55" s="250"/>
      <c r="G55" s="250">
        <v>57876.912725535891</v>
      </c>
      <c r="H55" s="250">
        <v>15197.428384266372</v>
      </c>
      <c r="I55" s="250">
        <v>20106.162404510484</v>
      </c>
      <c r="J55" s="251">
        <v>382017.08568569919</v>
      </c>
    </row>
    <row r="56" spans="2:10" x14ac:dyDescent="0.25">
      <c r="B56" s="249" t="s">
        <v>12</v>
      </c>
      <c r="C56" s="236" t="s">
        <v>16</v>
      </c>
      <c r="D56" s="250">
        <v>124.35337777928905</v>
      </c>
      <c r="E56" s="250">
        <v>1843417.1646360741</v>
      </c>
      <c r="F56" s="250"/>
      <c r="G56" s="250">
        <v>7408.922033523334</v>
      </c>
      <c r="H56" s="250">
        <v>70673.292156214506</v>
      </c>
      <c r="I56" s="250">
        <v>88266.747522316815</v>
      </c>
      <c r="J56" s="251">
        <v>1677068.2029240192</v>
      </c>
    </row>
    <row r="57" spans="2:10" x14ac:dyDescent="0.25">
      <c r="B57" s="249" t="s">
        <v>14</v>
      </c>
      <c r="C57" s="236" t="s">
        <v>18</v>
      </c>
      <c r="D57" s="250">
        <v>0.64726666666325994</v>
      </c>
      <c r="E57" s="250">
        <v>9552.658688866657</v>
      </c>
      <c r="F57" s="250"/>
      <c r="G57" s="250">
        <v>0</v>
      </c>
      <c r="H57" s="250">
        <v>382.10634755466629</v>
      </c>
      <c r="I57" s="250">
        <v>458.52761706559954</v>
      </c>
      <c r="J57" s="251">
        <v>8712.0247242463902</v>
      </c>
    </row>
    <row r="58" spans="2:10" x14ac:dyDescent="0.25">
      <c r="B58" s="249" t="s">
        <v>15</v>
      </c>
      <c r="C58" s="236" t="s">
        <v>78</v>
      </c>
      <c r="D58" s="250">
        <v>29.599844444415194</v>
      </c>
      <c r="E58" s="250">
        <v>638986.42858588556</v>
      </c>
      <c r="F58" s="250"/>
      <c r="G58" s="250">
        <v>19285.647909759373</v>
      </c>
      <c r="H58" s="250">
        <v>25044.797264038483</v>
      </c>
      <c r="I58" s="250">
        <v>29732.79917060439</v>
      </c>
      <c r="J58" s="251">
        <v>564923.18424148345</v>
      </c>
    </row>
    <row r="59" spans="2:10" x14ac:dyDescent="0.25">
      <c r="B59" s="302" t="s">
        <v>20</v>
      </c>
      <c r="C59" s="303" t="s">
        <v>48</v>
      </c>
      <c r="D59" s="304">
        <v>109.8941999970525</v>
      </c>
      <c r="E59" s="304">
        <v>2140074.212291792</v>
      </c>
      <c r="F59" s="304"/>
      <c r="G59" s="304">
        <v>90771.268026866863</v>
      </c>
      <c r="H59" s="304">
        <v>83085.450297650226</v>
      </c>
      <c r="I59" s="304">
        <v>98310.874698363768</v>
      </c>
      <c r="J59" s="305">
        <v>1867906.6192689114</v>
      </c>
    </row>
    <row r="60" spans="2:10" x14ac:dyDescent="0.25">
      <c r="B60" s="306" t="s">
        <v>4</v>
      </c>
      <c r="C60" s="307" t="s">
        <v>5</v>
      </c>
      <c r="D60" s="308">
        <v>3813.9081777381398</v>
      </c>
      <c r="E60" s="308">
        <v>41582568.495324478</v>
      </c>
      <c r="F60" s="308"/>
      <c r="G60" s="308">
        <v>776358.09801717778</v>
      </c>
      <c r="H60" s="308">
        <v>1446885.6922590341</v>
      </c>
      <c r="I60" s="308">
        <v>1967966.2352524132</v>
      </c>
      <c r="J60" s="309">
        <v>37391358.469795845</v>
      </c>
    </row>
    <row r="61" spans="2:10" x14ac:dyDescent="0.25">
      <c r="B61" s="249" t="s">
        <v>10</v>
      </c>
      <c r="C61" s="236" t="s">
        <v>13</v>
      </c>
      <c r="D61" s="250">
        <v>126.40000000076047</v>
      </c>
      <c r="E61" s="250">
        <v>2274374.9918803517</v>
      </c>
      <c r="F61" s="250"/>
      <c r="G61" s="250">
        <v>0</v>
      </c>
      <c r="H61" s="250">
        <v>88282.87598425441</v>
      </c>
      <c r="I61" s="250">
        <v>109304.60579480487</v>
      </c>
      <c r="J61" s="251">
        <v>2076787.510101292</v>
      </c>
    </row>
    <row r="62" spans="2:10" x14ac:dyDescent="0.25">
      <c r="B62" s="249" t="s">
        <v>12</v>
      </c>
      <c r="C62" s="236" t="s">
        <v>16</v>
      </c>
      <c r="D62" s="250">
        <v>133.63333333234968</v>
      </c>
      <c r="E62" s="250">
        <v>1777446.5839640647</v>
      </c>
      <c r="F62" s="250"/>
      <c r="G62" s="250">
        <v>51790.877066551562</v>
      </c>
      <c r="H62" s="250">
        <v>68962.610398548306</v>
      </c>
      <c r="I62" s="250">
        <v>82834.654824948229</v>
      </c>
      <c r="J62" s="251">
        <v>1573858.4416740164</v>
      </c>
    </row>
    <row r="63" spans="2:10" x14ac:dyDescent="0.25">
      <c r="B63" s="249" t="s">
        <v>14</v>
      </c>
      <c r="C63" s="236" t="s">
        <v>18</v>
      </c>
      <c r="D63" s="250">
        <v>152.63333333533993</v>
      </c>
      <c r="E63" s="250">
        <v>3391190.4748347295</v>
      </c>
      <c r="F63" s="250"/>
      <c r="G63" s="250">
        <v>138074.94638169778</v>
      </c>
      <c r="H63" s="250">
        <v>94720.409902166546</v>
      </c>
      <c r="I63" s="250">
        <v>157919.75592754327</v>
      </c>
      <c r="J63" s="251">
        <v>3000475.3626233218</v>
      </c>
    </row>
    <row r="64" spans="2:10" x14ac:dyDescent="0.25">
      <c r="B64" s="249" t="s">
        <v>15</v>
      </c>
      <c r="C64" s="236" t="s">
        <v>78</v>
      </c>
      <c r="D64" s="250">
        <v>23.055555555529974</v>
      </c>
      <c r="E64" s="250">
        <v>482746.95757844724</v>
      </c>
      <c r="F64" s="250"/>
      <c r="G64" s="250">
        <v>0</v>
      </c>
      <c r="H64" s="250">
        <v>18687.102988367897</v>
      </c>
      <c r="I64" s="250">
        <v>23202.992729503971</v>
      </c>
      <c r="J64" s="251">
        <v>440856.86186057539</v>
      </c>
    </row>
    <row r="65" spans="2:10" x14ac:dyDescent="0.25">
      <c r="B65" s="302" t="s">
        <v>20</v>
      </c>
      <c r="C65" s="303" t="s">
        <v>48</v>
      </c>
      <c r="D65" s="304">
        <v>43.722222221170028</v>
      </c>
      <c r="E65" s="304">
        <v>880566.4442095171</v>
      </c>
      <c r="F65" s="304"/>
      <c r="G65" s="304">
        <v>13034.651650383621</v>
      </c>
      <c r="H65" s="304">
        <v>34188.466310709598</v>
      </c>
      <c r="I65" s="304">
        <v>41667.166312421199</v>
      </c>
      <c r="J65" s="305">
        <v>791676.1599360028</v>
      </c>
    </row>
    <row r="67" spans="2:10" ht="20.25" customHeight="1" x14ac:dyDescent="0.25">
      <c r="B67" s="461" t="s">
        <v>214</v>
      </c>
      <c r="C67" s="461"/>
      <c r="D67" s="461"/>
      <c r="E67" s="461"/>
      <c r="F67" s="461"/>
      <c r="G67" s="461"/>
      <c r="H67" s="461"/>
      <c r="I67" s="461"/>
      <c r="J67" s="461"/>
    </row>
    <row r="68" spans="2:10" x14ac:dyDescent="0.25">
      <c r="B68" s="310" t="s">
        <v>2</v>
      </c>
      <c r="C68" s="311"/>
      <c r="D68" s="308">
        <v>38528.622999841275</v>
      </c>
      <c r="E68" s="308">
        <v>674875858.2739079</v>
      </c>
      <c r="F68" s="308"/>
      <c r="G68" s="308">
        <v>82127233.974575251</v>
      </c>
      <c r="H68" s="308">
        <v>16899593.091676291</v>
      </c>
      <c r="I68" s="308">
        <v>28792451.560382843</v>
      </c>
      <c r="J68" s="309">
        <v>547056579.64727354</v>
      </c>
    </row>
    <row r="69" spans="2:10" x14ac:dyDescent="0.25">
      <c r="B69" s="252" t="s">
        <v>6</v>
      </c>
      <c r="C69" s="253"/>
      <c r="D69" s="250">
        <v>4672.4982110634455</v>
      </c>
      <c r="E69" s="250">
        <v>57471258.821014285</v>
      </c>
      <c r="F69" s="250"/>
      <c r="G69" s="250">
        <v>388163.72251300496</v>
      </c>
      <c r="H69" s="250">
        <v>1853451.793121746</v>
      </c>
      <c r="I69" s="250">
        <v>2761482.1652689767</v>
      </c>
      <c r="J69" s="251">
        <v>52468161.14011056</v>
      </c>
    </row>
    <row r="70" spans="2:10" x14ac:dyDescent="0.25">
      <c r="B70" s="312" t="s">
        <v>8</v>
      </c>
      <c r="C70" s="313"/>
      <c r="D70" s="304">
        <v>4293.352622183289</v>
      </c>
      <c r="E70" s="304">
        <v>50388893.947791576</v>
      </c>
      <c r="F70" s="304"/>
      <c r="G70" s="304">
        <v>979258.57311581075</v>
      </c>
      <c r="H70" s="304">
        <v>1751727.1578430808</v>
      </c>
      <c r="I70" s="304">
        <v>2382895.410841634</v>
      </c>
      <c r="J70" s="305">
        <v>45275012.805991061</v>
      </c>
    </row>
    <row r="71" spans="2:10" x14ac:dyDescent="0.25">
      <c r="J71" s="41">
        <f>SUM(J68:J70)</f>
        <v>644799753.59337521</v>
      </c>
    </row>
    <row r="72" spans="2:10" x14ac:dyDescent="0.25">
      <c r="B72" s="462" t="s">
        <v>215</v>
      </c>
      <c r="C72" s="462"/>
      <c r="D72" s="462"/>
      <c r="E72" s="462"/>
      <c r="F72" s="462"/>
      <c r="G72" s="462"/>
      <c r="H72" s="462"/>
      <c r="I72" s="462"/>
      <c r="J72" s="462"/>
    </row>
    <row r="73" spans="2:10" x14ac:dyDescent="0.25">
      <c r="B73" s="314" t="s">
        <v>2</v>
      </c>
      <c r="C73" s="315" t="s">
        <v>3</v>
      </c>
      <c r="D73" s="316">
        <v>18964.21355550304</v>
      </c>
      <c r="E73" s="316">
        <v>177291879.02836233</v>
      </c>
      <c r="F73" s="316"/>
      <c r="G73" s="316">
        <v>1018464.8910629578</v>
      </c>
      <c r="H73" s="316">
        <v>7091675.1611344935</v>
      </c>
      <c r="I73" s="316">
        <v>8459086.9488082454</v>
      </c>
      <c r="J73" s="317">
        <v>160722652.02735665</v>
      </c>
    </row>
    <row r="74" spans="2:10" x14ac:dyDescent="0.25">
      <c r="B74" s="237" t="s">
        <v>6</v>
      </c>
      <c r="C74" s="238" t="s">
        <v>77</v>
      </c>
      <c r="D74" s="239">
        <v>3906.3583666253489</v>
      </c>
      <c r="E74" s="239">
        <v>37170834.307163224</v>
      </c>
      <c r="F74" s="239"/>
      <c r="G74" s="239">
        <v>212820.97181731951</v>
      </c>
      <c r="H74" s="239">
        <v>1486833.372286529</v>
      </c>
      <c r="I74" s="239">
        <v>1773558.9981529689</v>
      </c>
      <c r="J74" s="240">
        <v>33697620.964906409</v>
      </c>
    </row>
    <row r="75" spans="2:10" x14ac:dyDescent="0.25">
      <c r="B75" s="237" t="s">
        <v>8</v>
      </c>
      <c r="C75" s="238" t="s">
        <v>80</v>
      </c>
      <c r="D75" s="239">
        <v>3582.2415110740903</v>
      </c>
      <c r="E75" s="239">
        <v>34032026.813567966</v>
      </c>
      <c r="F75" s="239"/>
      <c r="G75" s="239">
        <v>761047.42867399252</v>
      </c>
      <c r="H75" s="239">
        <v>1361281.0725427186</v>
      </c>
      <c r="I75" s="239">
        <v>1595484.9156175626</v>
      </c>
      <c r="J75" s="240">
        <v>30314213.39673369</v>
      </c>
    </row>
    <row r="76" spans="2:10" x14ac:dyDescent="0.25">
      <c r="B76" s="318"/>
      <c r="C76" s="319"/>
      <c r="D76" s="320">
        <f>SUM(D73:D75)</f>
        <v>26452.813433202478</v>
      </c>
      <c r="E76" s="320"/>
      <c r="F76" s="320"/>
      <c r="G76" s="320"/>
      <c r="H76" s="320"/>
      <c r="I76" s="320"/>
      <c r="J76" s="321"/>
    </row>
    <row r="77" spans="2:10" x14ac:dyDescent="0.25">
      <c r="B77" s="132"/>
      <c r="C77" s="51"/>
      <c r="D77" s="241"/>
      <c r="E77" s="243" t="s">
        <v>216</v>
      </c>
      <c r="F77" s="254"/>
      <c r="G77" s="241"/>
      <c r="H77" s="241"/>
      <c r="I77" s="241"/>
      <c r="J77" s="241"/>
    </row>
    <row r="78" spans="2:10" x14ac:dyDescent="0.25">
      <c r="B78" s="463" t="s">
        <v>217</v>
      </c>
      <c r="C78" s="464"/>
      <c r="D78" s="322">
        <f>+D73/D$76</f>
        <v>0.7169072432839958</v>
      </c>
      <c r="E78" s="244">
        <f>3400000*D78</f>
        <v>2437484.6271655858</v>
      </c>
      <c r="F78" s="241"/>
      <c r="G78" s="32">
        <f>600000*D78</f>
        <v>430144.34597039747</v>
      </c>
    </row>
    <row r="79" spans="2:10" x14ac:dyDescent="0.25">
      <c r="B79" s="465"/>
      <c r="C79" s="466"/>
      <c r="D79" s="43">
        <f>+D74/D$76</f>
        <v>0.14767269940830752</v>
      </c>
      <c r="E79" s="242">
        <f t="shared" ref="E79:E80" si="5">3400000*D79</f>
        <v>502087.17798824556</v>
      </c>
      <c r="F79" s="241"/>
      <c r="G79" s="32">
        <f t="shared" ref="G79:G80" si="6">600000*D79</f>
        <v>88603.619644984516</v>
      </c>
    </row>
    <row r="80" spans="2:10" x14ac:dyDescent="0.25">
      <c r="B80" s="467"/>
      <c r="C80" s="468"/>
      <c r="D80" s="323">
        <f>+D75/D$76</f>
        <v>0.13542005730769677</v>
      </c>
      <c r="E80" s="324">
        <f t="shared" si="5"/>
        <v>460428.19484616903</v>
      </c>
      <c r="F80" s="241"/>
      <c r="G80" s="32">
        <f t="shared" si="6"/>
        <v>81252.034384618062</v>
      </c>
    </row>
  </sheetData>
  <mergeCells count="4">
    <mergeCell ref="C1:K1"/>
    <mergeCell ref="B67:J67"/>
    <mergeCell ref="B72:J72"/>
    <mergeCell ref="B78:C80"/>
  </mergeCells>
  <pageMargins left="0.7" right="0.7" top="0.75" bottom="0.75" header="0.3" footer="0.3"/>
  <pageSetup scale="38" orientation="landscape" horizontalDpi="4294967293"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topLeftCell="B1" workbookViewId="0">
      <selection activeCell="B2" sqref="A2:XFD2"/>
    </sheetView>
  </sheetViews>
  <sheetFormatPr defaultColWidth="8.85546875" defaultRowHeight="18" customHeight="1" x14ac:dyDescent="0.25"/>
  <cols>
    <col min="1" max="1" width="13.7109375" style="32" hidden="1" customWidth="1"/>
    <col min="2" max="2" width="28.42578125" style="32" customWidth="1"/>
    <col min="3" max="3" width="16" style="32" customWidth="1"/>
    <col min="4" max="14" width="16" style="38" customWidth="1"/>
    <col min="15" max="20" width="16" style="32" customWidth="1"/>
    <col min="21" max="21" width="12.7109375" style="32" customWidth="1"/>
    <col min="22" max="16384" width="8.85546875" style="32"/>
  </cols>
  <sheetData>
    <row r="1" spans="1:21" s="102" customFormat="1" ht="33.75" customHeight="1" x14ac:dyDescent="0.25">
      <c r="B1" s="185" t="s">
        <v>218</v>
      </c>
      <c r="C1" s="325" t="s">
        <v>179</v>
      </c>
      <c r="D1" s="325" t="s">
        <v>180</v>
      </c>
      <c r="E1" s="325" t="s">
        <v>181</v>
      </c>
      <c r="F1" s="325" t="s">
        <v>182</v>
      </c>
      <c r="G1" s="325" t="s">
        <v>183</v>
      </c>
      <c r="H1" s="325" t="s">
        <v>184</v>
      </c>
      <c r="I1" s="325" t="s">
        <v>185</v>
      </c>
      <c r="J1" s="325" t="s">
        <v>186</v>
      </c>
      <c r="K1" s="325" t="s">
        <v>187</v>
      </c>
      <c r="L1" s="325" t="s">
        <v>188</v>
      </c>
      <c r="M1" s="325" t="s">
        <v>189</v>
      </c>
      <c r="N1" s="325" t="s">
        <v>190</v>
      </c>
      <c r="O1" s="325" t="s">
        <v>191</v>
      </c>
      <c r="P1" s="325" t="s">
        <v>192</v>
      </c>
      <c r="Q1" s="325" t="s">
        <v>193</v>
      </c>
      <c r="R1" s="325" t="s">
        <v>194</v>
      </c>
      <c r="S1" s="325" t="s">
        <v>195</v>
      </c>
      <c r="T1" s="326" t="s">
        <v>99</v>
      </c>
      <c r="U1" s="101"/>
    </row>
    <row r="2" spans="1:21" s="93" customFormat="1" ht="17.25" hidden="1" customHeight="1" x14ac:dyDescent="0.25">
      <c r="A2" s="327"/>
      <c r="B2" s="328"/>
      <c r="C2" s="329">
        <v>252</v>
      </c>
      <c r="D2" s="329">
        <v>254</v>
      </c>
      <c r="E2" s="329">
        <v>256</v>
      </c>
      <c r="F2" s="329">
        <v>258</v>
      </c>
      <c r="G2" s="329">
        <v>260</v>
      </c>
      <c r="H2" s="329">
        <v>263</v>
      </c>
      <c r="I2" s="329">
        <v>267</v>
      </c>
      <c r="J2" s="329">
        <v>268</v>
      </c>
      <c r="K2" s="329">
        <v>270</v>
      </c>
      <c r="L2" s="329">
        <v>272</v>
      </c>
      <c r="M2" s="329">
        <v>302</v>
      </c>
      <c r="N2" s="329">
        <v>304</v>
      </c>
      <c r="O2" s="329">
        <v>306</v>
      </c>
      <c r="P2" s="329">
        <v>308</v>
      </c>
      <c r="Q2" s="329">
        <v>310</v>
      </c>
      <c r="R2" s="329">
        <v>350</v>
      </c>
      <c r="S2" s="329">
        <v>351</v>
      </c>
      <c r="T2" s="330"/>
      <c r="U2" s="94"/>
    </row>
    <row r="3" spans="1:21" s="35" customFormat="1" ht="18" customHeight="1" x14ac:dyDescent="0.25">
      <c r="A3" s="422">
        <v>1</v>
      </c>
      <c r="B3" s="332" t="s">
        <v>5</v>
      </c>
      <c r="C3" s="333">
        <f>+C25/$T25</f>
        <v>2.1661617585469077E-2</v>
      </c>
      <c r="D3" s="333">
        <f t="shared" ref="D3:T8" si="0">+D25/$T25</f>
        <v>0.64289660274785176</v>
      </c>
      <c r="E3" s="333">
        <f t="shared" si="0"/>
        <v>6.3748792050100797E-2</v>
      </c>
      <c r="F3" s="333">
        <f t="shared" si="0"/>
        <v>1.4560583270729071E-2</v>
      </c>
      <c r="G3" s="333">
        <f t="shared" si="0"/>
        <v>0.10029447088942593</v>
      </c>
      <c r="H3" s="333">
        <f t="shared" si="0"/>
        <v>5.8987065769510939E-2</v>
      </c>
      <c r="I3" s="333">
        <f t="shared" si="0"/>
        <v>1.8276913449676767E-2</v>
      </c>
      <c r="J3" s="333">
        <f t="shared" si="0"/>
        <v>5.279942898395321E-4</v>
      </c>
      <c r="K3" s="333">
        <f t="shared" si="0"/>
        <v>9.4517496329298952E-5</v>
      </c>
      <c r="L3" s="333">
        <f t="shared" si="0"/>
        <v>3.1166329608583493E-3</v>
      </c>
      <c r="M3" s="333">
        <f t="shared" si="0"/>
        <v>8.2295406286717198E-5</v>
      </c>
      <c r="N3" s="333">
        <f t="shared" si="0"/>
        <v>3.0152710941052045E-2</v>
      </c>
      <c r="O3" s="333">
        <f t="shared" si="0"/>
        <v>9.0003471073572087E-3</v>
      </c>
      <c r="P3" s="333">
        <f t="shared" si="0"/>
        <v>3.601442532547426E-4</v>
      </c>
      <c r="Q3" s="333">
        <f t="shared" si="0"/>
        <v>2.2342795403842299E-2</v>
      </c>
      <c r="R3" s="333">
        <f t="shared" si="0"/>
        <v>1.3551853439214657E-2</v>
      </c>
      <c r="S3" s="333">
        <f t="shared" si="0"/>
        <v>3.446629392008057E-4</v>
      </c>
      <c r="T3" s="333">
        <f t="shared" si="0"/>
        <v>1</v>
      </c>
    </row>
    <row r="4" spans="1:21" ht="18" customHeight="1" x14ac:dyDescent="0.25">
      <c r="A4" s="422">
        <v>3</v>
      </c>
      <c r="B4" s="108" t="s">
        <v>196</v>
      </c>
      <c r="C4" s="123">
        <f>+C26/$T26</f>
        <v>7.7994545616340118E-3</v>
      </c>
      <c r="D4" s="123">
        <f t="shared" si="0"/>
        <v>0.67791393380409237</v>
      </c>
      <c r="E4" s="123">
        <f t="shared" si="0"/>
        <v>2.3272734886593836E-2</v>
      </c>
      <c r="F4" s="123">
        <f t="shared" si="0"/>
        <v>3.6955804835661827E-3</v>
      </c>
      <c r="G4" s="123">
        <f t="shared" si="0"/>
        <v>4.539387245536252E-2</v>
      </c>
      <c r="H4" s="123">
        <f t="shared" si="0"/>
        <v>4.2923172755301277E-3</v>
      </c>
      <c r="I4" s="123">
        <f t="shared" si="0"/>
        <v>1.4761383801213364E-2</v>
      </c>
      <c r="J4" s="123">
        <f t="shared" si="0"/>
        <v>1.8425557085202497E-3</v>
      </c>
      <c r="K4" s="123">
        <f t="shared" si="0"/>
        <v>6.1976873832044763E-3</v>
      </c>
      <c r="L4" s="123">
        <f t="shared" si="0"/>
        <v>5.9673679196394457E-4</v>
      </c>
      <c r="M4" s="123">
        <f t="shared" si="0"/>
        <v>1.0469066525683237E-4</v>
      </c>
      <c r="N4" s="123">
        <f t="shared" si="0"/>
        <v>0.12463423698825894</v>
      </c>
      <c r="O4" s="123">
        <f t="shared" si="0"/>
        <v>7.3283465679782668E-5</v>
      </c>
      <c r="P4" s="123">
        <f t="shared" si="0"/>
        <v>1.82999282868943E-2</v>
      </c>
      <c r="Q4" s="123">
        <f t="shared" si="0"/>
        <v>8.752139615471187E-3</v>
      </c>
      <c r="R4" s="123">
        <f t="shared" si="0"/>
        <v>0</v>
      </c>
      <c r="S4" s="123">
        <f t="shared" si="0"/>
        <v>6.2369463826757884E-2</v>
      </c>
      <c r="T4" s="123">
        <f t="shared" si="0"/>
        <v>1</v>
      </c>
    </row>
    <row r="5" spans="1:21" ht="18" customHeight="1" x14ac:dyDescent="0.25">
      <c r="A5" s="422">
        <v>5</v>
      </c>
      <c r="B5" s="108" t="s">
        <v>197</v>
      </c>
      <c r="C5" s="123">
        <f>+C27/$T27</f>
        <v>1.8092270579957784E-3</v>
      </c>
      <c r="D5" s="123">
        <f t="shared" si="0"/>
        <v>4.1210171876570507E-2</v>
      </c>
      <c r="E5" s="123">
        <f t="shared" si="0"/>
        <v>0</v>
      </c>
      <c r="F5" s="123">
        <f t="shared" si="0"/>
        <v>6.0307568599859279E-3</v>
      </c>
      <c r="G5" s="123">
        <f t="shared" si="0"/>
        <v>1.6082018293295808E-3</v>
      </c>
      <c r="H5" s="123">
        <f t="shared" si="0"/>
        <v>0</v>
      </c>
      <c r="I5" s="123">
        <f t="shared" si="0"/>
        <v>0</v>
      </c>
      <c r="J5" s="123">
        <f t="shared" si="0"/>
        <v>6.0307568599859279E-4</v>
      </c>
      <c r="K5" s="123">
        <f t="shared" si="0"/>
        <v>1.6082018293295808E-3</v>
      </c>
      <c r="L5" s="123">
        <f t="shared" si="0"/>
        <v>0.13569202934968339</v>
      </c>
      <c r="M5" s="123">
        <f t="shared" si="0"/>
        <v>0</v>
      </c>
      <c r="N5" s="123">
        <f t="shared" si="0"/>
        <v>0.78771735852849534</v>
      </c>
      <c r="O5" s="123">
        <f t="shared" si="0"/>
        <v>1.2061513719971856E-3</v>
      </c>
      <c r="P5" s="123">
        <f t="shared" si="0"/>
        <v>6.0307568599859279E-4</v>
      </c>
      <c r="Q5" s="123">
        <f t="shared" si="0"/>
        <v>2.090662378128455E-2</v>
      </c>
      <c r="R5" s="123">
        <f t="shared" si="0"/>
        <v>0</v>
      </c>
      <c r="S5" s="123">
        <f t="shared" si="0"/>
        <v>1.005126143330988E-3</v>
      </c>
      <c r="T5" s="123">
        <f t="shared" si="0"/>
        <v>1</v>
      </c>
    </row>
    <row r="6" spans="1:21" ht="18" customHeight="1" x14ac:dyDescent="0.25">
      <c r="A6" s="422">
        <v>7</v>
      </c>
      <c r="B6" s="108" t="s">
        <v>198</v>
      </c>
      <c r="C6" s="123">
        <f>+C28/$T28</f>
        <v>6.2998795611260375E-3</v>
      </c>
      <c r="D6" s="123">
        <f t="shared" si="0"/>
        <v>5.6381275063859072E-2</v>
      </c>
      <c r="E6" s="123">
        <f t="shared" si="0"/>
        <v>2.8587688764773614E-3</v>
      </c>
      <c r="F6" s="123">
        <f t="shared" si="0"/>
        <v>2.5675979723917041E-3</v>
      </c>
      <c r="G6" s="123">
        <f t="shared" si="0"/>
        <v>0.84492502349219789</v>
      </c>
      <c r="H6" s="123">
        <f t="shared" si="0"/>
        <v>5.4528369310586711E-3</v>
      </c>
      <c r="I6" s="123">
        <f t="shared" si="0"/>
        <v>1.2176237807218391E-3</v>
      </c>
      <c r="J6" s="123">
        <f t="shared" si="0"/>
        <v>2.7528885477189407E-3</v>
      </c>
      <c r="K6" s="123">
        <f t="shared" si="0"/>
        <v>8.2057254787776116E-4</v>
      </c>
      <c r="L6" s="123">
        <f t="shared" si="0"/>
        <v>5.558717259817092E-4</v>
      </c>
      <c r="M6" s="123">
        <f t="shared" si="0"/>
        <v>0</v>
      </c>
      <c r="N6" s="123">
        <f t="shared" si="0"/>
        <v>1.1779186574374314E-2</v>
      </c>
      <c r="O6" s="123">
        <f t="shared" si="0"/>
        <v>3.0414124435856373E-2</v>
      </c>
      <c r="P6" s="123">
        <f t="shared" si="0"/>
        <v>6.6175205474013001E-4</v>
      </c>
      <c r="Q6" s="123">
        <f t="shared" si="0"/>
        <v>1.7708484984845878E-2</v>
      </c>
      <c r="R6" s="123">
        <f t="shared" si="0"/>
        <v>7.9410246568815591E-5</v>
      </c>
      <c r="S6" s="123">
        <f t="shared" si="0"/>
        <v>1.5524703204203448E-2</v>
      </c>
      <c r="T6" s="123">
        <f t="shared" si="0"/>
        <v>1</v>
      </c>
    </row>
    <row r="7" spans="1:21" ht="18" customHeight="1" x14ac:dyDescent="0.25">
      <c r="A7" s="422">
        <v>9</v>
      </c>
      <c r="B7" s="108" t="s">
        <v>22</v>
      </c>
      <c r="C7" s="123">
        <f>+C29/$T29</f>
        <v>1.1414801192212568E-3</v>
      </c>
      <c r="D7" s="123">
        <f t="shared" si="0"/>
        <v>4.9337307375229879E-2</v>
      </c>
      <c r="E7" s="123">
        <f t="shared" si="0"/>
        <v>8.8781787050542203E-4</v>
      </c>
      <c r="F7" s="123">
        <f t="shared" si="0"/>
        <v>2.7902847358741837E-3</v>
      </c>
      <c r="G7" s="123">
        <f t="shared" si="0"/>
        <v>1.0209905510812353E-2</v>
      </c>
      <c r="H7" s="123">
        <f t="shared" si="0"/>
        <v>0.91603779567505861</v>
      </c>
      <c r="I7" s="123">
        <f t="shared" si="0"/>
        <v>3.1707781089479356E-4</v>
      </c>
      <c r="J7" s="123">
        <f t="shared" si="0"/>
        <v>5.7074005961062842E-4</v>
      </c>
      <c r="K7" s="123">
        <f t="shared" si="0"/>
        <v>1.0146489948633394E-2</v>
      </c>
      <c r="L7" s="123">
        <f t="shared" si="0"/>
        <v>3.8049337307375232E-4</v>
      </c>
      <c r="M7" s="123">
        <f t="shared" si="0"/>
        <v>0</v>
      </c>
      <c r="N7" s="123">
        <f t="shared" si="0"/>
        <v>2.2829602384425137E-3</v>
      </c>
      <c r="O7" s="123">
        <f t="shared" si="0"/>
        <v>0</v>
      </c>
      <c r="P7" s="123">
        <f t="shared" si="0"/>
        <v>0</v>
      </c>
      <c r="Q7" s="123">
        <f t="shared" si="0"/>
        <v>1.2683112435791742E-3</v>
      </c>
      <c r="R7" s="123">
        <f t="shared" si="0"/>
        <v>0</v>
      </c>
      <c r="S7" s="123">
        <f t="shared" si="0"/>
        <v>4.6293360390639859E-3</v>
      </c>
      <c r="T7" s="123">
        <f t="shared" si="0"/>
        <v>1</v>
      </c>
    </row>
    <row r="8" spans="1:21" ht="18" customHeight="1" x14ac:dyDescent="0.25">
      <c r="A8" s="422">
        <v>11</v>
      </c>
      <c r="B8" s="112" t="s">
        <v>25</v>
      </c>
      <c r="C8" s="123">
        <f>+IF($T30&gt;0,C30/$T30,0)</f>
        <v>0</v>
      </c>
      <c r="D8" s="123">
        <f t="shared" si="0"/>
        <v>3.7434258017943693E-2</v>
      </c>
      <c r="E8" s="123">
        <f t="shared" si="0"/>
        <v>0</v>
      </c>
      <c r="F8" s="123">
        <f t="shared" si="0"/>
        <v>0.93874394142518303</v>
      </c>
      <c r="G8" s="123">
        <f t="shared" si="0"/>
        <v>1.8562441992368774E-3</v>
      </c>
      <c r="H8" s="123">
        <f t="shared" si="0"/>
        <v>4.2281117871506655E-3</v>
      </c>
      <c r="I8" s="123">
        <f t="shared" si="0"/>
        <v>1.1859337939568938E-3</v>
      </c>
      <c r="J8" s="123">
        <f t="shared" si="0"/>
        <v>0</v>
      </c>
      <c r="K8" s="123">
        <f t="shared" si="0"/>
        <v>9.0749716407136222E-3</v>
      </c>
      <c r="L8" s="123">
        <f t="shared" si="0"/>
        <v>3.2999896875322266E-3</v>
      </c>
      <c r="M8" s="123">
        <f t="shared" si="0"/>
        <v>0</v>
      </c>
      <c r="N8" s="123">
        <f t="shared" si="0"/>
        <v>1.9593688769722595E-3</v>
      </c>
      <c r="O8" s="123">
        <f t="shared" si="0"/>
        <v>1.0312467773538208E-4</v>
      </c>
      <c r="P8" s="123">
        <f t="shared" si="0"/>
        <v>0</v>
      </c>
      <c r="Q8" s="123">
        <f t="shared" si="0"/>
        <v>6.7031040527998353E-4</v>
      </c>
      <c r="R8" s="123">
        <f t="shared" si="0"/>
        <v>0</v>
      </c>
      <c r="S8" s="123">
        <f t="shared" si="0"/>
        <v>1.443745488295349E-3</v>
      </c>
      <c r="T8" s="123">
        <f t="shared" si="0"/>
        <v>1</v>
      </c>
    </row>
    <row r="9" spans="1:21" ht="18" customHeight="1" x14ac:dyDescent="0.25">
      <c r="A9" s="422">
        <v>17</v>
      </c>
      <c r="B9" s="108" t="s">
        <v>30</v>
      </c>
      <c r="C9" s="123">
        <f t="shared" ref="C9:T16" si="1">+C31/$T31</f>
        <v>2.1369695736236896E-3</v>
      </c>
      <c r="D9" s="123">
        <f t="shared" si="1"/>
        <v>8.954920118042128E-3</v>
      </c>
      <c r="E9" s="123">
        <f t="shared" si="1"/>
        <v>0</v>
      </c>
      <c r="F9" s="123">
        <f t="shared" si="1"/>
        <v>5.1897832502289607E-3</v>
      </c>
      <c r="G9" s="123">
        <f t="shared" si="1"/>
        <v>0</v>
      </c>
      <c r="H9" s="123">
        <f t="shared" si="1"/>
        <v>0</v>
      </c>
      <c r="I9" s="123">
        <f t="shared" si="1"/>
        <v>0</v>
      </c>
      <c r="J9" s="123">
        <f t="shared" si="1"/>
        <v>4.0704182354736948E-4</v>
      </c>
      <c r="K9" s="123">
        <f t="shared" si="1"/>
        <v>7.3267528238526508E-3</v>
      </c>
      <c r="L9" s="123">
        <f t="shared" si="1"/>
        <v>0.96743665411621049</v>
      </c>
      <c r="M9" s="123">
        <f t="shared" si="1"/>
        <v>0</v>
      </c>
      <c r="N9" s="123">
        <f t="shared" si="1"/>
        <v>2.6457718530579015E-3</v>
      </c>
      <c r="O9" s="123">
        <f t="shared" si="1"/>
        <v>1.7299277500763203E-3</v>
      </c>
      <c r="P9" s="123">
        <f t="shared" si="1"/>
        <v>0</v>
      </c>
      <c r="Q9" s="123">
        <f t="shared" si="1"/>
        <v>3.3580950442657982E-3</v>
      </c>
      <c r="R9" s="123">
        <f t="shared" si="1"/>
        <v>0</v>
      </c>
      <c r="S9" s="123">
        <f t="shared" si="1"/>
        <v>8.1408364709473896E-4</v>
      </c>
      <c r="T9" s="123">
        <f t="shared" si="1"/>
        <v>1</v>
      </c>
    </row>
    <row r="10" spans="1:21" ht="18" customHeight="1" x14ac:dyDescent="0.25">
      <c r="A10" s="422">
        <v>19</v>
      </c>
      <c r="B10" s="108" t="s">
        <v>33</v>
      </c>
      <c r="C10" s="123">
        <f t="shared" si="1"/>
        <v>2.4220724515585509E-3</v>
      </c>
      <c r="D10" s="123">
        <f t="shared" si="1"/>
        <v>5.518112889637742E-2</v>
      </c>
      <c r="E10" s="123">
        <f t="shared" si="1"/>
        <v>8.4245998315080029E-4</v>
      </c>
      <c r="F10" s="123">
        <f t="shared" si="1"/>
        <v>1.5796124684077507E-3</v>
      </c>
      <c r="G10" s="123">
        <f t="shared" si="1"/>
        <v>7.2662173546756527E-3</v>
      </c>
      <c r="H10" s="123">
        <f t="shared" si="1"/>
        <v>2.0008424599831506E-3</v>
      </c>
      <c r="I10" s="123">
        <f t="shared" si="1"/>
        <v>2.1061499578770007E-4</v>
      </c>
      <c r="J10" s="123">
        <f t="shared" si="1"/>
        <v>0</v>
      </c>
      <c r="K10" s="123">
        <f t="shared" si="1"/>
        <v>1.7902274641954507E-3</v>
      </c>
      <c r="L10" s="123">
        <f t="shared" si="1"/>
        <v>1.2636899747262005E-3</v>
      </c>
      <c r="M10" s="123">
        <f t="shared" si="1"/>
        <v>0</v>
      </c>
      <c r="N10" s="123">
        <f t="shared" si="1"/>
        <v>2.5168491996630162E-2</v>
      </c>
      <c r="O10" s="123">
        <f t="shared" si="1"/>
        <v>0</v>
      </c>
      <c r="P10" s="123">
        <f t="shared" si="1"/>
        <v>6.5290648694187022E-3</v>
      </c>
      <c r="Q10" s="123">
        <f t="shared" si="1"/>
        <v>0.89016427969671441</v>
      </c>
      <c r="R10" s="123">
        <f t="shared" si="1"/>
        <v>0</v>
      </c>
      <c r="S10" s="123">
        <f t="shared" si="1"/>
        <v>5.5812973883740524E-3</v>
      </c>
      <c r="T10" s="123">
        <f t="shared" si="1"/>
        <v>1</v>
      </c>
    </row>
    <row r="11" spans="1:21" ht="18" customHeight="1" x14ac:dyDescent="0.25">
      <c r="A11" s="422">
        <v>21</v>
      </c>
      <c r="B11" s="108" t="s">
        <v>35</v>
      </c>
      <c r="C11" s="123">
        <f t="shared" si="1"/>
        <v>1.0629502775481279E-3</v>
      </c>
      <c r="D11" s="123">
        <f t="shared" si="1"/>
        <v>5.4328569741348767E-2</v>
      </c>
      <c r="E11" s="123">
        <f t="shared" si="1"/>
        <v>2.3621117278847291E-4</v>
      </c>
      <c r="F11" s="123">
        <f t="shared" si="1"/>
        <v>0</v>
      </c>
      <c r="G11" s="123">
        <f t="shared" si="1"/>
        <v>5.3147513877406403E-3</v>
      </c>
      <c r="H11" s="123">
        <f t="shared" si="1"/>
        <v>2.598322900673202E-3</v>
      </c>
      <c r="I11" s="123">
        <f t="shared" si="1"/>
        <v>1.1810558639423645E-4</v>
      </c>
      <c r="J11" s="123">
        <f t="shared" si="1"/>
        <v>1.5353726231250738E-3</v>
      </c>
      <c r="K11" s="123">
        <f t="shared" si="1"/>
        <v>4.7242234557694582E-3</v>
      </c>
      <c r="L11" s="123">
        <f t="shared" si="1"/>
        <v>8.2673910475965506E-3</v>
      </c>
      <c r="M11" s="123">
        <f t="shared" si="1"/>
        <v>1.1810558639423645E-4</v>
      </c>
      <c r="N11" s="123">
        <f t="shared" si="1"/>
        <v>0.15613558521318058</v>
      </c>
      <c r="O11" s="123">
        <f t="shared" si="1"/>
        <v>4.4880122829809854E-3</v>
      </c>
      <c r="P11" s="123">
        <f t="shared" si="1"/>
        <v>1.4172670367308374E-3</v>
      </c>
      <c r="Q11" s="123">
        <f t="shared" si="1"/>
        <v>0.75764733671902684</v>
      </c>
      <c r="R11" s="123">
        <f t="shared" si="1"/>
        <v>0</v>
      </c>
      <c r="S11" s="123">
        <f t="shared" si="1"/>
        <v>2.0077949687020195E-3</v>
      </c>
      <c r="T11" s="123">
        <f t="shared" si="1"/>
        <v>1</v>
      </c>
    </row>
    <row r="12" spans="1:21" ht="18" customHeight="1" x14ac:dyDescent="0.25">
      <c r="A12" s="422">
        <v>25</v>
      </c>
      <c r="B12" s="112" t="s">
        <v>37</v>
      </c>
      <c r="C12" s="123">
        <f t="shared" si="1"/>
        <v>0.94233566026759741</v>
      </c>
      <c r="D12" s="123">
        <f t="shared" si="1"/>
        <v>1.0180337405468295E-2</v>
      </c>
      <c r="E12" s="123">
        <f t="shared" si="1"/>
        <v>9.8894706224549149E-3</v>
      </c>
      <c r="F12" s="123">
        <f t="shared" si="1"/>
        <v>0</v>
      </c>
      <c r="G12" s="123">
        <f t="shared" si="1"/>
        <v>5.5264688772542177E-3</v>
      </c>
      <c r="H12" s="123">
        <f t="shared" si="1"/>
        <v>1.5488656195462478E-2</v>
      </c>
      <c r="I12" s="123">
        <f t="shared" si="1"/>
        <v>1.4543339150668993E-4</v>
      </c>
      <c r="J12" s="123">
        <f t="shared" si="1"/>
        <v>2.8359511343804536E-3</v>
      </c>
      <c r="K12" s="123">
        <f t="shared" si="1"/>
        <v>3.7085514834205935E-3</v>
      </c>
      <c r="L12" s="123">
        <f t="shared" si="1"/>
        <v>1.0907504363001745E-3</v>
      </c>
      <c r="M12" s="123">
        <f t="shared" si="1"/>
        <v>0</v>
      </c>
      <c r="N12" s="123">
        <f t="shared" si="1"/>
        <v>1.3089005235602095E-3</v>
      </c>
      <c r="O12" s="123">
        <f t="shared" si="1"/>
        <v>0</v>
      </c>
      <c r="P12" s="123">
        <f t="shared" si="1"/>
        <v>0</v>
      </c>
      <c r="Q12" s="123">
        <f t="shared" si="1"/>
        <v>7.3443862710878419E-3</v>
      </c>
      <c r="R12" s="123">
        <f t="shared" si="1"/>
        <v>0</v>
      </c>
      <c r="S12" s="123">
        <f t="shared" si="1"/>
        <v>1.4543339150668993E-4</v>
      </c>
      <c r="T12" s="123">
        <f t="shared" si="1"/>
        <v>1</v>
      </c>
    </row>
    <row r="13" spans="1:21" ht="18" customHeight="1" x14ac:dyDescent="0.25">
      <c r="A13" s="422">
        <v>27</v>
      </c>
      <c r="B13" s="112" t="s">
        <v>41</v>
      </c>
      <c r="C13" s="123">
        <f t="shared" si="1"/>
        <v>1.2583892617449664E-3</v>
      </c>
      <c r="D13" s="123">
        <f t="shared" si="1"/>
        <v>3.3557046979865771E-3</v>
      </c>
      <c r="E13" s="123">
        <f t="shared" si="1"/>
        <v>0</v>
      </c>
      <c r="F13" s="123">
        <f t="shared" si="1"/>
        <v>0</v>
      </c>
      <c r="G13" s="123">
        <f t="shared" si="1"/>
        <v>0.98070469798657722</v>
      </c>
      <c r="H13" s="123">
        <f t="shared" si="1"/>
        <v>1.1325503355704697E-2</v>
      </c>
      <c r="I13" s="123">
        <f t="shared" si="1"/>
        <v>0</v>
      </c>
      <c r="J13" s="123">
        <f t="shared" si="1"/>
        <v>0</v>
      </c>
      <c r="K13" s="123">
        <f t="shared" si="1"/>
        <v>0</v>
      </c>
      <c r="L13" s="123">
        <f t="shared" si="1"/>
        <v>0</v>
      </c>
      <c r="M13" s="123">
        <f t="shared" si="1"/>
        <v>0</v>
      </c>
      <c r="N13" s="123">
        <f t="shared" si="1"/>
        <v>2.5167785234899327E-3</v>
      </c>
      <c r="O13" s="123">
        <f t="shared" si="1"/>
        <v>0</v>
      </c>
      <c r="P13" s="123">
        <f t="shared" si="1"/>
        <v>0</v>
      </c>
      <c r="Q13" s="123">
        <f t="shared" si="1"/>
        <v>0</v>
      </c>
      <c r="R13" s="123">
        <f t="shared" si="1"/>
        <v>0</v>
      </c>
      <c r="S13" s="123">
        <f t="shared" si="1"/>
        <v>8.3892617449664428E-4</v>
      </c>
      <c r="T13" s="123">
        <f t="shared" si="1"/>
        <v>1</v>
      </c>
    </row>
    <row r="14" spans="1:21" ht="18" customHeight="1" x14ac:dyDescent="0.25">
      <c r="A14" s="422">
        <v>33</v>
      </c>
      <c r="B14" s="109" t="s">
        <v>46</v>
      </c>
      <c r="C14" s="123">
        <f t="shared" si="1"/>
        <v>1.0444905118800829E-2</v>
      </c>
      <c r="D14" s="123">
        <f t="shared" si="1"/>
        <v>3.0776590655397864E-2</v>
      </c>
      <c r="E14" s="123">
        <f t="shared" si="1"/>
        <v>1.4830170626694308E-2</v>
      </c>
      <c r="F14" s="123">
        <f t="shared" si="1"/>
        <v>4.2258013076064424E-3</v>
      </c>
      <c r="G14" s="123">
        <f t="shared" si="1"/>
        <v>1.3554457024398023E-3</v>
      </c>
      <c r="H14" s="123">
        <f t="shared" si="1"/>
        <v>1.2836868123106363E-2</v>
      </c>
      <c r="I14" s="123">
        <f t="shared" si="1"/>
        <v>1.7541062031573912E-3</v>
      </c>
      <c r="J14" s="123">
        <f t="shared" si="1"/>
        <v>1.7541062031573912E-3</v>
      </c>
      <c r="K14" s="123">
        <f t="shared" si="1"/>
        <v>0.89004943390208902</v>
      </c>
      <c r="L14" s="123">
        <f t="shared" si="1"/>
        <v>1.8338383033009089E-3</v>
      </c>
      <c r="M14" s="123">
        <f t="shared" si="1"/>
        <v>0</v>
      </c>
      <c r="N14" s="123">
        <f t="shared" si="1"/>
        <v>6.2988359113379045E-3</v>
      </c>
      <c r="O14" s="123">
        <f t="shared" si="1"/>
        <v>0</v>
      </c>
      <c r="P14" s="123">
        <f t="shared" si="1"/>
        <v>0</v>
      </c>
      <c r="Q14" s="123">
        <f t="shared" si="1"/>
        <v>2.2803380641046086E-2</v>
      </c>
      <c r="R14" s="123">
        <f t="shared" si="1"/>
        <v>0</v>
      </c>
      <c r="S14" s="123">
        <f t="shared" si="1"/>
        <v>1.0365173018657312E-3</v>
      </c>
      <c r="T14" s="123">
        <f t="shared" si="1"/>
        <v>1</v>
      </c>
    </row>
    <row r="15" spans="1:21" ht="18" customHeight="1" x14ac:dyDescent="0.25">
      <c r="A15" s="422">
        <v>37</v>
      </c>
      <c r="B15" s="109" t="s">
        <v>48</v>
      </c>
      <c r="C15" s="123">
        <f t="shared" si="1"/>
        <v>5.6396277845662186E-4</v>
      </c>
      <c r="D15" s="123">
        <f t="shared" si="1"/>
        <v>1.4099069461415547E-3</v>
      </c>
      <c r="E15" s="123">
        <f t="shared" si="1"/>
        <v>0.98834476924522985</v>
      </c>
      <c r="F15" s="123">
        <f t="shared" si="1"/>
        <v>3.7597518563774792E-4</v>
      </c>
      <c r="G15" s="123">
        <f t="shared" si="1"/>
        <v>1.3159131497321177E-3</v>
      </c>
      <c r="H15" s="123">
        <f t="shared" si="1"/>
        <v>0</v>
      </c>
      <c r="I15" s="123">
        <f t="shared" si="1"/>
        <v>9.3993796409436972E-4</v>
      </c>
      <c r="J15" s="123">
        <f t="shared" si="1"/>
        <v>3.7597518563774792E-4</v>
      </c>
      <c r="K15" s="123">
        <f t="shared" si="1"/>
        <v>4.8876774132907228E-3</v>
      </c>
      <c r="L15" s="123">
        <f t="shared" si="1"/>
        <v>0</v>
      </c>
      <c r="M15" s="123">
        <f t="shared" si="1"/>
        <v>0</v>
      </c>
      <c r="N15" s="123">
        <f t="shared" si="1"/>
        <v>5.6396277845662186E-4</v>
      </c>
      <c r="O15" s="123">
        <f t="shared" si="1"/>
        <v>0</v>
      </c>
      <c r="P15" s="123">
        <f t="shared" si="1"/>
        <v>3.7597518563774792E-4</v>
      </c>
      <c r="Q15" s="123">
        <f t="shared" si="1"/>
        <v>8.4594416768493284E-4</v>
      </c>
      <c r="R15" s="123">
        <f t="shared" si="1"/>
        <v>0</v>
      </c>
      <c r="S15" s="123">
        <f t="shared" si="1"/>
        <v>0</v>
      </c>
      <c r="T15" s="123">
        <f t="shared" si="1"/>
        <v>1</v>
      </c>
    </row>
    <row r="16" spans="1:21" ht="18" customHeight="1" x14ac:dyDescent="0.25">
      <c r="A16" s="422">
        <v>39</v>
      </c>
      <c r="B16" s="109" t="s">
        <v>51</v>
      </c>
      <c r="C16" s="123">
        <f>+C38/$T38</f>
        <v>4.1152263374485596E-4</v>
      </c>
      <c r="D16" s="123">
        <f>+D38/$T38</f>
        <v>7.5445816186556925E-3</v>
      </c>
      <c r="E16" s="123">
        <f>+E38/$T38</f>
        <v>3.7037037037037038E-3</v>
      </c>
      <c r="F16" s="123">
        <f t="shared" si="1"/>
        <v>0</v>
      </c>
      <c r="G16" s="123">
        <f t="shared" si="1"/>
        <v>1.828989483310471E-4</v>
      </c>
      <c r="H16" s="123">
        <f t="shared" si="1"/>
        <v>0</v>
      </c>
      <c r="I16" s="123">
        <f t="shared" si="1"/>
        <v>4.11522633744856E-3</v>
      </c>
      <c r="J16" s="123">
        <f t="shared" si="1"/>
        <v>0.98093278463648836</v>
      </c>
      <c r="K16" s="123">
        <f t="shared" si="1"/>
        <v>1.5089163237311386E-3</v>
      </c>
      <c r="L16" s="123">
        <f t="shared" si="1"/>
        <v>0</v>
      </c>
      <c r="M16" s="123">
        <f t="shared" si="1"/>
        <v>0</v>
      </c>
      <c r="N16" s="123">
        <f t="shared" si="1"/>
        <v>6.8587105624142656E-4</v>
      </c>
      <c r="O16" s="123">
        <f t="shared" si="1"/>
        <v>0</v>
      </c>
      <c r="P16" s="123">
        <f t="shared" si="1"/>
        <v>0</v>
      </c>
      <c r="Q16" s="123">
        <f t="shared" si="1"/>
        <v>6.8587105624142656E-4</v>
      </c>
      <c r="R16" s="123">
        <f t="shared" si="1"/>
        <v>0</v>
      </c>
      <c r="S16" s="123">
        <f t="shared" si="1"/>
        <v>2.2862368541380886E-4</v>
      </c>
      <c r="T16" s="123">
        <f t="shared" si="1"/>
        <v>1</v>
      </c>
    </row>
    <row r="17" spans="1:20" ht="18" customHeight="1" x14ac:dyDescent="0.25">
      <c r="A17" s="422">
        <v>41</v>
      </c>
      <c r="B17" s="112" t="s">
        <v>53</v>
      </c>
      <c r="C17" s="123">
        <f t="shared" ref="C17:T22" si="2">+C39/$T39</f>
        <v>0</v>
      </c>
      <c r="D17" s="123">
        <f t="shared" si="2"/>
        <v>3.9551977598879941E-2</v>
      </c>
      <c r="E17" s="123">
        <f t="shared" si="2"/>
        <v>2.80014000700035E-3</v>
      </c>
      <c r="F17" s="123">
        <f t="shared" si="2"/>
        <v>0</v>
      </c>
      <c r="G17" s="123">
        <f t="shared" si="2"/>
        <v>0</v>
      </c>
      <c r="H17" s="123">
        <f t="shared" si="2"/>
        <v>2.1001050052502626E-3</v>
      </c>
      <c r="I17" s="123">
        <f t="shared" si="2"/>
        <v>0</v>
      </c>
      <c r="J17" s="123">
        <f t="shared" si="2"/>
        <v>0.94539726986349315</v>
      </c>
      <c r="K17" s="123">
        <f t="shared" si="2"/>
        <v>1.0150507525376268E-2</v>
      </c>
      <c r="L17" s="123">
        <f t="shared" si="2"/>
        <v>0</v>
      </c>
      <c r="M17" s="123">
        <f t="shared" si="2"/>
        <v>0</v>
      </c>
      <c r="N17" s="123">
        <f t="shared" si="2"/>
        <v>0</v>
      </c>
      <c r="O17" s="123">
        <f t="shared" si="2"/>
        <v>0</v>
      </c>
      <c r="P17" s="123">
        <f t="shared" si="2"/>
        <v>0</v>
      </c>
      <c r="Q17" s="123">
        <f t="shared" si="2"/>
        <v>0</v>
      </c>
      <c r="R17" s="123">
        <f t="shared" si="2"/>
        <v>0</v>
      </c>
      <c r="S17" s="123">
        <f t="shared" si="2"/>
        <v>0</v>
      </c>
      <c r="T17" s="123">
        <f t="shared" si="2"/>
        <v>1</v>
      </c>
    </row>
    <row r="18" spans="1:20" ht="18" customHeight="1" x14ac:dyDescent="0.25">
      <c r="A18" s="422">
        <v>45</v>
      </c>
      <c r="B18" s="109" t="s">
        <v>162</v>
      </c>
      <c r="C18" s="123">
        <f t="shared" si="2"/>
        <v>0</v>
      </c>
      <c r="D18" s="123">
        <f t="shared" si="2"/>
        <v>3.5001750087504373E-3</v>
      </c>
      <c r="E18" s="123">
        <f t="shared" si="2"/>
        <v>0</v>
      </c>
      <c r="F18" s="123">
        <f t="shared" si="2"/>
        <v>3.5001750087504374E-4</v>
      </c>
      <c r="G18" s="123">
        <f t="shared" si="2"/>
        <v>0</v>
      </c>
      <c r="H18" s="123">
        <f t="shared" si="2"/>
        <v>0</v>
      </c>
      <c r="I18" s="123">
        <f t="shared" si="2"/>
        <v>0</v>
      </c>
      <c r="J18" s="123">
        <f t="shared" si="2"/>
        <v>0</v>
      </c>
      <c r="K18" s="123">
        <f t="shared" si="2"/>
        <v>1.2950647532376619E-2</v>
      </c>
      <c r="L18" s="123">
        <f t="shared" si="2"/>
        <v>8.4004200210010503E-3</v>
      </c>
      <c r="M18" s="123">
        <f t="shared" si="2"/>
        <v>3.5001750087504374E-4</v>
      </c>
      <c r="N18" s="123">
        <f t="shared" si="2"/>
        <v>1.6100805040252013E-2</v>
      </c>
      <c r="O18" s="123">
        <f t="shared" si="2"/>
        <v>0.88099404970248507</v>
      </c>
      <c r="P18" s="123">
        <f t="shared" si="2"/>
        <v>3.080154007700385E-2</v>
      </c>
      <c r="Q18" s="123">
        <f t="shared" si="2"/>
        <v>4.6552327616380819E-2</v>
      </c>
      <c r="R18" s="123">
        <f t="shared" si="2"/>
        <v>0</v>
      </c>
      <c r="S18" s="123">
        <f t="shared" si="2"/>
        <v>0</v>
      </c>
      <c r="T18" s="123">
        <f t="shared" si="2"/>
        <v>1</v>
      </c>
    </row>
    <row r="19" spans="1:20" ht="18" customHeight="1" x14ac:dyDescent="0.25">
      <c r="A19" s="422">
        <v>47</v>
      </c>
      <c r="B19" s="109" t="s">
        <v>60</v>
      </c>
      <c r="C19" s="123">
        <f t="shared" si="2"/>
        <v>0</v>
      </c>
      <c r="D19" s="123">
        <f t="shared" si="2"/>
        <v>1.0241704219582138E-3</v>
      </c>
      <c r="E19" s="123">
        <f t="shared" si="2"/>
        <v>9.2175337976239241E-4</v>
      </c>
      <c r="F19" s="123">
        <f t="shared" si="2"/>
        <v>0</v>
      </c>
      <c r="G19" s="123">
        <f t="shared" si="2"/>
        <v>2.5604260548955346E-4</v>
      </c>
      <c r="H19" s="123">
        <f t="shared" si="2"/>
        <v>3.0725112658746417E-4</v>
      </c>
      <c r="I19" s="123">
        <f t="shared" si="2"/>
        <v>0</v>
      </c>
      <c r="J19" s="123">
        <f t="shared" si="2"/>
        <v>0</v>
      </c>
      <c r="K19" s="123">
        <f t="shared" si="2"/>
        <v>0</v>
      </c>
      <c r="L19" s="123">
        <f t="shared" si="2"/>
        <v>8.1933633756657109E-4</v>
      </c>
      <c r="M19" s="123">
        <f t="shared" si="2"/>
        <v>0</v>
      </c>
      <c r="N19" s="123">
        <f t="shared" si="2"/>
        <v>0.10134166325276527</v>
      </c>
      <c r="O19" s="123">
        <f t="shared" si="2"/>
        <v>5.4281032363785332E-3</v>
      </c>
      <c r="P19" s="123">
        <f t="shared" si="2"/>
        <v>0.88201556739041376</v>
      </c>
      <c r="Q19" s="123">
        <f t="shared" si="2"/>
        <v>7.8861122490782466E-3</v>
      </c>
      <c r="R19" s="123">
        <f t="shared" si="2"/>
        <v>0</v>
      </c>
      <c r="S19" s="123">
        <f t="shared" si="2"/>
        <v>0</v>
      </c>
      <c r="T19" s="123">
        <f t="shared" si="2"/>
        <v>1</v>
      </c>
    </row>
    <row r="20" spans="1:20" ht="18" customHeight="1" x14ac:dyDescent="0.25">
      <c r="A20" s="422">
        <v>49</v>
      </c>
      <c r="B20" s="109" t="s">
        <v>63</v>
      </c>
      <c r="C20" s="123">
        <f t="shared" si="2"/>
        <v>0</v>
      </c>
      <c r="D20" s="123">
        <f t="shared" si="2"/>
        <v>4.8545831678361797E-4</v>
      </c>
      <c r="E20" s="123">
        <f t="shared" si="2"/>
        <v>0</v>
      </c>
      <c r="F20" s="123">
        <f t="shared" si="2"/>
        <v>0</v>
      </c>
      <c r="G20" s="123">
        <f t="shared" si="2"/>
        <v>0</v>
      </c>
      <c r="H20" s="123">
        <f t="shared" si="2"/>
        <v>2.2066287126528091E-5</v>
      </c>
      <c r="I20" s="123">
        <f t="shared" si="2"/>
        <v>0</v>
      </c>
      <c r="J20" s="123">
        <f t="shared" si="2"/>
        <v>0</v>
      </c>
      <c r="K20" s="123">
        <f t="shared" si="2"/>
        <v>0</v>
      </c>
      <c r="L20" s="123">
        <f t="shared" si="2"/>
        <v>0</v>
      </c>
      <c r="M20" s="123">
        <f t="shared" si="2"/>
        <v>0</v>
      </c>
      <c r="N20" s="123">
        <f t="shared" si="2"/>
        <v>0.9969989849507922</v>
      </c>
      <c r="O20" s="123">
        <f t="shared" si="2"/>
        <v>0</v>
      </c>
      <c r="P20" s="123">
        <f t="shared" si="2"/>
        <v>0</v>
      </c>
      <c r="Q20" s="123">
        <f t="shared" si="2"/>
        <v>2.4934904452976743E-3</v>
      </c>
      <c r="R20" s="123">
        <f t="shared" si="2"/>
        <v>0</v>
      </c>
      <c r="S20" s="123">
        <f t="shared" si="2"/>
        <v>0</v>
      </c>
      <c r="T20" s="123">
        <f t="shared" si="2"/>
        <v>1</v>
      </c>
    </row>
    <row r="21" spans="1:20" ht="19.5" customHeight="1" x14ac:dyDescent="0.25">
      <c r="A21" s="422">
        <v>51</v>
      </c>
      <c r="B21" s="109" t="s">
        <v>66</v>
      </c>
      <c r="C21" s="123">
        <f t="shared" si="2"/>
        <v>0</v>
      </c>
      <c r="D21" s="123">
        <f t="shared" si="2"/>
        <v>6.2539086929330832E-4</v>
      </c>
      <c r="E21" s="123">
        <f t="shared" si="2"/>
        <v>0</v>
      </c>
      <c r="F21" s="123">
        <f t="shared" si="2"/>
        <v>0</v>
      </c>
      <c r="G21" s="123">
        <f t="shared" si="2"/>
        <v>1.2507817385866166E-4</v>
      </c>
      <c r="H21" s="123">
        <f t="shared" si="2"/>
        <v>0</v>
      </c>
      <c r="I21" s="123">
        <f t="shared" si="2"/>
        <v>0</v>
      </c>
      <c r="J21" s="123">
        <f t="shared" si="2"/>
        <v>0</v>
      </c>
      <c r="K21" s="123">
        <f t="shared" si="2"/>
        <v>0</v>
      </c>
      <c r="L21" s="123">
        <f t="shared" si="2"/>
        <v>0</v>
      </c>
      <c r="M21" s="123">
        <f t="shared" si="2"/>
        <v>0.98336460287679794</v>
      </c>
      <c r="N21" s="123">
        <f t="shared" si="2"/>
        <v>1.58223889931207E-2</v>
      </c>
      <c r="O21" s="123">
        <f t="shared" si="2"/>
        <v>0</v>
      </c>
      <c r="P21" s="123">
        <f t="shared" si="2"/>
        <v>0</v>
      </c>
      <c r="Q21" s="123">
        <f t="shared" si="2"/>
        <v>6.2539086929330832E-5</v>
      </c>
      <c r="R21" s="123">
        <f t="shared" si="2"/>
        <v>0</v>
      </c>
      <c r="S21" s="123">
        <f t="shared" si="2"/>
        <v>0</v>
      </c>
      <c r="T21" s="123">
        <f t="shared" si="2"/>
        <v>1</v>
      </c>
    </row>
    <row r="22" spans="1:20" ht="18" customHeight="1" x14ac:dyDescent="0.25">
      <c r="A22" s="422">
        <v>53</v>
      </c>
      <c r="B22" s="110" t="s">
        <v>159</v>
      </c>
      <c r="C22" s="124">
        <f t="shared" si="2"/>
        <v>0</v>
      </c>
      <c r="D22" s="124">
        <f t="shared" si="2"/>
        <v>0</v>
      </c>
      <c r="E22" s="124">
        <f t="shared" si="2"/>
        <v>7.7624684649718612E-4</v>
      </c>
      <c r="F22" s="124">
        <f t="shared" si="2"/>
        <v>0</v>
      </c>
      <c r="G22" s="124">
        <f t="shared" si="2"/>
        <v>3.1049873859887445E-3</v>
      </c>
      <c r="H22" s="124">
        <f t="shared" si="2"/>
        <v>0</v>
      </c>
      <c r="I22" s="124">
        <f t="shared" si="2"/>
        <v>0</v>
      </c>
      <c r="J22" s="124">
        <f t="shared" si="2"/>
        <v>0</v>
      </c>
      <c r="K22" s="124">
        <f t="shared" si="2"/>
        <v>0</v>
      </c>
      <c r="L22" s="124">
        <f t="shared" si="2"/>
        <v>0</v>
      </c>
      <c r="M22" s="124">
        <f t="shared" si="2"/>
        <v>0.98272850766543762</v>
      </c>
      <c r="N22" s="124">
        <f t="shared" si="2"/>
        <v>8.3446535998447507E-3</v>
      </c>
      <c r="O22" s="124">
        <f t="shared" si="2"/>
        <v>0</v>
      </c>
      <c r="P22" s="124">
        <f t="shared" si="2"/>
        <v>0</v>
      </c>
      <c r="Q22" s="124">
        <f t="shared" si="2"/>
        <v>2.7168639627401514E-3</v>
      </c>
      <c r="R22" s="124">
        <f t="shared" si="2"/>
        <v>0</v>
      </c>
      <c r="S22" s="124">
        <f t="shared" si="2"/>
        <v>2.3287405394915583E-3</v>
      </c>
      <c r="T22" s="124">
        <f t="shared" si="2"/>
        <v>1</v>
      </c>
    </row>
    <row r="23" spans="1:20" ht="18" customHeight="1" x14ac:dyDescent="0.25">
      <c r="A23" s="99"/>
      <c r="B23" s="99"/>
      <c r="C23" s="100"/>
      <c r="D23" s="100"/>
      <c r="E23" s="100"/>
      <c r="F23" s="100"/>
      <c r="G23" s="100"/>
      <c r="H23" s="100"/>
      <c r="I23" s="100"/>
      <c r="J23" s="100"/>
      <c r="K23" s="100"/>
      <c r="L23" s="100"/>
      <c r="M23" s="100"/>
      <c r="N23" s="100"/>
      <c r="O23" s="100"/>
      <c r="P23" s="100"/>
      <c r="Q23" s="100"/>
      <c r="R23" s="100"/>
      <c r="S23" s="100"/>
      <c r="T23" s="100"/>
    </row>
    <row r="24" spans="1:20" s="33" customFormat="1" ht="34.5" customHeight="1" x14ac:dyDescent="0.25">
      <c r="A24" s="103"/>
      <c r="B24" s="334" t="s">
        <v>199</v>
      </c>
      <c r="C24" s="335" t="s">
        <v>179</v>
      </c>
      <c r="D24" s="335" t="s">
        <v>180</v>
      </c>
      <c r="E24" s="335" t="s">
        <v>181</v>
      </c>
      <c r="F24" s="335" t="s">
        <v>182</v>
      </c>
      <c r="G24" s="335" t="s">
        <v>183</v>
      </c>
      <c r="H24" s="335" t="s">
        <v>184</v>
      </c>
      <c r="I24" s="335" t="s">
        <v>185</v>
      </c>
      <c r="J24" s="335" t="s">
        <v>186</v>
      </c>
      <c r="K24" s="335" t="s">
        <v>187</v>
      </c>
      <c r="L24" s="335" t="s">
        <v>188</v>
      </c>
      <c r="M24" s="335" t="s">
        <v>189</v>
      </c>
      <c r="N24" s="335" t="s">
        <v>190</v>
      </c>
      <c r="O24" s="335" t="s">
        <v>191</v>
      </c>
      <c r="P24" s="335" t="s">
        <v>192</v>
      </c>
      <c r="Q24" s="335" t="s">
        <v>193</v>
      </c>
      <c r="R24" s="335" t="s">
        <v>194</v>
      </c>
      <c r="S24" s="335" t="s">
        <v>195</v>
      </c>
      <c r="T24" s="336" t="s">
        <v>99</v>
      </c>
    </row>
    <row r="25" spans="1:20" s="35" customFormat="1" ht="18" customHeight="1" x14ac:dyDescent="0.25">
      <c r="A25" s="331" t="s">
        <v>4</v>
      </c>
      <c r="B25" s="332" t="s">
        <v>5</v>
      </c>
      <c r="C25" s="337">
        <v>26585</v>
      </c>
      <c r="D25" s="337">
        <v>789018</v>
      </c>
      <c r="E25" s="337">
        <v>78238</v>
      </c>
      <c r="F25" s="337">
        <v>17870</v>
      </c>
      <c r="G25" s="337">
        <v>123090</v>
      </c>
      <c r="H25" s="337">
        <v>72394</v>
      </c>
      <c r="I25" s="337">
        <v>22431</v>
      </c>
      <c r="J25" s="337">
        <v>648</v>
      </c>
      <c r="K25" s="337">
        <v>116</v>
      </c>
      <c r="L25" s="337">
        <v>3825</v>
      </c>
      <c r="M25" s="337">
        <v>101</v>
      </c>
      <c r="N25" s="337">
        <v>37006</v>
      </c>
      <c r="O25" s="337">
        <v>11046</v>
      </c>
      <c r="P25" s="337">
        <v>442</v>
      </c>
      <c r="Q25" s="337">
        <v>27421</v>
      </c>
      <c r="R25" s="337">
        <v>16632</v>
      </c>
      <c r="S25" s="337">
        <v>423</v>
      </c>
      <c r="T25" s="338">
        <f t="shared" ref="T25:T44" si="3">SUM(C25:S25)</f>
        <v>1227286</v>
      </c>
    </row>
    <row r="26" spans="1:20" s="35" customFormat="1" ht="18" customHeight="1" x14ac:dyDescent="0.25">
      <c r="A26" s="112" t="s">
        <v>12</v>
      </c>
      <c r="B26" s="108" t="s">
        <v>196</v>
      </c>
      <c r="C26" s="113">
        <v>745</v>
      </c>
      <c r="D26" s="113">
        <v>64754</v>
      </c>
      <c r="E26" s="113">
        <v>2223</v>
      </c>
      <c r="F26" s="113">
        <v>353</v>
      </c>
      <c r="G26" s="113">
        <v>4336</v>
      </c>
      <c r="H26" s="113">
        <v>410</v>
      </c>
      <c r="I26" s="113">
        <v>1410</v>
      </c>
      <c r="J26" s="113">
        <v>176</v>
      </c>
      <c r="K26" s="113">
        <v>592</v>
      </c>
      <c r="L26" s="113">
        <v>57</v>
      </c>
      <c r="M26" s="113">
        <v>10</v>
      </c>
      <c r="N26" s="113">
        <v>11905</v>
      </c>
      <c r="O26" s="113">
        <v>7</v>
      </c>
      <c r="P26" s="113">
        <v>1748</v>
      </c>
      <c r="Q26" s="113">
        <v>836</v>
      </c>
      <c r="R26" s="114"/>
      <c r="S26" s="113">
        <v>5957.5</v>
      </c>
      <c r="T26" s="115">
        <f t="shared" si="3"/>
        <v>95519.5</v>
      </c>
    </row>
    <row r="27" spans="1:20" s="35" customFormat="1" ht="18" customHeight="1" x14ac:dyDescent="0.25">
      <c r="A27" s="112" t="s">
        <v>15</v>
      </c>
      <c r="B27" s="108" t="s">
        <v>197</v>
      </c>
      <c r="C27" s="114">
        <v>9</v>
      </c>
      <c r="D27" s="113">
        <v>205</v>
      </c>
      <c r="E27" s="114"/>
      <c r="F27" s="113">
        <v>30</v>
      </c>
      <c r="G27" s="114">
        <v>8</v>
      </c>
      <c r="H27" s="113"/>
      <c r="I27" s="113"/>
      <c r="J27" s="114">
        <v>3</v>
      </c>
      <c r="K27" s="113">
        <v>8</v>
      </c>
      <c r="L27" s="113">
        <v>675</v>
      </c>
      <c r="M27" s="113"/>
      <c r="N27" s="113">
        <v>3918.5</v>
      </c>
      <c r="O27" s="113">
        <v>6</v>
      </c>
      <c r="P27" s="113">
        <v>3</v>
      </c>
      <c r="Q27" s="113">
        <v>104</v>
      </c>
      <c r="R27" s="114"/>
      <c r="S27" s="113">
        <v>5</v>
      </c>
      <c r="T27" s="115">
        <f t="shared" si="3"/>
        <v>4974.5</v>
      </c>
    </row>
    <row r="28" spans="1:20" s="35" customFormat="1" ht="18" customHeight="1" x14ac:dyDescent="0.25">
      <c r="A28" s="112" t="s">
        <v>17</v>
      </c>
      <c r="B28" s="108" t="s">
        <v>198</v>
      </c>
      <c r="C28" s="113">
        <v>238</v>
      </c>
      <c r="D28" s="113">
        <v>2130</v>
      </c>
      <c r="E28" s="113">
        <v>108</v>
      </c>
      <c r="F28" s="113">
        <v>97</v>
      </c>
      <c r="G28" s="113">
        <v>31920</v>
      </c>
      <c r="H28" s="113">
        <v>206</v>
      </c>
      <c r="I28" s="113">
        <v>46</v>
      </c>
      <c r="J28" s="113">
        <v>104</v>
      </c>
      <c r="K28" s="113">
        <v>31</v>
      </c>
      <c r="L28" s="113">
        <v>21</v>
      </c>
      <c r="M28" s="113"/>
      <c r="N28" s="113">
        <v>445</v>
      </c>
      <c r="O28" s="113">
        <v>1149</v>
      </c>
      <c r="P28" s="113">
        <v>25</v>
      </c>
      <c r="Q28" s="113">
        <v>669</v>
      </c>
      <c r="R28" s="114">
        <v>3</v>
      </c>
      <c r="S28" s="113">
        <v>586.5</v>
      </c>
      <c r="T28" s="115">
        <f t="shared" si="3"/>
        <v>37778.5</v>
      </c>
    </row>
    <row r="29" spans="1:20" s="35" customFormat="1" ht="18" customHeight="1" x14ac:dyDescent="0.25">
      <c r="A29" s="112" t="s">
        <v>21</v>
      </c>
      <c r="B29" s="108" t="s">
        <v>22</v>
      </c>
      <c r="C29" s="113">
        <v>18</v>
      </c>
      <c r="D29" s="113">
        <v>778</v>
      </c>
      <c r="E29" s="113">
        <v>14</v>
      </c>
      <c r="F29" s="113">
        <v>44</v>
      </c>
      <c r="G29" s="113">
        <v>161</v>
      </c>
      <c r="H29" s="113">
        <v>14445</v>
      </c>
      <c r="I29" s="114">
        <v>5</v>
      </c>
      <c r="J29" s="113">
        <v>9</v>
      </c>
      <c r="K29" s="113">
        <v>160</v>
      </c>
      <c r="L29" s="114">
        <v>6</v>
      </c>
      <c r="M29" s="114"/>
      <c r="N29" s="114">
        <v>36</v>
      </c>
      <c r="O29" s="114"/>
      <c r="P29" s="114"/>
      <c r="Q29" s="113">
        <v>20</v>
      </c>
      <c r="R29" s="114"/>
      <c r="S29" s="114">
        <v>73</v>
      </c>
      <c r="T29" s="115">
        <f t="shared" si="3"/>
        <v>15769</v>
      </c>
    </row>
    <row r="30" spans="1:20" s="35" customFormat="1" ht="18" customHeight="1" x14ac:dyDescent="0.25">
      <c r="A30" s="112" t="s">
        <v>24</v>
      </c>
      <c r="B30" s="112" t="s">
        <v>25</v>
      </c>
      <c r="C30" s="114"/>
      <c r="D30" s="113">
        <v>726</v>
      </c>
      <c r="E30" s="114"/>
      <c r="F30" s="113">
        <v>18206</v>
      </c>
      <c r="G30" s="113">
        <v>36</v>
      </c>
      <c r="H30" s="114">
        <v>82</v>
      </c>
      <c r="I30" s="113">
        <v>23</v>
      </c>
      <c r="J30" s="114"/>
      <c r="K30" s="113">
        <v>176</v>
      </c>
      <c r="L30" s="114">
        <v>64</v>
      </c>
      <c r="M30" s="114"/>
      <c r="N30" s="113">
        <v>38</v>
      </c>
      <c r="O30" s="114">
        <v>2</v>
      </c>
      <c r="P30" s="114"/>
      <c r="Q30" s="113">
        <v>13</v>
      </c>
      <c r="R30" s="114"/>
      <c r="S30" s="113">
        <v>28</v>
      </c>
      <c r="T30" s="115">
        <f>SUM(C30:S30)</f>
        <v>19394</v>
      </c>
    </row>
    <row r="31" spans="1:20" s="35" customFormat="1" ht="18" customHeight="1" x14ac:dyDescent="0.25">
      <c r="A31" s="112" t="s">
        <v>29</v>
      </c>
      <c r="B31" s="108" t="s">
        <v>30</v>
      </c>
      <c r="C31" s="113">
        <v>21</v>
      </c>
      <c r="D31" s="113">
        <v>88</v>
      </c>
      <c r="E31" s="114"/>
      <c r="F31" s="113">
        <v>51</v>
      </c>
      <c r="G31" s="114"/>
      <c r="H31" s="113"/>
      <c r="I31" s="113"/>
      <c r="J31" s="114">
        <v>4</v>
      </c>
      <c r="K31" s="113">
        <v>72</v>
      </c>
      <c r="L31" s="113">
        <v>9507</v>
      </c>
      <c r="M31" s="114"/>
      <c r="N31" s="113">
        <v>26</v>
      </c>
      <c r="O31" s="113">
        <v>17</v>
      </c>
      <c r="P31" s="113"/>
      <c r="Q31" s="113">
        <v>33</v>
      </c>
      <c r="R31" s="114"/>
      <c r="S31" s="114">
        <v>8</v>
      </c>
      <c r="T31" s="115">
        <f t="shared" si="3"/>
        <v>9827</v>
      </c>
    </row>
    <row r="32" spans="1:20" s="35" customFormat="1" ht="18" customHeight="1" x14ac:dyDescent="0.25">
      <c r="A32" s="112" t="s">
        <v>32</v>
      </c>
      <c r="B32" s="108" t="s">
        <v>33</v>
      </c>
      <c r="C32" s="114">
        <v>23</v>
      </c>
      <c r="D32" s="113">
        <v>524</v>
      </c>
      <c r="E32" s="114">
        <v>8</v>
      </c>
      <c r="F32" s="114">
        <v>15</v>
      </c>
      <c r="G32" s="113">
        <v>69</v>
      </c>
      <c r="H32" s="113">
        <v>19</v>
      </c>
      <c r="I32" s="114">
        <v>2</v>
      </c>
      <c r="J32" s="114"/>
      <c r="K32" s="114">
        <v>17</v>
      </c>
      <c r="L32" s="114">
        <v>12</v>
      </c>
      <c r="M32" s="114"/>
      <c r="N32" s="113">
        <v>239</v>
      </c>
      <c r="O32" s="113"/>
      <c r="P32" s="113">
        <v>62</v>
      </c>
      <c r="Q32" s="113">
        <v>8453</v>
      </c>
      <c r="R32" s="114"/>
      <c r="S32" s="114">
        <v>53</v>
      </c>
      <c r="T32" s="115">
        <f t="shared" si="3"/>
        <v>9496</v>
      </c>
    </row>
    <row r="33" spans="1:20" s="35" customFormat="1" ht="18" customHeight="1" x14ac:dyDescent="0.25">
      <c r="A33" s="112" t="s">
        <v>34</v>
      </c>
      <c r="B33" s="108" t="s">
        <v>35</v>
      </c>
      <c r="C33" s="113">
        <v>9</v>
      </c>
      <c r="D33" s="113">
        <v>460</v>
      </c>
      <c r="E33" s="113">
        <v>2</v>
      </c>
      <c r="F33" s="113"/>
      <c r="G33" s="114">
        <v>45</v>
      </c>
      <c r="H33" s="114">
        <v>22</v>
      </c>
      <c r="I33" s="113">
        <v>1</v>
      </c>
      <c r="J33" s="113">
        <v>13</v>
      </c>
      <c r="K33" s="113">
        <v>40</v>
      </c>
      <c r="L33" s="114">
        <v>70</v>
      </c>
      <c r="M33" s="114">
        <v>1</v>
      </c>
      <c r="N33" s="113">
        <v>1322</v>
      </c>
      <c r="O33" s="114">
        <v>38</v>
      </c>
      <c r="P33" s="114">
        <v>12</v>
      </c>
      <c r="Q33" s="113">
        <v>6415</v>
      </c>
      <c r="R33" s="114"/>
      <c r="S33" s="114">
        <v>17</v>
      </c>
      <c r="T33" s="115">
        <f t="shared" si="3"/>
        <v>8467</v>
      </c>
    </row>
    <row r="34" spans="1:20" s="35" customFormat="1" ht="18" customHeight="1" x14ac:dyDescent="0.25">
      <c r="A34" s="226" t="s">
        <v>36</v>
      </c>
      <c r="B34" s="112" t="s">
        <v>37</v>
      </c>
      <c r="C34" s="114">
        <v>12959</v>
      </c>
      <c r="D34" s="114">
        <v>140</v>
      </c>
      <c r="E34" s="114">
        <v>136</v>
      </c>
      <c r="F34" s="114"/>
      <c r="G34" s="114">
        <v>76</v>
      </c>
      <c r="H34" s="114">
        <v>213</v>
      </c>
      <c r="I34" s="114">
        <v>2</v>
      </c>
      <c r="J34" s="114">
        <v>39</v>
      </c>
      <c r="K34" s="114">
        <v>51</v>
      </c>
      <c r="L34" s="114">
        <v>15</v>
      </c>
      <c r="M34" s="114"/>
      <c r="N34" s="114">
        <v>18</v>
      </c>
      <c r="O34" s="114"/>
      <c r="P34" s="114"/>
      <c r="Q34" s="114">
        <v>101</v>
      </c>
      <c r="R34" s="114"/>
      <c r="S34" s="114">
        <v>2</v>
      </c>
      <c r="T34" s="115">
        <f>SUM(C34:S34)</f>
        <v>13752</v>
      </c>
    </row>
    <row r="35" spans="1:20" s="35" customFormat="1" ht="18" customHeight="1" x14ac:dyDescent="0.25">
      <c r="A35" s="112" t="s">
        <v>26</v>
      </c>
      <c r="B35" s="112" t="s">
        <v>41</v>
      </c>
      <c r="C35" s="114">
        <v>3</v>
      </c>
      <c r="D35" s="114">
        <v>8</v>
      </c>
      <c r="E35" s="114"/>
      <c r="F35" s="114"/>
      <c r="G35" s="114">
        <v>2338</v>
      </c>
      <c r="H35" s="114">
        <v>27</v>
      </c>
      <c r="I35" s="114"/>
      <c r="J35" s="114"/>
      <c r="K35" s="114"/>
      <c r="L35" s="114"/>
      <c r="M35" s="114"/>
      <c r="N35" s="114">
        <v>6</v>
      </c>
      <c r="O35" s="114"/>
      <c r="P35" s="114"/>
      <c r="Q35" s="114"/>
      <c r="R35" s="114"/>
      <c r="S35" s="114">
        <v>2</v>
      </c>
      <c r="T35" s="115">
        <f>SUM(C35:S35)</f>
        <v>2384</v>
      </c>
    </row>
    <row r="36" spans="1:20" s="35" customFormat="1" ht="18" customHeight="1" x14ac:dyDescent="0.25">
      <c r="A36" s="112" t="s">
        <v>45</v>
      </c>
      <c r="B36" s="109" t="s">
        <v>46</v>
      </c>
      <c r="C36" s="113">
        <v>131</v>
      </c>
      <c r="D36" s="113">
        <v>386</v>
      </c>
      <c r="E36" s="113">
        <v>186</v>
      </c>
      <c r="F36" s="113">
        <v>53</v>
      </c>
      <c r="G36" s="113">
        <v>17</v>
      </c>
      <c r="H36" s="113">
        <v>161</v>
      </c>
      <c r="I36" s="113">
        <v>22</v>
      </c>
      <c r="J36" s="113">
        <v>22</v>
      </c>
      <c r="K36" s="113">
        <v>11163</v>
      </c>
      <c r="L36" s="113">
        <v>23</v>
      </c>
      <c r="M36" s="114"/>
      <c r="N36" s="113">
        <v>79</v>
      </c>
      <c r="O36" s="114"/>
      <c r="P36" s="113"/>
      <c r="Q36" s="113">
        <v>286</v>
      </c>
      <c r="R36" s="114"/>
      <c r="S36" s="113">
        <v>13</v>
      </c>
      <c r="T36" s="115">
        <f t="shared" si="3"/>
        <v>12542</v>
      </c>
    </row>
    <row r="37" spans="1:20" s="35" customFormat="1" ht="18" customHeight="1" x14ac:dyDescent="0.25">
      <c r="A37" s="112" t="s">
        <v>47</v>
      </c>
      <c r="B37" s="109" t="s">
        <v>48</v>
      </c>
      <c r="C37" s="114">
        <v>6</v>
      </c>
      <c r="D37" s="113">
        <v>15</v>
      </c>
      <c r="E37" s="114">
        <v>10515</v>
      </c>
      <c r="F37" s="113">
        <v>4</v>
      </c>
      <c r="G37" s="114">
        <v>14</v>
      </c>
      <c r="H37" s="114"/>
      <c r="I37" s="114">
        <v>10</v>
      </c>
      <c r="J37" s="114">
        <v>4</v>
      </c>
      <c r="K37" s="113">
        <v>52</v>
      </c>
      <c r="L37" s="114"/>
      <c r="M37" s="114"/>
      <c r="N37" s="114">
        <v>6</v>
      </c>
      <c r="O37" s="114"/>
      <c r="P37" s="114">
        <v>4</v>
      </c>
      <c r="Q37" s="114">
        <v>9</v>
      </c>
      <c r="R37" s="114"/>
      <c r="S37" s="114"/>
      <c r="T37" s="115">
        <f t="shared" si="3"/>
        <v>10639</v>
      </c>
    </row>
    <row r="38" spans="1:20" s="35" customFormat="1" ht="18" customHeight="1" x14ac:dyDescent="0.25">
      <c r="A38" s="112" t="s">
        <v>39</v>
      </c>
      <c r="B38" s="109" t="s">
        <v>51</v>
      </c>
      <c r="C38" s="114">
        <v>9</v>
      </c>
      <c r="D38" s="114">
        <v>165</v>
      </c>
      <c r="E38" s="114">
        <v>81</v>
      </c>
      <c r="F38" s="114"/>
      <c r="G38" s="113">
        <v>4</v>
      </c>
      <c r="H38" s="114"/>
      <c r="I38" s="114">
        <v>90</v>
      </c>
      <c r="J38" s="114">
        <v>21453</v>
      </c>
      <c r="K38" s="114">
        <v>33</v>
      </c>
      <c r="L38" s="114"/>
      <c r="M38" s="114"/>
      <c r="N38" s="113">
        <v>15</v>
      </c>
      <c r="O38" s="114"/>
      <c r="P38" s="114"/>
      <c r="Q38" s="114">
        <v>15</v>
      </c>
      <c r="R38" s="114"/>
      <c r="S38" s="114">
        <v>5</v>
      </c>
      <c r="T38" s="115">
        <f t="shared" si="3"/>
        <v>21870</v>
      </c>
    </row>
    <row r="39" spans="1:20" s="35" customFormat="1" ht="18" customHeight="1" x14ac:dyDescent="0.25">
      <c r="A39" s="112" t="s">
        <v>52</v>
      </c>
      <c r="B39" s="112" t="s">
        <v>53</v>
      </c>
      <c r="C39" s="114"/>
      <c r="D39" s="113">
        <v>113</v>
      </c>
      <c r="E39" s="113">
        <v>8</v>
      </c>
      <c r="F39" s="114"/>
      <c r="G39" s="114"/>
      <c r="H39" s="114">
        <v>6</v>
      </c>
      <c r="I39" s="114"/>
      <c r="J39" s="113">
        <v>2701</v>
      </c>
      <c r="K39" s="113">
        <v>29</v>
      </c>
      <c r="L39" s="114"/>
      <c r="M39" s="114"/>
      <c r="N39" s="114"/>
      <c r="O39" s="114"/>
      <c r="P39" s="114"/>
      <c r="Q39" s="113"/>
      <c r="R39" s="114"/>
      <c r="S39" s="114"/>
      <c r="T39" s="115">
        <f>SUM(C39:S39)</f>
        <v>2857</v>
      </c>
    </row>
    <row r="40" spans="1:20" s="35" customFormat="1" ht="18" customHeight="1" x14ac:dyDescent="0.25">
      <c r="A40" s="112" t="s">
        <v>56</v>
      </c>
      <c r="B40" s="109" t="s">
        <v>162</v>
      </c>
      <c r="C40" s="113"/>
      <c r="D40" s="113">
        <v>10</v>
      </c>
      <c r="E40" s="113"/>
      <c r="F40" s="113">
        <v>1</v>
      </c>
      <c r="G40" s="113"/>
      <c r="H40" s="113"/>
      <c r="I40" s="113"/>
      <c r="J40" s="113"/>
      <c r="K40" s="113">
        <v>37</v>
      </c>
      <c r="L40" s="113">
        <v>24</v>
      </c>
      <c r="M40" s="114">
        <v>1</v>
      </c>
      <c r="N40" s="113">
        <v>46</v>
      </c>
      <c r="O40" s="114">
        <v>2517</v>
      </c>
      <c r="P40" s="113">
        <v>88</v>
      </c>
      <c r="Q40" s="113">
        <v>133</v>
      </c>
      <c r="R40" s="114"/>
      <c r="S40" s="113"/>
      <c r="T40" s="115">
        <f t="shared" si="3"/>
        <v>2857</v>
      </c>
    </row>
    <row r="41" spans="1:20" s="35" customFormat="1" ht="18" customHeight="1" x14ac:dyDescent="0.25">
      <c r="A41" s="112" t="s">
        <v>59</v>
      </c>
      <c r="B41" s="109" t="s">
        <v>60</v>
      </c>
      <c r="C41" s="113"/>
      <c r="D41" s="113">
        <v>20</v>
      </c>
      <c r="E41" s="113">
        <v>18</v>
      </c>
      <c r="F41" s="113"/>
      <c r="G41" s="114">
        <v>5</v>
      </c>
      <c r="H41" s="113">
        <v>6</v>
      </c>
      <c r="I41" s="113"/>
      <c r="J41" s="113"/>
      <c r="K41" s="113"/>
      <c r="L41" s="113">
        <v>16</v>
      </c>
      <c r="M41" s="114"/>
      <c r="N41" s="113">
        <v>1979</v>
      </c>
      <c r="O41" s="113">
        <v>106</v>
      </c>
      <c r="P41" s="114">
        <v>17224</v>
      </c>
      <c r="Q41" s="114">
        <v>154</v>
      </c>
      <c r="R41" s="114"/>
      <c r="S41" s="113"/>
      <c r="T41" s="115">
        <f t="shared" si="3"/>
        <v>19528</v>
      </c>
    </row>
    <row r="42" spans="1:20" s="35" customFormat="1" ht="18" customHeight="1" x14ac:dyDescent="0.25">
      <c r="A42" s="112" t="s">
        <v>62</v>
      </c>
      <c r="B42" s="109" t="s">
        <v>63</v>
      </c>
      <c r="C42" s="114"/>
      <c r="D42" s="113">
        <v>22</v>
      </c>
      <c r="E42" s="114"/>
      <c r="F42" s="113"/>
      <c r="G42" s="114"/>
      <c r="H42" s="114">
        <v>1</v>
      </c>
      <c r="I42" s="114"/>
      <c r="J42" s="114"/>
      <c r="K42" s="113"/>
      <c r="L42" s="114"/>
      <c r="M42" s="114"/>
      <c r="N42" s="114">
        <v>45182</v>
      </c>
      <c r="O42" s="114"/>
      <c r="P42" s="114"/>
      <c r="Q42" s="114">
        <v>113</v>
      </c>
      <c r="R42" s="114"/>
      <c r="S42" s="114"/>
      <c r="T42" s="115">
        <f t="shared" si="3"/>
        <v>45318</v>
      </c>
    </row>
    <row r="43" spans="1:20" s="35" customFormat="1" ht="18" customHeight="1" x14ac:dyDescent="0.25">
      <c r="A43" s="112" t="s">
        <v>65</v>
      </c>
      <c r="B43" s="109" t="s">
        <v>66</v>
      </c>
      <c r="C43" s="114"/>
      <c r="D43" s="114">
        <v>10</v>
      </c>
      <c r="E43" s="114"/>
      <c r="F43" s="114"/>
      <c r="G43" s="113">
        <v>2</v>
      </c>
      <c r="H43" s="114"/>
      <c r="I43" s="114"/>
      <c r="J43" s="114"/>
      <c r="K43" s="114"/>
      <c r="L43" s="114"/>
      <c r="M43" s="114">
        <v>15724</v>
      </c>
      <c r="N43" s="113">
        <v>253</v>
      </c>
      <c r="O43" s="114"/>
      <c r="P43" s="114"/>
      <c r="Q43" s="114">
        <v>1</v>
      </c>
      <c r="R43" s="114"/>
      <c r="S43" s="114"/>
      <c r="T43" s="115">
        <f t="shared" si="3"/>
        <v>15990</v>
      </c>
    </row>
    <row r="44" spans="1:20" s="35" customFormat="1" ht="18" customHeight="1" x14ac:dyDescent="0.25">
      <c r="A44" s="116" t="s">
        <v>71</v>
      </c>
      <c r="B44" s="110" t="s">
        <v>159</v>
      </c>
      <c r="C44" s="117"/>
      <c r="D44" s="118"/>
      <c r="E44" s="117">
        <v>2</v>
      </c>
      <c r="F44" s="117"/>
      <c r="G44" s="118">
        <v>8</v>
      </c>
      <c r="H44" s="117"/>
      <c r="I44" s="117"/>
      <c r="J44" s="117"/>
      <c r="K44" s="117"/>
      <c r="L44" s="117"/>
      <c r="M44" s="117">
        <v>2532</v>
      </c>
      <c r="N44" s="118">
        <v>21.5</v>
      </c>
      <c r="O44" s="117"/>
      <c r="P44" s="117"/>
      <c r="Q44" s="117">
        <v>7</v>
      </c>
      <c r="R44" s="117"/>
      <c r="S44" s="117">
        <v>6</v>
      </c>
      <c r="T44" s="119">
        <f t="shared" si="3"/>
        <v>2576.5</v>
      </c>
    </row>
    <row r="45" spans="1:20" s="176" customFormat="1" ht="18" customHeight="1" x14ac:dyDescent="0.25">
      <c r="A45" s="120"/>
      <c r="B45" s="339" t="s">
        <v>99</v>
      </c>
      <c r="C45" s="340">
        <f t="shared" ref="C45:T45" si="4">SUM(C25:C44)</f>
        <v>40756</v>
      </c>
      <c r="D45" s="341">
        <f t="shared" si="4"/>
        <v>859572</v>
      </c>
      <c r="E45" s="340">
        <f t="shared" si="4"/>
        <v>91539</v>
      </c>
      <c r="F45" s="340">
        <f t="shared" si="4"/>
        <v>36724</v>
      </c>
      <c r="G45" s="341">
        <f t="shared" si="4"/>
        <v>162129</v>
      </c>
      <c r="H45" s="340">
        <f t="shared" si="4"/>
        <v>87992</v>
      </c>
      <c r="I45" s="340">
        <f t="shared" si="4"/>
        <v>24042</v>
      </c>
      <c r="J45" s="340">
        <f t="shared" si="4"/>
        <v>25176</v>
      </c>
      <c r="K45" s="340">
        <f t="shared" si="4"/>
        <v>12577</v>
      </c>
      <c r="L45" s="340">
        <f t="shared" si="4"/>
        <v>14315</v>
      </c>
      <c r="M45" s="340">
        <f t="shared" si="4"/>
        <v>18369</v>
      </c>
      <c r="N45" s="341">
        <f t="shared" si="4"/>
        <v>102541</v>
      </c>
      <c r="O45" s="340">
        <f t="shared" si="4"/>
        <v>14888</v>
      </c>
      <c r="P45" s="340">
        <f t="shared" si="4"/>
        <v>19608</v>
      </c>
      <c r="Q45" s="340">
        <f t="shared" si="4"/>
        <v>44783</v>
      </c>
      <c r="R45" s="340">
        <f t="shared" si="4"/>
        <v>16635</v>
      </c>
      <c r="S45" s="340">
        <f t="shared" si="4"/>
        <v>7179</v>
      </c>
      <c r="T45" s="342">
        <f t="shared" si="4"/>
        <v>1578825</v>
      </c>
    </row>
    <row r="46" spans="1:20" ht="18" customHeight="1" x14ac:dyDescent="0.25">
      <c r="C46" s="36"/>
      <c r="D46" s="36"/>
      <c r="E46" s="36"/>
      <c r="F46" s="36"/>
      <c r="G46" s="36"/>
      <c r="H46" s="36"/>
      <c r="I46" s="36"/>
      <c r="J46" s="36"/>
      <c r="K46" s="36"/>
      <c r="L46" s="36"/>
      <c r="M46" s="36"/>
      <c r="N46" s="36"/>
      <c r="O46" s="36"/>
      <c r="P46" s="36"/>
      <c r="Q46" s="36"/>
      <c r="R46" s="36"/>
      <c r="S46" s="36"/>
    </row>
  </sheetData>
  <printOptions horizontalCentered="1"/>
  <pageMargins left="0.2" right="0.2" top="0.8" bottom="0.2" header="0.2" footer="0.2"/>
  <pageSetup paperSize="5" scale="54" orientation="landscape" r:id="rId1"/>
  <headerFooter>
    <oddFooter xml:space="preserve">&amp;L&amp;9&amp;Z&amp;F, &amp;A
Revised/Printed &amp;D, &amp;T&amp;R&amp;9Page &amp;P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45"/>
  <sheetViews>
    <sheetView topLeftCell="B1" zoomScale="90" zoomScaleNormal="90" zoomScalePageLayoutView="90" workbookViewId="0">
      <selection sqref="A1:B1"/>
    </sheetView>
  </sheetViews>
  <sheetFormatPr defaultColWidth="8.85546875" defaultRowHeight="50.25" customHeight="1" x14ac:dyDescent="0.25"/>
  <cols>
    <col min="1" max="1" width="12.28515625" style="188" hidden="1" customWidth="1"/>
    <col min="2" max="2" width="52.140625" style="188" customWidth="1"/>
    <col min="3" max="19" width="25" style="188" customWidth="1"/>
    <col min="20" max="20" width="18.140625" style="188" customWidth="1"/>
    <col min="21" max="21" width="13.7109375" style="188" customWidth="1"/>
    <col min="22" max="16384" width="8.85546875" style="188"/>
  </cols>
  <sheetData>
    <row r="1" spans="1:38" ht="74.25" customHeight="1" x14ac:dyDescent="0.25">
      <c r="A1" s="456" t="s">
        <v>219</v>
      </c>
      <c r="B1" s="457"/>
      <c r="C1" s="343" t="s">
        <v>179</v>
      </c>
      <c r="D1" s="343" t="s">
        <v>180</v>
      </c>
      <c r="E1" s="343" t="s">
        <v>181</v>
      </c>
      <c r="F1" s="343" t="s">
        <v>182</v>
      </c>
      <c r="G1" s="343" t="s">
        <v>183</v>
      </c>
      <c r="H1" s="343" t="s">
        <v>184</v>
      </c>
      <c r="I1" s="343" t="s">
        <v>185</v>
      </c>
      <c r="J1" s="343" t="s">
        <v>186</v>
      </c>
      <c r="K1" s="343" t="s">
        <v>187</v>
      </c>
      <c r="L1" s="343" t="s">
        <v>188</v>
      </c>
      <c r="M1" s="343" t="s">
        <v>189</v>
      </c>
      <c r="N1" s="343" t="s">
        <v>190</v>
      </c>
      <c r="O1" s="343" t="s">
        <v>191</v>
      </c>
      <c r="P1" s="343" t="s">
        <v>192</v>
      </c>
      <c r="Q1" s="343" t="s">
        <v>193</v>
      </c>
      <c r="R1" s="343" t="s">
        <v>194</v>
      </c>
      <c r="S1" s="343" t="s">
        <v>195</v>
      </c>
      <c r="T1" s="344" t="s">
        <v>99</v>
      </c>
      <c r="U1" s="39"/>
      <c r="V1" s="32"/>
      <c r="W1" s="32"/>
      <c r="X1" s="32"/>
      <c r="Y1" s="32"/>
      <c r="Z1" s="32"/>
      <c r="AA1" s="32"/>
      <c r="AB1" s="32"/>
      <c r="AC1" s="32"/>
      <c r="AD1" s="32"/>
      <c r="AE1" s="32"/>
      <c r="AF1" s="32"/>
      <c r="AG1" s="32"/>
      <c r="AH1" s="32"/>
      <c r="AI1" s="32"/>
      <c r="AJ1" s="32"/>
      <c r="AK1" s="32"/>
      <c r="AL1" s="32"/>
    </row>
    <row r="2" spans="1:38" ht="29.25" hidden="1" customHeight="1" x14ac:dyDescent="0.25">
      <c r="A2" s="345"/>
      <c r="B2" s="346"/>
      <c r="C2" s="343">
        <v>252</v>
      </c>
      <c r="D2" s="343">
        <v>254</v>
      </c>
      <c r="E2" s="343">
        <v>256</v>
      </c>
      <c r="F2" s="343">
        <v>258</v>
      </c>
      <c r="G2" s="343">
        <v>260</v>
      </c>
      <c r="H2" s="343">
        <v>263</v>
      </c>
      <c r="I2" s="343">
        <v>267</v>
      </c>
      <c r="J2" s="343">
        <v>268</v>
      </c>
      <c r="K2" s="343">
        <v>270</v>
      </c>
      <c r="L2" s="343">
        <v>272</v>
      </c>
      <c r="M2" s="343">
        <v>302</v>
      </c>
      <c r="N2" s="343">
        <v>304</v>
      </c>
      <c r="O2" s="343">
        <v>306</v>
      </c>
      <c r="P2" s="343">
        <v>308</v>
      </c>
      <c r="Q2" s="343">
        <v>310</v>
      </c>
      <c r="R2" s="343">
        <v>350</v>
      </c>
      <c r="S2" s="343">
        <v>351</v>
      </c>
      <c r="T2" s="344"/>
      <c r="U2" s="39"/>
      <c r="V2" s="32"/>
      <c r="W2" s="32"/>
      <c r="X2" s="32"/>
      <c r="Y2" s="32"/>
      <c r="Z2" s="32"/>
      <c r="AA2" s="32"/>
      <c r="AB2" s="32"/>
      <c r="AC2" s="32"/>
      <c r="AD2" s="32"/>
      <c r="AE2" s="32"/>
      <c r="AF2" s="32"/>
      <c r="AG2" s="32"/>
      <c r="AH2" s="32"/>
      <c r="AI2" s="32"/>
      <c r="AJ2" s="32"/>
      <c r="AK2" s="32"/>
      <c r="AL2" s="32"/>
    </row>
    <row r="3" spans="1:38" s="192" customFormat="1" ht="24" customHeight="1" x14ac:dyDescent="0.25">
      <c r="A3" s="422">
        <v>1</v>
      </c>
      <c r="B3" s="348" t="s">
        <v>201</v>
      </c>
      <c r="C3" s="349">
        <f>+C25/$T25</f>
        <v>1.6597028783658312E-2</v>
      </c>
      <c r="D3" s="349">
        <f t="shared" ref="D3:T3" si="0">+D25/$T25</f>
        <v>0.60329619312906224</v>
      </c>
      <c r="E3" s="349">
        <f t="shared" si="0"/>
        <v>0.11710770659238626</v>
      </c>
      <c r="F3" s="349">
        <f t="shared" si="0"/>
        <v>1.7641597028783658E-2</v>
      </c>
      <c r="G3" s="349">
        <f t="shared" si="0"/>
        <v>0.12697307335190344</v>
      </c>
      <c r="H3" s="349">
        <f t="shared" si="0"/>
        <v>3.3194057567316623E-2</v>
      </c>
      <c r="I3" s="349">
        <f t="shared" si="0"/>
        <v>1.4507892293407614E-2</v>
      </c>
      <c r="J3" s="349">
        <f t="shared" si="0"/>
        <v>0</v>
      </c>
      <c r="K3" s="349">
        <f t="shared" si="0"/>
        <v>0</v>
      </c>
      <c r="L3" s="349">
        <f t="shared" si="0"/>
        <v>4.642525533890436E-3</v>
      </c>
      <c r="M3" s="349">
        <f t="shared" si="0"/>
        <v>0</v>
      </c>
      <c r="N3" s="349">
        <f t="shared" si="0"/>
        <v>2.8783658310120707E-2</v>
      </c>
      <c r="O3" s="349">
        <f t="shared" si="0"/>
        <v>1.6016713091922007E-2</v>
      </c>
      <c r="P3" s="349">
        <f t="shared" si="0"/>
        <v>0</v>
      </c>
      <c r="Q3" s="349">
        <f t="shared" si="0"/>
        <v>1.9846796657381614E-2</v>
      </c>
      <c r="R3" s="349">
        <f t="shared" si="0"/>
        <v>1.3927576601671309E-3</v>
      </c>
      <c r="S3" s="349">
        <f t="shared" si="0"/>
        <v>0</v>
      </c>
      <c r="T3" s="349">
        <f t="shared" si="0"/>
        <v>1</v>
      </c>
      <c r="V3" s="32"/>
      <c r="W3" s="32"/>
      <c r="X3" s="32"/>
      <c r="Y3" s="32"/>
      <c r="Z3" s="32"/>
      <c r="AA3" s="32"/>
      <c r="AB3" s="32"/>
      <c r="AC3" s="32"/>
      <c r="AD3" s="32"/>
      <c r="AE3" s="32"/>
      <c r="AF3" s="32"/>
      <c r="AG3" s="32"/>
      <c r="AH3" s="32"/>
      <c r="AI3" s="32"/>
      <c r="AJ3" s="32"/>
      <c r="AK3" s="32"/>
      <c r="AL3" s="32"/>
    </row>
    <row r="4" spans="1:38" s="192" customFormat="1" ht="24" customHeight="1" x14ac:dyDescent="0.25">
      <c r="A4" s="422">
        <v>3</v>
      </c>
      <c r="B4" s="214" t="s">
        <v>196</v>
      </c>
      <c r="C4" s="194">
        <f t="shared" ref="C4:T18" si="1">+C26/$T26</f>
        <v>1.2476328394786674E-2</v>
      </c>
      <c r="D4" s="194">
        <f t="shared" si="1"/>
        <v>0.657235156511084</v>
      </c>
      <c r="E4" s="194">
        <f t="shared" si="1"/>
        <v>2.6289406260443349E-2</v>
      </c>
      <c r="F4" s="194">
        <f t="shared" si="1"/>
        <v>0</v>
      </c>
      <c r="G4" s="194">
        <f t="shared" si="1"/>
        <v>3.7651776762838346E-2</v>
      </c>
      <c r="H4" s="194">
        <f t="shared" si="1"/>
        <v>0</v>
      </c>
      <c r="I4" s="194">
        <f t="shared" si="1"/>
        <v>1.8046117856745009E-2</v>
      </c>
      <c r="J4" s="194">
        <f t="shared" si="1"/>
        <v>7.797705246741669E-4</v>
      </c>
      <c r="K4" s="194">
        <f t="shared" si="1"/>
        <v>6.5723515651108372E-3</v>
      </c>
      <c r="L4" s="194">
        <f t="shared" si="1"/>
        <v>0</v>
      </c>
      <c r="M4" s="194">
        <f t="shared" si="1"/>
        <v>0</v>
      </c>
      <c r="N4" s="194">
        <f t="shared" si="1"/>
        <v>0.14347777654004676</v>
      </c>
      <c r="O4" s="194">
        <f t="shared" si="1"/>
        <v>0</v>
      </c>
      <c r="P4" s="194">
        <f t="shared" si="1"/>
        <v>2.3170324161746678E-2</v>
      </c>
      <c r="Q4" s="194">
        <f t="shared" si="1"/>
        <v>0</v>
      </c>
      <c r="R4" s="194">
        <f t="shared" si="1"/>
        <v>0</v>
      </c>
      <c r="S4" s="194">
        <f t="shared" si="1"/>
        <v>7.4300991422524207E-2</v>
      </c>
      <c r="T4" s="194">
        <f t="shared" si="1"/>
        <v>1</v>
      </c>
      <c r="V4" s="32"/>
      <c r="W4" s="32"/>
      <c r="X4" s="32"/>
      <c r="Y4" s="32"/>
      <c r="Z4" s="32"/>
      <c r="AA4" s="32"/>
      <c r="AB4" s="32"/>
      <c r="AC4" s="32"/>
      <c r="AD4" s="32"/>
      <c r="AE4" s="32"/>
      <c r="AF4" s="32"/>
      <c r="AG4" s="32"/>
      <c r="AH4" s="32"/>
      <c r="AI4" s="32"/>
      <c r="AJ4" s="32"/>
      <c r="AK4" s="32"/>
      <c r="AL4" s="32"/>
    </row>
    <row r="5" spans="1:38" s="192" customFormat="1" ht="24" customHeight="1" x14ac:dyDescent="0.25">
      <c r="A5" s="422">
        <v>5</v>
      </c>
      <c r="B5" s="214" t="s">
        <v>197</v>
      </c>
      <c r="C5" s="194">
        <f t="shared" si="1"/>
        <v>0</v>
      </c>
      <c r="D5" s="194">
        <f t="shared" si="1"/>
        <v>0</v>
      </c>
      <c r="E5" s="194">
        <f t="shared" si="1"/>
        <v>0</v>
      </c>
      <c r="F5" s="194">
        <f t="shared" si="1"/>
        <v>0</v>
      </c>
      <c r="G5" s="194">
        <f t="shared" si="1"/>
        <v>0</v>
      </c>
      <c r="H5" s="194">
        <f t="shared" si="1"/>
        <v>0</v>
      </c>
      <c r="I5" s="194">
        <f t="shared" si="1"/>
        <v>0</v>
      </c>
      <c r="J5" s="194">
        <f t="shared" si="1"/>
        <v>0</v>
      </c>
      <c r="K5" s="194">
        <f t="shared" si="1"/>
        <v>0</v>
      </c>
      <c r="L5" s="194">
        <f t="shared" si="1"/>
        <v>0.23284313725490199</v>
      </c>
      <c r="M5" s="194">
        <f t="shared" si="1"/>
        <v>0</v>
      </c>
      <c r="N5" s="194">
        <f t="shared" si="1"/>
        <v>0.76715686274509798</v>
      </c>
      <c r="O5" s="194">
        <f t="shared" si="1"/>
        <v>0</v>
      </c>
      <c r="P5" s="194">
        <f t="shared" si="1"/>
        <v>0</v>
      </c>
      <c r="Q5" s="194">
        <f t="shared" si="1"/>
        <v>0</v>
      </c>
      <c r="R5" s="194">
        <f t="shared" si="1"/>
        <v>0</v>
      </c>
      <c r="S5" s="194">
        <f t="shared" si="1"/>
        <v>0</v>
      </c>
      <c r="T5" s="194">
        <f t="shared" si="1"/>
        <v>1</v>
      </c>
      <c r="V5" s="32"/>
      <c r="W5" s="32"/>
      <c r="X5" s="32"/>
      <c r="Y5" s="32"/>
      <c r="Z5" s="32"/>
      <c r="AA5" s="32"/>
      <c r="AB5" s="32"/>
      <c r="AC5" s="32"/>
      <c r="AD5" s="32"/>
      <c r="AE5" s="32"/>
      <c r="AF5" s="32"/>
      <c r="AG5" s="32"/>
      <c r="AH5" s="32"/>
      <c r="AI5" s="32"/>
      <c r="AJ5" s="32"/>
      <c r="AK5" s="32"/>
      <c r="AL5" s="32"/>
    </row>
    <row r="6" spans="1:38" s="192" customFormat="1" ht="24" customHeight="1" x14ac:dyDescent="0.25">
      <c r="A6" s="422">
        <v>7</v>
      </c>
      <c r="B6" s="214" t="s">
        <v>198</v>
      </c>
      <c r="C6" s="194">
        <f t="shared" si="1"/>
        <v>8.4459459459459442E-4</v>
      </c>
      <c r="D6" s="194">
        <f t="shared" si="1"/>
        <v>1.0416666666666664E-2</v>
      </c>
      <c r="E6" s="194">
        <f t="shared" si="1"/>
        <v>5.6306306306306295E-4</v>
      </c>
      <c r="F6" s="194">
        <f t="shared" si="1"/>
        <v>1.4076576576576572E-3</v>
      </c>
      <c r="G6" s="194">
        <f t="shared" si="1"/>
        <v>0.88569819819819806</v>
      </c>
      <c r="H6" s="194">
        <f t="shared" si="1"/>
        <v>0</v>
      </c>
      <c r="I6" s="194">
        <f t="shared" si="1"/>
        <v>0</v>
      </c>
      <c r="J6" s="194">
        <f t="shared" si="1"/>
        <v>2.2522522522522518E-3</v>
      </c>
      <c r="K6" s="194">
        <f t="shared" si="1"/>
        <v>0</v>
      </c>
      <c r="L6" s="194">
        <f t="shared" si="1"/>
        <v>0</v>
      </c>
      <c r="M6" s="194">
        <f t="shared" si="1"/>
        <v>0</v>
      </c>
      <c r="N6" s="194">
        <f t="shared" si="1"/>
        <v>1.3513513513513514E-2</v>
      </c>
      <c r="O6" s="194">
        <f t="shared" si="1"/>
        <v>4.6171171171171158E-2</v>
      </c>
      <c r="P6" s="194">
        <f t="shared" si="1"/>
        <v>0</v>
      </c>
      <c r="Q6" s="194">
        <f t="shared" si="1"/>
        <v>1.2668918918918916E-2</v>
      </c>
      <c r="R6" s="194">
        <f t="shared" si="1"/>
        <v>8.4459459459459442E-4</v>
      </c>
      <c r="S6" s="194">
        <f t="shared" si="1"/>
        <v>2.5619369369369364E-2</v>
      </c>
      <c r="T6" s="194">
        <f t="shared" si="1"/>
        <v>1</v>
      </c>
      <c r="V6" s="32"/>
      <c r="W6" s="32"/>
      <c r="X6" s="32"/>
      <c r="Y6" s="32"/>
      <c r="Z6" s="32"/>
      <c r="AA6" s="32"/>
      <c r="AB6" s="32"/>
      <c r="AC6" s="32"/>
      <c r="AD6" s="32"/>
      <c r="AE6" s="32"/>
      <c r="AF6" s="32"/>
      <c r="AG6" s="32"/>
      <c r="AH6" s="32"/>
      <c r="AI6" s="32"/>
      <c r="AJ6" s="32"/>
      <c r="AK6" s="32"/>
      <c r="AL6" s="32"/>
    </row>
    <row r="7" spans="1:38" s="192" customFormat="1" ht="24" customHeight="1" x14ac:dyDescent="0.25">
      <c r="A7" s="422">
        <v>9</v>
      </c>
      <c r="B7" s="214" t="s">
        <v>22</v>
      </c>
      <c r="C7" s="194">
        <f t="shared" si="1"/>
        <v>0</v>
      </c>
      <c r="D7" s="194">
        <f t="shared" si="1"/>
        <v>1.8142235123367198E-2</v>
      </c>
      <c r="E7" s="194">
        <f t="shared" si="1"/>
        <v>0</v>
      </c>
      <c r="F7" s="194">
        <f t="shared" si="1"/>
        <v>0</v>
      </c>
      <c r="G7" s="194">
        <f t="shared" si="1"/>
        <v>0</v>
      </c>
      <c r="H7" s="194">
        <f t="shared" si="1"/>
        <v>0.98113207547169823</v>
      </c>
      <c r="I7" s="194">
        <f t="shared" si="1"/>
        <v>0</v>
      </c>
      <c r="J7" s="194">
        <f t="shared" si="1"/>
        <v>0</v>
      </c>
      <c r="K7" s="194">
        <f t="shared" si="1"/>
        <v>0</v>
      </c>
      <c r="L7" s="194">
        <f t="shared" si="1"/>
        <v>0</v>
      </c>
      <c r="M7" s="194">
        <f t="shared" si="1"/>
        <v>0</v>
      </c>
      <c r="N7" s="194">
        <f t="shared" si="1"/>
        <v>0</v>
      </c>
      <c r="O7" s="194">
        <f t="shared" si="1"/>
        <v>0</v>
      </c>
      <c r="P7" s="194">
        <f t="shared" si="1"/>
        <v>0</v>
      </c>
      <c r="Q7" s="194">
        <f t="shared" si="1"/>
        <v>0</v>
      </c>
      <c r="R7" s="194">
        <f t="shared" si="1"/>
        <v>0</v>
      </c>
      <c r="S7" s="194">
        <f t="shared" si="1"/>
        <v>7.2568940493468806E-4</v>
      </c>
      <c r="T7" s="194">
        <f t="shared" si="1"/>
        <v>1</v>
      </c>
      <c r="V7" s="32"/>
      <c r="W7" s="32"/>
      <c r="X7" s="32"/>
      <c r="Y7" s="32"/>
      <c r="Z7" s="32"/>
      <c r="AA7" s="32"/>
      <c r="AB7" s="32"/>
      <c r="AC7" s="32"/>
      <c r="AD7" s="32"/>
      <c r="AE7" s="32"/>
      <c r="AF7" s="32"/>
      <c r="AG7" s="32"/>
      <c r="AH7" s="32"/>
      <c r="AI7" s="32"/>
      <c r="AJ7" s="32"/>
      <c r="AK7" s="32"/>
      <c r="AL7" s="32"/>
    </row>
    <row r="8" spans="1:38" s="192" customFormat="1" ht="24" customHeight="1" x14ac:dyDescent="0.25">
      <c r="A8" s="422">
        <v>11</v>
      </c>
      <c r="B8" s="193" t="s">
        <v>25</v>
      </c>
      <c r="C8" s="194">
        <f t="shared" si="1"/>
        <v>0</v>
      </c>
      <c r="D8" s="194">
        <f t="shared" si="1"/>
        <v>1.1961722488038279E-3</v>
      </c>
      <c r="E8" s="194">
        <f t="shared" si="1"/>
        <v>0</v>
      </c>
      <c r="F8" s="194">
        <f t="shared" si="1"/>
        <v>0.9976076555023925</v>
      </c>
      <c r="G8" s="194">
        <f t="shared" si="1"/>
        <v>0</v>
      </c>
      <c r="H8" s="194">
        <f t="shared" si="1"/>
        <v>0</v>
      </c>
      <c r="I8" s="194">
        <f t="shared" si="1"/>
        <v>0</v>
      </c>
      <c r="J8" s="194">
        <f t="shared" si="1"/>
        <v>1.1961722488038279E-3</v>
      </c>
      <c r="K8" s="194">
        <f t="shared" si="1"/>
        <v>0</v>
      </c>
      <c r="L8" s="194">
        <f t="shared" si="1"/>
        <v>0</v>
      </c>
      <c r="M8" s="194">
        <f t="shared" si="1"/>
        <v>0</v>
      </c>
      <c r="N8" s="194">
        <f t="shared" si="1"/>
        <v>0</v>
      </c>
      <c r="O8" s="194">
        <f t="shared" si="1"/>
        <v>0</v>
      </c>
      <c r="P8" s="194">
        <f t="shared" si="1"/>
        <v>0</v>
      </c>
      <c r="Q8" s="194">
        <f t="shared" si="1"/>
        <v>0</v>
      </c>
      <c r="R8" s="194">
        <f t="shared" si="1"/>
        <v>0</v>
      </c>
      <c r="S8" s="194">
        <f t="shared" si="1"/>
        <v>0</v>
      </c>
      <c r="T8" s="194">
        <f t="shared" si="1"/>
        <v>1</v>
      </c>
      <c r="V8" s="32"/>
      <c r="W8" s="32"/>
      <c r="X8" s="32"/>
      <c r="Y8" s="32"/>
      <c r="Z8" s="32"/>
      <c r="AA8" s="32"/>
      <c r="AB8" s="32"/>
      <c r="AC8" s="32"/>
      <c r="AD8" s="32"/>
      <c r="AE8" s="32"/>
      <c r="AF8" s="32"/>
      <c r="AG8" s="32"/>
      <c r="AH8" s="32"/>
      <c r="AI8" s="32"/>
      <c r="AJ8" s="32"/>
      <c r="AK8" s="32"/>
      <c r="AL8" s="32"/>
    </row>
    <row r="9" spans="1:38" s="192" customFormat="1" ht="24" customHeight="1" x14ac:dyDescent="0.25">
      <c r="A9" s="422">
        <v>17</v>
      </c>
      <c r="B9" s="214" t="s">
        <v>30</v>
      </c>
      <c r="C9" s="194">
        <f t="shared" si="1"/>
        <v>0</v>
      </c>
      <c r="D9" s="194">
        <f t="shared" si="1"/>
        <v>0</v>
      </c>
      <c r="E9" s="194">
        <f t="shared" si="1"/>
        <v>0</v>
      </c>
      <c r="F9" s="194">
        <f t="shared" si="1"/>
        <v>3.9840637450199202E-3</v>
      </c>
      <c r="G9" s="194">
        <f t="shared" si="1"/>
        <v>0</v>
      </c>
      <c r="H9" s="194">
        <f t="shared" si="1"/>
        <v>0</v>
      </c>
      <c r="I9" s="194">
        <f t="shared" si="1"/>
        <v>0</v>
      </c>
      <c r="J9" s="194">
        <f t="shared" si="1"/>
        <v>0</v>
      </c>
      <c r="K9" s="194">
        <f t="shared" si="1"/>
        <v>0</v>
      </c>
      <c r="L9" s="194">
        <f t="shared" si="1"/>
        <v>0.99601593625498008</v>
      </c>
      <c r="M9" s="194">
        <f t="shared" si="1"/>
        <v>0</v>
      </c>
      <c r="N9" s="194">
        <f t="shared" si="1"/>
        <v>0</v>
      </c>
      <c r="O9" s="194">
        <f t="shared" si="1"/>
        <v>0</v>
      </c>
      <c r="P9" s="194">
        <f t="shared" si="1"/>
        <v>0</v>
      </c>
      <c r="Q9" s="194">
        <f t="shared" si="1"/>
        <v>0</v>
      </c>
      <c r="R9" s="194">
        <f t="shared" si="1"/>
        <v>0</v>
      </c>
      <c r="S9" s="194">
        <f t="shared" si="1"/>
        <v>0</v>
      </c>
      <c r="T9" s="194">
        <f t="shared" si="1"/>
        <v>1</v>
      </c>
      <c r="V9" s="32"/>
      <c r="W9" s="32"/>
      <c r="X9" s="32"/>
      <c r="Y9" s="32"/>
      <c r="Z9" s="32"/>
      <c r="AA9" s="32"/>
      <c r="AB9" s="32"/>
      <c r="AC9" s="32"/>
      <c r="AD9" s="32"/>
      <c r="AE9" s="32"/>
      <c r="AF9" s="32"/>
      <c r="AG9" s="32"/>
      <c r="AH9" s="32"/>
      <c r="AI9" s="32"/>
      <c r="AJ9" s="32"/>
      <c r="AK9" s="32"/>
      <c r="AL9" s="32"/>
    </row>
    <row r="10" spans="1:38" s="192" customFormat="1" ht="24" customHeight="1" x14ac:dyDescent="0.25">
      <c r="A10" s="422">
        <v>19</v>
      </c>
      <c r="B10" s="214" t="s">
        <v>33</v>
      </c>
      <c r="C10" s="194">
        <f t="shared" si="1"/>
        <v>3.4364261168384879E-3</v>
      </c>
      <c r="D10" s="194">
        <f t="shared" si="1"/>
        <v>0</v>
      </c>
      <c r="E10" s="194">
        <f t="shared" si="1"/>
        <v>0</v>
      </c>
      <c r="F10" s="194">
        <f t="shared" si="1"/>
        <v>0</v>
      </c>
      <c r="G10" s="194">
        <f t="shared" si="1"/>
        <v>0</v>
      </c>
      <c r="H10" s="194">
        <f t="shared" si="1"/>
        <v>0</v>
      </c>
      <c r="I10" s="194">
        <f t="shared" si="1"/>
        <v>0</v>
      </c>
      <c r="J10" s="194">
        <f t="shared" si="1"/>
        <v>0</v>
      </c>
      <c r="K10" s="194">
        <f t="shared" si="1"/>
        <v>0</v>
      </c>
      <c r="L10" s="194">
        <f t="shared" si="1"/>
        <v>0</v>
      </c>
      <c r="M10" s="194">
        <f t="shared" si="1"/>
        <v>0</v>
      </c>
      <c r="N10" s="194">
        <f t="shared" si="1"/>
        <v>3.4364261168384879E-3</v>
      </c>
      <c r="O10" s="194">
        <f t="shared" si="1"/>
        <v>0</v>
      </c>
      <c r="P10" s="194">
        <f t="shared" si="1"/>
        <v>0</v>
      </c>
      <c r="Q10" s="194">
        <f t="shared" si="1"/>
        <v>0.98739977090492548</v>
      </c>
      <c r="R10" s="194">
        <f t="shared" si="1"/>
        <v>0</v>
      </c>
      <c r="S10" s="194">
        <f t="shared" si="1"/>
        <v>5.7273768613974796E-3</v>
      </c>
      <c r="T10" s="194">
        <f t="shared" si="1"/>
        <v>1</v>
      </c>
      <c r="V10" s="32"/>
      <c r="W10" s="32"/>
      <c r="X10" s="32"/>
      <c r="Y10" s="32"/>
      <c r="Z10" s="32"/>
      <c r="AA10" s="32"/>
      <c r="AB10" s="32"/>
      <c r="AC10" s="32"/>
      <c r="AD10" s="32"/>
      <c r="AE10" s="32"/>
      <c r="AF10" s="32"/>
      <c r="AG10" s="32"/>
      <c r="AH10" s="32"/>
      <c r="AI10" s="32"/>
      <c r="AJ10" s="32"/>
      <c r="AK10" s="32"/>
      <c r="AL10" s="32"/>
    </row>
    <row r="11" spans="1:38" s="192" customFormat="1" ht="24" customHeight="1" x14ac:dyDescent="0.25">
      <c r="A11" s="422">
        <v>21</v>
      </c>
      <c r="B11" s="214" t="s">
        <v>35</v>
      </c>
      <c r="C11" s="194">
        <f t="shared" si="1"/>
        <v>0</v>
      </c>
      <c r="D11" s="194">
        <f t="shared" si="1"/>
        <v>2.6054590570719603E-2</v>
      </c>
      <c r="E11" s="194">
        <f t="shared" si="1"/>
        <v>0</v>
      </c>
      <c r="F11" s="194">
        <f t="shared" si="1"/>
        <v>0</v>
      </c>
      <c r="G11" s="194">
        <f t="shared" si="1"/>
        <v>3.722084367245658E-3</v>
      </c>
      <c r="H11" s="194">
        <f t="shared" si="1"/>
        <v>3.722084367245658E-3</v>
      </c>
      <c r="I11" s="194">
        <f t="shared" si="1"/>
        <v>0</v>
      </c>
      <c r="J11" s="194">
        <f t="shared" si="1"/>
        <v>4.9627791563275434E-3</v>
      </c>
      <c r="K11" s="194">
        <f t="shared" si="1"/>
        <v>0</v>
      </c>
      <c r="L11" s="194">
        <f t="shared" si="1"/>
        <v>2.9776674937965261E-2</v>
      </c>
      <c r="M11" s="194">
        <f t="shared" si="1"/>
        <v>0</v>
      </c>
      <c r="N11" s="194">
        <f t="shared" si="1"/>
        <v>0.22828784119106707</v>
      </c>
      <c r="O11" s="194">
        <f t="shared" si="1"/>
        <v>4.9627791563275434E-3</v>
      </c>
      <c r="P11" s="194">
        <f t="shared" si="1"/>
        <v>0</v>
      </c>
      <c r="Q11" s="194">
        <f t="shared" si="1"/>
        <v>0.69851116625310183</v>
      </c>
      <c r="R11" s="194">
        <f t="shared" si="1"/>
        <v>0</v>
      </c>
      <c r="S11" s="194">
        <f t="shared" si="1"/>
        <v>0</v>
      </c>
      <c r="T11" s="194">
        <f t="shared" si="1"/>
        <v>1</v>
      </c>
      <c r="V11" s="32"/>
      <c r="W11" s="32"/>
      <c r="X11" s="32"/>
      <c r="Y11" s="32"/>
      <c r="Z11" s="32"/>
      <c r="AA11" s="32"/>
      <c r="AB11" s="32"/>
      <c r="AC11" s="32"/>
      <c r="AD11" s="32"/>
      <c r="AE11" s="32"/>
      <c r="AF11" s="32"/>
      <c r="AG11" s="32"/>
      <c r="AH11" s="32"/>
      <c r="AI11" s="32"/>
      <c r="AJ11" s="32"/>
      <c r="AK11" s="32"/>
      <c r="AL11" s="32"/>
    </row>
    <row r="12" spans="1:38" s="192" customFormat="1" ht="24" customHeight="1" x14ac:dyDescent="0.25">
      <c r="A12" s="422">
        <v>25</v>
      </c>
      <c r="B12" s="193" t="s">
        <v>202</v>
      </c>
      <c r="C12" s="194">
        <f t="shared" si="1"/>
        <v>0.9878682842287696</v>
      </c>
      <c r="D12" s="194">
        <f t="shared" si="1"/>
        <v>0</v>
      </c>
      <c r="E12" s="194">
        <f t="shared" si="1"/>
        <v>0</v>
      </c>
      <c r="F12" s="194">
        <f t="shared" si="1"/>
        <v>0</v>
      </c>
      <c r="G12" s="194">
        <f t="shared" si="1"/>
        <v>8.6655112651646442E-4</v>
      </c>
      <c r="H12" s="194">
        <f t="shared" si="1"/>
        <v>0</v>
      </c>
      <c r="I12" s="194">
        <f t="shared" si="1"/>
        <v>0</v>
      </c>
      <c r="J12" s="194">
        <f t="shared" si="1"/>
        <v>0</v>
      </c>
      <c r="K12" s="194">
        <f t="shared" si="1"/>
        <v>0</v>
      </c>
      <c r="L12" s="194">
        <f t="shared" si="1"/>
        <v>0</v>
      </c>
      <c r="M12" s="194">
        <f t="shared" si="1"/>
        <v>0</v>
      </c>
      <c r="N12" s="194">
        <f t="shared" si="1"/>
        <v>0</v>
      </c>
      <c r="O12" s="194">
        <f t="shared" si="1"/>
        <v>0</v>
      </c>
      <c r="P12" s="194">
        <f t="shared" si="1"/>
        <v>0</v>
      </c>
      <c r="Q12" s="194">
        <f t="shared" si="1"/>
        <v>0</v>
      </c>
      <c r="R12" s="194">
        <f t="shared" si="1"/>
        <v>0</v>
      </c>
      <c r="S12" s="194">
        <f t="shared" si="1"/>
        <v>1.1265164644714037E-2</v>
      </c>
      <c r="T12" s="194">
        <f t="shared" si="1"/>
        <v>1</v>
      </c>
      <c r="V12" s="32"/>
      <c r="W12" s="32"/>
      <c r="X12" s="32"/>
      <c r="Y12" s="32"/>
      <c r="Z12" s="32"/>
      <c r="AA12" s="32"/>
      <c r="AB12" s="32"/>
      <c r="AC12" s="32"/>
      <c r="AD12" s="32"/>
      <c r="AE12" s="32"/>
      <c r="AF12" s="32"/>
      <c r="AG12" s="32"/>
      <c r="AH12" s="32"/>
      <c r="AI12" s="32"/>
      <c r="AJ12" s="32"/>
      <c r="AK12" s="32"/>
      <c r="AL12" s="32"/>
    </row>
    <row r="13" spans="1:38" s="192" customFormat="1" ht="24" customHeight="1" x14ac:dyDescent="0.25">
      <c r="A13" s="422">
        <v>27</v>
      </c>
      <c r="B13" s="193" t="s">
        <v>41</v>
      </c>
      <c r="C13" s="194">
        <f t="shared" si="1"/>
        <v>0</v>
      </c>
      <c r="D13" s="194">
        <f t="shared" si="1"/>
        <v>0</v>
      </c>
      <c r="E13" s="194">
        <f t="shared" si="1"/>
        <v>0</v>
      </c>
      <c r="F13" s="194">
        <f t="shared" si="1"/>
        <v>0</v>
      </c>
      <c r="G13" s="194">
        <f t="shared" si="1"/>
        <v>0.98713826366559487</v>
      </c>
      <c r="H13" s="194">
        <f t="shared" si="1"/>
        <v>9.6463022508038593E-3</v>
      </c>
      <c r="I13" s="194">
        <f t="shared" si="1"/>
        <v>0</v>
      </c>
      <c r="J13" s="194">
        <f t="shared" si="1"/>
        <v>0</v>
      </c>
      <c r="K13" s="194">
        <f t="shared" si="1"/>
        <v>0</v>
      </c>
      <c r="L13" s="194">
        <f t="shared" si="1"/>
        <v>0</v>
      </c>
      <c r="M13" s="194">
        <f t="shared" si="1"/>
        <v>0</v>
      </c>
      <c r="N13" s="194">
        <f t="shared" si="1"/>
        <v>0</v>
      </c>
      <c r="O13" s="194">
        <f t="shared" si="1"/>
        <v>0</v>
      </c>
      <c r="P13" s="194">
        <f t="shared" si="1"/>
        <v>0</v>
      </c>
      <c r="Q13" s="194">
        <f t="shared" si="1"/>
        <v>0</v>
      </c>
      <c r="R13" s="194">
        <f t="shared" si="1"/>
        <v>0</v>
      </c>
      <c r="S13" s="194">
        <f t="shared" si="1"/>
        <v>3.2154340836012861E-3</v>
      </c>
      <c r="T13" s="194">
        <f t="shared" si="1"/>
        <v>1</v>
      </c>
      <c r="V13" s="32"/>
      <c r="W13" s="32"/>
      <c r="X13" s="32"/>
      <c r="Y13" s="32"/>
      <c r="Z13" s="32"/>
      <c r="AA13" s="32"/>
      <c r="AB13" s="32"/>
      <c r="AC13" s="32"/>
      <c r="AD13" s="32"/>
      <c r="AE13" s="32"/>
      <c r="AF13" s="32"/>
      <c r="AG13" s="32"/>
      <c r="AH13" s="32"/>
      <c r="AI13" s="32"/>
      <c r="AJ13" s="32"/>
      <c r="AK13" s="32"/>
      <c r="AL13" s="32"/>
    </row>
    <row r="14" spans="1:38" s="192" customFormat="1" ht="24" customHeight="1" x14ac:dyDescent="0.25">
      <c r="A14" s="422">
        <v>33</v>
      </c>
      <c r="B14" s="215" t="s">
        <v>46</v>
      </c>
      <c r="C14" s="194">
        <f t="shared" si="1"/>
        <v>1.4031805425631433E-2</v>
      </c>
      <c r="D14" s="194">
        <f t="shared" si="1"/>
        <v>2.2450888681010285E-2</v>
      </c>
      <c r="E14" s="194">
        <f t="shared" si="1"/>
        <v>0</v>
      </c>
      <c r="F14" s="194">
        <f t="shared" si="1"/>
        <v>9.3545369504209543E-4</v>
      </c>
      <c r="G14" s="194">
        <f t="shared" si="1"/>
        <v>0</v>
      </c>
      <c r="H14" s="194">
        <f t="shared" si="1"/>
        <v>1.1225444340505146E-2</v>
      </c>
      <c r="I14" s="194">
        <f t="shared" si="1"/>
        <v>0</v>
      </c>
      <c r="J14" s="194">
        <f t="shared" si="1"/>
        <v>0</v>
      </c>
      <c r="K14" s="194">
        <f t="shared" si="1"/>
        <v>0.92703461178671676</v>
      </c>
      <c r="L14" s="194">
        <f t="shared" si="1"/>
        <v>3.7418147801683817E-3</v>
      </c>
      <c r="M14" s="194">
        <f t="shared" si="1"/>
        <v>0</v>
      </c>
      <c r="N14" s="194">
        <f t="shared" si="1"/>
        <v>1.8709073900841909E-3</v>
      </c>
      <c r="O14" s="194">
        <f t="shared" si="1"/>
        <v>0</v>
      </c>
      <c r="P14" s="194">
        <f t="shared" si="1"/>
        <v>0</v>
      </c>
      <c r="Q14" s="194">
        <f t="shared" si="1"/>
        <v>1.4967259120673523E-2</v>
      </c>
      <c r="R14" s="194">
        <f t="shared" si="1"/>
        <v>0</v>
      </c>
      <c r="S14" s="194">
        <f t="shared" si="1"/>
        <v>3.7418147801683817E-3</v>
      </c>
      <c r="T14" s="194">
        <f t="shared" si="1"/>
        <v>1</v>
      </c>
      <c r="V14" s="32"/>
      <c r="W14" s="32"/>
      <c r="X14" s="32"/>
      <c r="Y14" s="32"/>
      <c r="Z14" s="32"/>
      <c r="AA14" s="32"/>
      <c r="AB14" s="32"/>
      <c r="AC14" s="32"/>
      <c r="AD14" s="32"/>
      <c r="AE14" s="32"/>
      <c r="AF14" s="32"/>
      <c r="AG14" s="32"/>
      <c r="AH14" s="32"/>
      <c r="AI14" s="32"/>
      <c r="AJ14" s="32"/>
      <c r="AK14" s="32"/>
      <c r="AL14" s="32"/>
    </row>
    <row r="15" spans="1:38" s="192" customFormat="1" ht="24" customHeight="1" x14ac:dyDescent="0.25">
      <c r="A15" s="422">
        <v>37</v>
      </c>
      <c r="B15" s="215" t="s">
        <v>48</v>
      </c>
      <c r="C15" s="194">
        <f t="shared" si="1"/>
        <v>0</v>
      </c>
      <c r="D15" s="194">
        <f t="shared" si="1"/>
        <v>0</v>
      </c>
      <c r="E15" s="194">
        <f t="shared" si="1"/>
        <v>0.96671289875173383</v>
      </c>
      <c r="F15" s="194">
        <f t="shared" si="1"/>
        <v>0</v>
      </c>
      <c r="G15" s="194">
        <f t="shared" si="1"/>
        <v>2.7739251040221919E-3</v>
      </c>
      <c r="H15" s="194">
        <f t="shared" si="1"/>
        <v>0</v>
      </c>
      <c r="I15" s="194">
        <f t="shared" si="1"/>
        <v>0</v>
      </c>
      <c r="J15" s="194">
        <f t="shared" si="1"/>
        <v>8.3217753120665757E-3</v>
      </c>
      <c r="K15" s="194">
        <f t="shared" si="1"/>
        <v>4.1608876560332879E-3</v>
      </c>
      <c r="L15" s="194">
        <f t="shared" si="1"/>
        <v>0</v>
      </c>
      <c r="M15" s="194">
        <f t="shared" si="1"/>
        <v>0</v>
      </c>
      <c r="N15" s="194">
        <f t="shared" si="1"/>
        <v>2.7739251040221919E-3</v>
      </c>
      <c r="O15" s="194">
        <f t="shared" si="1"/>
        <v>0</v>
      </c>
      <c r="P15" s="194">
        <f t="shared" si="1"/>
        <v>2.7739251040221919E-3</v>
      </c>
      <c r="Q15" s="194">
        <f t="shared" si="1"/>
        <v>4.1608876560332879E-3</v>
      </c>
      <c r="R15" s="194">
        <f t="shared" si="1"/>
        <v>0</v>
      </c>
      <c r="S15" s="194">
        <f t="shared" si="1"/>
        <v>8.3217753120665757E-3</v>
      </c>
      <c r="T15" s="194">
        <f t="shared" si="1"/>
        <v>1</v>
      </c>
    </row>
    <row r="16" spans="1:38" s="192" customFormat="1" ht="24" customHeight="1" x14ac:dyDescent="0.25">
      <c r="A16" s="422">
        <v>39</v>
      </c>
      <c r="B16" s="215" t="s">
        <v>51</v>
      </c>
      <c r="C16" s="194">
        <f t="shared" si="1"/>
        <v>0</v>
      </c>
      <c r="D16" s="194">
        <f t="shared" si="1"/>
        <v>3.3311125916055963E-3</v>
      </c>
      <c r="E16" s="194">
        <f t="shared" si="1"/>
        <v>0</v>
      </c>
      <c r="F16" s="194">
        <f t="shared" si="1"/>
        <v>0</v>
      </c>
      <c r="G16" s="194">
        <f t="shared" si="1"/>
        <v>1.3324450366422385E-3</v>
      </c>
      <c r="H16" s="194">
        <f t="shared" si="1"/>
        <v>0</v>
      </c>
      <c r="I16" s="194">
        <f t="shared" si="1"/>
        <v>0</v>
      </c>
      <c r="J16" s="194">
        <f t="shared" si="1"/>
        <v>0.99467021985343107</v>
      </c>
      <c r="K16" s="194">
        <f t="shared" si="1"/>
        <v>0</v>
      </c>
      <c r="L16" s="194">
        <f t="shared" si="1"/>
        <v>0</v>
      </c>
      <c r="M16" s="194">
        <f t="shared" si="1"/>
        <v>0</v>
      </c>
      <c r="N16" s="194">
        <f t="shared" si="1"/>
        <v>0</v>
      </c>
      <c r="O16" s="194">
        <f t="shared" si="1"/>
        <v>0</v>
      </c>
      <c r="P16" s="194">
        <f t="shared" si="1"/>
        <v>0</v>
      </c>
      <c r="Q16" s="194">
        <f t="shared" si="1"/>
        <v>6.6622251832111927E-4</v>
      </c>
      <c r="R16" s="194">
        <f t="shared" si="1"/>
        <v>0</v>
      </c>
      <c r="S16" s="194">
        <f t="shared" si="1"/>
        <v>0</v>
      </c>
      <c r="T16" s="194">
        <f t="shared" si="1"/>
        <v>1</v>
      </c>
    </row>
    <row r="17" spans="1:21" s="192" customFormat="1" ht="24" customHeight="1" x14ac:dyDescent="0.25">
      <c r="A17" s="422">
        <v>41</v>
      </c>
      <c r="B17" s="193" t="s">
        <v>53</v>
      </c>
      <c r="C17" s="194">
        <f t="shared" si="1"/>
        <v>0</v>
      </c>
      <c r="D17" s="194">
        <f t="shared" si="1"/>
        <v>1.2096774193548388E-2</v>
      </c>
      <c r="E17" s="194">
        <f t="shared" si="1"/>
        <v>0</v>
      </c>
      <c r="F17" s="194">
        <f t="shared" si="1"/>
        <v>0</v>
      </c>
      <c r="G17" s="194">
        <f t="shared" si="1"/>
        <v>0</v>
      </c>
      <c r="H17" s="194">
        <f t="shared" si="1"/>
        <v>0</v>
      </c>
      <c r="I17" s="194">
        <f t="shared" si="1"/>
        <v>0</v>
      </c>
      <c r="J17" s="194">
        <f t="shared" si="1"/>
        <v>0.98790322580645162</v>
      </c>
      <c r="K17" s="194">
        <f t="shared" si="1"/>
        <v>0</v>
      </c>
      <c r="L17" s="194">
        <f t="shared" si="1"/>
        <v>0</v>
      </c>
      <c r="M17" s="194">
        <f t="shared" si="1"/>
        <v>0</v>
      </c>
      <c r="N17" s="194">
        <f t="shared" si="1"/>
        <v>0</v>
      </c>
      <c r="O17" s="194">
        <f t="shared" si="1"/>
        <v>0</v>
      </c>
      <c r="P17" s="194">
        <f t="shared" si="1"/>
        <v>0</v>
      </c>
      <c r="Q17" s="194">
        <f t="shared" si="1"/>
        <v>0</v>
      </c>
      <c r="R17" s="194">
        <f t="shared" si="1"/>
        <v>0</v>
      </c>
      <c r="S17" s="194">
        <f t="shared" si="1"/>
        <v>0</v>
      </c>
      <c r="T17" s="194">
        <f t="shared" si="1"/>
        <v>1</v>
      </c>
      <c r="U17" s="195"/>
    </row>
    <row r="18" spans="1:21" s="192" customFormat="1" ht="24" customHeight="1" x14ac:dyDescent="0.25">
      <c r="A18" s="422">
        <v>45</v>
      </c>
      <c r="B18" s="215" t="s">
        <v>162</v>
      </c>
      <c r="C18" s="194">
        <f t="shared" si="1"/>
        <v>0</v>
      </c>
      <c r="D18" s="194">
        <f t="shared" si="1"/>
        <v>0</v>
      </c>
      <c r="E18" s="194">
        <f t="shared" si="1"/>
        <v>0</v>
      </c>
      <c r="F18" s="194">
        <f t="shared" ref="C18:T22" si="2">+F40/$T40</f>
        <v>0</v>
      </c>
      <c r="G18" s="194">
        <f t="shared" si="2"/>
        <v>0</v>
      </c>
      <c r="H18" s="194">
        <f t="shared" si="2"/>
        <v>0</v>
      </c>
      <c r="I18" s="194">
        <f t="shared" si="2"/>
        <v>0</v>
      </c>
      <c r="J18" s="194">
        <f t="shared" si="2"/>
        <v>0</v>
      </c>
      <c r="K18" s="194">
        <f t="shared" si="2"/>
        <v>0</v>
      </c>
      <c r="L18" s="194">
        <f t="shared" si="2"/>
        <v>0</v>
      </c>
      <c r="M18" s="194">
        <f t="shared" si="2"/>
        <v>0</v>
      </c>
      <c r="N18" s="194">
        <f t="shared" si="2"/>
        <v>0</v>
      </c>
      <c r="O18" s="194">
        <f t="shared" si="2"/>
        <v>0.99640287769784175</v>
      </c>
      <c r="P18" s="194">
        <f t="shared" si="2"/>
        <v>0</v>
      </c>
      <c r="Q18" s="194">
        <f t="shared" si="2"/>
        <v>3.5971223021582736E-3</v>
      </c>
      <c r="R18" s="194">
        <f t="shared" si="2"/>
        <v>0</v>
      </c>
      <c r="S18" s="194">
        <f t="shared" si="2"/>
        <v>0</v>
      </c>
      <c r="T18" s="194">
        <f t="shared" si="2"/>
        <v>1</v>
      </c>
    </row>
    <row r="19" spans="1:21" s="192" customFormat="1" ht="24" customHeight="1" x14ac:dyDescent="0.25">
      <c r="A19" s="422">
        <v>47</v>
      </c>
      <c r="B19" s="215" t="s">
        <v>60</v>
      </c>
      <c r="C19" s="194">
        <f t="shared" si="2"/>
        <v>0</v>
      </c>
      <c r="D19" s="194">
        <f t="shared" si="2"/>
        <v>0</v>
      </c>
      <c r="E19" s="194">
        <f t="shared" si="2"/>
        <v>0</v>
      </c>
      <c r="F19" s="194">
        <f t="shared" si="2"/>
        <v>0</v>
      </c>
      <c r="G19" s="194">
        <f t="shared" si="2"/>
        <v>0</v>
      </c>
      <c r="H19" s="194">
        <f t="shared" si="2"/>
        <v>0</v>
      </c>
      <c r="I19" s="194">
        <f t="shared" si="2"/>
        <v>0</v>
      </c>
      <c r="J19" s="194">
        <f t="shared" si="2"/>
        <v>0</v>
      </c>
      <c r="K19" s="194">
        <f t="shared" si="2"/>
        <v>0</v>
      </c>
      <c r="L19" s="194">
        <f t="shared" si="2"/>
        <v>0</v>
      </c>
      <c r="M19" s="194">
        <f t="shared" si="2"/>
        <v>0</v>
      </c>
      <c r="N19" s="194">
        <f t="shared" si="2"/>
        <v>0</v>
      </c>
      <c r="O19" s="194">
        <f t="shared" si="2"/>
        <v>0</v>
      </c>
      <c r="P19" s="194">
        <f t="shared" si="2"/>
        <v>1</v>
      </c>
      <c r="Q19" s="194">
        <f t="shared" si="2"/>
        <v>0</v>
      </c>
      <c r="R19" s="194">
        <f t="shared" si="2"/>
        <v>0</v>
      </c>
      <c r="S19" s="194">
        <f t="shared" si="2"/>
        <v>0</v>
      </c>
      <c r="T19" s="194">
        <f t="shared" si="2"/>
        <v>1</v>
      </c>
    </row>
    <row r="20" spans="1:21" s="192" customFormat="1" ht="24" customHeight="1" x14ac:dyDescent="0.25">
      <c r="A20" s="422">
        <v>49</v>
      </c>
      <c r="B20" s="215" t="s">
        <v>63</v>
      </c>
      <c r="C20" s="194">
        <f t="shared" si="2"/>
        <v>0</v>
      </c>
      <c r="D20" s="194">
        <f t="shared" si="2"/>
        <v>0</v>
      </c>
      <c r="E20" s="194">
        <f t="shared" si="2"/>
        <v>0</v>
      </c>
      <c r="F20" s="194">
        <f t="shared" si="2"/>
        <v>0</v>
      </c>
      <c r="G20" s="194">
        <f t="shared" si="2"/>
        <v>7.8369905956112839E-4</v>
      </c>
      <c r="H20" s="194">
        <f t="shared" si="2"/>
        <v>0</v>
      </c>
      <c r="I20" s="194">
        <f t="shared" si="2"/>
        <v>0</v>
      </c>
      <c r="J20" s="194">
        <f t="shared" si="2"/>
        <v>0</v>
      </c>
      <c r="K20" s="194">
        <f t="shared" si="2"/>
        <v>0</v>
      </c>
      <c r="L20" s="194">
        <f t="shared" si="2"/>
        <v>0</v>
      </c>
      <c r="M20" s="194">
        <f t="shared" si="2"/>
        <v>0</v>
      </c>
      <c r="N20" s="194">
        <f t="shared" si="2"/>
        <v>0.98393416927899691</v>
      </c>
      <c r="O20" s="194">
        <f t="shared" si="2"/>
        <v>0</v>
      </c>
      <c r="P20" s="194">
        <f t="shared" si="2"/>
        <v>0</v>
      </c>
      <c r="Q20" s="194">
        <f t="shared" si="2"/>
        <v>7.8369905956112845E-3</v>
      </c>
      <c r="R20" s="194">
        <f t="shared" si="2"/>
        <v>0</v>
      </c>
      <c r="S20" s="194">
        <f t="shared" si="2"/>
        <v>7.4451410658307191E-3</v>
      </c>
      <c r="T20" s="194">
        <f t="shared" si="2"/>
        <v>1</v>
      </c>
    </row>
    <row r="21" spans="1:21" s="192" customFormat="1" ht="24" customHeight="1" x14ac:dyDescent="0.25">
      <c r="A21" s="422">
        <v>51</v>
      </c>
      <c r="B21" s="215" t="s">
        <v>66</v>
      </c>
      <c r="C21" s="194">
        <f t="shared" si="2"/>
        <v>0</v>
      </c>
      <c r="D21" s="194">
        <f t="shared" si="2"/>
        <v>0</v>
      </c>
      <c r="E21" s="194">
        <f t="shared" si="2"/>
        <v>0</v>
      </c>
      <c r="F21" s="194">
        <f t="shared" si="2"/>
        <v>0</v>
      </c>
      <c r="G21" s="194">
        <f t="shared" si="2"/>
        <v>0</v>
      </c>
      <c r="H21" s="194">
        <f t="shared" si="2"/>
        <v>0</v>
      </c>
      <c r="I21" s="194">
        <f t="shared" si="2"/>
        <v>0</v>
      </c>
      <c r="J21" s="194">
        <f t="shared" si="2"/>
        <v>0</v>
      </c>
      <c r="K21" s="194">
        <f t="shared" si="2"/>
        <v>0</v>
      </c>
      <c r="L21" s="194">
        <f t="shared" si="2"/>
        <v>0</v>
      </c>
      <c r="M21" s="194">
        <f t="shared" si="2"/>
        <v>1</v>
      </c>
      <c r="N21" s="194">
        <f t="shared" si="2"/>
        <v>0</v>
      </c>
      <c r="O21" s="194">
        <f t="shared" si="2"/>
        <v>0</v>
      </c>
      <c r="P21" s="194">
        <f t="shared" si="2"/>
        <v>0</v>
      </c>
      <c r="Q21" s="194">
        <f t="shared" si="2"/>
        <v>0</v>
      </c>
      <c r="R21" s="194">
        <f t="shared" si="2"/>
        <v>0</v>
      </c>
      <c r="S21" s="194">
        <f t="shared" si="2"/>
        <v>0</v>
      </c>
      <c r="T21" s="194">
        <f t="shared" si="2"/>
        <v>1</v>
      </c>
    </row>
    <row r="22" spans="1:21" s="192" customFormat="1" ht="24" customHeight="1" x14ac:dyDescent="0.25">
      <c r="A22" s="422">
        <v>53</v>
      </c>
      <c r="B22" s="216" t="s">
        <v>159</v>
      </c>
      <c r="C22" s="197">
        <f t="shared" si="2"/>
        <v>0</v>
      </c>
      <c r="D22" s="197">
        <f t="shared" si="2"/>
        <v>0</v>
      </c>
      <c r="E22" s="197">
        <f t="shared" si="2"/>
        <v>0</v>
      </c>
      <c r="F22" s="197">
        <f t="shared" si="2"/>
        <v>0</v>
      </c>
      <c r="G22" s="197">
        <f t="shared" si="2"/>
        <v>0</v>
      </c>
      <c r="H22" s="197">
        <f t="shared" si="2"/>
        <v>0</v>
      </c>
      <c r="I22" s="197">
        <f t="shared" si="2"/>
        <v>0</v>
      </c>
      <c r="J22" s="197">
        <f t="shared" si="2"/>
        <v>0</v>
      </c>
      <c r="K22" s="197">
        <f t="shared" si="2"/>
        <v>0</v>
      </c>
      <c r="L22" s="197">
        <f t="shared" si="2"/>
        <v>0</v>
      </c>
      <c r="M22" s="197">
        <f t="shared" si="2"/>
        <v>1</v>
      </c>
      <c r="N22" s="197">
        <f t="shared" si="2"/>
        <v>0</v>
      </c>
      <c r="O22" s="197">
        <f t="shared" si="2"/>
        <v>0</v>
      </c>
      <c r="P22" s="197">
        <f t="shared" si="2"/>
        <v>0</v>
      </c>
      <c r="Q22" s="197">
        <f t="shared" si="2"/>
        <v>0</v>
      </c>
      <c r="R22" s="197">
        <f t="shared" si="2"/>
        <v>0</v>
      </c>
      <c r="S22" s="197">
        <f t="shared" si="2"/>
        <v>0</v>
      </c>
      <c r="T22" s="197">
        <f t="shared" si="2"/>
        <v>1</v>
      </c>
    </row>
    <row r="23" spans="1:21" ht="50.25" customHeight="1" x14ac:dyDescent="0.25">
      <c r="B23" s="217"/>
    </row>
    <row r="24" spans="1:21" ht="60" customHeight="1" x14ac:dyDescent="0.25">
      <c r="B24" s="350" t="s">
        <v>199</v>
      </c>
      <c r="C24" s="351" t="s">
        <v>179</v>
      </c>
      <c r="D24" s="351" t="s">
        <v>180</v>
      </c>
      <c r="E24" s="351" t="s">
        <v>181</v>
      </c>
      <c r="F24" s="351" t="s">
        <v>182</v>
      </c>
      <c r="G24" s="351" t="s">
        <v>183</v>
      </c>
      <c r="H24" s="351" t="s">
        <v>184</v>
      </c>
      <c r="I24" s="351" t="s">
        <v>185</v>
      </c>
      <c r="J24" s="351" t="s">
        <v>186</v>
      </c>
      <c r="K24" s="351" t="s">
        <v>187</v>
      </c>
      <c r="L24" s="351" t="s">
        <v>188</v>
      </c>
      <c r="M24" s="351" t="s">
        <v>189</v>
      </c>
      <c r="N24" s="351" t="s">
        <v>190</v>
      </c>
      <c r="O24" s="351" t="s">
        <v>191</v>
      </c>
      <c r="P24" s="351" t="s">
        <v>192</v>
      </c>
      <c r="Q24" s="351" t="s">
        <v>193</v>
      </c>
      <c r="R24" s="351" t="s">
        <v>194</v>
      </c>
      <c r="S24" s="351" t="s">
        <v>195</v>
      </c>
      <c r="T24" s="352" t="s">
        <v>99</v>
      </c>
    </row>
    <row r="25" spans="1:21" s="192" customFormat="1" ht="24" customHeight="1" x14ac:dyDescent="0.25">
      <c r="A25" s="347" t="s">
        <v>4</v>
      </c>
      <c r="B25" s="348" t="s">
        <v>201</v>
      </c>
      <c r="C25" s="353">
        <v>143</v>
      </c>
      <c r="D25" s="353">
        <f>5398-200</f>
        <v>5198</v>
      </c>
      <c r="E25" s="353">
        <v>1009</v>
      </c>
      <c r="F25" s="353">
        <v>152</v>
      </c>
      <c r="G25" s="353">
        <v>1094</v>
      </c>
      <c r="H25" s="353">
        <v>286</v>
      </c>
      <c r="I25" s="353">
        <v>125</v>
      </c>
      <c r="J25" s="353"/>
      <c r="K25" s="353"/>
      <c r="L25" s="353">
        <v>40</v>
      </c>
      <c r="M25" s="353"/>
      <c r="N25" s="353">
        <v>248</v>
      </c>
      <c r="O25" s="353">
        <v>138</v>
      </c>
      <c r="P25" s="353"/>
      <c r="Q25" s="353">
        <v>171</v>
      </c>
      <c r="R25" s="353">
        <v>12</v>
      </c>
      <c r="S25" s="353"/>
      <c r="T25" s="354">
        <f>SUM(C25:S25)</f>
        <v>8616</v>
      </c>
      <c r="U25" s="32"/>
    </row>
    <row r="26" spans="1:21" s="192" customFormat="1" ht="24" customHeight="1" x14ac:dyDescent="0.25">
      <c r="A26" s="193" t="s">
        <v>12</v>
      </c>
      <c r="B26" s="214" t="s">
        <v>13</v>
      </c>
      <c r="C26" s="202">
        <v>37.333333333333336</v>
      </c>
      <c r="D26" s="202">
        <v>1966.6666666666677</v>
      </c>
      <c r="E26" s="202">
        <v>78.666666666666671</v>
      </c>
      <c r="F26" s="202"/>
      <c r="G26" s="202">
        <v>112.66666666666666</v>
      </c>
      <c r="H26" s="202"/>
      <c r="I26" s="202">
        <v>54</v>
      </c>
      <c r="J26" s="202">
        <v>2.333333333333333</v>
      </c>
      <c r="K26" s="202">
        <v>19.666666666666668</v>
      </c>
      <c r="L26" s="202"/>
      <c r="M26" s="202"/>
      <c r="N26" s="202">
        <v>429.33333333333337</v>
      </c>
      <c r="O26" s="202"/>
      <c r="P26" s="202">
        <v>69.333333333333329</v>
      </c>
      <c r="Q26" s="202"/>
      <c r="R26" s="203"/>
      <c r="S26" s="202">
        <v>222.33333333333334</v>
      </c>
      <c r="T26" s="204">
        <f t="shared" ref="T26:T44" si="3">SUM(C26:S26)</f>
        <v>2992.3333333333344</v>
      </c>
      <c r="U26" s="32"/>
    </row>
    <row r="27" spans="1:21" s="192" customFormat="1" ht="24" customHeight="1" x14ac:dyDescent="0.25">
      <c r="A27" s="193" t="s">
        <v>15</v>
      </c>
      <c r="B27" s="214" t="s">
        <v>16</v>
      </c>
      <c r="C27" s="203"/>
      <c r="D27" s="202"/>
      <c r="E27" s="203"/>
      <c r="F27" s="202"/>
      <c r="G27" s="203"/>
      <c r="H27" s="202"/>
      <c r="I27" s="202"/>
      <c r="J27" s="203"/>
      <c r="K27" s="202"/>
      <c r="L27" s="202">
        <v>31.666666666666671</v>
      </c>
      <c r="M27" s="202"/>
      <c r="N27" s="202">
        <v>104.33333333333333</v>
      </c>
      <c r="O27" s="202"/>
      <c r="P27" s="202"/>
      <c r="Q27" s="202"/>
      <c r="R27" s="203"/>
      <c r="S27" s="202"/>
      <c r="T27" s="204">
        <f t="shared" si="3"/>
        <v>136</v>
      </c>
      <c r="U27" s="32"/>
    </row>
    <row r="28" spans="1:21" s="192" customFormat="1" ht="24" customHeight="1" x14ac:dyDescent="0.25">
      <c r="A28" s="193" t="s">
        <v>17</v>
      </c>
      <c r="B28" s="214" t="s">
        <v>18</v>
      </c>
      <c r="C28" s="202">
        <v>1</v>
      </c>
      <c r="D28" s="202">
        <v>12.333333333333332</v>
      </c>
      <c r="E28" s="202">
        <v>0.66666666666666663</v>
      </c>
      <c r="F28" s="202">
        <v>1.6666666666666665</v>
      </c>
      <c r="G28" s="202">
        <v>1048.6666666666667</v>
      </c>
      <c r="H28" s="202"/>
      <c r="I28" s="202"/>
      <c r="J28" s="202">
        <v>2.6666666666666665</v>
      </c>
      <c r="K28" s="202"/>
      <c r="L28" s="202"/>
      <c r="M28" s="202"/>
      <c r="N28" s="202">
        <v>16.000000000000004</v>
      </c>
      <c r="O28" s="202">
        <v>54.666666666666664</v>
      </c>
      <c r="P28" s="202"/>
      <c r="Q28" s="202">
        <v>15</v>
      </c>
      <c r="R28" s="203">
        <v>1</v>
      </c>
      <c r="S28" s="202">
        <v>30.333333333333332</v>
      </c>
      <c r="T28" s="204">
        <f t="shared" si="3"/>
        <v>1184.0000000000002</v>
      </c>
      <c r="U28" s="32"/>
    </row>
    <row r="29" spans="1:21" s="192" customFormat="1" ht="24" customHeight="1" x14ac:dyDescent="0.25">
      <c r="A29" s="193" t="s">
        <v>21</v>
      </c>
      <c r="B29" s="214" t="s">
        <v>22</v>
      </c>
      <c r="C29" s="202"/>
      <c r="D29" s="202">
        <v>8.3333333333333321</v>
      </c>
      <c r="E29" s="202"/>
      <c r="F29" s="202"/>
      <c r="G29" s="202"/>
      <c r="H29" s="202">
        <v>450.66666666666663</v>
      </c>
      <c r="I29" s="203"/>
      <c r="J29" s="202"/>
      <c r="K29" s="202"/>
      <c r="L29" s="203"/>
      <c r="M29" s="203"/>
      <c r="N29" s="203"/>
      <c r="O29" s="203"/>
      <c r="P29" s="203"/>
      <c r="Q29" s="202"/>
      <c r="R29" s="203"/>
      <c r="S29" s="203">
        <v>0.33333333333333331</v>
      </c>
      <c r="T29" s="204">
        <f t="shared" si="3"/>
        <v>459.33333333333326</v>
      </c>
      <c r="U29" s="32"/>
    </row>
    <row r="30" spans="1:21" s="192" customFormat="1" ht="24" customHeight="1" x14ac:dyDescent="0.25">
      <c r="A30" s="193" t="s">
        <v>24</v>
      </c>
      <c r="B30" s="193" t="s">
        <v>25</v>
      </c>
      <c r="C30" s="203"/>
      <c r="D30" s="203">
        <v>0.66666666666666663</v>
      </c>
      <c r="E30" s="203"/>
      <c r="F30" s="203">
        <v>556</v>
      </c>
      <c r="G30" s="203"/>
      <c r="H30" s="203"/>
      <c r="I30" s="203"/>
      <c r="J30" s="203">
        <v>0.66666666666666663</v>
      </c>
      <c r="K30" s="203"/>
      <c r="L30" s="203"/>
      <c r="M30" s="203"/>
      <c r="N30" s="203"/>
      <c r="O30" s="203"/>
      <c r="P30" s="203"/>
      <c r="Q30" s="203"/>
      <c r="R30" s="203"/>
      <c r="S30" s="203"/>
      <c r="T30" s="204">
        <f>SUM(C30:S30)</f>
        <v>557.33333333333326</v>
      </c>
      <c r="U30" s="32"/>
    </row>
    <row r="31" spans="1:21" s="192" customFormat="1" ht="24" customHeight="1" x14ac:dyDescent="0.25">
      <c r="A31" s="193" t="s">
        <v>29</v>
      </c>
      <c r="B31" s="214" t="s">
        <v>30</v>
      </c>
      <c r="C31" s="202"/>
      <c r="D31" s="202"/>
      <c r="E31" s="203"/>
      <c r="F31" s="202">
        <v>1</v>
      </c>
      <c r="G31" s="203"/>
      <c r="H31" s="202"/>
      <c r="I31" s="202"/>
      <c r="J31" s="203"/>
      <c r="K31" s="202"/>
      <c r="L31" s="202">
        <v>250.00000000000003</v>
      </c>
      <c r="M31" s="203"/>
      <c r="N31" s="202"/>
      <c r="O31" s="202"/>
      <c r="P31" s="202"/>
      <c r="Q31" s="202"/>
      <c r="R31" s="203"/>
      <c r="S31" s="203"/>
      <c r="T31" s="204">
        <f t="shared" si="3"/>
        <v>251.00000000000003</v>
      </c>
      <c r="U31" s="32"/>
    </row>
    <row r="32" spans="1:21" s="192" customFormat="1" ht="24" customHeight="1" x14ac:dyDescent="0.25">
      <c r="A32" s="193" t="s">
        <v>32</v>
      </c>
      <c r="B32" s="214" t="s">
        <v>33</v>
      </c>
      <c r="C32" s="203">
        <v>1</v>
      </c>
      <c r="D32" s="202"/>
      <c r="E32" s="203"/>
      <c r="F32" s="203"/>
      <c r="G32" s="202"/>
      <c r="H32" s="202"/>
      <c r="I32" s="203"/>
      <c r="J32" s="203"/>
      <c r="K32" s="203"/>
      <c r="L32" s="203"/>
      <c r="M32" s="203"/>
      <c r="N32" s="202">
        <v>1</v>
      </c>
      <c r="O32" s="202"/>
      <c r="P32" s="202"/>
      <c r="Q32" s="202">
        <v>287.33333333333331</v>
      </c>
      <c r="R32" s="203"/>
      <c r="S32" s="203">
        <v>1.6666666666666665</v>
      </c>
      <c r="T32" s="204">
        <f t="shared" si="3"/>
        <v>291</v>
      </c>
      <c r="U32" s="32"/>
    </row>
    <row r="33" spans="1:21" s="192" customFormat="1" ht="24" customHeight="1" x14ac:dyDescent="0.25">
      <c r="A33" s="193" t="s">
        <v>34</v>
      </c>
      <c r="B33" s="214" t="s">
        <v>35</v>
      </c>
      <c r="C33" s="202"/>
      <c r="D33" s="202">
        <v>6.9999999999999991</v>
      </c>
      <c r="E33" s="202"/>
      <c r="F33" s="202"/>
      <c r="G33" s="203">
        <v>1</v>
      </c>
      <c r="H33" s="203">
        <v>1</v>
      </c>
      <c r="I33" s="202"/>
      <c r="J33" s="202">
        <v>1.3333333333333333</v>
      </c>
      <c r="K33" s="202"/>
      <c r="L33" s="203">
        <v>7.9999999999999991</v>
      </c>
      <c r="M33" s="203"/>
      <c r="N33" s="202">
        <v>61.333333333333343</v>
      </c>
      <c r="O33" s="203">
        <v>1.3333333333333333</v>
      </c>
      <c r="P33" s="203"/>
      <c r="Q33" s="202">
        <v>187.66666666666666</v>
      </c>
      <c r="R33" s="203"/>
      <c r="S33" s="203"/>
      <c r="T33" s="204">
        <f t="shared" si="3"/>
        <v>268.66666666666663</v>
      </c>
      <c r="U33" s="32"/>
    </row>
    <row r="34" spans="1:21" s="192" customFormat="1" ht="24" customHeight="1" x14ac:dyDescent="0.25">
      <c r="A34" s="227" t="s">
        <v>36</v>
      </c>
      <c r="B34" s="193" t="s">
        <v>37</v>
      </c>
      <c r="C34" s="203">
        <v>380.00000000000006</v>
      </c>
      <c r="D34" s="203"/>
      <c r="E34" s="203"/>
      <c r="F34" s="203"/>
      <c r="G34" s="203">
        <v>0.33333333333333331</v>
      </c>
      <c r="H34" s="203"/>
      <c r="I34" s="203"/>
      <c r="J34" s="203"/>
      <c r="K34" s="203"/>
      <c r="L34" s="203"/>
      <c r="M34" s="202"/>
      <c r="N34" s="202"/>
      <c r="O34" s="203"/>
      <c r="P34" s="203"/>
      <c r="Q34" s="202"/>
      <c r="R34" s="203"/>
      <c r="S34" s="203">
        <v>4.333333333333333</v>
      </c>
      <c r="T34" s="204">
        <f>SUM(C34:S34)</f>
        <v>384.66666666666669</v>
      </c>
      <c r="U34" s="32"/>
    </row>
    <row r="35" spans="1:21" s="192" customFormat="1" ht="24" customHeight="1" x14ac:dyDescent="0.25">
      <c r="A35" s="193" t="s">
        <v>26</v>
      </c>
      <c r="B35" s="193" t="s">
        <v>41</v>
      </c>
      <c r="C35" s="203"/>
      <c r="D35" s="202"/>
      <c r="E35" s="202"/>
      <c r="F35" s="203"/>
      <c r="G35" s="203">
        <v>102.33333333333333</v>
      </c>
      <c r="H35" s="203">
        <v>1</v>
      </c>
      <c r="I35" s="203"/>
      <c r="J35" s="202"/>
      <c r="K35" s="202"/>
      <c r="L35" s="203"/>
      <c r="M35" s="203"/>
      <c r="N35" s="203"/>
      <c r="O35" s="203"/>
      <c r="P35" s="203"/>
      <c r="Q35" s="202"/>
      <c r="R35" s="203"/>
      <c r="S35" s="203">
        <v>0.33333333333333331</v>
      </c>
      <c r="T35" s="204">
        <f>SUM(C35:S35)</f>
        <v>103.66666666666666</v>
      </c>
      <c r="U35" s="32"/>
    </row>
    <row r="36" spans="1:21" s="192" customFormat="1" ht="24" customHeight="1" x14ac:dyDescent="0.25">
      <c r="A36" s="193" t="s">
        <v>45</v>
      </c>
      <c r="B36" s="215" t="s">
        <v>46</v>
      </c>
      <c r="C36" s="202">
        <v>5</v>
      </c>
      <c r="D36" s="202">
        <v>7.9999999999999982</v>
      </c>
      <c r="E36" s="202"/>
      <c r="F36" s="202">
        <v>0.33333333333333331</v>
      </c>
      <c r="G36" s="202"/>
      <c r="H36" s="202">
        <v>4</v>
      </c>
      <c r="I36" s="202"/>
      <c r="J36" s="202"/>
      <c r="K36" s="202">
        <v>330.33333333333337</v>
      </c>
      <c r="L36" s="202">
        <v>1.3333333333333333</v>
      </c>
      <c r="M36" s="203"/>
      <c r="N36" s="202">
        <v>0.66666666666666663</v>
      </c>
      <c r="O36" s="203"/>
      <c r="P36" s="202"/>
      <c r="Q36" s="202">
        <v>5.3333333333333321</v>
      </c>
      <c r="R36" s="203"/>
      <c r="S36" s="202">
        <v>1.3333333333333333</v>
      </c>
      <c r="T36" s="204">
        <f t="shared" si="3"/>
        <v>356.33333333333331</v>
      </c>
      <c r="U36" s="32"/>
    </row>
    <row r="37" spans="1:21" s="192" customFormat="1" ht="24" customHeight="1" x14ac:dyDescent="0.25">
      <c r="A37" s="193" t="s">
        <v>47</v>
      </c>
      <c r="B37" s="215" t="s">
        <v>48</v>
      </c>
      <c r="C37" s="203"/>
      <c r="D37" s="202"/>
      <c r="E37" s="203">
        <v>232.33333333333331</v>
      </c>
      <c r="F37" s="202"/>
      <c r="G37" s="203">
        <v>0.66666666666666663</v>
      </c>
      <c r="H37" s="203"/>
      <c r="I37" s="203"/>
      <c r="J37" s="203">
        <v>2</v>
      </c>
      <c r="K37" s="202">
        <v>1</v>
      </c>
      <c r="L37" s="203"/>
      <c r="M37" s="203"/>
      <c r="N37" s="203">
        <v>0.66666666666666663</v>
      </c>
      <c r="O37" s="203"/>
      <c r="P37" s="203">
        <v>0.66666666666666663</v>
      </c>
      <c r="Q37" s="203">
        <v>1</v>
      </c>
      <c r="R37" s="203"/>
      <c r="S37" s="203">
        <v>2</v>
      </c>
      <c r="T37" s="204">
        <f t="shared" si="3"/>
        <v>240.33333333333329</v>
      </c>
      <c r="U37" s="32"/>
    </row>
    <row r="38" spans="1:21" s="192" customFormat="1" ht="24" customHeight="1" x14ac:dyDescent="0.25">
      <c r="A38" s="193" t="s">
        <v>39</v>
      </c>
      <c r="B38" s="215" t="s">
        <v>51</v>
      </c>
      <c r="C38" s="203"/>
      <c r="D38" s="203">
        <v>1.6666666666666665</v>
      </c>
      <c r="E38" s="203"/>
      <c r="F38" s="203"/>
      <c r="G38" s="202">
        <v>0.66666666666666663</v>
      </c>
      <c r="H38" s="203"/>
      <c r="I38" s="203"/>
      <c r="J38" s="203">
        <v>497.66666666666663</v>
      </c>
      <c r="K38" s="203"/>
      <c r="L38" s="203"/>
      <c r="M38" s="203"/>
      <c r="N38" s="202"/>
      <c r="O38" s="203"/>
      <c r="P38" s="203"/>
      <c r="Q38" s="203">
        <v>0.33333333333333331</v>
      </c>
      <c r="R38" s="203"/>
      <c r="S38" s="203"/>
      <c r="T38" s="204">
        <f t="shared" si="3"/>
        <v>500.33333333333326</v>
      </c>
      <c r="U38" s="32"/>
    </row>
    <row r="39" spans="1:21" s="192" customFormat="1" ht="24" customHeight="1" x14ac:dyDescent="0.25">
      <c r="A39" s="193" t="s">
        <v>52</v>
      </c>
      <c r="B39" s="193" t="s">
        <v>53</v>
      </c>
      <c r="C39" s="203"/>
      <c r="D39" s="203">
        <v>1</v>
      </c>
      <c r="E39" s="203"/>
      <c r="F39" s="203"/>
      <c r="G39" s="203"/>
      <c r="H39" s="203"/>
      <c r="I39" s="203"/>
      <c r="J39" s="203">
        <v>81.666666666666657</v>
      </c>
      <c r="K39" s="203"/>
      <c r="L39" s="203"/>
      <c r="M39" s="203"/>
      <c r="N39" s="203"/>
      <c r="O39" s="203"/>
      <c r="P39" s="203"/>
      <c r="Q39" s="203"/>
      <c r="R39" s="203"/>
      <c r="S39" s="203"/>
      <c r="T39" s="204">
        <f>SUM(C39:S39)</f>
        <v>82.666666666666657</v>
      </c>
      <c r="U39" s="32"/>
    </row>
    <row r="40" spans="1:21" s="192" customFormat="1" ht="24" customHeight="1" x14ac:dyDescent="0.25">
      <c r="A40" s="193" t="s">
        <v>56</v>
      </c>
      <c r="B40" s="215" t="s">
        <v>57</v>
      </c>
      <c r="C40" s="202"/>
      <c r="D40" s="202"/>
      <c r="E40" s="202"/>
      <c r="F40" s="202"/>
      <c r="G40" s="202"/>
      <c r="H40" s="202"/>
      <c r="I40" s="202"/>
      <c r="J40" s="202"/>
      <c r="K40" s="202"/>
      <c r="L40" s="202"/>
      <c r="M40" s="203"/>
      <c r="N40" s="202"/>
      <c r="O40" s="203">
        <v>92.333333333333329</v>
      </c>
      <c r="P40" s="202"/>
      <c r="Q40" s="202">
        <v>0.33333333333333331</v>
      </c>
      <c r="R40" s="203"/>
      <c r="S40" s="202"/>
      <c r="T40" s="204">
        <f t="shared" si="3"/>
        <v>92.666666666666657</v>
      </c>
      <c r="U40" s="32"/>
    </row>
    <row r="41" spans="1:21" s="192" customFormat="1" ht="24" customHeight="1" x14ac:dyDescent="0.25">
      <c r="A41" s="193" t="s">
        <v>59</v>
      </c>
      <c r="B41" s="215" t="s">
        <v>60</v>
      </c>
      <c r="C41" s="202"/>
      <c r="D41" s="202"/>
      <c r="E41" s="202"/>
      <c r="F41" s="202"/>
      <c r="G41" s="203"/>
      <c r="H41" s="202"/>
      <c r="I41" s="202"/>
      <c r="J41" s="202"/>
      <c r="K41" s="202"/>
      <c r="L41" s="202"/>
      <c r="M41" s="203"/>
      <c r="N41" s="202"/>
      <c r="O41" s="202"/>
      <c r="P41" s="203">
        <v>375.66666666666663</v>
      </c>
      <c r="Q41" s="203"/>
      <c r="R41" s="203"/>
      <c r="S41" s="202"/>
      <c r="T41" s="204">
        <f t="shared" si="3"/>
        <v>375.66666666666663</v>
      </c>
      <c r="U41" s="32"/>
    </row>
    <row r="42" spans="1:21" s="192" customFormat="1" ht="24" customHeight="1" x14ac:dyDescent="0.25">
      <c r="A42" s="193" t="s">
        <v>62</v>
      </c>
      <c r="B42" s="215" t="s">
        <v>63</v>
      </c>
      <c r="C42" s="203"/>
      <c r="D42" s="202"/>
      <c r="E42" s="203"/>
      <c r="F42" s="202"/>
      <c r="G42" s="203">
        <v>0.66666666666666663</v>
      </c>
      <c r="H42" s="203"/>
      <c r="I42" s="203"/>
      <c r="J42" s="203"/>
      <c r="K42" s="202"/>
      <c r="L42" s="203"/>
      <c r="M42" s="203"/>
      <c r="N42" s="203">
        <v>837.00000000000011</v>
      </c>
      <c r="O42" s="203"/>
      <c r="P42" s="203"/>
      <c r="Q42" s="203">
        <v>6.6666666666666661</v>
      </c>
      <c r="R42" s="203"/>
      <c r="S42" s="203">
        <v>6.3333333333333321</v>
      </c>
      <c r="T42" s="204">
        <f t="shared" si="3"/>
        <v>850.66666666666674</v>
      </c>
      <c r="U42" s="32"/>
    </row>
    <row r="43" spans="1:21" s="192" customFormat="1" ht="24" customHeight="1" x14ac:dyDescent="0.25">
      <c r="A43" s="193" t="s">
        <v>65</v>
      </c>
      <c r="B43" s="215" t="s">
        <v>66</v>
      </c>
      <c r="C43" s="203"/>
      <c r="D43" s="203"/>
      <c r="E43" s="203"/>
      <c r="F43" s="203"/>
      <c r="G43" s="202"/>
      <c r="H43" s="203"/>
      <c r="I43" s="203"/>
      <c r="J43" s="203"/>
      <c r="K43" s="203"/>
      <c r="L43" s="203"/>
      <c r="M43" s="203">
        <v>241.99999999999997</v>
      </c>
      <c r="N43" s="202"/>
      <c r="O43" s="203"/>
      <c r="P43" s="203"/>
      <c r="Q43" s="203"/>
      <c r="R43" s="203"/>
      <c r="S43" s="203"/>
      <c r="T43" s="204">
        <f t="shared" si="3"/>
        <v>241.99999999999997</v>
      </c>
      <c r="U43" s="32"/>
    </row>
    <row r="44" spans="1:21" s="192" customFormat="1" ht="24" customHeight="1" x14ac:dyDescent="0.25">
      <c r="A44" s="196" t="s">
        <v>71</v>
      </c>
      <c r="B44" s="216" t="s">
        <v>72</v>
      </c>
      <c r="C44" s="205"/>
      <c r="D44" s="206"/>
      <c r="E44" s="205"/>
      <c r="F44" s="205"/>
      <c r="G44" s="206"/>
      <c r="H44" s="205"/>
      <c r="I44" s="205"/>
      <c r="J44" s="205"/>
      <c r="K44" s="205"/>
      <c r="L44" s="205"/>
      <c r="M44" s="205">
        <v>67.000000000000028</v>
      </c>
      <c r="N44" s="206"/>
      <c r="O44" s="205"/>
      <c r="P44" s="205"/>
      <c r="Q44" s="205"/>
      <c r="R44" s="205"/>
      <c r="S44" s="205"/>
      <c r="T44" s="207">
        <f t="shared" si="3"/>
        <v>67.000000000000028</v>
      </c>
      <c r="U44" s="32"/>
    </row>
    <row r="45" spans="1:21" ht="24" customHeight="1" x14ac:dyDescent="0.25">
      <c r="B45" s="355" t="s">
        <v>99</v>
      </c>
      <c r="C45" s="356">
        <f t="shared" ref="C45:T45" si="4">SUM(C25:C44)</f>
        <v>567.33333333333337</v>
      </c>
      <c r="D45" s="357">
        <f t="shared" si="4"/>
        <v>7203.6666666666679</v>
      </c>
      <c r="E45" s="356">
        <f t="shared" si="4"/>
        <v>1320.6666666666667</v>
      </c>
      <c r="F45" s="356">
        <f t="shared" si="4"/>
        <v>711</v>
      </c>
      <c r="G45" s="357">
        <f t="shared" si="4"/>
        <v>2361</v>
      </c>
      <c r="H45" s="356">
        <f t="shared" si="4"/>
        <v>742.66666666666663</v>
      </c>
      <c r="I45" s="356">
        <f t="shared" si="4"/>
        <v>179</v>
      </c>
      <c r="J45" s="356">
        <f t="shared" si="4"/>
        <v>588.33333333333326</v>
      </c>
      <c r="K45" s="356">
        <f t="shared" si="4"/>
        <v>351.00000000000006</v>
      </c>
      <c r="L45" s="356">
        <f t="shared" si="4"/>
        <v>331</v>
      </c>
      <c r="M45" s="356">
        <f t="shared" si="4"/>
        <v>309</v>
      </c>
      <c r="N45" s="357">
        <f t="shared" si="4"/>
        <v>1698.3333333333335</v>
      </c>
      <c r="O45" s="356">
        <f t="shared" si="4"/>
        <v>286.33333333333331</v>
      </c>
      <c r="P45" s="356">
        <f t="shared" si="4"/>
        <v>445.66666666666663</v>
      </c>
      <c r="Q45" s="356">
        <f t="shared" si="4"/>
        <v>674.66666666666674</v>
      </c>
      <c r="R45" s="356">
        <f t="shared" si="4"/>
        <v>13</v>
      </c>
      <c r="S45" s="356">
        <f t="shared" si="4"/>
        <v>268.99999999999994</v>
      </c>
      <c r="T45" s="358">
        <f t="shared" si="4"/>
        <v>18051.666666666672</v>
      </c>
      <c r="U45" s="32"/>
    </row>
  </sheetData>
  <mergeCells count="1">
    <mergeCell ref="A1:B1"/>
  </mergeCells>
  <printOptions horizontalCentered="1"/>
  <pageMargins left="0.2" right="0.2" top="0.5" bottom="0.5" header="0.05" footer="0.05"/>
  <pageSetup paperSize="5" scale="35" orientation="landscape" r:id="rId1"/>
  <headerFooter>
    <oddFooter xml:space="preserve">&amp;L&amp;9&amp;Z&amp;F, &amp;A
Revised/Printed &amp;D, &amp;T&amp;R&amp;9Page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8</vt:i4>
      </vt:variant>
    </vt:vector>
  </HeadingPairs>
  <TitlesOfParts>
    <vt:vector size="29" baseType="lpstr">
      <vt:lpstr>Instructions</vt:lpstr>
      <vt:lpstr>Summary</vt:lpstr>
      <vt:lpstr>TuitionRates</vt:lpstr>
      <vt:lpstr>HeadcountChgs</vt:lpstr>
      <vt:lpstr>Parameters</vt:lpstr>
      <vt:lpstr>FY19ProjRevToColl</vt:lpstr>
      <vt:lpstr>FY19ProjRev</vt:lpstr>
      <vt:lpstr>FY19Calculations</vt:lpstr>
      <vt:lpstr>FY18ProjRevToColl(new)</vt:lpstr>
      <vt:lpstr>FY18ProjRevToColl(old)</vt:lpstr>
      <vt:lpstr>FY18ProjRev</vt:lpstr>
      <vt:lpstr>FY18Calculations</vt:lpstr>
      <vt:lpstr>FY17ProjRevToColl(revised)</vt:lpstr>
      <vt:lpstr>FY17ProjRev(revised)</vt:lpstr>
      <vt:lpstr>FY17ProjSCH(revised)</vt:lpstr>
      <vt:lpstr>FY17ProjMjrs(revised)</vt:lpstr>
      <vt:lpstr>FY17BaseCalcns</vt:lpstr>
      <vt:lpstr>FY17ProjRevToColl</vt:lpstr>
      <vt:lpstr>FYProj17Rev</vt:lpstr>
      <vt:lpstr>FYProj17SCH</vt:lpstr>
      <vt:lpstr>FYProj17Mjrs</vt:lpstr>
      <vt:lpstr>GPpcntMjr</vt:lpstr>
      <vt:lpstr>GPPcntMjrNew</vt:lpstr>
      <vt:lpstr>GPpcntSCH</vt:lpstr>
      <vt:lpstr>GPPcntSCHNew</vt:lpstr>
      <vt:lpstr>UGpcntDeg</vt:lpstr>
      <vt:lpstr>UGPcntDegNew</vt:lpstr>
      <vt:lpstr>UGpcntSCH</vt:lpstr>
      <vt:lpstr>UGPcntSCHNew</vt:lpstr>
    </vt:vector>
  </TitlesOfParts>
  <Company>UW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Diem</dc:creator>
  <cp:lastModifiedBy>CAROL DIEM</cp:lastModifiedBy>
  <dcterms:created xsi:type="dcterms:W3CDTF">2014-08-20T16:56:36Z</dcterms:created>
  <dcterms:modified xsi:type="dcterms:W3CDTF">2016-11-16T23:07:34Z</dcterms:modified>
</cp:coreProperties>
</file>