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showInkAnnotation="0" codeName="ThisWorkbook"/>
  <mc:AlternateContent xmlns:mc="http://schemas.openxmlformats.org/markup-compatibility/2006">
    <mc:Choice Requires="x15">
      <x15ac:absPath xmlns:x15ac="http://schemas.microsoft.com/office/spreadsheetml/2010/11/ac" url="https://uwnetid.sharepoint.com/sites/OPB_Budget_Development/FY2022 Straw Budget/Planning Documents/Fiscal Vitality/Templates/Test Templates/"/>
    </mc:Choice>
  </mc:AlternateContent>
  <xr:revisionPtr revIDLastSave="0" documentId="8_{533FB7D3-5A55-40C0-8691-D202B3BE9AD2}" xr6:coauthVersionLast="45" xr6:coauthVersionMax="45" xr10:uidLastSave="{00000000-0000-0000-0000-000000000000}"/>
  <bookViews>
    <workbookView xWindow="5595" yWindow="-16320" windowWidth="29040" windowHeight="15840" tabRatio="889" xr2:uid="{00000000-000D-0000-FFFF-FFFF00000000}"/>
  </bookViews>
  <sheets>
    <sheet name="All Funds Rollup" sheetId="6" r:id="rId1"/>
    <sheet name="Revenue-Expense Summary" sheetId="49" r:id="rId2"/>
    <sheet name="Fund Balance Summary" sheetId="48" r:id="rId3"/>
    <sheet name="GOF-DOF-Approp-Self Sus Roll Up" sheetId="39" r:id="rId4"/>
    <sheet name="GOF" sheetId="1" r:id="rId5"/>
    <sheet name="DOF" sheetId="40" r:id="rId6"/>
    <sheet name="Special State Appropriations" sheetId="41" r:id="rId7"/>
    <sheet name="Sponsored Projects" sheetId="43" r:id="rId8"/>
    <sheet name="Student Aid" sheetId="44" r:id="rId9"/>
    <sheet name="Other Grant-Contract Types" sheetId="45" r:id="rId10"/>
    <sheet name="Gifts-Discretionary" sheetId="46" r:id="rId11"/>
    <sheet name="Self Sustaining" sheetId="47" r:id="rId12"/>
    <sheet name="UWC2 Fee Based Programs" sheetId="51" r:id="rId13"/>
    <sheet name="Practice Plan" sheetId="42" r:id="rId14"/>
    <sheet name="Carryover Plan" sheetId="53" r:id="rId15"/>
    <sheet name="OPB Analysis Tab" sheetId="36" state="hidden" r:id="rId16"/>
    <sheet name="CO Use List" sheetId="52" state="hidden" r:id="rId17"/>
    <sheet name="OPB List" sheetId="50" state="hidden" r:id="rId18"/>
    <sheet name="Benefits Drivers" sheetId="37" r:id="rId19"/>
  </sheets>
  <definedNames>
    <definedName name="_xlnm.Print_Area" localSheetId="0">'All Funds Rollup'!$A$1:$P$46</definedName>
    <definedName name="_xlnm.Print_Area" localSheetId="14">'Carryover Plan'!$A$1:$L$77</definedName>
    <definedName name="_xlnm.Print_Area" localSheetId="5">DOF!$A$1:$P$35</definedName>
    <definedName name="_xlnm.Print_Area" localSheetId="2">'Fund Balance Summary'!$A$1:$I$39</definedName>
    <definedName name="_xlnm.Print_Area" localSheetId="10">'Gifts-Discretionary'!$A$1:$P$33</definedName>
    <definedName name="_xlnm.Print_Area" localSheetId="4">GOF!$A$1:$P$39</definedName>
    <definedName name="_xlnm.Print_Area" localSheetId="3">'GOF-DOF-Approp-Self Sus Roll Up'!$A$1:$R$43</definedName>
    <definedName name="_xlnm.Print_Area" localSheetId="15">'OPB Analysis Tab'!$M$2:$W$149</definedName>
    <definedName name="_xlnm.Print_Area" localSheetId="9">'Other Grant-Contract Types'!$A$1:$P$33</definedName>
    <definedName name="_xlnm.Print_Area" localSheetId="13">'Practice Plan'!$A$1:$P$33</definedName>
    <definedName name="_xlnm.Print_Area" localSheetId="1">'Revenue-Expense Summary'!$A$1:$H$158</definedName>
    <definedName name="_xlnm.Print_Area" localSheetId="11">'Self Sustaining'!$A$1:$P$33</definedName>
    <definedName name="_xlnm.Print_Area" localSheetId="6">'Special State Appropriations'!$A$1:$P$35</definedName>
    <definedName name="_xlnm.Print_Area" localSheetId="7">'Sponsored Projects'!$A$1:$P$33</definedName>
    <definedName name="_xlnm.Print_Area" localSheetId="8">'Student Aid'!$A$1:$P$33</definedName>
    <definedName name="_xlnm.Print_Area" localSheetId="12">'UWC2 Fee Based Programs'!$A$1:$P$33</definedName>
    <definedName name="_xlnm.Print_Titles" localSheetId="15">'OPB Analysis Tab'!$1:$7</definedName>
    <definedName name="_xlnm.Print_Titles" localSheetId="1">'Revenue-Expense 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8" i="1" l="1"/>
  <c r="H38" i="1" l="1"/>
  <c r="C34" i="40" l="1"/>
  <c r="C38" i="1"/>
  <c r="B38" i="1"/>
  <c r="C42" i="39" l="1"/>
  <c r="B42" i="39"/>
  <c r="F34" i="40"/>
  <c r="G34" i="40" s="1"/>
  <c r="P38" i="1"/>
  <c r="Q42" i="39" s="1"/>
  <c r="O38" i="1"/>
  <c r="P42" i="39" s="1"/>
  <c r="L38" i="1"/>
  <c r="M42" i="39" s="1"/>
  <c r="K38" i="1"/>
  <c r="L42" i="39" s="1"/>
  <c r="E38" i="1"/>
  <c r="F42" i="39" s="1"/>
  <c r="G34" i="41"/>
  <c r="J42" i="39" l="1"/>
  <c r="I42" i="39"/>
  <c r="G71" i="53"/>
  <c r="G70" i="53"/>
  <c r="G69" i="53"/>
  <c r="G68" i="53"/>
  <c r="G67" i="53"/>
  <c r="G66" i="53"/>
  <c r="G65" i="53"/>
  <c r="G64" i="53"/>
  <c r="G63" i="53"/>
  <c r="G62" i="53"/>
  <c r="G61" i="53"/>
  <c r="G60" i="53"/>
  <c r="G55" i="53"/>
  <c r="G72" i="53" l="1"/>
  <c r="D160" i="49" l="1"/>
  <c r="E160" i="49"/>
  <c r="F160" i="49"/>
  <c r="G160" i="49"/>
  <c r="H160" i="49"/>
  <c r="I160" i="49"/>
  <c r="J160" i="49"/>
  <c r="C160" i="49"/>
  <c r="C87" i="49"/>
  <c r="D87" i="49"/>
  <c r="E87" i="49"/>
  <c r="F87" i="49"/>
  <c r="G87" i="49"/>
  <c r="H87" i="49"/>
  <c r="I87" i="49"/>
  <c r="B87" i="49"/>
  <c r="B74" i="49"/>
  <c r="C74" i="49" l="1"/>
  <c r="D74" i="49"/>
  <c r="E74" i="49"/>
  <c r="F74" i="49"/>
  <c r="G74" i="49"/>
  <c r="H74" i="49"/>
  <c r="I74" i="49"/>
  <c r="F40" i="49"/>
  <c r="G40" i="49"/>
  <c r="H40" i="49"/>
  <c r="I40" i="49"/>
  <c r="E40" i="49"/>
  <c r="D40" i="49"/>
  <c r="C40" i="49"/>
  <c r="B40" i="49"/>
  <c r="I41" i="6" l="1"/>
  <c r="I42" i="6"/>
  <c r="I40" i="6"/>
  <c r="F41" i="6"/>
  <c r="F42" i="6"/>
  <c r="F40" i="6"/>
  <c r="I37" i="6"/>
  <c r="I36" i="6"/>
  <c r="I35" i="6"/>
  <c r="I34" i="6"/>
  <c r="I33" i="6"/>
  <c r="I32" i="6"/>
  <c r="I31" i="6"/>
  <c r="I30" i="6"/>
  <c r="G30" i="6"/>
  <c r="G31" i="6"/>
  <c r="G32" i="6"/>
  <c r="G33" i="6"/>
  <c r="G34" i="6"/>
  <c r="G35" i="6"/>
  <c r="G36" i="6"/>
  <c r="G37" i="6"/>
  <c r="G38" i="6"/>
  <c r="F31" i="6"/>
  <c r="F32" i="6"/>
  <c r="F33" i="6"/>
  <c r="F34" i="6"/>
  <c r="F35" i="6"/>
  <c r="F36" i="6"/>
  <c r="F37" i="6"/>
  <c r="F38" i="6"/>
  <c r="F30" i="6"/>
  <c r="I16" i="6"/>
  <c r="E29" i="49" s="1"/>
  <c r="G16" i="6"/>
  <c r="F16" i="6"/>
  <c r="D29" i="49" s="1"/>
  <c r="I15" i="6"/>
  <c r="E28" i="49" s="1"/>
  <c r="G15" i="6"/>
  <c r="F15" i="6"/>
  <c r="D28" i="49" s="1"/>
  <c r="I13" i="6"/>
  <c r="E27" i="49" s="1"/>
  <c r="G13" i="6"/>
  <c r="F13" i="6"/>
  <c r="D27" i="49" s="1"/>
  <c r="I12" i="6"/>
  <c r="E26" i="49" s="1"/>
  <c r="G12" i="6"/>
  <c r="F12" i="6"/>
  <c r="D26" i="49" s="1"/>
  <c r="F163" i="49" l="1"/>
  <c r="E44" i="49"/>
  <c r="E163" i="49"/>
  <c r="E43" i="49"/>
  <c r="F161" i="49"/>
  <c r="E42" i="49"/>
  <c r="E161" i="49"/>
  <c r="E41" i="49"/>
  <c r="Q41" i="39" l="1"/>
  <c r="P41" i="39"/>
  <c r="M41" i="39"/>
  <c r="L41" i="39"/>
  <c r="J41" i="39"/>
  <c r="I41" i="39"/>
  <c r="F41" i="39"/>
  <c r="C41" i="39"/>
  <c r="B41" i="39"/>
  <c r="B39" i="39"/>
  <c r="J34" i="39" l="1"/>
  <c r="J35" i="39"/>
  <c r="J33" i="39"/>
  <c r="J24" i="39"/>
  <c r="J25" i="39"/>
  <c r="J26" i="39"/>
  <c r="J27" i="39"/>
  <c r="J28" i="39"/>
  <c r="J29" i="39"/>
  <c r="J30" i="39"/>
  <c r="J23" i="39"/>
  <c r="J15" i="39"/>
  <c r="J14" i="39"/>
  <c r="F34" i="39"/>
  <c r="F35" i="39"/>
  <c r="F33" i="39"/>
  <c r="F25" i="39"/>
  <c r="F26" i="39"/>
  <c r="F27" i="39"/>
  <c r="F28" i="39"/>
  <c r="F29" i="39"/>
  <c r="F30" i="39"/>
  <c r="F31" i="39"/>
  <c r="F24" i="39"/>
  <c r="F23" i="39"/>
  <c r="F15" i="39"/>
  <c r="F14" i="39"/>
  <c r="F12" i="39"/>
  <c r="F11" i="39"/>
  <c r="B11" i="39"/>
  <c r="G27" i="42"/>
  <c r="G26" i="42"/>
  <c r="G25" i="42"/>
  <c r="G17" i="42"/>
  <c r="G18" i="42"/>
  <c r="G19" i="42"/>
  <c r="G20" i="42"/>
  <c r="G21" i="42"/>
  <c r="G22" i="42"/>
  <c r="G23" i="42"/>
  <c r="G16" i="42"/>
  <c r="G15" i="42"/>
  <c r="G10" i="42"/>
  <c r="G27" i="51"/>
  <c r="G26" i="51"/>
  <c r="G25" i="51"/>
  <c r="G17" i="51"/>
  <c r="G18" i="51"/>
  <c r="G19" i="51"/>
  <c r="G20" i="51"/>
  <c r="G21" i="51"/>
  <c r="G22" i="51"/>
  <c r="G23" i="51"/>
  <c r="G16" i="51"/>
  <c r="G15" i="51"/>
  <c r="G10" i="51"/>
  <c r="G27" i="47"/>
  <c r="G26" i="47"/>
  <c r="G25" i="47"/>
  <c r="G17" i="47"/>
  <c r="G18" i="47"/>
  <c r="G19" i="47"/>
  <c r="G20" i="47"/>
  <c r="G21" i="47"/>
  <c r="G22" i="47"/>
  <c r="G23" i="47"/>
  <c r="G16" i="47"/>
  <c r="G15" i="47"/>
  <c r="G10" i="47"/>
  <c r="G27" i="46"/>
  <c r="G26" i="46"/>
  <c r="G25" i="46"/>
  <c r="G17" i="46"/>
  <c r="G18" i="46"/>
  <c r="G19" i="46"/>
  <c r="G20" i="46"/>
  <c r="G21" i="46"/>
  <c r="G22" i="46"/>
  <c r="G23" i="46"/>
  <c r="G16" i="46"/>
  <c r="G15" i="46"/>
  <c r="G10" i="46"/>
  <c r="G27" i="45"/>
  <c r="G26" i="45"/>
  <c r="G25" i="45"/>
  <c r="G17" i="45"/>
  <c r="G18" i="45"/>
  <c r="G19" i="45"/>
  <c r="G20" i="45"/>
  <c r="G21" i="45"/>
  <c r="G22" i="45"/>
  <c r="G23" i="45"/>
  <c r="G16" i="45"/>
  <c r="G15" i="45"/>
  <c r="G10" i="45"/>
  <c r="G27" i="44"/>
  <c r="G26" i="44"/>
  <c r="G25" i="44"/>
  <c r="G17" i="44"/>
  <c r="G18" i="44"/>
  <c r="G19" i="44"/>
  <c r="G20" i="44"/>
  <c r="G21" i="44"/>
  <c r="G22" i="44"/>
  <c r="G23" i="44"/>
  <c r="G16" i="44"/>
  <c r="G15" i="44"/>
  <c r="G10" i="44"/>
  <c r="G27" i="43"/>
  <c r="G26" i="43"/>
  <c r="G25" i="43"/>
  <c r="G17" i="43"/>
  <c r="G18" i="43"/>
  <c r="G19" i="43"/>
  <c r="G20" i="43"/>
  <c r="G21" i="43"/>
  <c r="G22" i="43"/>
  <c r="G23" i="43"/>
  <c r="G16" i="43"/>
  <c r="G15" i="43"/>
  <c r="G10" i="43"/>
  <c r="G28" i="41"/>
  <c r="G27" i="41"/>
  <c r="G26" i="41"/>
  <c r="G24" i="41"/>
  <c r="G23" i="41"/>
  <c r="G22" i="41"/>
  <c r="G21" i="41"/>
  <c r="G20" i="41"/>
  <c r="G19" i="41"/>
  <c r="G18" i="41"/>
  <c r="G17" i="41"/>
  <c r="G16" i="41"/>
  <c r="G11" i="41"/>
  <c r="G10" i="41"/>
  <c r="H23" i="42"/>
  <c r="H23" i="51"/>
  <c r="H23" i="47"/>
  <c r="H23" i="46"/>
  <c r="H23" i="45"/>
  <c r="H23" i="44"/>
  <c r="H23" i="43"/>
  <c r="H24" i="41"/>
  <c r="H24" i="40"/>
  <c r="H27" i="1"/>
  <c r="F32" i="41"/>
  <c r="F38" i="1"/>
  <c r="G38" i="1" l="1"/>
  <c r="H42" i="39" s="1"/>
  <c r="G42" i="39"/>
  <c r="G32" i="41"/>
  <c r="G41" i="39"/>
  <c r="I38" i="6"/>
  <c r="J31" i="39"/>
  <c r="H41" i="39" l="1"/>
  <c r="E24" i="46"/>
  <c r="E28" i="46" s="1"/>
  <c r="E11" i="46"/>
  <c r="F22" i="6" s="1"/>
  <c r="D34" i="49" s="1"/>
  <c r="G28" i="40"/>
  <c r="G27" i="40"/>
  <c r="G26" i="40"/>
  <c r="G24" i="40"/>
  <c r="G23" i="40"/>
  <c r="G22" i="40"/>
  <c r="G21" i="40"/>
  <c r="G20" i="40"/>
  <c r="G19" i="40"/>
  <c r="G18" i="40"/>
  <c r="G17" i="40"/>
  <c r="G16" i="40"/>
  <c r="G11" i="40"/>
  <c r="G10" i="40"/>
  <c r="G31" i="1"/>
  <c r="G30" i="1"/>
  <c r="G29" i="1"/>
  <c r="G27" i="1"/>
  <c r="G26" i="1"/>
  <c r="G25" i="1"/>
  <c r="G24" i="1"/>
  <c r="G23" i="1"/>
  <c r="G22" i="1"/>
  <c r="G21" i="1"/>
  <c r="G20" i="1"/>
  <c r="G19" i="1"/>
  <c r="G14" i="1"/>
  <c r="G13" i="1"/>
  <c r="G11" i="1"/>
  <c r="G10" i="1"/>
  <c r="H24" i="42"/>
  <c r="H28" i="42" s="1"/>
  <c r="H11" i="42"/>
  <c r="E24" i="42"/>
  <c r="E28" i="42" s="1"/>
  <c r="E11" i="42"/>
  <c r="H24" i="51"/>
  <c r="H28" i="51" s="1"/>
  <c r="H11" i="51"/>
  <c r="E24" i="51"/>
  <c r="E28" i="51" s="1"/>
  <c r="E11" i="51"/>
  <c r="E24" i="47"/>
  <c r="E28" i="47" s="1"/>
  <c r="E11" i="47"/>
  <c r="H24" i="47"/>
  <c r="H28" i="47" s="1"/>
  <c r="H11" i="47"/>
  <c r="H24" i="46"/>
  <c r="H28" i="46" s="1"/>
  <c r="H11" i="46"/>
  <c r="E24" i="45"/>
  <c r="E28" i="45" s="1"/>
  <c r="E11" i="45"/>
  <c r="F21" i="6" s="1"/>
  <c r="D33" i="49" s="1"/>
  <c r="H24" i="45"/>
  <c r="H28" i="45" s="1"/>
  <c r="H11" i="45"/>
  <c r="E24" i="44"/>
  <c r="E28" i="44" s="1"/>
  <c r="E11" i="44"/>
  <c r="H24" i="44"/>
  <c r="H28" i="44" s="1"/>
  <c r="H11" i="44"/>
  <c r="H11" i="43"/>
  <c r="I19" i="6" s="1"/>
  <c r="E31" i="49" s="1"/>
  <c r="E24" i="43"/>
  <c r="E28" i="43" s="1"/>
  <c r="E11" i="43"/>
  <c r="E25" i="41"/>
  <c r="E29" i="41" s="1"/>
  <c r="E12" i="41"/>
  <c r="H25" i="41"/>
  <c r="H29" i="41" s="1"/>
  <c r="H12" i="41"/>
  <c r="E28" i="1"/>
  <c r="E32" i="1" s="1"/>
  <c r="E15" i="1"/>
  <c r="R6" i="36" s="1"/>
  <c r="H28" i="1"/>
  <c r="H32" i="1" s="1"/>
  <c r="H15" i="1"/>
  <c r="S6" i="36" s="1"/>
  <c r="H25" i="40"/>
  <c r="H29" i="40" s="1"/>
  <c r="E76" i="49" s="1"/>
  <c r="H12" i="40"/>
  <c r="S14" i="36" s="1"/>
  <c r="E25" i="40"/>
  <c r="E29" i="40" s="1"/>
  <c r="E12" i="40"/>
  <c r="R14" i="36" s="1"/>
  <c r="I15" i="1"/>
  <c r="I27" i="1"/>
  <c r="I28" i="1" s="1"/>
  <c r="I32" i="1" s="1"/>
  <c r="I33" i="1" s="1"/>
  <c r="E83" i="49" l="1"/>
  <c r="F176" i="49" s="1"/>
  <c r="Z88" i="36"/>
  <c r="D83" i="49"/>
  <c r="Y88" i="36"/>
  <c r="I24" i="6"/>
  <c r="E36" i="49" s="1"/>
  <c r="F175" i="49" s="1"/>
  <c r="Z86" i="36"/>
  <c r="F24" i="6"/>
  <c r="D36" i="49" s="1"/>
  <c r="E175" i="49" s="1"/>
  <c r="Y86" i="36"/>
  <c r="Y90" i="36" s="1"/>
  <c r="S15" i="36"/>
  <c r="S7" i="36"/>
  <c r="S32" i="36"/>
  <c r="S138" i="36" s="1"/>
  <c r="E84" i="49"/>
  <c r="R32" i="36"/>
  <c r="D84" i="49"/>
  <c r="S30" i="36"/>
  <c r="I25" i="6"/>
  <c r="E37" i="49" s="1"/>
  <c r="R30" i="36"/>
  <c r="F25" i="6"/>
  <c r="D37" i="49" s="1"/>
  <c r="S72" i="36"/>
  <c r="E82" i="49"/>
  <c r="R72" i="36"/>
  <c r="D82" i="49"/>
  <c r="S70" i="36"/>
  <c r="I23" i="6"/>
  <c r="E35" i="49" s="1"/>
  <c r="J18" i="39"/>
  <c r="F23" i="6"/>
  <c r="D35" i="49" s="1"/>
  <c r="F18" i="39"/>
  <c r="S64" i="36"/>
  <c r="E81" i="49"/>
  <c r="R64" i="36"/>
  <c r="D81" i="49"/>
  <c r="S62" i="36"/>
  <c r="I22" i="6"/>
  <c r="E34" i="49" s="1"/>
  <c r="E49" i="49" s="1"/>
  <c r="E171" i="49"/>
  <c r="R62" i="36"/>
  <c r="S56" i="36"/>
  <c r="S114" i="36" s="1"/>
  <c r="E80" i="49"/>
  <c r="R56" i="36"/>
  <c r="D80" i="49"/>
  <c r="S54" i="36"/>
  <c r="I21" i="6"/>
  <c r="E33" i="49" s="1"/>
  <c r="E48" i="49" s="1"/>
  <c r="R54" i="36"/>
  <c r="E169" i="49"/>
  <c r="S48" i="36"/>
  <c r="E79" i="49"/>
  <c r="R48" i="36"/>
  <c r="D79" i="49"/>
  <c r="S46" i="36"/>
  <c r="I20" i="6"/>
  <c r="E32" i="49" s="1"/>
  <c r="F167" i="49" s="1"/>
  <c r="R46" i="36"/>
  <c r="F20" i="6"/>
  <c r="D32" i="49" s="1"/>
  <c r="R40" i="36"/>
  <c r="D78" i="49"/>
  <c r="S38" i="36"/>
  <c r="R38" i="36"/>
  <c r="F19" i="6"/>
  <c r="D31" i="49" s="1"/>
  <c r="S24" i="36"/>
  <c r="E77" i="49"/>
  <c r="R24" i="36"/>
  <c r="D77" i="49"/>
  <c r="S22" i="36"/>
  <c r="I18" i="6"/>
  <c r="E30" i="49" s="1"/>
  <c r="J17" i="39"/>
  <c r="F18" i="6"/>
  <c r="D30" i="49" s="1"/>
  <c r="F17" i="39"/>
  <c r="H33" i="39"/>
  <c r="H34" i="39"/>
  <c r="H35" i="39"/>
  <c r="F164" i="49"/>
  <c r="R16" i="36"/>
  <c r="D76" i="49"/>
  <c r="H30" i="40"/>
  <c r="H33" i="40" s="1"/>
  <c r="H15" i="6"/>
  <c r="H14" i="39"/>
  <c r="H16" i="6"/>
  <c r="H15" i="39"/>
  <c r="S8" i="36"/>
  <c r="S10" i="36" s="1"/>
  <c r="E75" i="49"/>
  <c r="H36" i="6"/>
  <c r="H29" i="39"/>
  <c r="H38" i="6"/>
  <c r="H31" i="39"/>
  <c r="H37" i="6"/>
  <c r="H30" i="39"/>
  <c r="H30" i="6"/>
  <c r="H23" i="39"/>
  <c r="H31" i="6"/>
  <c r="H24" i="39"/>
  <c r="H32" i="6"/>
  <c r="H25" i="39"/>
  <c r="R8" i="36"/>
  <c r="D75" i="49"/>
  <c r="H33" i="6"/>
  <c r="H26" i="39"/>
  <c r="H34" i="6"/>
  <c r="H27" i="39"/>
  <c r="H35" i="6"/>
  <c r="H28" i="39"/>
  <c r="H12" i="6"/>
  <c r="H11" i="39"/>
  <c r="H13" i="6"/>
  <c r="H12" i="39"/>
  <c r="E29" i="51"/>
  <c r="E32" i="51" s="1"/>
  <c r="E29" i="47"/>
  <c r="E32" i="47" s="1"/>
  <c r="R70" i="36"/>
  <c r="E29" i="46"/>
  <c r="E32" i="46" s="1"/>
  <c r="E29" i="45"/>
  <c r="E32" i="45" s="1"/>
  <c r="E29" i="44"/>
  <c r="E32" i="44" s="1"/>
  <c r="E30" i="41"/>
  <c r="E33" i="41" s="1"/>
  <c r="E35" i="41" s="1"/>
  <c r="R22" i="36"/>
  <c r="S16" i="36"/>
  <c r="I39" i="6"/>
  <c r="I43" i="6" s="1"/>
  <c r="H29" i="46"/>
  <c r="H32" i="46" s="1"/>
  <c r="H30" i="41"/>
  <c r="H33" i="41" s="1"/>
  <c r="S96" i="36"/>
  <c r="F39" i="6"/>
  <c r="F43" i="6" s="1"/>
  <c r="R80" i="36" s="1"/>
  <c r="R96" i="36"/>
  <c r="H29" i="42"/>
  <c r="H32" i="42" s="1"/>
  <c r="E29" i="42"/>
  <c r="E32" i="42" s="1"/>
  <c r="H29" i="51"/>
  <c r="H32" i="51" s="1"/>
  <c r="H29" i="47"/>
  <c r="H32" i="47" s="1"/>
  <c r="H29" i="45"/>
  <c r="H32" i="45" s="1"/>
  <c r="H29" i="44"/>
  <c r="H32" i="44" s="1"/>
  <c r="E29" i="43"/>
  <c r="E32" i="43" s="1"/>
  <c r="E33" i="1"/>
  <c r="E36" i="1" s="1"/>
  <c r="H33" i="1"/>
  <c r="H36" i="1" s="1"/>
  <c r="E30" i="40"/>
  <c r="E33" i="40" s="1"/>
  <c r="J12" i="39"/>
  <c r="J11" i="39"/>
  <c r="Z90" i="36" l="1"/>
  <c r="R58" i="36"/>
  <c r="E51" i="49"/>
  <c r="E96" i="49"/>
  <c r="E176" i="49"/>
  <c r="S49" i="36"/>
  <c r="R42" i="36"/>
  <c r="S26" i="36"/>
  <c r="S25" i="36"/>
  <c r="R138" i="36"/>
  <c r="S139" i="36" s="1"/>
  <c r="R18" i="36"/>
  <c r="R114" i="36"/>
  <c r="S115" i="36" s="1"/>
  <c r="R122" i="36"/>
  <c r="R130" i="36"/>
  <c r="S33" i="36"/>
  <c r="S57" i="36"/>
  <c r="S122" i="36"/>
  <c r="S65" i="36"/>
  <c r="S18" i="36"/>
  <c r="S19" i="36" s="1"/>
  <c r="S17" i="36"/>
  <c r="R106" i="36"/>
  <c r="R120" i="36"/>
  <c r="R136" i="36"/>
  <c r="R50" i="36"/>
  <c r="R112" i="36"/>
  <c r="S9" i="36"/>
  <c r="S130" i="36"/>
  <c r="S73" i="36"/>
  <c r="S136" i="36"/>
  <c r="S31" i="36"/>
  <c r="S140" i="36"/>
  <c r="S34" i="36"/>
  <c r="S128" i="36"/>
  <c r="S71" i="36"/>
  <c r="S120" i="36"/>
  <c r="S63" i="36"/>
  <c r="S112" i="36"/>
  <c r="S116" i="36" s="1"/>
  <c r="S55" i="36"/>
  <c r="S47" i="36"/>
  <c r="S104" i="36"/>
  <c r="S50" i="36"/>
  <c r="S39" i="36"/>
  <c r="S23" i="36"/>
  <c r="S97" i="36"/>
  <c r="S58" i="36"/>
  <c r="E92" i="49"/>
  <c r="S66" i="36"/>
  <c r="R88" i="36"/>
  <c r="R34" i="36"/>
  <c r="R66" i="36"/>
  <c r="R26" i="36"/>
  <c r="F19" i="39"/>
  <c r="I26" i="6"/>
  <c r="S78" i="36" s="1"/>
  <c r="S74" i="36"/>
  <c r="E47" i="49"/>
  <c r="F178" i="49"/>
  <c r="E97" i="49"/>
  <c r="E178" i="49"/>
  <c r="F177" i="49"/>
  <c r="E177" i="49"/>
  <c r="E52" i="49"/>
  <c r="F174" i="49"/>
  <c r="E174" i="49"/>
  <c r="E95" i="49"/>
  <c r="F173" i="49"/>
  <c r="E173" i="49"/>
  <c r="E50" i="49"/>
  <c r="F172" i="49"/>
  <c r="E172" i="49"/>
  <c r="E94" i="49"/>
  <c r="F171" i="49"/>
  <c r="F170" i="49"/>
  <c r="E93" i="49"/>
  <c r="E170" i="49"/>
  <c r="F169" i="49"/>
  <c r="E168" i="49"/>
  <c r="E167" i="49"/>
  <c r="E46" i="49"/>
  <c r="F166" i="49"/>
  <c r="E90" i="49"/>
  <c r="E166" i="49"/>
  <c r="F165" i="49"/>
  <c r="R104" i="36"/>
  <c r="E165" i="49"/>
  <c r="E45" i="49"/>
  <c r="J40" i="39"/>
  <c r="R98" i="36"/>
  <c r="E89" i="49"/>
  <c r="E164" i="49"/>
  <c r="R10" i="36"/>
  <c r="S11" i="36" s="1"/>
  <c r="F162" i="49"/>
  <c r="E162" i="49"/>
  <c r="E88" i="49"/>
  <c r="F40" i="39"/>
  <c r="R74" i="36"/>
  <c r="R128" i="36"/>
  <c r="S98" i="36"/>
  <c r="S80" i="36"/>
  <c r="I36" i="1"/>
  <c r="J19" i="39"/>
  <c r="J32" i="39"/>
  <c r="J36" i="39" s="1"/>
  <c r="S27" i="36" l="1"/>
  <c r="S132" i="36"/>
  <c r="S123" i="36"/>
  <c r="S105" i="36"/>
  <c r="R132" i="36"/>
  <c r="R100" i="36"/>
  <c r="R140" i="36"/>
  <c r="S141" i="36" s="1"/>
  <c r="R124" i="36"/>
  <c r="S124" i="36"/>
  <c r="R116" i="36"/>
  <c r="R108" i="36"/>
  <c r="S100" i="36"/>
  <c r="S99" i="36"/>
  <c r="S81" i="36"/>
  <c r="S131" i="36"/>
  <c r="S35" i="36"/>
  <c r="S137" i="36"/>
  <c r="S75" i="36"/>
  <c r="S129" i="36"/>
  <c r="S67" i="36"/>
  <c r="S121" i="36"/>
  <c r="S59" i="36"/>
  <c r="S113" i="36"/>
  <c r="S51" i="36"/>
  <c r="S86" i="36"/>
  <c r="I44" i="6"/>
  <c r="H32" i="41"/>
  <c r="D31" i="48"/>
  <c r="S82" i="36"/>
  <c r="J37" i="39"/>
  <c r="S133" i="36" l="1"/>
  <c r="H35" i="41"/>
  <c r="E31" i="48" s="1"/>
  <c r="S125" i="36"/>
  <c r="S101" i="36"/>
  <c r="S117" i="36"/>
  <c r="O16" i="6"/>
  <c r="P23" i="42" l="1"/>
  <c r="O23" i="42"/>
  <c r="L23" i="42"/>
  <c r="K23" i="42"/>
  <c r="P23" i="51"/>
  <c r="O23" i="51"/>
  <c r="L23" i="51"/>
  <c r="K23" i="51"/>
  <c r="P23" i="47"/>
  <c r="O23" i="47"/>
  <c r="L23" i="47"/>
  <c r="K23" i="47"/>
  <c r="P23" i="46"/>
  <c r="O23" i="46"/>
  <c r="L23" i="46"/>
  <c r="K23" i="46"/>
  <c r="P23" i="45"/>
  <c r="O23" i="45"/>
  <c r="L23" i="45"/>
  <c r="K23" i="45"/>
  <c r="P23" i="44"/>
  <c r="O23" i="44"/>
  <c r="L23" i="44"/>
  <c r="K23" i="44"/>
  <c r="P23" i="43"/>
  <c r="O23" i="43"/>
  <c r="L23" i="43"/>
  <c r="K23" i="43"/>
  <c r="P24" i="41"/>
  <c r="O24" i="41"/>
  <c r="L24" i="41"/>
  <c r="K24" i="41"/>
  <c r="P24" i="40"/>
  <c r="O24" i="40"/>
  <c r="L24" i="40"/>
  <c r="K24" i="40"/>
  <c r="K27" i="1" l="1"/>
  <c r="P27" i="1" l="1"/>
  <c r="O27" i="1"/>
  <c r="L27" i="1"/>
  <c r="E60" i="53" l="1"/>
  <c r="I74" i="53"/>
  <c r="I58" i="53"/>
  <c r="E55" i="53" l="1"/>
  <c r="L71" i="53"/>
  <c r="K71" i="53"/>
  <c r="H71" i="53"/>
  <c r="E71" i="53"/>
  <c r="L70" i="53"/>
  <c r="K70" i="53"/>
  <c r="H70" i="53"/>
  <c r="E70" i="53"/>
  <c r="L69" i="53"/>
  <c r="K69" i="53"/>
  <c r="H69" i="53"/>
  <c r="E69" i="53"/>
  <c r="L68" i="53"/>
  <c r="K68" i="53"/>
  <c r="H68" i="53"/>
  <c r="E68" i="53"/>
  <c r="L67" i="53"/>
  <c r="K67" i="53"/>
  <c r="H67" i="53"/>
  <c r="E67" i="53"/>
  <c r="L66" i="53"/>
  <c r="K66" i="53"/>
  <c r="H66" i="53"/>
  <c r="E66" i="53"/>
  <c r="L65" i="53"/>
  <c r="K65" i="53"/>
  <c r="H65" i="53"/>
  <c r="E65" i="53"/>
  <c r="L64" i="53"/>
  <c r="K64" i="53"/>
  <c r="H64" i="53"/>
  <c r="E64" i="53"/>
  <c r="L63" i="53"/>
  <c r="K63" i="53"/>
  <c r="H63" i="53"/>
  <c r="E63" i="53"/>
  <c r="L62" i="53"/>
  <c r="K62" i="53"/>
  <c r="H62" i="53"/>
  <c r="E62" i="53"/>
  <c r="L61" i="53"/>
  <c r="K61" i="53"/>
  <c r="H61" i="53"/>
  <c r="E61" i="53"/>
  <c r="L60" i="53"/>
  <c r="K60" i="53"/>
  <c r="I60" i="53"/>
  <c r="I75" i="53" s="1"/>
  <c r="H60" i="53"/>
  <c r="L55" i="53"/>
  <c r="K55" i="53"/>
  <c r="H55" i="53"/>
  <c r="E72" i="53" l="1"/>
  <c r="K72" i="53"/>
  <c r="L72" i="53"/>
  <c r="H72" i="53"/>
  <c r="C11" i="39" l="1"/>
  <c r="C26" i="39"/>
  <c r="L12" i="39" l="1"/>
  <c r="L11" i="39"/>
  <c r="G11" i="51" l="1"/>
  <c r="H24" i="6" s="1"/>
  <c r="G11" i="47"/>
  <c r="H23" i="6" l="1"/>
  <c r="H18" i="39"/>
  <c r="G24" i="47"/>
  <c r="G28" i="47" s="1"/>
  <c r="G29" i="47" s="1"/>
  <c r="G24" i="51"/>
  <c r="G28" i="51" s="1"/>
  <c r="G29" i="51" s="1"/>
  <c r="G11" i="45" l="1"/>
  <c r="H21" i="6" s="1"/>
  <c r="G11" i="44"/>
  <c r="H20" i="6" s="1"/>
  <c r="C12" i="41"/>
  <c r="C17" i="39" s="1"/>
  <c r="F32" i="39" l="1"/>
  <c r="F36" i="39" s="1"/>
  <c r="F37" i="39" s="1"/>
  <c r="G12" i="40"/>
  <c r="G28" i="1"/>
  <c r="G32" i="1" s="1"/>
  <c r="G25" i="40"/>
  <c r="G29" i="40" s="1"/>
  <c r="G15" i="1"/>
  <c r="G24" i="45"/>
  <c r="G28" i="45" s="1"/>
  <c r="G29" i="45" s="1"/>
  <c r="G24" i="44"/>
  <c r="G28" i="44" s="1"/>
  <c r="G29" i="44" s="1"/>
  <c r="G33" i="1" l="1"/>
  <c r="C38" i="6" l="1"/>
  <c r="B67" i="49" s="1"/>
  <c r="C37" i="6"/>
  <c r="B62" i="49" s="1"/>
  <c r="C36" i="6"/>
  <c r="B65" i="49" s="1"/>
  <c r="C35" i="6"/>
  <c r="B68" i="49" s="1"/>
  <c r="C34" i="6"/>
  <c r="B61" i="49" s="1"/>
  <c r="C33" i="6"/>
  <c r="B60" i="49" s="1"/>
  <c r="C32" i="6"/>
  <c r="B59" i="49" s="1"/>
  <c r="C31" i="6"/>
  <c r="B58" i="49" s="1"/>
  <c r="C30" i="6"/>
  <c r="B57" i="49" s="1"/>
  <c r="B38" i="6"/>
  <c r="B37" i="6"/>
  <c r="B36" i="6"/>
  <c r="B35" i="6"/>
  <c r="B34" i="6"/>
  <c r="B33" i="6"/>
  <c r="B32" i="6"/>
  <c r="B31" i="6"/>
  <c r="B30" i="6"/>
  <c r="P13" i="6" l="1"/>
  <c r="O13" i="6"/>
  <c r="L13" i="6"/>
  <c r="G27" i="49" s="1"/>
  <c r="K13" i="6"/>
  <c r="F27" i="49" s="1"/>
  <c r="F42" i="49" s="1"/>
  <c r="G42" i="49" l="1"/>
  <c r="A2" i="39"/>
  <c r="A2" i="6" l="1"/>
  <c r="A2" i="48" l="1"/>
  <c r="A2" i="49"/>
  <c r="F25" i="40" l="1"/>
  <c r="B12" i="40" l="1"/>
  <c r="B24" i="43"/>
  <c r="B28" i="43" s="1"/>
  <c r="G31" i="39"/>
  <c r="G30" i="39"/>
  <c r="G29" i="39"/>
  <c r="G28" i="39"/>
  <c r="G27" i="39"/>
  <c r="G26" i="39"/>
  <c r="G25" i="39"/>
  <c r="G24" i="39"/>
  <c r="G23" i="39"/>
  <c r="Q30" i="39"/>
  <c r="Q29" i="39"/>
  <c r="Q28" i="39"/>
  <c r="Q27" i="39"/>
  <c r="Q26" i="39"/>
  <c r="Q25" i="39"/>
  <c r="Q24" i="39"/>
  <c r="Q23" i="39"/>
  <c r="P30" i="39"/>
  <c r="P29" i="39"/>
  <c r="P28" i="39"/>
  <c r="P27" i="39"/>
  <c r="P26" i="39"/>
  <c r="P25" i="39"/>
  <c r="P24" i="39"/>
  <c r="P23" i="39"/>
  <c r="M30" i="39"/>
  <c r="M29" i="39"/>
  <c r="M28" i="39"/>
  <c r="M27" i="39"/>
  <c r="M26" i="39"/>
  <c r="M25" i="39"/>
  <c r="M24" i="39"/>
  <c r="M23" i="39"/>
  <c r="L30" i="39"/>
  <c r="L29" i="39"/>
  <c r="L28" i="39"/>
  <c r="L27" i="39"/>
  <c r="L26" i="39"/>
  <c r="L25" i="39"/>
  <c r="L24" i="39"/>
  <c r="C31" i="39"/>
  <c r="C30" i="39"/>
  <c r="C29" i="39"/>
  <c r="C28" i="39"/>
  <c r="C27" i="39"/>
  <c r="C25" i="39"/>
  <c r="C24" i="39"/>
  <c r="C23" i="39"/>
  <c r="B31" i="39"/>
  <c r="B30" i="39"/>
  <c r="B29" i="39"/>
  <c r="B28" i="39"/>
  <c r="B27" i="39"/>
  <c r="B26" i="39"/>
  <c r="B25" i="39"/>
  <c r="B24" i="39"/>
  <c r="G12" i="39"/>
  <c r="G11" i="39"/>
  <c r="P42" i="6"/>
  <c r="O42" i="6"/>
  <c r="P41" i="6"/>
  <c r="O41" i="6"/>
  <c r="P40" i="6"/>
  <c r="O40" i="6"/>
  <c r="L42" i="6"/>
  <c r="L41" i="6"/>
  <c r="L40" i="6"/>
  <c r="K42" i="6"/>
  <c r="K41" i="6"/>
  <c r="K40" i="6"/>
  <c r="G42" i="6"/>
  <c r="G41" i="6"/>
  <c r="G40" i="6"/>
  <c r="C42" i="6"/>
  <c r="B63" i="49" s="1"/>
  <c r="B42" i="6"/>
  <c r="C41" i="6"/>
  <c r="B64" i="49" s="1"/>
  <c r="B41" i="6"/>
  <c r="C40" i="6"/>
  <c r="B66" i="49" s="1"/>
  <c r="P37" i="6"/>
  <c r="P36" i="6"/>
  <c r="P35" i="6"/>
  <c r="P34" i="6"/>
  <c r="P33" i="6"/>
  <c r="P32" i="6"/>
  <c r="P31" i="6"/>
  <c r="P30" i="6"/>
  <c r="O37" i="6"/>
  <c r="O36" i="6"/>
  <c r="O35" i="6"/>
  <c r="O34" i="6"/>
  <c r="O33" i="6"/>
  <c r="O32" i="6"/>
  <c r="O31" i="6"/>
  <c r="O30" i="6"/>
  <c r="L37" i="6"/>
  <c r="L36" i="6"/>
  <c r="L35" i="6"/>
  <c r="L34" i="6"/>
  <c r="L33" i="6"/>
  <c r="L32" i="6"/>
  <c r="L31" i="6"/>
  <c r="L30" i="6"/>
  <c r="K37" i="6"/>
  <c r="K36" i="6"/>
  <c r="K35" i="6"/>
  <c r="K34" i="6"/>
  <c r="K33" i="6"/>
  <c r="K32" i="6"/>
  <c r="K31" i="6"/>
  <c r="K30" i="6"/>
  <c r="B39" i="6" l="1"/>
  <c r="Q15" i="39" l="1"/>
  <c r="P15" i="39"/>
  <c r="M15" i="39"/>
  <c r="L15" i="39"/>
  <c r="G15" i="39"/>
  <c r="C15" i="39"/>
  <c r="B15" i="39"/>
  <c r="Q14" i="39"/>
  <c r="P14" i="39"/>
  <c r="M14" i="39"/>
  <c r="L14" i="39"/>
  <c r="G14" i="39"/>
  <c r="C14" i="39"/>
  <c r="B14" i="39"/>
  <c r="P16" i="6"/>
  <c r="L16" i="6"/>
  <c r="G29" i="49" s="1"/>
  <c r="K16" i="6"/>
  <c r="F29" i="49" s="1"/>
  <c r="F44" i="49" s="1"/>
  <c r="C16" i="6"/>
  <c r="P15" i="6"/>
  <c r="O15" i="6"/>
  <c r="L15" i="6"/>
  <c r="G28" i="49" s="1"/>
  <c r="K15" i="6"/>
  <c r="F28" i="49" s="1"/>
  <c r="C15" i="6"/>
  <c r="B16" i="6"/>
  <c r="B15" i="6"/>
  <c r="C12" i="40"/>
  <c r="H163" i="49" l="1"/>
  <c r="G43" i="49"/>
  <c r="G163" i="49"/>
  <c r="F43" i="49"/>
  <c r="G44" i="49"/>
  <c r="B40" i="6"/>
  <c r="B43" i="6" s="1"/>
  <c r="Q24" i="6"/>
  <c r="M24" i="51"/>
  <c r="I24" i="51"/>
  <c r="F24" i="51"/>
  <c r="F28" i="51" s="1"/>
  <c r="C24" i="51"/>
  <c r="C28" i="51" s="1"/>
  <c r="B24" i="51"/>
  <c r="B28" i="51" s="1"/>
  <c r="B83" i="49" s="1"/>
  <c r="C176" i="49" s="1"/>
  <c r="P11" i="51"/>
  <c r="O11" i="51"/>
  <c r="M11" i="51"/>
  <c r="L11" i="51"/>
  <c r="K11" i="51"/>
  <c r="F11" i="51"/>
  <c r="G24" i="6" s="1"/>
  <c r="C11" i="51"/>
  <c r="C24" i="6" s="1"/>
  <c r="C36" i="49" s="1"/>
  <c r="D51" i="49" s="1"/>
  <c r="B11" i="51"/>
  <c r="B24" i="6" s="1"/>
  <c r="B36" i="49" s="1"/>
  <c r="C175" i="49" s="1"/>
  <c r="O24" i="6" l="1"/>
  <c r="AC86" i="36"/>
  <c r="P24" i="6"/>
  <c r="AD86" i="36"/>
  <c r="L24" i="6"/>
  <c r="G36" i="49" s="1"/>
  <c r="H175" i="49" s="1"/>
  <c r="AB86" i="36"/>
  <c r="K24" i="6"/>
  <c r="F36" i="49" s="1"/>
  <c r="G175" i="49" s="1"/>
  <c r="AA86" i="36"/>
  <c r="D175" i="49"/>
  <c r="C29" i="51"/>
  <c r="C32" i="51" s="1"/>
  <c r="C83" i="49"/>
  <c r="D96" i="49" s="1"/>
  <c r="B29" i="51"/>
  <c r="B32" i="51" s="1"/>
  <c r="B33" i="51" s="1"/>
  <c r="C51" i="49"/>
  <c r="F29" i="51"/>
  <c r="F32" i="51" s="1"/>
  <c r="G32" i="51" s="1"/>
  <c r="F51" i="49" l="1"/>
  <c r="G51" i="49"/>
  <c r="D176" i="49"/>
  <c r="C31" i="51"/>
  <c r="B35" i="48"/>
  <c r="C96" i="49"/>
  <c r="C33" i="51" l="1"/>
  <c r="E31" i="51" s="1"/>
  <c r="P12" i="6"/>
  <c r="O12" i="6"/>
  <c r="L12" i="6"/>
  <c r="G26" i="49" s="1"/>
  <c r="K12" i="6"/>
  <c r="F26" i="49" s="1"/>
  <c r="C13" i="6"/>
  <c r="B13" i="6"/>
  <c r="C12" i="6"/>
  <c r="C26" i="49" s="1"/>
  <c r="D41" i="49" s="1"/>
  <c r="B12" i="6"/>
  <c r="G161" i="49" l="1"/>
  <c r="F41" i="49"/>
  <c r="H161" i="49"/>
  <c r="G41" i="49"/>
  <c r="E33" i="51"/>
  <c r="F31" i="51"/>
  <c r="F33" i="51" s="1"/>
  <c r="C35" i="48"/>
  <c r="H4" i="36"/>
  <c r="H31" i="51" l="1"/>
  <c r="H33" i="51" s="1"/>
  <c r="D35" i="48"/>
  <c r="G31" i="51"/>
  <c r="G33" i="51" s="1"/>
  <c r="F12" i="40"/>
  <c r="F28" i="1"/>
  <c r="K31" i="51" l="1"/>
  <c r="E35" i="48"/>
  <c r="F29" i="40"/>
  <c r="F30" i="40" s="1"/>
  <c r="F33" i="40" s="1"/>
  <c r="G33" i="40" s="1"/>
  <c r="C18" i="49"/>
  <c r="C17" i="49"/>
  <c r="C16" i="49"/>
  <c r="C15" i="49"/>
  <c r="C14" i="49"/>
  <c r="C13" i="49"/>
  <c r="C12" i="49"/>
  <c r="C11" i="49"/>
  <c r="C10" i="49"/>
  <c r="Q35" i="39" l="1"/>
  <c r="P35" i="39"/>
  <c r="M35" i="39"/>
  <c r="L35" i="39"/>
  <c r="G35" i="39"/>
  <c r="Q34" i="39"/>
  <c r="P34" i="39"/>
  <c r="M34" i="39"/>
  <c r="L34" i="39"/>
  <c r="G34" i="39"/>
  <c r="Q33" i="39"/>
  <c r="P33" i="39"/>
  <c r="M33" i="39"/>
  <c r="L33" i="39"/>
  <c r="G33" i="39"/>
  <c r="L23" i="39"/>
  <c r="C35" i="39"/>
  <c r="C34" i="39"/>
  <c r="C33" i="39"/>
  <c r="B35" i="39"/>
  <c r="B34" i="39"/>
  <c r="B33" i="39"/>
  <c r="B23" i="39"/>
  <c r="D32" i="39"/>
  <c r="R23" i="39"/>
  <c r="Q12" i="39"/>
  <c r="P12" i="39"/>
  <c r="M12" i="39"/>
  <c r="C12" i="39"/>
  <c r="B12" i="39"/>
  <c r="Q11" i="39"/>
  <c r="P11" i="39"/>
  <c r="M11" i="39"/>
  <c r="C32" i="39" l="1"/>
  <c r="C36" i="39" s="1"/>
  <c r="G32" i="39"/>
  <c r="G36" i="39" s="1"/>
  <c r="B32" i="39"/>
  <c r="B36" i="39" s="1"/>
  <c r="Q30" i="6"/>
  <c r="I28" i="49"/>
  <c r="H29" i="49"/>
  <c r="H44" i="49" s="1"/>
  <c r="H27" i="49"/>
  <c r="H42" i="49" s="1"/>
  <c r="D39" i="6"/>
  <c r="C28" i="49"/>
  <c r="D43" i="49" s="1"/>
  <c r="B27" i="49"/>
  <c r="B29" i="49"/>
  <c r="B26" i="49"/>
  <c r="I27" i="49"/>
  <c r="I29" i="49"/>
  <c r="H28" i="49"/>
  <c r="H26" i="49"/>
  <c r="C27" i="49"/>
  <c r="D42" i="49" s="1"/>
  <c r="C29" i="49"/>
  <c r="D44" i="49" s="1"/>
  <c r="B28" i="49"/>
  <c r="M24" i="47"/>
  <c r="I24" i="47"/>
  <c r="F24" i="47"/>
  <c r="F28" i="47" s="1"/>
  <c r="C24" i="47"/>
  <c r="C28" i="47" s="1"/>
  <c r="C82" i="49" s="1"/>
  <c r="D95" i="49" s="1"/>
  <c r="B24" i="47"/>
  <c r="B28" i="47" s="1"/>
  <c r="B82" i="49" s="1"/>
  <c r="C174" i="49" s="1"/>
  <c r="P11" i="47"/>
  <c r="O11" i="47"/>
  <c r="P18" i="39" s="1"/>
  <c r="M11" i="47"/>
  <c r="L11" i="47"/>
  <c r="M18" i="39" s="1"/>
  <c r="K11" i="47"/>
  <c r="K23" i="6" s="1"/>
  <c r="F35" i="49" s="1"/>
  <c r="F11" i="47"/>
  <c r="G23" i="6" s="1"/>
  <c r="C11" i="47"/>
  <c r="B11" i="47"/>
  <c r="M24" i="46"/>
  <c r="I24" i="46"/>
  <c r="F24" i="46"/>
  <c r="F28" i="46" s="1"/>
  <c r="C24" i="46"/>
  <c r="C28" i="46" s="1"/>
  <c r="B24" i="46"/>
  <c r="B28" i="46" s="1"/>
  <c r="G24" i="46"/>
  <c r="G28" i="46" s="1"/>
  <c r="P11" i="46"/>
  <c r="O11" i="46"/>
  <c r="M11" i="46"/>
  <c r="L11" i="46"/>
  <c r="K11" i="46"/>
  <c r="F11" i="46"/>
  <c r="G22" i="6" s="1"/>
  <c r="C11" i="46"/>
  <c r="B11" i="46"/>
  <c r="G11" i="46"/>
  <c r="H22" i="6" s="1"/>
  <c r="M24" i="45"/>
  <c r="I24" i="45"/>
  <c r="F24" i="45"/>
  <c r="F28" i="45" s="1"/>
  <c r="C24" i="45"/>
  <c r="C28" i="45" s="1"/>
  <c r="B24" i="45"/>
  <c r="B28" i="45" s="1"/>
  <c r="P11" i="45"/>
  <c r="O11" i="45"/>
  <c r="M11" i="45"/>
  <c r="L11" i="45"/>
  <c r="K11" i="45"/>
  <c r="F11" i="45"/>
  <c r="G21" i="6" s="1"/>
  <c r="C11" i="45"/>
  <c r="B11" i="45"/>
  <c r="B21" i="6" s="1"/>
  <c r="B33" i="49" s="1"/>
  <c r="C169" i="49" s="1"/>
  <c r="M24" i="44"/>
  <c r="I24" i="44"/>
  <c r="F24" i="44"/>
  <c r="F28" i="44" s="1"/>
  <c r="C24" i="44"/>
  <c r="C28" i="44" s="1"/>
  <c r="B24" i="44"/>
  <c r="B28" i="44" s="1"/>
  <c r="P11" i="44"/>
  <c r="O11" i="44"/>
  <c r="M11" i="44"/>
  <c r="L11" i="44"/>
  <c r="K11" i="44"/>
  <c r="F11" i="44"/>
  <c r="G20" i="6" s="1"/>
  <c r="C11" i="44"/>
  <c r="B11" i="44"/>
  <c r="M24" i="43"/>
  <c r="I24" i="43"/>
  <c r="F24" i="43"/>
  <c r="F28" i="43" s="1"/>
  <c r="C24" i="43"/>
  <c r="C28" i="43" s="1"/>
  <c r="G24" i="43"/>
  <c r="G28" i="43" s="1"/>
  <c r="P11" i="43"/>
  <c r="O11" i="43"/>
  <c r="M11" i="43"/>
  <c r="L11" i="43"/>
  <c r="K11" i="43"/>
  <c r="F11" i="43"/>
  <c r="G19" i="6" s="1"/>
  <c r="C11" i="43"/>
  <c r="B11" i="43"/>
  <c r="B19" i="6" s="1"/>
  <c r="G11" i="43"/>
  <c r="H19" i="6" s="1"/>
  <c r="M24" i="42"/>
  <c r="I24" i="42"/>
  <c r="F24" i="42"/>
  <c r="F28" i="42" s="1"/>
  <c r="C24" i="42"/>
  <c r="C28" i="42" s="1"/>
  <c r="B24" i="42"/>
  <c r="B28" i="42" s="1"/>
  <c r="G24" i="42"/>
  <c r="G28" i="42" s="1"/>
  <c r="P11" i="42"/>
  <c r="W30" i="36" s="1"/>
  <c r="O11" i="42"/>
  <c r="V30" i="36" s="1"/>
  <c r="M11" i="42"/>
  <c r="M25" i="6" s="1"/>
  <c r="L11" i="42"/>
  <c r="K11" i="42"/>
  <c r="F11" i="42"/>
  <c r="G25" i="6" s="1"/>
  <c r="C11" i="42"/>
  <c r="B11" i="42"/>
  <c r="G11" i="42"/>
  <c r="H25" i="6" s="1"/>
  <c r="M25" i="41"/>
  <c r="I25" i="41"/>
  <c r="F25" i="41"/>
  <c r="F29" i="41" s="1"/>
  <c r="C25" i="41"/>
  <c r="C29" i="41" s="1"/>
  <c r="B25" i="41"/>
  <c r="B29" i="41" s="1"/>
  <c r="P12" i="41"/>
  <c r="P18" i="6" s="1"/>
  <c r="I30" i="49" s="1"/>
  <c r="O12" i="41"/>
  <c r="M12" i="41"/>
  <c r="L12" i="41"/>
  <c r="K12" i="41"/>
  <c r="K18" i="6" s="1"/>
  <c r="F30" i="49" s="1"/>
  <c r="F12" i="41"/>
  <c r="G18" i="6" s="1"/>
  <c r="B12" i="41"/>
  <c r="G12" i="41"/>
  <c r="M25" i="40"/>
  <c r="I25" i="40"/>
  <c r="C25" i="40"/>
  <c r="C29" i="40" s="1"/>
  <c r="G30" i="40" s="1"/>
  <c r="B25" i="40"/>
  <c r="B29" i="40" s="1"/>
  <c r="P12" i="40"/>
  <c r="W14" i="36" s="1"/>
  <c r="O12" i="40"/>
  <c r="V14" i="36" s="1"/>
  <c r="M12" i="40"/>
  <c r="L12" i="40"/>
  <c r="U14" i="36" s="1"/>
  <c r="K12" i="40"/>
  <c r="T14" i="36" s="1"/>
  <c r="Q14" i="36"/>
  <c r="R15" i="36" s="1"/>
  <c r="P14" i="36"/>
  <c r="B32" i="1"/>
  <c r="M28" i="1"/>
  <c r="F32" i="1"/>
  <c r="C28" i="1"/>
  <c r="C32" i="1" s="1"/>
  <c r="P15" i="1"/>
  <c r="W6" i="36" s="1"/>
  <c r="O15" i="1"/>
  <c r="V6" i="36" s="1"/>
  <c r="M15" i="1"/>
  <c r="L15" i="1"/>
  <c r="U6" i="36" s="1"/>
  <c r="K15" i="1"/>
  <c r="T6" i="36" s="1"/>
  <c r="F15" i="1"/>
  <c r="C15" i="1"/>
  <c r="Q6" i="36" s="1"/>
  <c r="R7" i="36" s="1"/>
  <c r="B15" i="1"/>
  <c r="P6" i="36" s="1"/>
  <c r="U15" i="36" l="1"/>
  <c r="T15" i="36"/>
  <c r="U7" i="36"/>
  <c r="T7" i="36"/>
  <c r="I44" i="49"/>
  <c r="G173" i="49"/>
  <c r="F50" i="49"/>
  <c r="J165" i="49"/>
  <c r="G165" i="49"/>
  <c r="F45" i="49"/>
  <c r="H18" i="6"/>
  <c r="H17" i="39"/>
  <c r="J163" i="49"/>
  <c r="I43" i="49"/>
  <c r="I163" i="49"/>
  <c r="H43" i="49"/>
  <c r="I161" i="49"/>
  <c r="H41" i="49"/>
  <c r="I42" i="49"/>
  <c r="F26" i="6"/>
  <c r="L18" i="6"/>
  <c r="G30" i="49" s="1"/>
  <c r="M17" i="39"/>
  <c r="O18" i="6"/>
  <c r="H30" i="49" s="1"/>
  <c r="I165" i="49" s="1"/>
  <c r="D174" i="49"/>
  <c r="D163" i="49"/>
  <c r="D161" i="49"/>
  <c r="G29" i="42"/>
  <c r="G29" i="46"/>
  <c r="G29" i="43"/>
  <c r="G25" i="41"/>
  <c r="G29" i="41" s="1"/>
  <c r="G30" i="41" s="1"/>
  <c r="B25" i="6"/>
  <c r="B37" i="49" s="1"/>
  <c r="C177" i="49" s="1"/>
  <c r="Q30" i="36"/>
  <c r="R31" i="36" s="1"/>
  <c r="C25" i="6"/>
  <c r="C37" i="49" s="1"/>
  <c r="D52" i="49" s="1"/>
  <c r="C95" i="49"/>
  <c r="P70" i="36"/>
  <c r="P128" i="36" s="1"/>
  <c r="B18" i="39"/>
  <c r="B23" i="6"/>
  <c r="B35" i="49" s="1"/>
  <c r="C173" i="49" s="1"/>
  <c r="G18" i="39"/>
  <c r="Q70" i="36"/>
  <c r="R71" i="36" s="1"/>
  <c r="C18" i="39"/>
  <c r="C23" i="6"/>
  <c r="C35" i="49" s="1"/>
  <c r="D50" i="49" s="1"/>
  <c r="P62" i="36"/>
  <c r="P120" i="36" s="1"/>
  <c r="B22" i="6"/>
  <c r="B34" i="49" s="1"/>
  <c r="C171" i="49" s="1"/>
  <c r="Q62" i="36"/>
  <c r="R63" i="36" s="1"/>
  <c r="C22" i="6"/>
  <c r="C34" i="49" s="1"/>
  <c r="H41" i="6"/>
  <c r="Q54" i="36"/>
  <c r="C21" i="6"/>
  <c r="C33" i="49" s="1"/>
  <c r="P46" i="36"/>
  <c r="B20" i="6"/>
  <c r="B32" i="49" s="1"/>
  <c r="Q46" i="36"/>
  <c r="R47" i="36" s="1"/>
  <c r="C20" i="6"/>
  <c r="C32" i="49" s="1"/>
  <c r="D47" i="49" s="1"/>
  <c r="H42" i="6"/>
  <c r="P22" i="36"/>
  <c r="B18" i="6"/>
  <c r="B30" i="49" s="1"/>
  <c r="C165" i="49" s="1"/>
  <c r="B17" i="39"/>
  <c r="Q22" i="36"/>
  <c r="R23" i="36" s="1"/>
  <c r="C18" i="6"/>
  <c r="C30" i="49" s="1"/>
  <c r="D45" i="49" s="1"/>
  <c r="F29" i="44"/>
  <c r="F32" i="44" s="1"/>
  <c r="G32" i="44" s="1"/>
  <c r="G17" i="39"/>
  <c r="P25" i="6"/>
  <c r="I37" i="49" s="1"/>
  <c r="O25" i="6"/>
  <c r="H37" i="49" s="1"/>
  <c r="I177" i="49" s="1"/>
  <c r="U30" i="36"/>
  <c r="U136" i="36" s="1"/>
  <c r="L25" i="6"/>
  <c r="G37" i="49" s="1"/>
  <c r="T30" i="36"/>
  <c r="K25" i="6"/>
  <c r="F37" i="49" s="1"/>
  <c r="I36" i="49"/>
  <c r="P23" i="6"/>
  <c r="I35" i="49" s="1"/>
  <c r="H36" i="49"/>
  <c r="O23" i="6"/>
  <c r="H35" i="49" s="1"/>
  <c r="I173" i="49" s="1"/>
  <c r="L23" i="6"/>
  <c r="W62" i="36"/>
  <c r="W120" i="36" s="1"/>
  <c r="P22" i="6"/>
  <c r="I34" i="49" s="1"/>
  <c r="V62" i="36"/>
  <c r="V120" i="36" s="1"/>
  <c r="O22" i="6"/>
  <c r="H34" i="49" s="1"/>
  <c r="I171" i="49" s="1"/>
  <c r="U62" i="36"/>
  <c r="U120" i="36" s="1"/>
  <c r="L22" i="6"/>
  <c r="G34" i="49" s="1"/>
  <c r="T62" i="36"/>
  <c r="K22" i="6"/>
  <c r="F34" i="49" s="1"/>
  <c r="W54" i="36"/>
  <c r="W112" i="36" s="1"/>
  <c r="P21" i="6"/>
  <c r="I33" i="49" s="1"/>
  <c r="V54" i="36"/>
  <c r="V112" i="36" s="1"/>
  <c r="O21" i="6"/>
  <c r="H33" i="49" s="1"/>
  <c r="I169" i="49" s="1"/>
  <c r="U54" i="36"/>
  <c r="U112" i="36" s="1"/>
  <c r="L21" i="6"/>
  <c r="G33" i="49" s="1"/>
  <c r="T54" i="36"/>
  <c r="K21" i="6"/>
  <c r="F33" i="49" s="1"/>
  <c r="W46" i="36"/>
  <c r="P20" i="6"/>
  <c r="I32" i="49" s="1"/>
  <c r="V46" i="36"/>
  <c r="O20" i="6"/>
  <c r="H32" i="49" s="1"/>
  <c r="U46" i="36"/>
  <c r="L20" i="6"/>
  <c r="G32" i="49" s="1"/>
  <c r="T46" i="36"/>
  <c r="K20" i="6"/>
  <c r="F32" i="49" s="1"/>
  <c r="F47" i="49" s="1"/>
  <c r="K24" i="51"/>
  <c r="K28" i="51" s="1"/>
  <c r="K24" i="45"/>
  <c r="K28" i="45" s="1"/>
  <c r="F80" i="49" s="1"/>
  <c r="K25" i="41"/>
  <c r="K29" i="41" s="1"/>
  <c r="T24" i="36" s="1"/>
  <c r="T25" i="36" s="1"/>
  <c r="K24" i="46"/>
  <c r="K28" i="46" s="1"/>
  <c r="K24" i="42"/>
  <c r="K28" i="42" s="1"/>
  <c r="F84" i="49" s="1"/>
  <c r="K24" i="43"/>
  <c r="K28" i="43" s="1"/>
  <c r="K24" i="47"/>
  <c r="K28" i="47" s="1"/>
  <c r="K24" i="44"/>
  <c r="K28" i="44" s="1"/>
  <c r="F79" i="49" s="1"/>
  <c r="F92" i="49" s="1"/>
  <c r="K28" i="1"/>
  <c r="K32" i="1" s="1"/>
  <c r="B31" i="49"/>
  <c r="H40" i="6"/>
  <c r="T38" i="36"/>
  <c r="K19" i="6"/>
  <c r="F31" i="49" s="1"/>
  <c r="V38" i="36"/>
  <c r="O19" i="6"/>
  <c r="U38" i="36"/>
  <c r="L19" i="6"/>
  <c r="G31" i="49" s="1"/>
  <c r="Q38" i="36"/>
  <c r="R39" i="36" s="1"/>
  <c r="C19" i="6"/>
  <c r="C31" i="49" s="1"/>
  <c r="D46" i="49" s="1"/>
  <c r="W38" i="36"/>
  <c r="P19" i="6"/>
  <c r="C161" i="49"/>
  <c r="C41" i="49"/>
  <c r="C75" i="49"/>
  <c r="D88" i="49" s="1"/>
  <c r="Q8" i="36"/>
  <c r="B75" i="49"/>
  <c r="C162" i="49" s="1"/>
  <c r="P8" i="36"/>
  <c r="P10" i="36" s="1"/>
  <c r="Q7" i="36"/>
  <c r="C163" i="49"/>
  <c r="F29" i="42"/>
  <c r="F32" i="42" s="1"/>
  <c r="G32" i="42" s="1"/>
  <c r="F29" i="47"/>
  <c r="F32" i="47" s="1"/>
  <c r="G32" i="47" s="1"/>
  <c r="T70" i="36"/>
  <c r="L18" i="39"/>
  <c r="U70" i="36"/>
  <c r="V70" i="36"/>
  <c r="W70" i="36"/>
  <c r="Q18" i="39"/>
  <c r="B29" i="45"/>
  <c r="B32" i="45" s="1"/>
  <c r="B33" i="45" s="1"/>
  <c r="P54" i="36"/>
  <c r="P112" i="36" s="1"/>
  <c r="B29" i="43"/>
  <c r="B32" i="43" s="1"/>
  <c r="B33" i="43" s="1"/>
  <c r="C31" i="43" s="1"/>
  <c r="P38" i="36"/>
  <c r="Q72" i="36"/>
  <c r="R73" i="36" s="1"/>
  <c r="C29" i="47"/>
  <c r="C32" i="47" s="1"/>
  <c r="P72" i="36"/>
  <c r="B81" i="49"/>
  <c r="C172" i="49" s="1"/>
  <c r="P64" i="36"/>
  <c r="B29" i="46"/>
  <c r="C29" i="46"/>
  <c r="Q64" i="36"/>
  <c r="R65" i="36" s="1"/>
  <c r="C81" i="49"/>
  <c r="F29" i="46"/>
  <c r="F32" i="46" s="1"/>
  <c r="G32" i="46" s="1"/>
  <c r="Q56" i="36"/>
  <c r="C80" i="49"/>
  <c r="C29" i="45"/>
  <c r="C32" i="45" s="1"/>
  <c r="B80" i="49"/>
  <c r="C170" i="49" s="1"/>
  <c r="P56" i="36"/>
  <c r="P114" i="36" s="1"/>
  <c r="C79" i="49"/>
  <c r="D92" i="49" s="1"/>
  <c r="Q48" i="36"/>
  <c r="R49" i="36" s="1"/>
  <c r="B79" i="49"/>
  <c r="P48" i="36"/>
  <c r="B29" i="44"/>
  <c r="B32" i="44" s="1"/>
  <c r="B33" i="44" s="1"/>
  <c r="C29" i="44"/>
  <c r="C32" i="44" s="1"/>
  <c r="Q40" i="36"/>
  <c r="R41" i="36" s="1"/>
  <c r="C78" i="49"/>
  <c r="D91" i="49" s="1"/>
  <c r="C29" i="43"/>
  <c r="C32" i="43" s="1"/>
  <c r="B78" i="49"/>
  <c r="P40" i="36"/>
  <c r="F29" i="43"/>
  <c r="F32" i="43" s="1"/>
  <c r="G32" i="43" s="1"/>
  <c r="P32" i="36"/>
  <c r="P138" i="36" s="1"/>
  <c r="B84" i="49"/>
  <c r="C178" i="49" s="1"/>
  <c r="C84" i="49"/>
  <c r="D97" i="49" s="1"/>
  <c r="Q32" i="36"/>
  <c r="R33" i="36" s="1"/>
  <c r="B29" i="42"/>
  <c r="B32" i="42" s="1"/>
  <c r="B33" i="42" s="1"/>
  <c r="P30" i="36"/>
  <c r="T22" i="36"/>
  <c r="L17" i="39"/>
  <c r="U22" i="36"/>
  <c r="V22" i="36"/>
  <c r="P17" i="39"/>
  <c r="W22" i="36"/>
  <c r="Q17" i="39"/>
  <c r="P24" i="36"/>
  <c r="B77" i="49"/>
  <c r="C166" i="49" s="1"/>
  <c r="Q24" i="36"/>
  <c r="R25" i="36" s="1"/>
  <c r="C77" i="49"/>
  <c r="D90" i="49" s="1"/>
  <c r="P80" i="36"/>
  <c r="V15" i="36"/>
  <c r="Q96" i="36"/>
  <c r="R97" i="36" s="1"/>
  <c r="Q15" i="36"/>
  <c r="W15" i="36"/>
  <c r="P96" i="36"/>
  <c r="C76" i="49"/>
  <c r="D89" i="49" s="1"/>
  <c r="Q16" i="36"/>
  <c r="R17" i="36" s="1"/>
  <c r="P16" i="36"/>
  <c r="B76" i="49"/>
  <c r="C164" i="49" s="1"/>
  <c r="V96" i="36"/>
  <c r="W96" i="36"/>
  <c r="W7" i="36"/>
  <c r="T96" i="36"/>
  <c r="U96" i="36"/>
  <c r="V7" i="36"/>
  <c r="C42" i="49"/>
  <c r="C44" i="49"/>
  <c r="C43" i="49"/>
  <c r="I26" i="49"/>
  <c r="C39" i="6"/>
  <c r="C43" i="6" s="1"/>
  <c r="B29" i="47"/>
  <c r="B32" i="47" s="1"/>
  <c r="B33" i="47" s="1"/>
  <c r="C31" i="47" s="1"/>
  <c r="F29" i="45"/>
  <c r="F32" i="45" s="1"/>
  <c r="G32" i="45" s="1"/>
  <c r="C29" i="42"/>
  <c r="C32" i="42" s="1"/>
  <c r="F30" i="41"/>
  <c r="F33" i="41" s="1"/>
  <c r="B30" i="41"/>
  <c r="B33" i="41" s="1"/>
  <c r="B35" i="41" s="1"/>
  <c r="C30" i="41"/>
  <c r="C33" i="41" s="1"/>
  <c r="C30" i="40"/>
  <c r="C33" i="40" s="1"/>
  <c r="B30" i="40"/>
  <c r="B33" i="40" s="1"/>
  <c r="C33" i="1"/>
  <c r="C36" i="1" s="1"/>
  <c r="B33" i="1"/>
  <c r="B36" i="1" s="1"/>
  <c r="B39" i="1" s="1"/>
  <c r="F33" i="1"/>
  <c r="F36" i="1" s="1"/>
  <c r="G36" i="1" s="1"/>
  <c r="G33" i="41" l="1"/>
  <c r="G35" i="41" s="1"/>
  <c r="F35" i="41"/>
  <c r="B35" i="40"/>
  <c r="C32" i="40" s="1"/>
  <c r="C35" i="40" s="1"/>
  <c r="E32" i="40" s="1"/>
  <c r="E35" i="40" s="1"/>
  <c r="F83" i="49"/>
  <c r="F96" i="49" s="1"/>
  <c r="AA88" i="36"/>
  <c r="AA90" i="36" s="1"/>
  <c r="Q112" i="36"/>
  <c r="R113" i="36" s="1"/>
  <c r="R55" i="36"/>
  <c r="Q10" i="36"/>
  <c r="R11" i="36" s="1"/>
  <c r="R9" i="36"/>
  <c r="Q114" i="36"/>
  <c r="R115" i="36" s="1"/>
  <c r="R57" i="36"/>
  <c r="W113" i="36"/>
  <c r="F82" i="49"/>
  <c r="G174" i="49" s="1"/>
  <c r="T136" i="36"/>
  <c r="U31" i="36"/>
  <c r="T31" i="36"/>
  <c r="U71" i="36"/>
  <c r="T71" i="36"/>
  <c r="T120" i="36"/>
  <c r="U63" i="36"/>
  <c r="T63" i="36"/>
  <c r="V113" i="36"/>
  <c r="T112" i="36"/>
  <c r="U55" i="36"/>
  <c r="T55" i="36"/>
  <c r="U47" i="36"/>
  <c r="T47" i="36"/>
  <c r="U39" i="36"/>
  <c r="T39" i="36"/>
  <c r="U23" i="36"/>
  <c r="T23" i="36"/>
  <c r="U97" i="36"/>
  <c r="T97" i="36"/>
  <c r="I47" i="49"/>
  <c r="G178" i="49"/>
  <c r="F97" i="49"/>
  <c r="J177" i="49"/>
  <c r="I52" i="49"/>
  <c r="G177" i="49"/>
  <c r="F52" i="49"/>
  <c r="H177" i="49"/>
  <c r="G52" i="49"/>
  <c r="H52" i="49"/>
  <c r="G176" i="49"/>
  <c r="J175" i="49"/>
  <c r="I51" i="49"/>
  <c r="I175" i="49"/>
  <c r="H51" i="49"/>
  <c r="J173" i="49"/>
  <c r="I50" i="49"/>
  <c r="D172" i="49"/>
  <c r="D94" i="49"/>
  <c r="J171" i="49"/>
  <c r="I49" i="49"/>
  <c r="H171" i="49"/>
  <c r="G49" i="49"/>
  <c r="H49" i="49"/>
  <c r="G171" i="49"/>
  <c r="F49" i="49"/>
  <c r="D171" i="49"/>
  <c r="D49" i="49"/>
  <c r="G170" i="49"/>
  <c r="F93" i="49"/>
  <c r="D170" i="49"/>
  <c r="D93" i="49"/>
  <c r="J169" i="49"/>
  <c r="I48" i="49"/>
  <c r="H169" i="49"/>
  <c r="H48" i="49"/>
  <c r="G48" i="49"/>
  <c r="G169" i="49"/>
  <c r="F48" i="49"/>
  <c r="D169" i="49"/>
  <c r="D48" i="49"/>
  <c r="G47" i="49"/>
  <c r="H47" i="49"/>
  <c r="G167" i="49"/>
  <c r="F46" i="49"/>
  <c r="H167" i="49"/>
  <c r="G46" i="49"/>
  <c r="I45" i="49"/>
  <c r="H165" i="49"/>
  <c r="H45" i="49"/>
  <c r="G45" i="49"/>
  <c r="C40" i="39"/>
  <c r="J161" i="49"/>
  <c r="I41" i="49"/>
  <c r="B43" i="39"/>
  <c r="B40" i="39"/>
  <c r="P116" i="36"/>
  <c r="D168" i="49"/>
  <c r="D167" i="49"/>
  <c r="F44" i="6"/>
  <c r="R78" i="36"/>
  <c r="C48" i="49"/>
  <c r="P104" i="36"/>
  <c r="Q104" i="36"/>
  <c r="R105" i="36" s="1"/>
  <c r="V121" i="36"/>
  <c r="C167" i="49"/>
  <c r="C168" i="49"/>
  <c r="P106" i="36"/>
  <c r="W104" i="36"/>
  <c r="Q106" i="36"/>
  <c r="R107" i="36" s="1"/>
  <c r="U104" i="36"/>
  <c r="T104" i="36"/>
  <c r="V104" i="36"/>
  <c r="F81" i="49"/>
  <c r="C32" i="46"/>
  <c r="B32" i="46"/>
  <c r="B33" i="46" s="1"/>
  <c r="B33" i="48" s="1"/>
  <c r="Q50" i="36"/>
  <c r="R51" i="36" s="1"/>
  <c r="C31" i="45"/>
  <c r="C33" i="45" s="1"/>
  <c r="E31" i="45" s="1"/>
  <c r="B34" i="48"/>
  <c r="Q128" i="36"/>
  <c r="W121" i="36"/>
  <c r="Q120" i="36"/>
  <c r="R121" i="36" s="1"/>
  <c r="Q122" i="36"/>
  <c r="R123" i="36" s="1"/>
  <c r="W47" i="36"/>
  <c r="D178" i="49"/>
  <c r="D177" i="49"/>
  <c r="Q136" i="36"/>
  <c r="R137" i="36" s="1"/>
  <c r="Q34" i="36"/>
  <c r="R35" i="36" s="1"/>
  <c r="G35" i="49"/>
  <c r="Q71" i="36"/>
  <c r="D173" i="49"/>
  <c r="D166" i="49"/>
  <c r="D165" i="49"/>
  <c r="Q23" i="36"/>
  <c r="D164" i="49"/>
  <c r="H32" i="39"/>
  <c r="H36" i="39" s="1"/>
  <c r="D162" i="49"/>
  <c r="C47" i="49"/>
  <c r="C19" i="39"/>
  <c r="C37" i="39" s="1"/>
  <c r="Q19" i="39"/>
  <c r="C49" i="49"/>
  <c r="Q63" i="36"/>
  <c r="V55" i="36"/>
  <c r="G19" i="39"/>
  <c r="G37" i="39" s="1"/>
  <c r="G40" i="39" s="1"/>
  <c r="P19" i="39"/>
  <c r="C33" i="47"/>
  <c r="E31" i="47" s="1"/>
  <c r="C50" i="49"/>
  <c r="M19" i="39"/>
  <c r="B19" i="39"/>
  <c r="B37" i="39" s="1"/>
  <c r="B26" i="6"/>
  <c r="B44" i="6" s="1"/>
  <c r="Q47" i="36"/>
  <c r="C45" i="49"/>
  <c r="W63" i="36"/>
  <c r="V63" i="36"/>
  <c r="O26" i="6"/>
  <c r="V78" i="36" s="1"/>
  <c r="W55" i="36"/>
  <c r="L26" i="6"/>
  <c r="U78" i="36" s="1"/>
  <c r="G26" i="6"/>
  <c r="K29" i="45"/>
  <c r="K32" i="45" s="1"/>
  <c r="F77" i="49"/>
  <c r="K30" i="41"/>
  <c r="K33" i="41" s="1"/>
  <c r="K35" i="41" s="1"/>
  <c r="K26" i="6"/>
  <c r="T78" i="36" s="1"/>
  <c r="P26" i="6"/>
  <c r="V47" i="36"/>
  <c r="T48" i="36"/>
  <c r="T49" i="36" s="1"/>
  <c r="K29" i="42"/>
  <c r="K32" i="42" s="1"/>
  <c r="T56" i="36"/>
  <c r="T57" i="36" s="1"/>
  <c r="T32" i="36"/>
  <c r="K29" i="44"/>
  <c r="K32" i="44" s="1"/>
  <c r="K29" i="51"/>
  <c r="K32" i="51" s="1"/>
  <c r="K33" i="51" s="1"/>
  <c r="F35" i="48" s="1"/>
  <c r="T40" i="36"/>
  <c r="K29" i="43"/>
  <c r="K32" i="43" s="1"/>
  <c r="F78" i="49"/>
  <c r="G168" i="49" s="1"/>
  <c r="K29" i="46"/>
  <c r="T64" i="36"/>
  <c r="F75" i="49"/>
  <c r="T8" i="36"/>
  <c r="K33" i="1"/>
  <c r="T72" i="36"/>
  <c r="K29" i="47"/>
  <c r="K32" i="47" s="1"/>
  <c r="L24" i="51"/>
  <c r="L28" i="51" s="1"/>
  <c r="AB88" i="36" s="1"/>
  <c r="AB90" i="36" s="1"/>
  <c r="L24" i="44"/>
  <c r="L28" i="44" s="1"/>
  <c r="L24" i="47"/>
  <c r="L28" i="47" s="1"/>
  <c r="L24" i="43"/>
  <c r="L28" i="43" s="1"/>
  <c r="L24" i="42"/>
  <c r="L28" i="42" s="1"/>
  <c r="L24" i="46"/>
  <c r="L28" i="46" s="1"/>
  <c r="L25" i="41"/>
  <c r="L29" i="41" s="1"/>
  <c r="L24" i="45"/>
  <c r="L28" i="45" s="1"/>
  <c r="L28" i="1"/>
  <c r="L32" i="1" s="1"/>
  <c r="L19" i="39"/>
  <c r="C46" i="49"/>
  <c r="I31" i="49"/>
  <c r="P58" i="36"/>
  <c r="Q55" i="36"/>
  <c r="P88" i="36"/>
  <c r="V39" i="36"/>
  <c r="H26" i="6"/>
  <c r="W39" i="36"/>
  <c r="H31" i="49"/>
  <c r="I167" i="49" s="1"/>
  <c r="C26" i="6"/>
  <c r="Q78" i="36" s="1"/>
  <c r="C33" i="43"/>
  <c r="E31" i="43" s="1"/>
  <c r="Q9" i="36"/>
  <c r="C88" i="49"/>
  <c r="C52" i="49"/>
  <c r="T128" i="36"/>
  <c r="V128" i="36"/>
  <c r="V71" i="36"/>
  <c r="W128" i="36"/>
  <c r="W71" i="36"/>
  <c r="U128" i="36"/>
  <c r="Q39" i="36"/>
  <c r="P145" i="36"/>
  <c r="B36" i="48"/>
  <c r="B39" i="48" s="1"/>
  <c r="P130" i="36"/>
  <c r="P132" i="36" s="1"/>
  <c r="P74" i="36"/>
  <c r="Q130" i="36"/>
  <c r="R131" i="36" s="1"/>
  <c r="Q74" i="36"/>
  <c r="R75" i="36" s="1"/>
  <c r="Q73" i="36"/>
  <c r="Q65" i="36"/>
  <c r="Q66" i="36"/>
  <c r="R67" i="36" s="1"/>
  <c r="P66" i="36"/>
  <c r="P122" i="36"/>
  <c r="P124" i="36" s="1"/>
  <c r="C94" i="49"/>
  <c r="C93" i="49"/>
  <c r="Q57" i="36"/>
  <c r="Q58" i="36"/>
  <c r="R59" i="36" s="1"/>
  <c r="C31" i="44"/>
  <c r="Q49" i="36"/>
  <c r="P50" i="36"/>
  <c r="C92" i="49"/>
  <c r="Q41" i="36"/>
  <c r="P42" i="36"/>
  <c r="C91" i="49"/>
  <c r="Q42" i="36"/>
  <c r="R43" i="36" s="1"/>
  <c r="Q33" i="36"/>
  <c r="Q138" i="36"/>
  <c r="R139" i="36" s="1"/>
  <c r="C97" i="49"/>
  <c r="P34" i="36"/>
  <c r="P136" i="36"/>
  <c r="P140" i="36" s="1"/>
  <c r="C31" i="42"/>
  <c r="B32" i="48"/>
  <c r="Q31" i="36"/>
  <c r="V23" i="36"/>
  <c r="V136" i="36"/>
  <c r="V137" i="36" s="1"/>
  <c r="V31" i="36"/>
  <c r="W136" i="36"/>
  <c r="W31" i="36"/>
  <c r="H19" i="39"/>
  <c r="W23" i="36"/>
  <c r="P26" i="36"/>
  <c r="C90" i="49"/>
  <c r="C32" i="41"/>
  <c r="C35" i="41" s="1"/>
  <c r="B31" i="48"/>
  <c r="Q26" i="36"/>
  <c r="Q25" i="36"/>
  <c r="T26" i="36"/>
  <c r="C89" i="49"/>
  <c r="Q97" i="36"/>
  <c r="B30" i="48"/>
  <c r="P98" i="36"/>
  <c r="P100" i="36" s="1"/>
  <c r="P18" i="36"/>
  <c r="Q98" i="36"/>
  <c r="R99" i="36" s="1"/>
  <c r="Q18" i="36"/>
  <c r="R19" i="36" s="1"/>
  <c r="Q17" i="36"/>
  <c r="Q80" i="36"/>
  <c r="W97" i="36"/>
  <c r="V97" i="36"/>
  <c r="B29" i="48"/>
  <c r="Q113" i="36" l="1"/>
  <c r="Q11" i="36"/>
  <c r="P144" i="36"/>
  <c r="P147" i="36" s="1"/>
  <c r="C35" i="1"/>
  <c r="C39" i="39" s="1"/>
  <c r="F95" i="49"/>
  <c r="T122" i="36"/>
  <c r="T65" i="36"/>
  <c r="R82" i="36"/>
  <c r="R79" i="36"/>
  <c r="S79" i="36"/>
  <c r="Q88" i="36"/>
  <c r="R89" i="36" s="1"/>
  <c r="R81" i="36"/>
  <c r="T34" i="36"/>
  <c r="T35" i="36" s="1"/>
  <c r="T33" i="36"/>
  <c r="Q27" i="36"/>
  <c r="R27" i="36"/>
  <c r="Q129" i="36"/>
  <c r="R129" i="36"/>
  <c r="Q116" i="36"/>
  <c r="R117" i="36" s="1"/>
  <c r="Q115" i="36"/>
  <c r="T9" i="36"/>
  <c r="T74" i="36"/>
  <c r="T75" i="36" s="1"/>
  <c r="T73" i="36"/>
  <c r="U137" i="36"/>
  <c r="T137" i="36"/>
  <c r="U129" i="36"/>
  <c r="T129" i="36"/>
  <c r="U121" i="36"/>
  <c r="T121" i="36"/>
  <c r="U113" i="36"/>
  <c r="T113" i="36"/>
  <c r="U105" i="36"/>
  <c r="T105" i="36"/>
  <c r="T27" i="36"/>
  <c r="U79" i="36"/>
  <c r="T79" i="36"/>
  <c r="P148" i="36"/>
  <c r="H173" i="49"/>
  <c r="G50" i="49"/>
  <c r="H50" i="49"/>
  <c r="G172" i="49"/>
  <c r="F94" i="49"/>
  <c r="J167" i="49"/>
  <c r="I46" i="49"/>
  <c r="H46" i="49"/>
  <c r="E33" i="43"/>
  <c r="H31" i="43" s="1"/>
  <c r="F31" i="43"/>
  <c r="G31" i="43" s="1"/>
  <c r="G33" i="43" s="1"/>
  <c r="G166" i="49"/>
  <c r="F90" i="49"/>
  <c r="F32" i="40"/>
  <c r="G162" i="49"/>
  <c r="F88" i="49"/>
  <c r="E33" i="47"/>
  <c r="H31" i="47" s="1"/>
  <c r="H33" i="47" s="1"/>
  <c r="E36" i="48" s="1"/>
  <c r="E39" i="48" s="1"/>
  <c r="F31" i="47"/>
  <c r="G31" i="47" s="1"/>
  <c r="G33" i="47" s="1"/>
  <c r="F31" i="45"/>
  <c r="G31" i="45" s="1"/>
  <c r="G33" i="45" s="1"/>
  <c r="E33" i="45"/>
  <c r="R86" i="36"/>
  <c r="C31" i="46"/>
  <c r="C33" i="46" s="1"/>
  <c r="E31" i="46" s="1"/>
  <c r="Q19" i="36"/>
  <c r="W78" i="36"/>
  <c r="W86" i="36" s="1"/>
  <c r="V86" i="36"/>
  <c r="U86" i="36"/>
  <c r="Q35" i="36"/>
  <c r="Q51" i="36"/>
  <c r="Q75" i="36"/>
  <c r="T58" i="36"/>
  <c r="T114" i="36"/>
  <c r="T115" i="36" s="1"/>
  <c r="Q59" i="36"/>
  <c r="Q67" i="36"/>
  <c r="T106" i="36"/>
  <c r="Q43" i="36"/>
  <c r="L33" i="1"/>
  <c r="K36" i="1"/>
  <c r="Q124" i="36"/>
  <c r="R125" i="36" s="1"/>
  <c r="K32" i="46"/>
  <c r="C34" i="48"/>
  <c r="Q139" i="36"/>
  <c r="Q123" i="36"/>
  <c r="Q121" i="36"/>
  <c r="W105" i="36"/>
  <c r="T50" i="36"/>
  <c r="Q105" i="36"/>
  <c r="T86" i="36"/>
  <c r="V105" i="36"/>
  <c r="T10" i="36"/>
  <c r="T11" i="36" s="1"/>
  <c r="C33" i="44"/>
  <c r="E31" i="44" s="1"/>
  <c r="C33" i="42"/>
  <c r="E31" i="42" s="1"/>
  <c r="H37" i="39"/>
  <c r="H40" i="39" s="1"/>
  <c r="Q145" i="36"/>
  <c r="Q148" i="36" s="1"/>
  <c r="C36" i="48"/>
  <c r="C39" i="48" s="1"/>
  <c r="T138" i="36"/>
  <c r="T139" i="36" s="1"/>
  <c r="Q137" i="36"/>
  <c r="P78" i="36"/>
  <c r="Q79" i="36" s="1"/>
  <c r="C44" i="6"/>
  <c r="U8" i="36"/>
  <c r="U9" i="36" s="1"/>
  <c r="G75" i="49"/>
  <c r="T42" i="36"/>
  <c r="L31" i="51"/>
  <c r="T130" i="36"/>
  <c r="T66" i="36"/>
  <c r="G82" i="49"/>
  <c r="U72" i="36"/>
  <c r="U73" i="36" s="1"/>
  <c r="L29" i="47"/>
  <c r="L32" i="47" s="1"/>
  <c r="L29" i="44"/>
  <c r="L32" i="44" s="1"/>
  <c r="G79" i="49"/>
  <c r="U48" i="36"/>
  <c r="U49" i="36" s="1"/>
  <c r="G80" i="49"/>
  <c r="U56" i="36"/>
  <c r="L29" i="45"/>
  <c r="L32" i="45" s="1"/>
  <c r="G83" i="49"/>
  <c r="L29" i="51"/>
  <c r="L32" i="51" s="1"/>
  <c r="U40" i="36"/>
  <c r="U41" i="36" s="1"/>
  <c r="G78" i="49"/>
  <c r="G77" i="49"/>
  <c r="U24" i="36"/>
  <c r="U25" i="36" s="1"/>
  <c r="L30" i="41"/>
  <c r="L33" i="41" s="1"/>
  <c r="O24" i="51"/>
  <c r="O28" i="51" s="1"/>
  <c r="AC88" i="36" s="1"/>
  <c r="AC90" i="36" s="1"/>
  <c r="O24" i="47"/>
  <c r="O28" i="47" s="1"/>
  <c r="O24" i="43"/>
  <c r="O28" i="43" s="1"/>
  <c r="O25" i="41"/>
  <c r="O29" i="41" s="1"/>
  <c r="O24" i="42"/>
  <c r="O28" i="42" s="1"/>
  <c r="O24" i="46"/>
  <c r="O28" i="46" s="1"/>
  <c r="O24" i="44"/>
  <c r="O28" i="44" s="1"/>
  <c r="O24" i="45"/>
  <c r="O28" i="45" s="1"/>
  <c r="G81" i="49"/>
  <c r="U64" i="36"/>
  <c r="U65" i="36" s="1"/>
  <c r="L29" i="46"/>
  <c r="L29" i="43"/>
  <c r="L32" i="43" s="1"/>
  <c r="L29" i="42"/>
  <c r="L32" i="42" s="1"/>
  <c r="U32" i="36"/>
  <c r="U33" i="36" s="1"/>
  <c r="G84" i="49"/>
  <c r="P108" i="36"/>
  <c r="Q86" i="36"/>
  <c r="V129" i="36"/>
  <c r="W129" i="36"/>
  <c r="V79" i="36"/>
  <c r="Q132" i="36"/>
  <c r="R133" i="36" s="1"/>
  <c r="Q131" i="36"/>
  <c r="Q140" i="36"/>
  <c r="W137" i="36"/>
  <c r="Q107" i="36"/>
  <c r="Q108" i="36"/>
  <c r="R109" i="36" s="1"/>
  <c r="B38" i="48"/>
  <c r="Q81" i="36"/>
  <c r="Q82" i="36"/>
  <c r="Q99" i="36"/>
  <c r="Q100" i="36"/>
  <c r="C30" i="48"/>
  <c r="G32" i="40" l="1"/>
  <c r="G35" i="40" s="1"/>
  <c r="F35" i="40"/>
  <c r="C39" i="1"/>
  <c r="E35" i="1" s="1"/>
  <c r="E39" i="1" s="1"/>
  <c r="Q117" i="36"/>
  <c r="Q101" i="36"/>
  <c r="R101" i="36"/>
  <c r="R90" i="36"/>
  <c r="R87" i="36"/>
  <c r="S87" i="36"/>
  <c r="R83" i="36"/>
  <c r="S83" i="36"/>
  <c r="T124" i="36"/>
  <c r="T125" i="36" s="1"/>
  <c r="T123" i="36"/>
  <c r="Q141" i="36"/>
  <c r="R141" i="36"/>
  <c r="Q89" i="36"/>
  <c r="U114" i="36"/>
  <c r="U115" i="36" s="1"/>
  <c r="U57" i="36"/>
  <c r="T131" i="36"/>
  <c r="T67" i="36"/>
  <c r="T59" i="36"/>
  <c r="T51" i="36"/>
  <c r="U87" i="36"/>
  <c r="T87" i="36"/>
  <c r="F33" i="45"/>
  <c r="H178" i="49"/>
  <c r="G97" i="49"/>
  <c r="E33" i="42"/>
  <c r="F31" i="42"/>
  <c r="G31" i="42" s="1"/>
  <c r="H176" i="49"/>
  <c r="G96" i="49"/>
  <c r="H174" i="49"/>
  <c r="G95" i="49"/>
  <c r="R145" i="36"/>
  <c r="R148" i="36" s="1"/>
  <c r="D36" i="48"/>
  <c r="D39" i="48" s="1"/>
  <c r="H172" i="49"/>
  <c r="G94" i="49"/>
  <c r="H170" i="49"/>
  <c r="G93" i="49"/>
  <c r="H31" i="45"/>
  <c r="H33" i="45" s="1"/>
  <c r="D34" i="48"/>
  <c r="G92" i="49"/>
  <c r="H168" i="49"/>
  <c r="G91" i="49"/>
  <c r="G90" i="49"/>
  <c r="H166" i="49"/>
  <c r="H32" i="40"/>
  <c r="H35" i="40" s="1"/>
  <c r="D30" i="48"/>
  <c r="H162" i="49"/>
  <c r="G88" i="49"/>
  <c r="F31" i="46"/>
  <c r="F33" i="46" s="1"/>
  <c r="E33" i="46"/>
  <c r="E33" i="44"/>
  <c r="H31" i="44" s="1"/>
  <c r="H33" i="44" s="1"/>
  <c r="K31" i="44" s="1"/>
  <c r="F31" i="44"/>
  <c r="G31" i="44" s="1"/>
  <c r="G33" i="44" s="1"/>
  <c r="C32" i="48"/>
  <c r="S145" i="36"/>
  <c r="S148" i="36" s="1"/>
  <c r="K31" i="47"/>
  <c r="W79" i="36"/>
  <c r="W87" i="36"/>
  <c r="V87" i="36"/>
  <c r="U106" i="36"/>
  <c r="Q133" i="36"/>
  <c r="T116" i="36"/>
  <c r="Q125" i="36"/>
  <c r="Q109" i="36"/>
  <c r="L36" i="1"/>
  <c r="L32" i="46"/>
  <c r="T108" i="36"/>
  <c r="C31" i="48"/>
  <c r="T140" i="36"/>
  <c r="C33" i="48"/>
  <c r="P82" i="36"/>
  <c r="Q83" i="36" s="1"/>
  <c r="P86" i="36"/>
  <c r="P90" i="36" s="1"/>
  <c r="U10" i="36"/>
  <c r="U11" i="36" s="1"/>
  <c r="L33" i="51"/>
  <c r="T132" i="36"/>
  <c r="O29" i="46"/>
  <c r="H81" i="49"/>
  <c r="I172" i="49" s="1"/>
  <c r="V64" i="36"/>
  <c r="U50" i="36"/>
  <c r="U51" i="36" s="1"/>
  <c r="U122" i="36"/>
  <c r="U123" i="36" s="1"/>
  <c r="U66" i="36"/>
  <c r="U67" i="36" s="1"/>
  <c r="O30" i="41"/>
  <c r="O33" i="41" s="1"/>
  <c r="V24" i="36"/>
  <c r="H77" i="49"/>
  <c r="I166" i="49" s="1"/>
  <c r="O29" i="42"/>
  <c r="O32" i="42" s="1"/>
  <c r="V32" i="36"/>
  <c r="H84" i="49"/>
  <c r="I178" i="49" s="1"/>
  <c r="U42" i="36"/>
  <c r="U43" i="36" s="1"/>
  <c r="U34" i="36"/>
  <c r="U35" i="36" s="1"/>
  <c r="U138" i="36"/>
  <c r="U139" i="36" s="1"/>
  <c r="P24" i="51"/>
  <c r="P28" i="51" s="1"/>
  <c r="AD88" i="36" s="1"/>
  <c r="AD90" i="36" s="1"/>
  <c r="P24" i="42"/>
  <c r="P28" i="42" s="1"/>
  <c r="P24" i="43"/>
  <c r="P28" i="43" s="1"/>
  <c r="P24" i="46"/>
  <c r="P28" i="46" s="1"/>
  <c r="P25" i="41"/>
  <c r="P29" i="41" s="1"/>
  <c r="P24" i="45"/>
  <c r="P28" i="45" s="1"/>
  <c r="P24" i="44"/>
  <c r="P28" i="44" s="1"/>
  <c r="P24" i="47"/>
  <c r="P28" i="47" s="1"/>
  <c r="V40" i="36"/>
  <c r="H78" i="49"/>
  <c r="O29" i="43"/>
  <c r="O32" i="43" s="1"/>
  <c r="O28" i="1"/>
  <c r="O32" i="1" s="1"/>
  <c r="H82" i="49"/>
  <c r="I174" i="49" s="1"/>
  <c r="V72" i="36"/>
  <c r="O29" i="47"/>
  <c r="O32" i="47" s="1"/>
  <c r="V56" i="36"/>
  <c r="V114" i="36" s="1"/>
  <c r="H80" i="49"/>
  <c r="I170" i="49" s="1"/>
  <c r="O29" i="45"/>
  <c r="O32" i="45" s="1"/>
  <c r="H83" i="49"/>
  <c r="I176" i="49" s="1"/>
  <c r="O29" i="51"/>
  <c r="O32" i="51" s="1"/>
  <c r="U130" i="36"/>
  <c r="U131" i="36" s="1"/>
  <c r="U74" i="36"/>
  <c r="U75" i="36" s="1"/>
  <c r="U26" i="36"/>
  <c r="U27" i="36" s="1"/>
  <c r="H79" i="49"/>
  <c r="H92" i="49" s="1"/>
  <c r="O29" i="44"/>
  <c r="O32" i="44" s="1"/>
  <c r="V48" i="36"/>
  <c r="U58" i="36"/>
  <c r="U59" i="36" s="1"/>
  <c r="Q90" i="36"/>
  <c r="F33" i="47"/>
  <c r="F33" i="43"/>
  <c r="U116" i="36" l="1"/>
  <c r="U117" i="36" s="1"/>
  <c r="F33" i="42"/>
  <c r="C29" i="48"/>
  <c r="C38" i="48" s="1"/>
  <c r="C43" i="39"/>
  <c r="Q144" i="36"/>
  <c r="Q147" i="36" s="1"/>
  <c r="O35" i="41"/>
  <c r="H31" i="48" s="1"/>
  <c r="V116" i="36"/>
  <c r="V115" i="36"/>
  <c r="R91" i="36"/>
  <c r="U107" i="36"/>
  <c r="T141" i="36"/>
  <c r="T133" i="36"/>
  <c r="T117" i="36"/>
  <c r="I168" i="49"/>
  <c r="H97" i="49"/>
  <c r="H31" i="42"/>
  <c r="H33" i="42" s="1"/>
  <c r="D32" i="48"/>
  <c r="H96" i="49"/>
  <c r="H95" i="49"/>
  <c r="H94" i="49"/>
  <c r="H31" i="46"/>
  <c r="H33" i="46" s="1"/>
  <c r="D33" i="48"/>
  <c r="H93" i="49"/>
  <c r="K31" i="45"/>
  <c r="K33" i="45" s="1"/>
  <c r="F34" i="48" s="1"/>
  <c r="E34" i="48"/>
  <c r="F33" i="44"/>
  <c r="H91" i="49"/>
  <c r="H90" i="49"/>
  <c r="K32" i="40"/>
  <c r="E30" i="48"/>
  <c r="F39" i="39"/>
  <c r="F35" i="1"/>
  <c r="F39" i="1" s="1"/>
  <c r="G31" i="46"/>
  <c r="G33" i="46" s="1"/>
  <c r="V106" i="36"/>
  <c r="Q91" i="36"/>
  <c r="O32" i="46"/>
  <c r="U124" i="36"/>
  <c r="U125" i="36" s="1"/>
  <c r="O31" i="51"/>
  <c r="O33" i="51" s="1"/>
  <c r="H35" i="48" s="1"/>
  <c r="G35" i="48"/>
  <c r="G33" i="42"/>
  <c r="Q87" i="36"/>
  <c r="I77" i="49"/>
  <c r="W24" i="36"/>
  <c r="P30" i="41"/>
  <c r="P33" i="41" s="1"/>
  <c r="U140" i="36"/>
  <c r="U141" i="36" s="1"/>
  <c r="V34" i="36"/>
  <c r="V35" i="36" s="1"/>
  <c r="V138" i="36"/>
  <c r="V33" i="36"/>
  <c r="P29" i="46"/>
  <c r="W64" i="36"/>
  <c r="I81" i="49"/>
  <c r="U108" i="36"/>
  <c r="V58" i="36"/>
  <c r="V59" i="36" s="1"/>
  <c r="V57" i="36"/>
  <c r="O33" i="1"/>
  <c r="V8" i="36"/>
  <c r="H75" i="49"/>
  <c r="V49" i="36"/>
  <c r="V50" i="36"/>
  <c r="V51" i="36" s="1"/>
  <c r="P29" i="43"/>
  <c r="P32" i="43" s="1"/>
  <c r="W40" i="36"/>
  <c r="I78" i="49"/>
  <c r="W56" i="36"/>
  <c r="W114" i="36" s="1"/>
  <c r="W115" i="36" s="1"/>
  <c r="P29" i="45"/>
  <c r="P32" i="45" s="1"/>
  <c r="I80" i="49"/>
  <c r="U132" i="36"/>
  <c r="U133" i="36" s="1"/>
  <c r="V41" i="36"/>
  <c r="V42" i="36"/>
  <c r="V43" i="36" s="1"/>
  <c r="P29" i="42"/>
  <c r="P32" i="42" s="1"/>
  <c r="I84" i="49"/>
  <c r="W32" i="36"/>
  <c r="V122" i="36"/>
  <c r="V66" i="36"/>
  <c r="V67" i="36" s="1"/>
  <c r="V65" i="36"/>
  <c r="V130" i="36"/>
  <c r="V73" i="36"/>
  <c r="V74" i="36"/>
  <c r="V75" i="36" s="1"/>
  <c r="I82" i="49"/>
  <c r="W72" i="36"/>
  <c r="P29" i="47"/>
  <c r="P32" i="47" s="1"/>
  <c r="P29" i="51"/>
  <c r="P32" i="51" s="1"/>
  <c r="I83" i="49"/>
  <c r="V26" i="36"/>
  <c r="V27" i="36" s="1"/>
  <c r="V25" i="36"/>
  <c r="W48" i="36"/>
  <c r="I79" i="49"/>
  <c r="I92" i="49" s="1"/>
  <c r="P29" i="44"/>
  <c r="P32" i="44" s="1"/>
  <c r="P28" i="1"/>
  <c r="P32" i="1" s="1"/>
  <c r="K33" i="47"/>
  <c r="F36" i="48" s="1"/>
  <c r="F39" i="48" s="1"/>
  <c r="K33" i="44"/>
  <c r="V117" i="36" l="1"/>
  <c r="V107" i="36"/>
  <c r="U109" i="36"/>
  <c r="J178" i="49"/>
  <c r="I97" i="49"/>
  <c r="K31" i="42"/>
  <c r="K33" i="42" s="1"/>
  <c r="F32" i="48" s="1"/>
  <c r="E32" i="48"/>
  <c r="I96" i="49"/>
  <c r="J176" i="49"/>
  <c r="I95" i="49"/>
  <c r="J174" i="49"/>
  <c r="J172" i="49"/>
  <c r="I94" i="49"/>
  <c r="K31" i="46"/>
  <c r="K33" i="46" s="1"/>
  <c r="E33" i="48"/>
  <c r="J170" i="49"/>
  <c r="I93" i="49"/>
  <c r="I91" i="49"/>
  <c r="J168" i="49"/>
  <c r="I90" i="49"/>
  <c r="J166" i="49"/>
  <c r="I162" i="49"/>
  <c r="H88" i="49"/>
  <c r="G39" i="39"/>
  <c r="G35" i="1"/>
  <c r="G39" i="1" s="1"/>
  <c r="G43" i="39"/>
  <c r="D29" i="48"/>
  <c r="D38" i="48" s="1"/>
  <c r="F43" i="39"/>
  <c r="R144" i="36"/>
  <c r="R147" i="36" s="1"/>
  <c r="H35" i="1"/>
  <c r="W106" i="36"/>
  <c r="W107" i="36" s="1"/>
  <c r="W116" i="36"/>
  <c r="W117" i="36" s="1"/>
  <c r="O36" i="1"/>
  <c r="P32" i="46"/>
  <c r="V124" i="36"/>
  <c r="V125" i="36" s="1"/>
  <c r="V123" i="36"/>
  <c r="W130" i="36"/>
  <c r="W74" i="36"/>
  <c r="W75" i="36" s="1"/>
  <c r="W73" i="36"/>
  <c r="W57" i="36"/>
  <c r="W58" i="36"/>
  <c r="W59" i="36" s="1"/>
  <c r="W122" i="36"/>
  <c r="W65" i="36"/>
  <c r="W66" i="36"/>
  <c r="W67" i="36" s="1"/>
  <c r="W138" i="36"/>
  <c r="W34" i="36"/>
  <c r="W35" i="36" s="1"/>
  <c r="W33" i="36"/>
  <c r="W49" i="36"/>
  <c r="W50" i="36"/>
  <c r="W51" i="36" s="1"/>
  <c r="V9" i="36"/>
  <c r="V10" i="36"/>
  <c r="V11" i="36" s="1"/>
  <c r="W41" i="36"/>
  <c r="W42" i="36"/>
  <c r="W43" i="36" s="1"/>
  <c r="W25" i="36"/>
  <c r="W26" i="36"/>
  <c r="W27" i="36" s="1"/>
  <c r="P31" i="51"/>
  <c r="P33" i="51" s="1"/>
  <c r="I35" i="48" s="1"/>
  <c r="V131" i="36"/>
  <c r="V132" i="36"/>
  <c r="V133" i="36" s="1"/>
  <c r="V139" i="36"/>
  <c r="V140" i="36"/>
  <c r="V141" i="36" s="1"/>
  <c r="W8" i="36"/>
  <c r="I75" i="49"/>
  <c r="P33" i="1"/>
  <c r="V108" i="36"/>
  <c r="L31" i="47"/>
  <c r="L33" i="47" s="1"/>
  <c r="G36" i="48" s="1"/>
  <c r="G39" i="48" s="1"/>
  <c r="T145" i="36"/>
  <c r="T148" i="36" s="1"/>
  <c r="L31" i="45"/>
  <c r="L33" i="45" s="1"/>
  <c r="G34" i="48" s="1"/>
  <c r="L31" i="44"/>
  <c r="L33" i="44" s="1"/>
  <c r="E8" i="53" l="1"/>
  <c r="H39" i="1"/>
  <c r="K35" i="1" s="1"/>
  <c r="K39" i="1" s="1"/>
  <c r="V109" i="36"/>
  <c r="F33" i="48"/>
  <c r="L31" i="46"/>
  <c r="L33" i="46" s="1"/>
  <c r="J162" i="49"/>
  <c r="I88" i="49"/>
  <c r="J39" i="39"/>
  <c r="H43" i="39"/>
  <c r="H39" i="39"/>
  <c r="F31" i="48"/>
  <c r="P36" i="1"/>
  <c r="W124" i="36"/>
  <c r="W125" i="36" s="1"/>
  <c r="W123" i="36"/>
  <c r="W9" i="36"/>
  <c r="W10" i="36"/>
  <c r="W11" i="36" s="1"/>
  <c r="W108" i="36"/>
  <c r="W109" i="36" s="1"/>
  <c r="W140" i="36"/>
  <c r="W141" i="36" s="1"/>
  <c r="W139" i="36"/>
  <c r="W132" i="36"/>
  <c r="W133" i="36" s="1"/>
  <c r="W131" i="36"/>
  <c r="O31" i="47"/>
  <c r="O33" i="47" s="1"/>
  <c r="H36" i="48" s="1"/>
  <c r="H39" i="48" s="1"/>
  <c r="U145" i="36"/>
  <c r="U148" i="36" s="1"/>
  <c r="O31" i="45"/>
  <c r="O33" i="45" s="1"/>
  <c r="H34" i="48" s="1"/>
  <c r="O31" i="44"/>
  <c r="O33" i="44" s="1"/>
  <c r="L31" i="42"/>
  <c r="L33" i="42" s="1"/>
  <c r="G32" i="48" s="1"/>
  <c r="L32" i="41"/>
  <c r="L35" i="41" s="1"/>
  <c r="G33" i="48" l="1"/>
  <c r="O31" i="46"/>
  <c r="O33" i="46" s="1"/>
  <c r="G8" i="53"/>
  <c r="E29" i="48"/>
  <c r="E38" i="48" s="1"/>
  <c r="J43" i="39"/>
  <c r="S144" i="36"/>
  <c r="S147" i="36" s="1"/>
  <c r="I35" i="1"/>
  <c r="I39" i="1" s="1"/>
  <c r="G31" i="48"/>
  <c r="P31" i="47"/>
  <c r="P33" i="47" s="1"/>
  <c r="I36" i="48" s="1"/>
  <c r="I39" i="48" s="1"/>
  <c r="V145" i="36"/>
  <c r="V148" i="36" s="1"/>
  <c r="P31" i="45"/>
  <c r="P33" i="45" s="1"/>
  <c r="I34" i="48" s="1"/>
  <c r="P31" i="44"/>
  <c r="P33" i="44" s="1"/>
  <c r="O31" i="42"/>
  <c r="O33" i="42" s="1"/>
  <c r="H32" i="48" s="1"/>
  <c r="G12" i="53" l="1"/>
  <c r="G58" i="53"/>
  <c r="G75" i="53"/>
  <c r="G74" i="53"/>
  <c r="H33" i="48"/>
  <c r="P31" i="46"/>
  <c r="P33" i="46" s="1"/>
  <c r="I33" i="48" s="1"/>
  <c r="L39" i="39"/>
  <c r="W145" i="36"/>
  <c r="W148" i="36" s="1"/>
  <c r="P31" i="42"/>
  <c r="P33" i="42" s="1"/>
  <c r="I32" i="48" s="1"/>
  <c r="P32" i="41"/>
  <c r="G39" i="6"/>
  <c r="H39" i="6"/>
  <c r="H43" i="6" s="1"/>
  <c r="P35" i="41" l="1"/>
  <c r="I31" i="48" s="1"/>
  <c r="E58" i="53"/>
  <c r="E75" i="53"/>
  <c r="E12" i="53"/>
  <c r="E74" i="53"/>
  <c r="L35" i="1"/>
  <c r="L39" i="1" s="1"/>
  <c r="F29" i="48"/>
  <c r="G43" i="6"/>
  <c r="H44" i="6"/>
  <c r="O35" i="1" l="1"/>
  <c r="O39" i="1" s="1"/>
  <c r="G44" i="6"/>
  <c r="L38" i="6"/>
  <c r="L39" i="6" s="1"/>
  <c r="L43" i="6" s="1"/>
  <c r="U80" i="36" s="1"/>
  <c r="U82" i="36" s="1"/>
  <c r="O38" i="6"/>
  <c r="O39" i="6" s="1"/>
  <c r="O43" i="6" s="1"/>
  <c r="V80" i="36" s="1"/>
  <c r="V82" i="36" s="1"/>
  <c r="M31" i="39"/>
  <c r="M32" i="39" s="1"/>
  <c r="M36" i="39" s="1"/>
  <c r="M37" i="39" s="1"/>
  <c r="O25" i="40"/>
  <c r="O29" i="40" s="1"/>
  <c r="P31" i="39"/>
  <c r="P32" i="39" s="1"/>
  <c r="P36" i="39" s="1"/>
  <c r="P37" i="39" s="1"/>
  <c r="Q31" i="39"/>
  <c r="Q32" i="39" s="1"/>
  <c r="Q36" i="39" s="1"/>
  <c r="Q37" i="39" s="1"/>
  <c r="P25" i="40"/>
  <c r="P29" i="40" s="1"/>
  <c r="P38" i="6"/>
  <c r="P39" i="6" s="1"/>
  <c r="P43" i="6" s="1"/>
  <c r="W80" i="36" s="1"/>
  <c r="W82" i="36" s="1"/>
  <c r="K38" i="6"/>
  <c r="K39" i="6" s="1"/>
  <c r="K43" i="6" s="1"/>
  <c r="T80" i="36" s="1"/>
  <c r="L25" i="40"/>
  <c r="L29" i="40" s="1"/>
  <c r="L31" i="39"/>
  <c r="L32" i="39" s="1"/>
  <c r="L36" i="39" s="1"/>
  <c r="L37" i="39" s="1"/>
  <c r="K25" i="40"/>
  <c r="K29" i="40" s="1"/>
  <c r="T82" i="36" l="1"/>
  <c r="T83" i="36" s="1"/>
  <c r="U81" i="36"/>
  <c r="T81" i="36"/>
  <c r="G29" i="48"/>
  <c r="P30" i="40"/>
  <c r="O44" i="6"/>
  <c r="W16" i="36"/>
  <c r="W98" i="36" s="1"/>
  <c r="K44" i="6"/>
  <c r="L44" i="6"/>
  <c r="P44" i="6"/>
  <c r="T16" i="36"/>
  <c r="T17" i="36" s="1"/>
  <c r="F76" i="49"/>
  <c r="K30" i="40"/>
  <c r="H76" i="49"/>
  <c r="O30" i="40"/>
  <c r="V16" i="36"/>
  <c r="U16" i="36"/>
  <c r="G76" i="49"/>
  <c r="L30" i="40"/>
  <c r="I76" i="49"/>
  <c r="J164" i="49" s="1"/>
  <c r="U17" i="36" l="1"/>
  <c r="U83" i="36"/>
  <c r="I164" i="49"/>
  <c r="I89" i="49"/>
  <c r="H89" i="49"/>
  <c r="H164" i="49"/>
  <c r="G89" i="49"/>
  <c r="G164" i="49"/>
  <c r="F89" i="49"/>
  <c r="L33" i="40"/>
  <c r="M40" i="39" s="1"/>
  <c r="K33" i="40"/>
  <c r="K35" i="40" s="1"/>
  <c r="O33" i="40"/>
  <c r="P40" i="39" s="1"/>
  <c r="P33" i="40"/>
  <c r="Q40" i="39" s="1"/>
  <c r="W18" i="36"/>
  <c r="W88" i="36"/>
  <c r="W90" i="36" s="1"/>
  <c r="W17" i="36"/>
  <c r="U98" i="36"/>
  <c r="U88" i="36"/>
  <c r="U90" i="36" s="1"/>
  <c r="U18" i="36"/>
  <c r="W81" i="36"/>
  <c r="T18" i="36"/>
  <c r="T98" i="36"/>
  <c r="T88" i="36"/>
  <c r="W100" i="36"/>
  <c r="V98" i="36"/>
  <c r="V18" i="36"/>
  <c r="V17" i="36"/>
  <c r="V88" i="36"/>
  <c r="V90" i="36" s="1"/>
  <c r="V81" i="36"/>
  <c r="U89" i="36" l="1"/>
  <c r="U99" i="36"/>
  <c r="T99" i="36"/>
  <c r="U19" i="36"/>
  <c r="T19" i="36"/>
  <c r="F30" i="48"/>
  <c r="F38" i="48" s="1"/>
  <c r="L40" i="39"/>
  <c r="H29" i="48"/>
  <c r="P35" i="1"/>
  <c r="P39" i="1" s="1"/>
  <c r="T90" i="36"/>
  <c r="U91" i="36" s="1"/>
  <c r="V19" i="36"/>
  <c r="V83" i="36"/>
  <c r="W83" i="36"/>
  <c r="W19" i="36"/>
  <c r="W89" i="36"/>
  <c r="V89" i="36"/>
  <c r="T100" i="36"/>
  <c r="U100" i="36"/>
  <c r="V99" i="36"/>
  <c r="V100" i="36"/>
  <c r="W99" i="36"/>
  <c r="U101" i="36" l="1"/>
  <c r="T101" i="36"/>
  <c r="T144" i="36"/>
  <c r="T147" i="36" s="1"/>
  <c r="L43" i="39"/>
  <c r="L32" i="40"/>
  <c r="V91" i="36"/>
  <c r="V101" i="36"/>
  <c r="W91" i="36"/>
  <c r="W101" i="36"/>
  <c r="M39" i="39" l="1"/>
  <c r="L35" i="40"/>
  <c r="U144" i="36" s="1"/>
  <c r="U147" i="36" s="1"/>
  <c r="H8" i="53"/>
  <c r="I29" i="48"/>
  <c r="H12" i="53" l="1"/>
  <c r="H75" i="53"/>
  <c r="H58" i="53"/>
  <c r="H74" i="53"/>
  <c r="G30" i="48"/>
  <c r="G38" i="48" s="1"/>
  <c r="M43" i="39"/>
  <c r="O32" i="40"/>
  <c r="O35" i="40" s="1"/>
  <c r="P39" i="39" l="1"/>
  <c r="K8" i="53"/>
  <c r="P43" i="39" l="1"/>
  <c r="V144" i="36"/>
  <c r="V147" i="36" s="1"/>
  <c r="H30" i="48"/>
  <c r="H38" i="48" s="1"/>
  <c r="P32" i="40"/>
  <c r="P35" i="40" s="1"/>
  <c r="K75" i="53"/>
  <c r="K58" i="53"/>
  <c r="K74" i="53"/>
  <c r="K12" i="53"/>
  <c r="Q39" i="39" l="1"/>
  <c r="L8" i="53"/>
  <c r="H24" i="43"/>
  <c r="H28" i="43" s="1"/>
  <c r="E78" i="49" l="1"/>
  <c r="F91" i="49" s="1"/>
  <c r="L12" i="53"/>
  <c r="L75" i="53"/>
  <c r="L58" i="53"/>
  <c r="L74" i="53"/>
  <c r="W144" i="36"/>
  <c r="W147" i="36" s="1"/>
  <c r="I30" i="48"/>
  <c r="I38" i="48" s="1"/>
  <c r="Q43" i="39"/>
  <c r="S40" i="36"/>
  <c r="H29" i="43"/>
  <c r="H32" i="43" s="1"/>
  <c r="H33" i="43" s="1"/>
  <c r="K31" i="43" s="1"/>
  <c r="K33" i="43" s="1"/>
  <c r="L31" i="43" s="1"/>
  <c r="L33" i="43" s="1"/>
  <c r="O31" i="43" s="1"/>
  <c r="O33" i="43" s="1"/>
  <c r="P31" i="43" s="1"/>
  <c r="P33" i="43" s="1"/>
  <c r="F168" i="49" l="1"/>
  <c r="E91" i="49"/>
  <c r="T41" i="36"/>
  <c r="S41" i="36"/>
  <c r="S106" i="36"/>
  <c r="S88" i="36"/>
  <c r="S42" i="36"/>
  <c r="S108" i="36" l="1"/>
  <c r="S109" i="36" s="1"/>
  <c r="T107" i="36"/>
  <c r="S107" i="36"/>
  <c r="S90" i="36"/>
  <c r="T91" i="36" s="1"/>
  <c r="S89" i="36"/>
  <c r="T89" i="36"/>
  <c r="T43" i="36"/>
  <c r="S43" i="36"/>
  <c r="T109" i="36" l="1"/>
  <c r="S91"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Mary E. Coffel</author>
  </authors>
  <commentList>
    <comment ref="P39" authorId="0" shapeId="0" xr:uid="{00000000-0006-0000-0300-000001000000}">
      <text>
        <r>
          <rPr>
            <b/>
            <sz val="9"/>
            <color indexed="81"/>
            <rFont val="Tahoma"/>
            <family val="2"/>
          </rPr>
          <t>Mary E. Coffel:</t>
        </r>
        <r>
          <rPr>
            <sz val="9"/>
            <color indexed="81"/>
            <rFont val="Tahoma"/>
            <family val="2"/>
          </rPr>
          <t xml:space="preserve">
Beg bal at beg of bien should disregard effect of foregone proviso funds from prior bien. Also Opening Balance for both fiscal year and biennial special provisos will always be zero at the beginning of a biennium; no amounts will carry over from the prior biennium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Mary E. Coffel</author>
  </authors>
  <commentList>
    <comment ref="B32" authorId="0" shapeId="0" xr:uid="{00000000-0006-0000-0600-000001000000}">
      <text>
        <r>
          <rPr>
            <b/>
            <sz val="9"/>
            <color indexed="81"/>
            <rFont val="Tahoma"/>
            <family val="2"/>
          </rPr>
          <t>Mary E. Coffel:</t>
        </r>
        <r>
          <rPr>
            <sz val="9"/>
            <color indexed="81"/>
            <rFont val="Tahoma"/>
            <family val="2"/>
          </rPr>
          <t xml:space="preserve">
Opening Balance for special provisos will always be zero at the beginning of a biennium; no amounts will carry over from the prior biennium</t>
        </r>
      </text>
    </comment>
    <comment ref="E32" authorId="0" shapeId="0" xr:uid="{00000000-0006-0000-0600-000002000000}">
      <text>
        <r>
          <rPr>
            <b/>
            <sz val="9"/>
            <color indexed="81"/>
            <rFont val="Tahoma"/>
            <family val="2"/>
          </rPr>
          <t>Mary E. Coffel:</t>
        </r>
        <r>
          <rPr>
            <sz val="9"/>
            <color indexed="81"/>
            <rFont val="Tahoma"/>
            <family val="2"/>
          </rPr>
          <t xml:space="preserve">
Opening Balance for special provisos will always be zero at the beginning of a biennium; no amounts will carry over from the prior biennium</t>
        </r>
      </text>
    </comment>
    <comment ref="K32" authorId="0" shapeId="0" xr:uid="{00000000-0006-0000-0600-000003000000}">
      <text>
        <r>
          <rPr>
            <b/>
            <sz val="9"/>
            <color indexed="81"/>
            <rFont val="Tahoma"/>
            <family val="2"/>
          </rPr>
          <t>Mary E. Coffel:</t>
        </r>
        <r>
          <rPr>
            <sz val="9"/>
            <color indexed="81"/>
            <rFont val="Tahoma"/>
            <family val="2"/>
          </rPr>
          <t xml:space="preserve">
Opening Balance for special provisos will always be zero at the beginning of a biennium; no amounts will carry over from the prior biennium</t>
        </r>
      </text>
    </comment>
    <comment ref="O32" authorId="0" shapeId="0" xr:uid="{00000000-0006-0000-0600-000004000000}">
      <text>
        <r>
          <rPr>
            <b/>
            <sz val="9"/>
            <color indexed="81"/>
            <rFont val="Tahoma"/>
            <family val="2"/>
          </rPr>
          <t>Mary E. Coffel:</t>
        </r>
        <r>
          <rPr>
            <sz val="9"/>
            <color indexed="81"/>
            <rFont val="Tahoma"/>
            <family val="2"/>
          </rPr>
          <t xml:space="preserve">
Opening Balance for special provisos will always be zero at the beginning of a biennium; no amounts will carry over from the prior biennium</t>
        </r>
      </text>
    </comment>
  </commentList>
</comments>
</file>

<file path=xl/sharedStrings.xml><?xml version="1.0" encoding="utf-8"?>
<sst xmlns="http://schemas.openxmlformats.org/spreadsheetml/2006/main" count="1019" uniqueCount="255">
  <si>
    <t>**Do Not Modify Sheet**</t>
  </si>
  <si>
    <t xml:space="preserve">Instructions:
1)  Please read the instructions on the individual fund source worksheets (purple tabs) and provide the requested budget authority/revenues and expenditure forecasts for FY's 2021-2025.
2)  All data from the purple tabs will automatically populates to this tab. No input is needed on this sheet by end users.
3) This worksheet is a reflection of the unit's annual net operating position. Therefore, opening and ending balances are not included. Net contributions to (or Use of) Fund Balance figures on this sheet are presented for purposes of providing a contextual scale of the unit's operations only. 
4) Many of the underlying funds presented here are restricted to a specific use and are, therefore, not freely accessible to be directed towards initiatives or operations outside of the restricted scope.
5) If applicable, UWC2 Fee-Based program activity is included to represent the unit's total scope of responsibility. 
</t>
  </si>
  <si>
    <t>Biennium 17 (Actuals/Plan)</t>
  </si>
  <si>
    <t>Biennium 19 (Actuals/Plan)</t>
  </si>
  <si>
    <t>Biennium 21 (Plan)</t>
  </si>
  <si>
    <t>Biennium 23 (Plan)</t>
  </si>
  <si>
    <t>FY18 Actuals</t>
  </si>
  <si>
    <t>FY19 Actuals</t>
  </si>
  <si>
    <t>Bien Total</t>
  </si>
  <si>
    <t>FY20 Actuals</t>
  </si>
  <si>
    <t>FY20 Submitted Plan</t>
  </si>
  <si>
    <t>FY20 Variance (Actuals Over [Under] Plan)</t>
  </si>
  <si>
    <t>FY21 Plan</t>
  </si>
  <si>
    <t>FY22 Plan</t>
  </si>
  <si>
    <t>FY23 Plan</t>
  </si>
  <si>
    <t>FY24 Plan</t>
  </si>
  <si>
    <t>FY25 Plan</t>
  </si>
  <si>
    <t>BUDGET AUTHORITY/REVENUES</t>
  </si>
  <si>
    <t xml:space="preserve">  General Operating Fund (includes provisos)</t>
  </si>
  <si>
    <t>Permanent Budget</t>
  </si>
  <si>
    <t>Temporary Budget</t>
  </si>
  <si>
    <t xml:space="preserve">  Designated Operating Fund</t>
  </si>
  <si>
    <t xml:space="preserve">  Restricted Operating Fund</t>
  </si>
  <si>
    <t>Special State Appropriations - Perm &amp; Temp</t>
  </si>
  <si>
    <t>Grants &amp; Contracts Sponsored Projects</t>
  </si>
  <si>
    <t>Grants &amp; Contracts Student Aid</t>
  </si>
  <si>
    <t>Grants &amp; Contracts Others</t>
  </si>
  <si>
    <t>Gifts and Discretionary</t>
  </si>
  <si>
    <t>Self-Sustaining</t>
  </si>
  <si>
    <t>UWC2 Fee Based Programs</t>
  </si>
  <si>
    <t>Practice Plan Dept of Public Assistance</t>
  </si>
  <si>
    <t xml:space="preserve">Total Budget Authority &amp; Revenues </t>
  </si>
  <si>
    <t>EXPENDITURES</t>
  </si>
  <si>
    <t>Salaries, Wages and Benefits</t>
  </si>
  <si>
    <t>Faculty and academic personnel (01-10)</t>
  </si>
  <si>
    <t>Auxiliary teaching (01-20)</t>
  </si>
  <si>
    <t>Graduate Students (01-30, 01-40)</t>
  </si>
  <si>
    <t>Post-doc research trainee (01-50)</t>
  </si>
  <si>
    <t>Classified staff (01-60)</t>
  </si>
  <si>
    <t>Professional staff (01-70)</t>
  </si>
  <si>
    <t>Temporary staff (01-80)</t>
  </si>
  <si>
    <t>Pre-doc Trainees (01-90)</t>
  </si>
  <si>
    <t>Employee benefits (07)</t>
  </si>
  <si>
    <t>Subtotal Salaries, Wages and Benefits</t>
  </si>
  <si>
    <t>Operations                                                                      (All exp obj codes except 01, 07, 21 and 25)</t>
  </si>
  <si>
    <t>Cost transfer invoices (CTIs) (21)</t>
  </si>
  <si>
    <t>Indirect Cost (25)</t>
  </si>
  <si>
    <t>TOTAL EXPENDITURES</t>
  </si>
  <si>
    <t>Net Contribution to (Use of) Fund Balance</t>
  </si>
  <si>
    <t>Budget Authority, Revenue and Expenditure Summary</t>
  </si>
  <si>
    <t>ok</t>
  </si>
  <si>
    <t>Revenues &amp; Budget Authority, by Fiscal Year</t>
  </si>
  <si>
    <r>
      <rPr>
        <b/>
        <sz val="12"/>
        <rFont val="Calibri"/>
        <family val="2"/>
      </rPr>
      <t>FY25 Plan</t>
    </r>
    <r>
      <rPr>
        <b/>
        <sz val="12"/>
        <color rgb="FFFF0000"/>
        <rFont val="Calibri"/>
        <family val="2"/>
      </rPr>
      <t xml:space="preserve"> </t>
    </r>
  </si>
  <si>
    <t>GOF - Permanent Budget</t>
  </si>
  <si>
    <t>GOF - Temporary Budget</t>
  </si>
  <si>
    <t>DOF - Permanent Budget</t>
  </si>
  <si>
    <t>DOF - Temporary Budget</t>
  </si>
  <si>
    <t>Special State Appropriations</t>
  </si>
  <si>
    <t>Year over Year Change</t>
  </si>
  <si>
    <t>Operations</t>
  </si>
  <si>
    <t>Expenditures, by Fiscal Year</t>
  </si>
  <si>
    <t>GOF</t>
  </si>
  <si>
    <t>DOF</t>
  </si>
  <si>
    <t>Type</t>
  </si>
  <si>
    <t>Budget Authority</t>
  </si>
  <si>
    <t>Expenditure</t>
  </si>
  <si>
    <t>okok</t>
  </si>
  <si>
    <t>State Appropriations</t>
  </si>
  <si>
    <t>Revenue</t>
  </si>
  <si>
    <t>Grants &amp; Contracts</t>
  </si>
  <si>
    <t>Grants &amp; Contracts - Other</t>
  </si>
  <si>
    <t>Philanthropy</t>
  </si>
  <si>
    <t>Practice Plan</t>
  </si>
  <si>
    <t>Fund Type</t>
  </si>
  <si>
    <t>FY2018</t>
  </si>
  <si>
    <t xml:space="preserve">FY2019 </t>
  </si>
  <si>
    <t xml:space="preserve">FY2020 </t>
  </si>
  <si>
    <t>FY2021</t>
  </si>
  <si>
    <t>FY2022</t>
  </si>
  <si>
    <t>FY2023</t>
  </si>
  <si>
    <t>FY2024</t>
  </si>
  <si>
    <t>FY2025</t>
  </si>
  <si>
    <t>Other Grants-Contracts</t>
  </si>
  <si>
    <t>Self Sustaining</t>
  </si>
  <si>
    <t>GOF/DOF Fund Balance</t>
  </si>
  <si>
    <t>Self Sustaining Fund Balance</t>
  </si>
  <si>
    <r>
      <rPr>
        <b/>
        <u/>
        <sz val="10"/>
        <rFont val="Calibri"/>
        <family val="2"/>
        <scheme val="minor"/>
      </rPr>
      <t>Instructions:</t>
    </r>
    <r>
      <rPr>
        <sz val="10"/>
        <rFont val="Calibri"/>
        <family val="2"/>
        <scheme val="minor"/>
      </rPr>
      <t xml:space="preserve">
1)  Please read the instructions on the individual fund source worksheets (purple tabs) and provide the requested budget authority/revenue and expenditure plans for FY's 2021-2025 on those tabs.
2)  All data from the purple "GOF", "DOF", "Special Appropriations" and "Self Sustaining" tabs will automatically populate to this tab. No input is needed by end users.
3) Forgone Proviso/Appropriation Funds row represents unspent or overspent funds from fiscal year provisos. Fiscal year provisos cannot carryover any unspent funds across fiscal years. For FY’s 2021-2025, the assumption is that units will fully spend (not overspend) any fiscal year proviso funds. Therefore, the Forgone Funds line is not applicable.
4) Other Adjustments row represents OPB approved manual/unique adjustments that are not derivable from system data or which do not fit anywhere else.
5) Closing Balance row includes biennial provisos' unspent or overspent funds at the end of the 1st fiscal year which can carryover into the 2nd fiscal year of a biennium. This can also happen when the funds are distributed over several units.  Some units can underspend and some can overspend as long as the total proviso nets to zero.  Otherwise, provisos cannot be overspent. Any carryover of over/underspent funds is included in the 1st fiscal year's closing balance and 2nd fiscal year's opening balance.  
6) The Beginning GOF/DOF Carryover Balance  amount on the Carryover Plan worksheet for FY's 2021-2025 does not incude proviso funds.
</t>
    </r>
  </si>
  <si>
    <t>FY20. Variance (Actuals Over [Under] Plan)</t>
  </si>
  <si>
    <t xml:space="preserve">  Designated Operating Fund (excludes tech fee)</t>
  </si>
  <si>
    <t>Opening Balance</t>
  </si>
  <si>
    <r>
      <t xml:space="preserve">Forgone Proviso/Appropriation Funds </t>
    </r>
    <r>
      <rPr>
        <i/>
        <vertAlign val="superscript"/>
        <sz val="11"/>
        <color theme="1"/>
        <rFont val="Calibri"/>
        <family val="2"/>
        <scheme val="minor"/>
      </rPr>
      <t>3</t>
    </r>
  </si>
  <si>
    <r>
      <t xml:space="preserve">Other Adjustments </t>
    </r>
    <r>
      <rPr>
        <i/>
        <sz val="9"/>
        <color theme="1"/>
        <rFont val="Calibri"/>
        <family val="2"/>
        <scheme val="minor"/>
      </rPr>
      <t xml:space="preserve">(Approved by OPB Only) </t>
    </r>
    <r>
      <rPr>
        <i/>
        <vertAlign val="superscript"/>
        <sz val="11"/>
        <color theme="1"/>
        <rFont val="Calibri"/>
        <family val="2"/>
        <scheme val="minor"/>
      </rPr>
      <t>4</t>
    </r>
  </si>
  <si>
    <r>
      <t xml:space="preserve">Closing Balance </t>
    </r>
    <r>
      <rPr>
        <vertAlign val="superscript"/>
        <sz val="11"/>
        <color theme="1"/>
        <rFont val="Calibri"/>
        <family val="2"/>
        <scheme val="minor"/>
      </rPr>
      <t>5</t>
    </r>
  </si>
  <si>
    <r>
      <rPr>
        <b/>
        <u/>
        <sz val="10"/>
        <rFont val="Calibri"/>
        <family val="2"/>
        <scheme val="minor"/>
      </rPr>
      <t>Instructions:</t>
    </r>
    <r>
      <rPr>
        <sz val="10"/>
        <rFont val="Calibri"/>
        <family val="2"/>
        <scheme val="minor"/>
      </rPr>
      <t xml:space="preserve">
1) Provide full budget authority and expenditure plans for fiscal years 2021-2025 in the green colored cells.
2) FYs 18-20 actual amounts for your unit  are provided for your planning purposes. Refer to</t>
    </r>
    <r>
      <rPr>
        <b/>
        <sz val="10"/>
        <rFont val="Calibri"/>
        <family val="2"/>
        <scheme val="minor"/>
      </rPr>
      <t xml:space="preserve"> the 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4) Opening Balance row includes your units carryover. The "temporary budget" line does not include your units carryover budgeted amount. Carryover should not be included as part of your units temporary budget plan.
</t>
    </r>
  </si>
  <si>
    <t xml:space="preserve">5) Forgone Proviso Funds row represents unspent or overspent funds from fiscal year provisos. Fiscal year provisos cannot carryover any unspent funds across fiscal years. For FY’s 2021-2025, the assumption is that units will fully spend (not overspend) any fiscal year proviso funds. Therefore, the Forgone Funds line is not applicable.
6) Other Adjustments row represents OPB approved manual/unique adjustments that are not derivable from system data or which do not fit anywhere else.
7) Closing Balance row includes biennial provisos' unspent or overspent funds at the end of the 1st fiscal year which can carryover into the 2nd fiscal year of a biennium. This can also happen when the funds are distributed over several units.  Some units can underspend and some can overspend as long as the total proviso nets to zero. Otherwise, provisos cannot be overspent. Any carryover of over/underspent funds is included in the 1st fiscal year's closing balance and 2nd fiscal year's opening balance.  
8) The Beginning GOF/DOF Carryover Balance  amount on the Carryover Plan worksheet for FY's 2021-2025 does not include proviso funds.
</t>
  </si>
  <si>
    <t>Biennium 17 (Actuals)</t>
  </si>
  <si>
    <t xml:space="preserve">  General Operating Fund</t>
  </si>
  <si>
    <t xml:space="preserve">  Provisos - GOF Only</t>
  </si>
  <si>
    <t>TOTAL BUDGET AUTHORITY</t>
  </si>
  <si>
    <t>Faculty (01-10)</t>
  </si>
  <si>
    <t>Pre-doc trainees (01-90)</t>
  </si>
  <si>
    <t>Employee Benefits (07)</t>
  </si>
  <si>
    <t>Operations (All ObjCodes except 01, 07, 21 and 25)</t>
  </si>
  <si>
    <r>
      <t xml:space="preserve">Opening Balance </t>
    </r>
    <r>
      <rPr>
        <vertAlign val="superscript"/>
        <sz val="11"/>
        <color theme="1"/>
        <rFont val="Calibri"/>
        <family val="2"/>
        <scheme val="minor"/>
      </rPr>
      <t>4</t>
    </r>
  </si>
  <si>
    <r>
      <t xml:space="preserve">Forgone Proviso/Appropriation Funds </t>
    </r>
    <r>
      <rPr>
        <i/>
        <vertAlign val="superscript"/>
        <sz val="11"/>
        <color theme="1"/>
        <rFont val="Calibri"/>
        <family val="2"/>
        <scheme val="minor"/>
      </rPr>
      <t>5</t>
    </r>
  </si>
  <si>
    <r>
      <t xml:space="preserve">Other Adjustments </t>
    </r>
    <r>
      <rPr>
        <i/>
        <sz val="9"/>
        <color theme="1"/>
        <rFont val="Calibri"/>
        <family val="2"/>
        <scheme val="minor"/>
      </rPr>
      <t xml:space="preserve">(Approved by OPB Only) </t>
    </r>
    <r>
      <rPr>
        <i/>
        <vertAlign val="superscript"/>
        <sz val="11"/>
        <color theme="1"/>
        <rFont val="Calibri"/>
        <family val="2"/>
        <scheme val="minor"/>
      </rPr>
      <t>6</t>
    </r>
  </si>
  <si>
    <r>
      <t xml:space="preserve">Closing Balance </t>
    </r>
    <r>
      <rPr>
        <vertAlign val="superscript"/>
        <sz val="11"/>
        <color theme="1"/>
        <rFont val="Calibri"/>
        <family val="2"/>
        <scheme val="minor"/>
      </rPr>
      <t>7</t>
    </r>
  </si>
  <si>
    <r>
      <rPr>
        <b/>
        <u/>
        <sz val="10"/>
        <rFont val="Calibri"/>
        <family val="2"/>
        <scheme val="minor"/>
      </rPr>
      <t>Instructions:</t>
    </r>
    <r>
      <rPr>
        <sz val="10"/>
        <rFont val="Calibri"/>
        <family val="2"/>
        <scheme val="minor"/>
      </rPr>
      <t xml:space="preserve">
1) Provide full budget authority and expenditure plans for fiscal years 2021-2025 in the green colored cells.
2) FYs 18-20 actual amounts for your unit  are provided for your planning purposes. Refer to the </t>
    </r>
    <r>
      <rPr>
        <b/>
        <sz val="10"/>
        <rFont val="Calibri"/>
        <family val="2"/>
        <scheme val="minor"/>
      </rPr>
      <t>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</si>
  <si>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t>4) Opening Balance row includes your units carryover. The "temporary budget" line does not include your units carryover budgeted amount. Carryover should not be included as part of your units temporary budget plan.
5) Other Adjustments row represents OPB approved manual/unique adjustments that are not derivable from system data or which do not fit anywhere else.
6) The Student Technology Fee is not included as part of DOF actuals.</t>
  </si>
  <si>
    <t>Biennium 19 (Plan)</t>
  </si>
  <si>
    <t xml:space="preserve">FY18 Actuals </t>
  </si>
  <si>
    <r>
      <t>Opening Balance</t>
    </r>
    <r>
      <rPr>
        <vertAlign val="superscript"/>
        <sz val="11"/>
        <color theme="1"/>
        <rFont val="Calibri"/>
        <family val="2"/>
        <scheme val="minor"/>
      </rPr>
      <t xml:space="preserve"> 4</t>
    </r>
  </si>
  <si>
    <r>
      <t xml:space="preserve">Other Adjustments </t>
    </r>
    <r>
      <rPr>
        <i/>
        <sz val="9"/>
        <color theme="1"/>
        <rFont val="Calibri"/>
        <family val="2"/>
        <scheme val="minor"/>
      </rPr>
      <t xml:space="preserve">(Approved by OPB Only) </t>
    </r>
    <r>
      <rPr>
        <i/>
        <vertAlign val="superscript"/>
        <sz val="11"/>
        <color theme="1"/>
        <rFont val="Calibri"/>
        <family val="2"/>
        <scheme val="minor"/>
      </rPr>
      <t>5</t>
    </r>
  </si>
  <si>
    <t>Closing Balance</t>
  </si>
  <si>
    <r>
      <rPr>
        <b/>
        <sz val="10"/>
        <rFont val="Calibri"/>
        <family val="2"/>
        <scheme val="minor"/>
      </rPr>
      <t>Instructions:</t>
    </r>
    <r>
      <rPr>
        <sz val="10"/>
        <rFont val="Calibri"/>
        <family val="2"/>
        <scheme val="minor"/>
      </rPr>
      <t xml:space="preserve">
1) Provide full budget authority and expenditure plans for fiscal years 2021-2025 in the green colored cells.
2) FYs 18-20 actual amounts for your unit  are provided for your planning purposes. Refer to the Fiscal Vitality Process Guide  https://www.washington.edu/opb/uw-budget/annual-budgets/fy22-annual-review-materials/ for the data parameters and definitions that were used to generate these figures. For detailed amounts down to the budget number level or other data exploration, please see the Fiscal Vitality Budget Tableau report titled Export to Crosstab at https://bitools.uw.edu/#/site/Transitional/views/FiscalVitalityBudget/DocumentationandResources
3) The Central Budget Policies and Assumptions document is available at https://www.washington.edu/opb/uw-budget/annual-budgets/fy22-annual-review-materials/. If you use alternative assumptions, you should briefly explain them in the Annual Review Submission Portal.
</t>
    </r>
  </si>
  <si>
    <t xml:space="preserve">4) Forgone Special Approp Funds row represents unspent or overspent funds from fiscal year provisos. Fiscal year provisos cannot carryover any unspent funds across fiscal years. For FY’s 2021-2025, the assumption is that units will fully spend (not overspend) any fiscal year proviso funds. Therefore, the Forgone Funds line is not applicable.
5) Closing Balance row includes biennial provisos' unspent or overspent funds at the end of the 1st fiscal year which can carryover into the 2nd fiscal year of a biennium. This can also happen when the funds are distributed over several units.  Some units can underspend and some can overspend as long as the total proviso nets to zero.  Otherwise, provisos cannot be overspent. Any carryover of over/underspent funds is included in the 1st fiscal year's closing balance and 2nd fiscal year's opening balance. For FY’s 2021-2025, the assumption is that units will fully spend (not overspend) any biennial proviso funds.   
 </t>
  </si>
  <si>
    <r>
      <t xml:space="preserve">  Special State Appropriations - </t>
    </r>
    <r>
      <rPr>
        <b/>
        <u/>
        <sz val="11"/>
        <color rgb="FFFF0000"/>
        <rFont val="Calibri"/>
        <family val="2"/>
      </rPr>
      <t>ROF</t>
    </r>
  </si>
  <si>
    <r>
      <t xml:space="preserve">Forgone Special Approp Funds </t>
    </r>
    <r>
      <rPr>
        <i/>
        <vertAlign val="superscript"/>
        <sz val="11"/>
        <color theme="1"/>
        <rFont val="Calibri"/>
        <family val="2"/>
        <scheme val="minor"/>
      </rPr>
      <t>4</t>
    </r>
  </si>
  <si>
    <r>
      <rPr>
        <b/>
        <u/>
        <sz val="10"/>
        <rFont val="Calibri"/>
        <family val="2"/>
        <scheme val="minor"/>
      </rPr>
      <t>Instructions:</t>
    </r>
    <r>
      <rPr>
        <sz val="10"/>
        <rFont val="Calibri"/>
        <family val="2"/>
        <scheme val="minor"/>
      </rPr>
      <t xml:space="preserve">
1) Provide full revenue (not award) and expenditure plans for fiscal years 2021-2025 in the green colored cells
2) FYs 18-20 actual expenditure amounts for your unit  are provided for your planning purposes. Refer to the</t>
    </r>
    <r>
      <rPr>
        <b/>
        <sz val="10"/>
        <rFont val="Calibri"/>
        <family val="2"/>
        <scheme val="minor"/>
      </rPr>
      <t xml:space="preserve"> 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</si>
  <si>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t xml:space="preserve">4) The expenditure amounts provided can be reconciled to FAS. 
5) For purposes of this exercise, revenues have been set to equal expenditures, therefore there is no opening or closing balance. OPB would expect units to apply that same assumption for future fiscal years as the primary purpose of this section of the fiscal vitality reports is to capture and focus on activity rather than sort through the nuances of revenue recognition principles as applied to the variety of grant and contract types across campus. 
</t>
  </si>
  <si>
    <t xml:space="preserve">  Grants &amp; Contracts Sponsored Projects</t>
  </si>
  <si>
    <t>TOTAL REVENUES</t>
  </si>
  <si>
    <r>
      <rPr>
        <b/>
        <u/>
        <sz val="10"/>
        <rFont val="Calibri"/>
        <family val="2"/>
        <scheme val="minor"/>
      </rPr>
      <t>Instructions:</t>
    </r>
    <r>
      <rPr>
        <sz val="10"/>
        <rFont val="Calibri"/>
        <family val="2"/>
        <scheme val="minor"/>
      </rPr>
      <t xml:space="preserve">
1)  Provide full revenue (not award) and expenditure plans for fiscal years 2021-2025 in the green colored cells. 
2) FYs 18-20 actual expenditure amounts for your unit  are provided for your planning purposes. Refer to the</t>
    </r>
    <r>
      <rPr>
        <b/>
        <sz val="10"/>
        <rFont val="Calibri"/>
        <family val="2"/>
        <scheme val="minor"/>
      </rPr>
      <t xml:space="preserve"> 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</si>
  <si>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t xml:space="preserve">4) The expenditure amounts provided can be reconciled to FAS. 
5) For purposes of this exercise, revenues have been set to equal expenditures, therefore there is no opening or closing balance. OPB would expect units to apply that same assumption for future fiscal years as the primary purpose of this section of the fiscal vitality reports is to capture and focus on activity rather than sort through the nuances of revenue recognition principles as applied to the variety of grant and contract types across campus. </t>
  </si>
  <si>
    <t xml:space="preserve">  Grants &amp; Contracts Student Aid</t>
  </si>
  <si>
    <r>
      <rPr>
        <b/>
        <u/>
        <sz val="10"/>
        <rFont val="Calibri"/>
        <family val="2"/>
        <scheme val="minor"/>
      </rPr>
      <t>Instructions:</t>
    </r>
    <r>
      <rPr>
        <sz val="10"/>
        <rFont val="Calibri"/>
        <family val="2"/>
        <scheme val="minor"/>
      </rPr>
      <t xml:space="preserve">
1) Provide full revenue and expenditure plans for fiscal years 2021-2025 in the green colored cells. Budgets in this category may not be cost reimbursable like sponsored projects.  Therefore, revenues may not equal expenditures. 
2) FYs 18-20 actual revenue and expenditure amounts for your unit  are provided for your planning purposes. Refer to the </t>
    </r>
    <r>
      <rPr>
        <b/>
        <sz val="10"/>
        <rFont val="Calibri"/>
        <family val="2"/>
        <scheme val="minor"/>
      </rPr>
      <t>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</si>
  <si>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t>4) Opening Balance row reflects the beginning fund balance and is not included in the "revenue" line. In previous fiscal vitality reports, the opening balance for the 1st fiscal year of a biennium was derived from the prior biennium's closing balance. Starting with FY2020, the opening balance is the amount in account code 9788. This more accurately reflects the opening balance due to budgets being moved between 3-digit orgs. As a result, FY2020's opening balance might not match FY2019's closing balance.</t>
  </si>
  <si>
    <t xml:space="preserve">  Grants &amp; Contracts Others</t>
  </si>
  <si>
    <r>
      <t xml:space="preserve">Closing Balance </t>
    </r>
    <r>
      <rPr>
        <vertAlign val="superscript"/>
        <sz val="11"/>
        <color theme="1"/>
        <rFont val="Calibri"/>
        <family val="2"/>
        <scheme val="minor"/>
      </rPr>
      <t>4</t>
    </r>
  </si>
  <si>
    <r>
      <rPr>
        <b/>
        <u/>
        <sz val="10"/>
        <rFont val="Calibri"/>
        <family val="2"/>
        <scheme val="minor"/>
      </rPr>
      <t>Instructions:</t>
    </r>
    <r>
      <rPr>
        <sz val="10"/>
        <rFont val="Calibri"/>
        <family val="2"/>
        <scheme val="minor"/>
      </rPr>
      <t xml:space="preserve">
1) Provide full revenue and expenditure plans for fiscal years 2021-2025 in the green colored cells.
2) FYs 18-20 actual revenue and expenditure amounts for your unit  are provided for your planning purposes. Refer to the </t>
    </r>
    <r>
      <rPr>
        <b/>
        <sz val="10"/>
        <rFont val="Calibri"/>
        <family val="2"/>
        <scheme val="minor"/>
      </rPr>
      <t>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</si>
  <si>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r>
      <rPr>
        <b/>
        <u/>
        <sz val="10"/>
        <rFont val="Calibri"/>
        <family val="2"/>
        <scheme val="minor"/>
      </rPr>
      <t>Instructions:</t>
    </r>
    <r>
      <rPr>
        <sz val="10"/>
        <rFont val="Calibri"/>
        <family val="2"/>
        <scheme val="minor"/>
      </rPr>
      <t xml:space="preserve">
1) Provide full revenue and expenditure plans for fiscal years 2021-2025 in the green colored cells.
2) FYs 18-20 actual revenue and expenditure amounts for your unit  are provided for your planning purposes. Refer to the </t>
    </r>
    <r>
      <rPr>
        <b/>
        <sz val="10"/>
        <rFont val="Calibri"/>
        <family val="2"/>
        <scheme val="minor"/>
      </rPr>
      <t>Fiscal Vitality Process Guide</t>
    </r>
    <r>
      <rPr>
        <sz val="10"/>
        <rFont val="Calibri"/>
        <family val="2"/>
        <scheme val="minor"/>
      </rPr>
      <t xml:space="preserve"> at </t>
    </r>
    <r>
      <rPr>
        <sz val="10"/>
        <color rgb="FF0000FF"/>
        <rFont val="Calibri"/>
        <family val="2"/>
        <scheme val="minor"/>
      </rPr>
      <t>https://www.washington.edu/opb/uw-budget/annual-budgets/fy22-annual-review-materials/</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</si>
  <si>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t xml:space="preserve">4) The "Opening Balance" row reflects the beginning fund balance and is not included in the "revenue" line.  </t>
  </si>
  <si>
    <t>Self Sustaining Activity</t>
  </si>
  <si>
    <t>4) This data represents fee based program activity, residing in org 255 Continuum College (UWC2), that has been parsed out into the “home” school/college.  It does not reflect splits or exceptions made by UWC2 based on formulas or designated %’s in MOA’s.
5) The "Opening Balance" row reflects the beginning fund balance and is not included in the "revenue" line.</t>
  </si>
  <si>
    <r>
      <rPr>
        <b/>
        <u/>
        <sz val="10"/>
        <rFont val="Calibri"/>
        <family val="2"/>
        <scheme val="minor"/>
      </rPr>
      <t>Instructions:</t>
    </r>
    <r>
      <rPr>
        <sz val="10"/>
        <rFont val="Calibri"/>
        <family val="2"/>
        <scheme val="minor"/>
      </rPr>
      <t xml:space="preserve">
1) Provide full revenue and expenditure plans for fiscal years 2021-2025 in the green colored cells.
2) FYs 18-20 actual revenue and expenditure amounts for your unit  are provided for your planning purposes. Refer to the</t>
    </r>
    <r>
      <rPr>
        <b/>
        <sz val="10"/>
        <rFont val="Calibri"/>
        <family val="2"/>
        <scheme val="minor"/>
      </rPr>
      <t xml:space="preserve"> Fiscal Vitality Process Guide</t>
    </r>
    <r>
      <rPr>
        <sz val="10"/>
        <rFont val="Calibri"/>
        <family val="2"/>
        <scheme val="minor"/>
      </rPr>
      <t xml:space="preserve"> at </t>
    </r>
    <r>
      <rPr>
        <sz val="10"/>
        <color rgb="FF0000FF"/>
        <rFont val="Calibri"/>
        <family val="2"/>
        <scheme val="minor"/>
      </rPr>
      <t xml:space="preserve">https://www.washington.edu/opb/uw-budget/annual-budgets/fy22-annual-review-materials/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3) The Central Budget Policies and Assumptions document is available at </t>
    </r>
    <r>
      <rPr>
        <sz val="10"/>
        <color rgb="FF0000FF"/>
        <rFont val="Calibri"/>
        <family val="2"/>
        <scheme val="minor"/>
      </rPr>
      <t>https://www.washington.edu/opb/uw-budget/annual-budgets/fy22-annual-review-materials/</t>
    </r>
    <r>
      <rPr>
        <sz val="10"/>
        <rFont val="Calibri"/>
        <family val="2"/>
        <scheme val="minor"/>
      </rPr>
      <t xml:space="preserve">. If you use alternative assumptions, you should briefly explain them in the Annual Review Submission Portal.
</t>
    </r>
  </si>
  <si>
    <t xml:space="preserve">  Practice Plan Dept of Public Assistance</t>
  </si>
  <si>
    <t>University of Washington</t>
  </si>
  <si>
    <t>Summary of Planned GOF/DOF Carryover Balance Usage and Commitments</t>
  </si>
  <si>
    <r>
      <rPr>
        <b/>
        <u/>
        <sz val="11"/>
        <rFont val="Calibri"/>
        <family val="2"/>
      </rPr>
      <t>Instructions</t>
    </r>
    <r>
      <rPr>
        <b/>
        <sz val="11"/>
        <rFont val="Calibri"/>
        <family val="2"/>
      </rPr>
      <t xml:space="preserve">: </t>
    </r>
    <r>
      <rPr>
        <sz val="11"/>
        <rFont val="Calibri"/>
        <family val="2"/>
      </rPr>
      <t>Please provide a list of planned uses of your unit's GOF/DOF carryover balance, by fiscal year. Any amounts entered in the "Uncommitted Carryover Balance Held In Reserve" line should reflect the balance your unit truly has uncommitted to a specific use or uncommitted to a specific ILP loan covenant. For carryover amounts committed to a specific purpose, please select a "category" from the in-cell dropdown list that most closely matches your commitment type. You have the opportunity to provide additional detail in your Annual Review Narrative response, if necessary.</t>
    </r>
  </si>
  <si>
    <t>Biennium 21</t>
  </si>
  <si>
    <t>Biennium 23</t>
  </si>
  <si>
    <r>
      <t xml:space="preserve">Beginning GOF/DOF Carryover Balance </t>
    </r>
    <r>
      <rPr>
        <b/>
        <i/>
        <sz val="11"/>
        <color rgb="FF0000FF"/>
        <rFont val="Calibri"/>
        <family val="2"/>
      </rPr>
      <t>(Do not change these amounts)</t>
    </r>
  </si>
  <si>
    <r>
      <t>Less: Uncommitted Carryover Balance Held In Reserve</t>
    </r>
    <r>
      <rPr>
        <vertAlign val="superscript"/>
        <sz val="11"/>
        <color theme="1"/>
        <rFont val="Calibri"/>
        <family val="2"/>
      </rPr>
      <t>1</t>
    </r>
  </si>
  <si>
    <t>Equals: Carryover Available For Specific Use</t>
  </si>
  <si>
    <t>Description - Planned Uses of Carryover Balance</t>
  </si>
  <si>
    <t>FTE 
(if applicable)</t>
  </si>
  <si>
    <t>Category (Choose One)</t>
  </si>
  <si>
    <t>Total Commitments of Carryover</t>
  </si>
  <si>
    <t>Remaining Amount to Allocate (Check Figure)</t>
  </si>
  <si>
    <t xml:space="preserve">Uncommitted </t>
  </si>
  <si>
    <t>Faculty Startup Commitments</t>
  </si>
  <si>
    <t>Equipment</t>
  </si>
  <si>
    <t>Facility/Space Investments</t>
  </si>
  <si>
    <t>Professional Development</t>
  </si>
  <si>
    <t>Recruitment</t>
  </si>
  <si>
    <t>Research Initiatives</t>
  </si>
  <si>
    <t>Initiatives, other than Research</t>
  </si>
  <si>
    <t>Temporary Salaries &amp; Benefits</t>
  </si>
  <si>
    <t>Workday HR/FT</t>
  </si>
  <si>
    <t>Other (be specific in description)</t>
  </si>
  <si>
    <t>Category not provided</t>
  </si>
  <si>
    <t>Committed to a Specific Use</t>
  </si>
  <si>
    <t>% Committed</t>
  </si>
  <si>
    <t>% Uncommitted</t>
  </si>
  <si>
    <t>1. Current policy suggests that Seattle units maintain uncommitted reserve levels of 10% of permanent GOF/DOF. This policy is subject to change. Reference https://www.washington.edu/opb/uw-budget/budget-policies/ for details.</t>
  </si>
  <si>
    <t>Unit Reviewed</t>
  </si>
  <si>
    <t>Reviewed By</t>
  </si>
  <si>
    <t>FY18</t>
  </si>
  <si>
    <t>FY19</t>
  </si>
  <si>
    <t>FY20</t>
  </si>
  <si>
    <t>FY21</t>
  </si>
  <si>
    <t>FY22</t>
  </si>
  <si>
    <t>FY23</t>
  </si>
  <si>
    <t>FY24</t>
  </si>
  <si>
    <t>FY25</t>
  </si>
  <si>
    <t>Peer Reviewed By:</t>
  </si>
  <si>
    <t>Revenues/Budget Authority</t>
  </si>
  <si>
    <t>Net Change</t>
  </si>
  <si>
    <t>Analyst Confirmations</t>
  </si>
  <si>
    <t>Expenditures</t>
  </si>
  <si>
    <t>General Observations &amp; Reviewer Comments</t>
  </si>
  <si>
    <t>Surplus (Deficit)</t>
  </si>
  <si>
    <t>Total Budget Authority</t>
  </si>
  <si>
    <t>Total Expenditures</t>
  </si>
  <si>
    <t>Qualitative Assessment Observations</t>
  </si>
  <si>
    <t>Special Appropriations</t>
  </si>
  <si>
    <t>Alternative Assumptions</t>
  </si>
  <si>
    <t>Carryover Usage Plan</t>
  </si>
  <si>
    <t>Sponsored Projects</t>
  </si>
  <si>
    <t>Outstanding Questions or Concerns</t>
  </si>
  <si>
    <t>Student Aid</t>
  </si>
  <si>
    <t>Grants &amp; Contracts - Others</t>
  </si>
  <si>
    <t>Philanthropy - Gifts &amp; Discretionary</t>
  </si>
  <si>
    <t>Summary - Check</t>
  </si>
  <si>
    <t>Consolidated Surplus(Deficit)</t>
  </si>
  <si>
    <t>Summary - Variance (sh/tie to UWC2)</t>
  </si>
  <si>
    <t>UWC2 Fee Based Program Totals</t>
  </si>
  <si>
    <t>CHART DATA</t>
  </si>
  <si>
    <t>GOF &amp; DOF</t>
  </si>
  <si>
    <t>Special Appropriations, Research Grants and Scholarships</t>
  </si>
  <si>
    <t xml:space="preserve">  Philanthropy - Gifts &amp; Discretionary</t>
  </si>
  <si>
    <t>Fund Balance</t>
  </si>
  <si>
    <t>Fund Balance as a % of GOF/DOF Revenue</t>
  </si>
  <si>
    <t>Fund Balance as a % of Self Sustaining Expenditures</t>
  </si>
  <si>
    <t>Carryover Use Categories</t>
  </si>
  <si>
    <t>Reviewer</t>
  </si>
  <si>
    <t>Peer Reviewer</t>
  </si>
  <si>
    <t>Unit</t>
  </si>
  <si>
    <t>Tram Nguyen</t>
  </si>
  <si>
    <t>201  Attorney General</t>
  </si>
  <si>
    <t>Lisa McDonald</t>
  </si>
  <si>
    <t>202  Academic &amp; Student Affairs</t>
  </si>
  <si>
    <t>Mary Coffel</t>
  </si>
  <si>
    <t>202  Academic Personnel</t>
  </si>
  <si>
    <t>Judy Gustafson Golisch</t>
  </si>
  <si>
    <t>202  Compliance &amp; Risk Services</t>
  </si>
  <si>
    <t>Christian Adams</t>
  </si>
  <si>
    <t>202  Executive Office (Pres/Prov)</t>
  </si>
  <si>
    <t>Jason Campbell</t>
  </si>
  <si>
    <t>202  Global Affairs</t>
  </si>
  <si>
    <t>202  Office of Planning &amp; Budgeting</t>
  </si>
  <si>
    <t>205  UW Facilities</t>
  </si>
  <si>
    <t>206  Minority Affairs &amp; Diversity, Office of</t>
  </si>
  <si>
    <t>207  Libraries</t>
  </si>
  <si>
    <t>208 UW Finance</t>
  </si>
  <si>
    <t>209 UW Human Resources</t>
  </si>
  <si>
    <t>210 UW Information Technology</t>
  </si>
  <si>
    <t>212  Student Life</t>
  </si>
  <si>
    <t>214  External Affairs</t>
  </si>
  <si>
    <t>215  Advancement, UW</t>
  </si>
  <si>
    <t>216  Research, Office of</t>
  </si>
  <si>
    <t>217  CoMotion</t>
  </si>
  <si>
    <t>252  Built Environments, College of</t>
  </si>
  <si>
    <t>254  Arts &amp; Sciences, College of</t>
  </si>
  <si>
    <t>255  Continuum College</t>
  </si>
  <si>
    <t>256  Foster School of Business</t>
  </si>
  <si>
    <t>258  Education, College of</t>
  </si>
  <si>
    <t>260  Engineering, College of</t>
  </si>
  <si>
    <t>263  Environment, College of the</t>
  </si>
  <si>
    <t>266  Graduate School</t>
  </si>
  <si>
    <t>267  Information School</t>
  </si>
  <si>
    <t>268  Law, School of</t>
  </si>
  <si>
    <t>270  Evans School of Public Affairs</t>
  </si>
  <si>
    <t>272  Social Work, School of</t>
  </si>
  <si>
    <t>282  Undergraduate Academic Affairs</t>
  </si>
  <si>
    <t>301  Health Sciences Administration</t>
  </si>
  <si>
    <t>302  Dentistry, School of</t>
  </si>
  <si>
    <t>304  Medicine, School of</t>
  </si>
  <si>
    <t>306  Nursing, School of</t>
  </si>
  <si>
    <t>308  Pharmacy, School of</t>
  </si>
  <si>
    <t>310  Public Health, School of</t>
  </si>
  <si>
    <t>500  UW Bothell</t>
  </si>
  <si>
    <t>600  UW Tacoma</t>
  </si>
  <si>
    <t>Benefit Rate Assumptions</t>
  </si>
  <si>
    <t>Benefit Assumptions, by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</si>
</sst>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4" formatCode="_(&quot;$&quot;* #,##0.00_);_(&quot;$&quot;* \(#,##0.00\);_(&quot;$&quot;* &quot;-&quot;??_);_(@_)"/>
    <numFmt numFmtId="43" formatCode="_(* #,##0.00_);_(* \(#,##0.00\);_(* &quot;-&quot;??_);_(@_)"/>
    <numFmt numFmtId="164" formatCode="_([$$-409]* #,##0_);_([$$-409]* \(#,##0\);_([$$-409]* &quot;-&quot;_);_(@_)"/>
    <numFmt numFmtId="165" formatCode="0.0%"/>
    <numFmt numFmtId="166" formatCode="_(* #,##0_);_(* \(#,##0\);_(* &quot;-&quot;??_);_(@_)"/>
    <numFmt numFmtId="167" formatCode="[$-409]m/d/yy\ h:mm\ AM/PM;@"/>
    <numFmt numFmtId="168" formatCode="_(&quot;$&quot;* #,##0_);_(&quot;$&quot;* \(#,##0\);_(&quot;$&quot;* &quot;-&quot;??_);_(@_)"/>
    <numFmt numFmtId="169" formatCode="0.00_);\(0.00\)"/>
  </numFmts>
  <fonts count="87" x14ac:knownFonts="1">
    <font>
      <sz val="11"/>
      <color theme="1"/>
      <name val="Calibri"/>
      <family val="2"/>
      <scheme val="minor"/>
    </font>
    <font>
      <sz val="11"/>
      <color theme="1"/>
      <name val="Calibri"/>
      <family val="2"/>
      <scheme val="minor"/>
    </font>
    <font>
      <sz val="10"/>
      <name val="Arial"/>
      <family val="2"/>
    </font>
    <font>
      <b/>
      <sz val="10"/>
      <color rgb="FFFF0000"/>
      <name val="Arial"/>
      <family val="2"/>
    </font>
    <font>
      <b/>
      <sz val="14"/>
      <color theme="1"/>
      <name val="Calibri Light"/>
      <family val="1"/>
      <scheme val="major"/>
    </font>
    <font>
      <sz val="10"/>
      <name val="Calibri"/>
      <family val="2"/>
      <scheme val="minor"/>
    </font>
    <font>
      <i/>
      <sz val="11"/>
      <name val="Calibri"/>
      <family val="2"/>
    </font>
    <font>
      <i/>
      <sz val="11"/>
      <name val="Calibri"/>
      <family val="2"/>
      <scheme val="minor"/>
    </font>
    <font>
      <b/>
      <sz val="12"/>
      <name val="Calibri"/>
      <family val="2"/>
    </font>
    <font>
      <sz val="12"/>
      <name val="Arial"/>
      <family val="2"/>
    </font>
    <font>
      <b/>
      <sz val="11"/>
      <name val="Calibri"/>
      <family val="2"/>
    </font>
    <font>
      <sz val="12"/>
      <color rgb="FF0000FF"/>
      <name val="Calibri"/>
      <family val="2"/>
    </font>
    <font>
      <sz val="12"/>
      <name val="Calibri"/>
      <family val="2"/>
    </font>
    <font>
      <sz val="11"/>
      <color rgb="FF0000FF"/>
      <name val="Calibri"/>
      <family val="2"/>
    </font>
    <font>
      <sz val="12"/>
      <color rgb="FF0000FF"/>
      <name val="Arial"/>
      <family val="2"/>
    </font>
    <font>
      <b/>
      <sz val="11"/>
      <name val="Arial"/>
      <family val="2"/>
    </font>
    <font>
      <sz val="11"/>
      <name val="Calibri"/>
      <family val="2"/>
    </font>
    <font>
      <sz val="11"/>
      <name val="Arial"/>
      <family val="2"/>
    </font>
    <font>
      <b/>
      <sz val="12"/>
      <name val="Arial"/>
      <family val="2"/>
    </font>
    <font>
      <sz val="14"/>
      <color theme="1"/>
      <name val="Calibri"/>
      <family val="2"/>
      <scheme val="minor"/>
    </font>
    <font>
      <b/>
      <u/>
      <sz val="10"/>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1"/>
      <name val="Calibri"/>
      <family val="2"/>
      <scheme val="minor"/>
    </font>
    <font>
      <i/>
      <sz val="10"/>
      <color theme="1"/>
      <name val="Calibri"/>
      <family val="2"/>
      <scheme val="minor"/>
    </font>
    <font>
      <b/>
      <sz val="11"/>
      <color rgb="FFFA7D00"/>
      <name val="Calibri"/>
      <family val="2"/>
      <scheme val="minor"/>
    </font>
    <font>
      <sz val="11"/>
      <color theme="1"/>
      <name val="Calibri"/>
      <family val="2"/>
    </font>
    <font>
      <b/>
      <sz val="12"/>
      <color theme="1"/>
      <name val="Calibri"/>
      <family val="2"/>
    </font>
    <font>
      <sz val="12"/>
      <color theme="1"/>
      <name val="Calibri"/>
      <family val="2"/>
    </font>
    <font>
      <b/>
      <sz val="11"/>
      <color theme="1"/>
      <name val="Calibri"/>
      <family val="2"/>
    </font>
    <font>
      <b/>
      <sz val="12"/>
      <color rgb="FF0000FF"/>
      <name val="Calibri"/>
      <family val="2"/>
    </font>
    <font>
      <b/>
      <sz val="12"/>
      <color rgb="FF0000FF"/>
      <name val="Arial"/>
      <family val="2"/>
    </font>
    <font>
      <b/>
      <i/>
      <sz val="12"/>
      <color rgb="FF7030A0"/>
      <name val="Calibri"/>
      <family val="2"/>
    </font>
    <font>
      <sz val="11"/>
      <color rgb="FF9C6500"/>
      <name val="Calibri"/>
      <family val="2"/>
      <scheme val="minor"/>
    </font>
    <font>
      <sz val="11"/>
      <color rgb="FF3F3F76"/>
      <name val="Calibri"/>
      <family val="2"/>
      <scheme val="minor"/>
    </font>
    <font>
      <b/>
      <sz val="11"/>
      <color rgb="FF3F3F3F"/>
      <name val="Calibri"/>
      <family val="2"/>
      <scheme val="minor"/>
    </font>
    <font>
      <b/>
      <sz val="10"/>
      <name val="Arial"/>
      <family val="2"/>
    </font>
    <font>
      <sz val="10"/>
      <color theme="1"/>
      <name val="Arial"/>
      <family val="2"/>
    </font>
    <font>
      <sz val="10"/>
      <color theme="0"/>
      <name val="Arial"/>
      <family val="2"/>
    </font>
    <font>
      <b/>
      <sz val="14"/>
      <color rgb="FFFF0000"/>
      <name val="Calibri"/>
      <family val="2"/>
      <scheme val="minor"/>
    </font>
    <font>
      <b/>
      <sz val="14"/>
      <color rgb="FFFF0000"/>
      <name val="Calibri Light"/>
      <family val="1"/>
      <scheme val="major"/>
    </font>
    <font>
      <sz val="11"/>
      <color rgb="FF0000FF"/>
      <name val="Calibri"/>
      <family val="2"/>
      <scheme val="minor"/>
    </font>
    <font>
      <i/>
      <sz val="11"/>
      <color rgb="FF0000FF"/>
      <name val="Calibri"/>
      <family val="2"/>
      <scheme val="minor"/>
    </font>
    <font>
      <i/>
      <sz val="12"/>
      <color rgb="FF0000FF"/>
      <name val="Calibri"/>
      <family val="2"/>
    </font>
    <font>
      <b/>
      <sz val="11"/>
      <color rgb="FF0000FF"/>
      <name val="Calibri"/>
      <family val="2"/>
      <scheme val="minor"/>
    </font>
    <font>
      <i/>
      <sz val="12"/>
      <name val="Arial"/>
      <family val="2"/>
    </font>
    <font>
      <i/>
      <sz val="11"/>
      <color rgb="FF7030A0"/>
      <name val="Calibri"/>
      <family val="2"/>
    </font>
    <font>
      <b/>
      <u/>
      <sz val="11"/>
      <color rgb="FFFF0000"/>
      <name val="Calibri"/>
      <family val="2"/>
    </font>
    <font>
      <sz val="10"/>
      <color rgb="FFFF0000"/>
      <name val="Arial"/>
      <family val="2"/>
    </font>
    <font>
      <b/>
      <sz val="12"/>
      <color theme="1"/>
      <name val="Arial"/>
      <family val="2"/>
    </font>
    <font>
      <b/>
      <sz val="10"/>
      <name val="Calibri"/>
      <family val="2"/>
      <scheme val="minor"/>
    </font>
    <font>
      <b/>
      <sz val="11"/>
      <name val="Calibri"/>
      <family val="2"/>
      <scheme val="minor"/>
    </font>
    <font>
      <i/>
      <sz val="11"/>
      <color rgb="FF7030A0"/>
      <name val="Calibri"/>
      <family val="2"/>
      <scheme val="minor"/>
    </font>
    <font>
      <i/>
      <sz val="10"/>
      <name val="Arial"/>
      <family val="2"/>
    </font>
    <font>
      <b/>
      <sz val="11"/>
      <color rgb="FF0070C0"/>
      <name val="Calibri"/>
      <family val="2"/>
      <scheme val="minor"/>
    </font>
    <font>
      <b/>
      <sz val="12"/>
      <color rgb="FFFF0000"/>
      <name val="Calibri"/>
      <family val="2"/>
    </font>
    <font>
      <b/>
      <sz val="10"/>
      <name val="Calibri"/>
      <family val="2"/>
    </font>
    <font>
      <sz val="10"/>
      <name val="Calibri"/>
      <family val="2"/>
    </font>
    <font>
      <i/>
      <sz val="10"/>
      <name val="Calibri"/>
      <family val="2"/>
      <scheme val="minor"/>
    </font>
    <font>
      <sz val="9"/>
      <color indexed="81"/>
      <name val="Tahoma"/>
      <family val="2"/>
    </font>
    <font>
      <b/>
      <sz val="9"/>
      <color indexed="81"/>
      <name val="Tahoma"/>
      <family val="2"/>
    </font>
    <font>
      <i/>
      <sz val="9"/>
      <name val="Arial"/>
      <family val="2"/>
    </font>
    <font>
      <vertAlign val="superscript"/>
      <sz val="11"/>
      <color theme="1"/>
      <name val="Calibri"/>
      <family val="2"/>
    </font>
    <font>
      <b/>
      <u/>
      <sz val="11"/>
      <name val="Calibri"/>
      <family val="2"/>
    </font>
    <font>
      <sz val="10"/>
      <color rgb="FF0000FF"/>
      <name val="Calibri"/>
      <family val="2"/>
      <scheme val="minor"/>
    </font>
    <font>
      <i/>
      <vertAlign val="superscript"/>
      <sz val="11"/>
      <color theme="1"/>
      <name val="Calibri"/>
      <family val="2"/>
      <scheme val="minor"/>
    </font>
    <font>
      <sz val="11"/>
      <color rgb="FFFF0000"/>
      <name val="Calibri"/>
      <family val="2"/>
      <scheme val="minor"/>
    </font>
    <font>
      <i/>
      <sz val="11"/>
      <color rgb="FFFF0000"/>
      <name val="Calibri"/>
      <family val="2"/>
      <scheme val="minor"/>
    </font>
    <font>
      <b/>
      <sz val="11"/>
      <color rgb="FFFF0000"/>
      <name val="Calibri"/>
      <family val="2"/>
      <scheme val="minor"/>
    </font>
    <font>
      <sz val="11"/>
      <color rgb="FFFF0000"/>
      <name val="Calibri"/>
      <family val="2"/>
    </font>
    <font>
      <i/>
      <sz val="11"/>
      <color rgb="FFFF0000"/>
      <name val="Calibri"/>
      <family val="2"/>
    </font>
    <font>
      <b/>
      <i/>
      <sz val="11"/>
      <color rgb="FF7030A0"/>
      <name val="Calibri"/>
      <family val="2"/>
    </font>
    <font>
      <b/>
      <sz val="11"/>
      <color rgb="FFFF0000"/>
      <name val="Calibri"/>
      <family val="2"/>
    </font>
    <font>
      <b/>
      <sz val="11"/>
      <color rgb="FF0000FF"/>
      <name val="Calibri"/>
      <family val="2"/>
    </font>
    <font>
      <i/>
      <sz val="11"/>
      <color rgb="FF0000FF"/>
      <name val="Calibri"/>
      <family val="2"/>
    </font>
    <font>
      <sz val="12"/>
      <color rgb="FFFF0000"/>
      <name val="Arial"/>
      <family val="2"/>
    </font>
    <font>
      <i/>
      <sz val="11"/>
      <color rgb="FFFF0000"/>
      <name val="Arial"/>
      <family val="2"/>
    </font>
    <font>
      <i/>
      <sz val="11"/>
      <name val="Arial"/>
      <family val="2"/>
    </font>
    <font>
      <b/>
      <sz val="12"/>
      <color rgb="FFFF0000"/>
      <name val="Arial"/>
      <family val="2"/>
    </font>
    <font>
      <b/>
      <sz val="12"/>
      <color rgb="FF000000"/>
      <name val="Arial"/>
      <family val="2"/>
    </font>
    <font>
      <sz val="11"/>
      <color rgb="FF00B050"/>
      <name val="Calibri"/>
      <family val="2"/>
      <scheme val="minor"/>
    </font>
    <font>
      <sz val="11"/>
      <color rgb="FF7030A0"/>
      <name val="Calibri"/>
      <family val="2"/>
      <scheme val="minor"/>
    </font>
    <font>
      <i/>
      <sz val="9"/>
      <color theme="1"/>
      <name val="Calibri"/>
      <family val="2"/>
      <scheme val="minor"/>
    </font>
    <font>
      <b/>
      <sz val="10"/>
      <color theme="1"/>
      <name val="Calibri"/>
      <family val="2"/>
      <scheme val="minor"/>
    </font>
    <font>
      <vertAlign val="superscript"/>
      <sz val="11"/>
      <color theme="1"/>
      <name val="Calibri"/>
      <family val="2"/>
      <scheme val="minor"/>
    </font>
    <font>
      <b/>
      <i/>
      <sz val="11"/>
      <color rgb="FF0000FF"/>
      <name val="Calibri"/>
      <family val="2"/>
    </font>
  </fonts>
  <fills count="22">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4.9989318521683403E-2"/>
        <bgColor theme="0" tint="-0.24994659260841701"/>
      </patternFill>
    </fill>
    <fill>
      <patternFill patternType="solid">
        <fgColor rgb="FFF2F2F2"/>
      </patternFill>
    </fill>
    <fill>
      <patternFill patternType="solid">
        <fgColor theme="7" tint="0.79998168889431442"/>
        <bgColor theme="0" tint="-0.24994659260841701"/>
      </patternFill>
    </fill>
    <fill>
      <patternFill patternType="solid">
        <fgColor rgb="FFFFEB9C"/>
      </patternFill>
    </fill>
    <fill>
      <patternFill patternType="solid">
        <fgColor rgb="FFFFCC99"/>
      </patternFill>
    </fill>
    <fill>
      <patternFill patternType="solid">
        <fgColor theme="2" tint="-0.499984740745262"/>
        <bgColor indexed="64"/>
      </patternFill>
    </fill>
    <fill>
      <patternFill patternType="solid">
        <fgColor theme="4"/>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59999389629810485"/>
        <bgColor theme="0" tint="-0.24994659260841701"/>
      </patternFill>
    </fill>
    <fill>
      <patternFill patternType="solid">
        <fgColor theme="5" tint="0.59999389629810485"/>
        <bgColor indexed="64"/>
      </patternFill>
    </fill>
    <fill>
      <patternFill patternType="solid">
        <fgColor theme="6" tint="0.79998168889431442"/>
        <bgColor theme="0" tint="-0.24994659260841701"/>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FF00"/>
        <bgColor theme="0" tint="-0.24994659260841701"/>
      </patternFill>
    </fill>
    <fill>
      <patternFill patternType="solid">
        <fgColor theme="9" tint="0.59999389629810485"/>
        <bgColor indexed="64"/>
      </patternFill>
    </fill>
    <fill>
      <patternFill patternType="solid">
        <fgColor theme="9" tint="0.79998168889431442"/>
        <bgColor indexed="64"/>
      </patternFill>
    </fill>
  </fills>
  <borders count="4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top style="thin">
        <color indexed="64"/>
      </top>
      <bottom style="double">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style="thin">
        <color indexed="64"/>
      </right>
      <top/>
      <bottom/>
      <diagonal/>
    </border>
    <border>
      <left style="thin">
        <color rgb="FF7F7F7F"/>
      </left>
      <right style="thin">
        <color rgb="FF7F7F7F"/>
      </right>
      <top style="thin">
        <color rgb="FF7F7F7F"/>
      </top>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diagonal/>
    </border>
    <border>
      <left style="thin">
        <color rgb="FF7F7F7F"/>
      </left>
      <right style="thin">
        <color rgb="FF7F7F7F"/>
      </right>
      <top style="thin">
        <color indexed="64"/>
      </top>
      <bottom style="thin">
        <color indexed="64"/>
      </bottom>
      <diagonal/>
    </border>
    <border>
      <left style="thin">
        <color rgb="FF7F7F7F"/>
      </left>
      <right/>
      <top style="thin">
        <color rgb="FF7F7F7F"/>
      </top>
      <bottom style="thin">
        <color rgb="FF7F7F7F"/>
      </bottom>
      <diagonal/>
    </border>
    <border>
      <left style="thin">
        <color rgb="FF7F7F7F"/>
      </left>
      <right/>
      <top style="thin">
        <color indexed="64"/>
      </top>
      <bottom style="double">
        <color indexed="64"/>
      </bottom>
      <diagonal/>
    </border>
    <border>
      <left/>
      <right style="thin">
        <color rgb="FF7F7F7F"/>
      </right>
      <top style="thin">
        <color rgb="FF7F7F7F"/>
      </top>
      <bottom style="thin">
        <color rgb="FF7F7F7F"/>
      </bottom>
      <diagonal/>
    </border>
    <border>
      <left style="thin">
        <color rgb="FF7F7F7F"/>
      </left>
      <right/>
      <top style="thin">
        <color rgb="FF7F7F7F"/>
      </top>
      <bottom/>
      <diagonal/>
    </border>
    <border>
      <left/>
      <right style="thin">
        <color indexed="64"/>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rgb="FF7F7F7F"/>
      </top>
      <bottom/>
      <diagonal/>
    </border>
    <border>
      <left/>
      <right style="thin">
        <color rgb="FF7F7F7F"/>
      </right>
      <top style="thin">
        <color indexed="64"/>
      </top>
      <bottom style="double">
        <color indexed="64"/>
      </bottom>
      <diagonal/>
    </border>
    <border>
      <left/>
      <right style="thin">
        <color rgb="FF7F7F7F"/>
      </right>
      <top style="thin">
        <color rgb="FF7F7F7F"/>
      </top>
      <bottom/>
      <diagonal/>
    </border>
    <border>
      <left style="thin">
        <color indexed="64"/>
      </left>
      <right/>
      <top style="thin">
        <color rgb="FF7F7F7F"/>
      </top>
      <bottom style="thin">
        <color rgb="FF7F7F7F"/>
      </bottom>
      <diagonal/>
    </border>
    <border>
      <left style="thin">
        <color rgb="FF7F7F7F"/>
      </left>
      <right/>
      <top style="thin">
        <color indexed="64"/>
      </top>
      <bottom style="thin">
        <color indexed="64"/>
      </bottom>
      <diagonal/>
    </border>
    <border>
      <left/>
      <right style="thin">
        <color rgb="FF7F7F7F"/>
      </right>
      <top style="thin">
        <color indexed="64"/>
      </top>
      <bottom style="thin">
        <color indexed="64"/>
      </bottom>
      <diagonal/>
    </border>
    <border>
      <left style="thin">
        <color rgb="FF7F7F7F"/>
      </left>
      <right/>
      <top style="thin">
        <color indexed="64"/>
      </top>
      <bottom/>
      <diagonal/>
    </border>
    <border>
      <left/>
      <right style="thin">
        <color rgb="FF7F7F7F"/>
      </right>
      <top style="thin">
        <color indexed="64"/>
      </top>
      <bottom/>
      <diagonal/>
    </border>
    <border>
      <left style="thin">
        <color indexed="64"/>
      </left>
      <right style="thin">
        <color indexed="64"/>
      </right>
      <top/>
      <bottom/>
      <diagonal/>
    </border>
    <border>
      <left style="thin">
        <color rgb="FF7F7F7F"/>
      </left>
      <right/>
      <top style="thin">
        <color indexed="64"/>
      </top>
      <bottom style="thin">
        <color rgb="FF7F7F7F"/>
      </bottom>
      <diagonal/>
    </border>
    <border>
      <left style="thin">
        <color indexed="64"/>
      </left>
      <right style="thin">
        <color indexed="64"/>
      </right>
      <top style="thin">
        <color indexed="64"/>
      </top>
      <bottom style="thin">
        <color rgb="FF7F7F7F"/>
      </bottom>
      <diagonal/>
    </border>
    <border>
      <left/>
      <right style="thin">
        <color indexed="64"/>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style="thin">
        <color indexed="64"/>
      </right>
      <top style="thin">
        <color indexed="64"/>
      </top>
      <bottom style="thin">
        <color rgb="FF7F7F7F"/>
      </bottom>
      <diagonal/>
    </border>
    <border>
      <left style="thin">
        <color rgb="FF7F7F7F"/>
      </left>
      <right style="thin">
        <color rgb="FF7F7F7F"/>
      </right>
      <top style="thin">
        <color indexed="64"/>
      </top>
      <bottom style="thin">
        <color rgb="FF7F7F7F"/>
      </bottom>
      <diagonal/>
    </border>
  </borders>
  <cellStyleXfs count="12">
    <xf numFmtId="0" fontId="0"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6" fillId="5" borderId="10" applyNumberFormat="0" applyAlignment="0" applyProtection="0"/>
    <xf numFmtId="0" fontId="34" fillId="7" borderId="0" applyNumberFormat="0" applyBorder="0" applyAlignment="0" applyProtection="0"/>
    <xf numFmtId="0" fontId="35" fillId="8" borderId="10" applyNumberFormat="0" applyAlignment="0" applyProtection="0"/>
    <xf numFmtId="0" fontId="36" fillId="5" borderId="13" applyNumberFormat="0" applyAlignment="0" applyProtection="0"/>
    <xf numFmtId="44" fontId="1" fillId="0" borderId="0" applyFont="0" applyFill="0" applyBorder="0" applyAlignment="0" applyProtection="0"/>
  </cellStyleXfs>
  <cellXfs count="657">
    <xf numFmtId="0" fontId="0" fillId="0" borderId="0" xfId="0"/>
    <xf numFmtId="0" fontId="2" fillId="0" borderId="0" xfId="1"/>
    <xf numFmtId="0" fontId="2" fillId="3" borderId="0" xfId="1" applyFill="1"/>
    <xf numFmtId="0" fontId="8" fillId="2" borderId="2" xfId="1" applyFont="1" applyFill="1" applyBorder="1" applyAlignment="1">
      <alignment vertical="center" wrapText="1"/>
    </xf>
    <xf numFmtId="0" fontId="9" fillId="3" borderId="0" xfId="1" applyFont="1" applyFill="1"/>
    <xf numFmtId="0" fontId="9" fillId="0" borderId="0" xfId="1" applyFont="1"/>
    <xf numFmtId="0" fontId="8" fillId="2" borderId="3" xfId="1" applyFont="1" applyFill="1" applyBorder="1" applyAlignment="1">
      <alignment vertical="center" wrapText="1"/>
    </xf>
    <xf numFmtId="0" fontId="8" fillId="2" borderId="0" xfId="1" applyFont="1" applyFill="1" applyBorder="1" applyAlignment="1">
      <alignment horizontal="center" vertical="center" wrapText="1"/>
    </xf>
    <xf numFmtId="0" fontId="14" fillId="3" borderId="0" xfId="1" applyFont="1" applyFill="1"/>
    <xf numFmtId="0" fontId="14" fillId="0" borderId="0" xfId="1" applyFont="1"/>
    <xf numFmtId="0" fontId="15" fillId="3" borderId="0" xfId="1" applyFont="1" applyFill="1"/>
    <xf numFmtId="0" fontId="15" fillId="0" borderId="0" xfId="1" applyFont="1"/>
    <xf numFmtId="0" fontId="17" fillId="3" borderId="0" xfId="1" applyFont="1" applyFill="1"/>
    <xf numFmtId="0" fontId="17" fillId="0" borderId="0" xfId="1" applyFont="1"/>
    <xf numFmtId="0" fontId="18" fillId="3" borderId="0" xfId="1" applyFont="1" applyFill="1"/>
    <xf numFmtId="0" fontId="18" fillId="0" borderId="0" xfId="1" applyFont="1"/>
    <xf numFmtId="49" fontId="3" fillId="3" borderId="0" xfId="1" applyNumberFormat="1" applyFont="1" applyFill="1" applyAlignment="1">
      <alignment horizontal="left"/>
    </xf>
    <xf numFmtId="0" fontId="5" fillId="3" borderId="0" xfId="1" applyFont="1" applyFill="1" applyAlignment="1">
      <alignment horizontal="center" vertical="center" wrapText="1"/>
    </xf>
    <xf numFmtId="0" fontId="2" fillId="0" borderId="0" xfId="1" applyFill="1" applyBorder="1"/>
    <xf numFmtId="0" fontId="6" fillId="0" borderId="0" xfId="1" applyFont="1" applyFill="1" applyAlignment="1">
      <alignment horizontal="left" vertical="center"/>
    </xf>
    <xf numFmtId="0" fontId="6" fillId="0" borderId="0" xfId="1" applyFont="1" applyFill="1" applyBorder="1" applyAlignment="1">
      <alignment horizontal="left" vertical="center"/>
    </xf>
    <xf numFmtId="0" fontId="8" fillId="2" borderId="5" xfId="1" applyFont="1" applyFill="1" applyBorder="1" applyAlignment="1">
      <alignment vertical="center" wrapText="1"/>
    </xf>
    <xf numFmtId="164" fontId="11" fillId="4" borderId="6" xfId="1" applyNumberFormat="1" applyFont="1" applyFill="1" applyBorder="1" applyAlignment="1">
      <alignment vertical="center" wrapText="1"/>
    </xf>
    <xf numFmtId="0" fontId="0" fillId="3" borderId="0" xfId="0" applyFill="1"/>
    <xf numFmtId="0" fontId="0" fillId="0" borderId="0" xfId="0"/>
    <xf numFmtId="164" fontId="8" fillId="0" borderId="6" xfId="1" applyNumberFormat="1" applyFont="1" applyBorder="1" applyAlignment="1">
      <alignment vertical="center" wrapText="1"/>
    </xf>
    <xf numFmtId="0" fontId="21" fillId="0" borderId="0" xfId="0" applyFont="1"/>
    <xf numFmtId="0" fontId="4" fillId="3" borderId="0" xfId="2" applyFont="1" applyFill="1" applyAlignment="1">
      <alignment horizontal="center" vertical="center"/>
    </xf>
    <xf numFmtId="0" fontId="16" fillId="0" borderId="8" xfId="1" applyFont="1" applyBorder="1" applyAlignment="1">
      <alignment horizontal="left" vertical="center" indent="2"/>
    </xf>
    <xf numFmtId="0" fontId="10" fillId="0" borderId="3" xfId="0" applyNumberFormat="1" applyFont="1" applyFill="1" applyBorder="1" applyAlignment="1" applyProtection="1">
      <alignment horizontal="left" vertical="center" indent="1"/>
    </xf>
    <xf numFmtId="0" fontId="0" fillId="0" borderId="0" xfId="0" applyBorder="1"/>
    <xf numFmtId="164" fontId="11" fillId="4" borderId="5" xfId="1" applyNumberFormat="1" applyFont="1" applyFill="1" applyBorder="1" applyAlignment="1">
      <alignment vertical="center" wrapText="1"/>
    </xf>
    <xf numFmtId="164" fontId="31" fillId="4" borderId="6" xfId="1" applyNumberFormat="1" applyFont="1" applyFill="1" applyBorder="1" applyAlignment="1">
      <alignment vertical="center" wrapText="1"/>
    </xf>
    <xf numFmtId="0" fontId="32" fillId="3" borderId="0" xfId="1" applyFont="1" applyFill="1"/>
    <xf numFmtId="0" fontId="32" fillId="0" borderId="0" xfId="1" applyFont="1"/>
    <xf numFmtId="166" fontId="11" fillId="4" borderId="6" xfId="3" applyNumberFormat="1" applyFont="1" applyFill="1" applyBorder="1" applyAlignment="1">
      <alignment vertical="center" wrapText="1"/>
    </xf>
    <xf numFmtId="166" fontId="11" fillId="2" borderId="0" xfId="3" applyNumberFormat="1" applyFont="1" applyFill="1" applyBorder="1" applyAlignment="1">
      <alignment vertical="center" wrapText="1"/>
    </xf>
    <xf numFmtId="0" fontId="21" fillId="0" borderId="1" xfId="0" applyFont="1" applyBorder="1" applyAlignment="1">
      <alignment horizontal="center"/>
    </xf>
    <xf numFmtId="0" fontId="21" fillId="0" borderId="1" xfId="0" applyFont="1" applyBorder="1"/>
    <xf numFmtId="0" fontId="22" fillId="0" borderId="0" xfId="0" applyFont="1"/>
    <xf numFmtId="0" fontId="2" fillId="0" borderId="0" xfId="1" applyFill="1"/>
    <xf numFmtId="0" fontId="8" fillId="0" borderId="6" xfId="1" applyFont="1" applyFill="1" applyBorder="1" applyAlignment="1">
      <alignment horizontal="center" vertical="center" wrapText="1"/>
    </xf>
    <xf numFmtId="0" fontId="9" fillId="0" borderId="0" xfId="1" applyFont="1" applyFill="1"/>
    <xf numFmtId="0" fontId="14" fillId="0" borderId="0" xfId="1" applyFont="1" applyFill="1"/>
    <xf numFmtId="165" fontId="8" fillId="9" borderId="6" xfId="6" applyNumberFormat="1" applyFont="1" applyFill="1" applyBorder="1" applyAlignment="1">
      <alignment vertical="center" wrapText="1"/>
    </xf>
    <xf numFmtId="0" fontId="28" fillId="0" borderId="6" xfId="1" applyFont="1" applyFill="1" applyBorder="1" applyAlignment="1">
      <alignment vertical="center" wrapText="1"/>
    </xf>
    <xf numFmtId="0" fontId="38" fillId="0" borderId="0" xfId="1" applyFont="1" applyFill="1"/>
    <xf numFmtId="0" fontId="0" fillId="10" borderId="0" xfId="0" applyFill="1"/>
    <xf numFmtId="0" fontId="21" fillId="10" borderId="0" xfId="0" applyFont="1" applyFill="1" applyAlignment="1"/>
    <xf numFmtId="0" fontId="21" fillId="0" borderId="0" xfId="0" applyFont="1" applyAlignment="1"/>
    <xf numFmtId="0" fontId="21" fillId="3" borderId="0" xfId="0" applyFont="1" applyFill="1"/>
    <xf numFmtId="0" fontId="0" fillId="3" borderId="0" xfId="0" applyFill="1" applyAlignment="1"/>
    <xf numFmtId="0" fontId="0" fillId="3" borderId="0" xfId="0" applyFill="1" applyAlignment="1">
      <alignment horizontal="left"/>
    </xf>
    <xf numFmtId="0" fontId="25" fillId="10" borderId="0" xfId="0" applyFont="1" applyFill="1"/>
    <xf numFmtId="0" fontId="25" fillId="0" borderId="0" xfId="0" applyFont="1"/>
    <xf numFmtId="0" fontId="0" fillId="3" borderId="0" xfId="0" applyFont="1" applyFill="1" applyAlignment="1">
      <alignment vertical="center"/>
    </xf>
    <xf numFmtId="9" fontId="25" fillId="10" borderId="0" xfId="6" applyFont="1" applyFill="1"/>
    <xf numFmtId="9" fontId="25" fillId="0" borderId="0" xfId="6" applyFont="1"/>
    <xf numFmtId="0" fontId="21" fillId="3" borderId="0" xfId="0" applyFont="1" applyFill="1" applyBorder="1"/>
    <xf numFmtId="0" fontId="0" fillId="3" borderId="0" xfId="0" applyFill="1" applyBorder="1"/>
    <xf numFmtId="0" fontId="21" fillId="3" borderId="4" xfId="0" applyFont="1" applyFill="1" applyBorder="1"/>
    <xf numFmtId="0" fontId="0" fillId="3" borderId="4" xfId="0" applyFill="1" applyBorder="1"/>
    <xf numFmtId="0" fontId="21" fillId="3" borderId="0" xfId="0" applyFont="1" applyFill="1" applyBorder="1" applyAlignment="1">
      <alignment vertical="top"/>
    </xf>
    <xf numFmtId="0" fontId="23" fillId="3" borderId="0" xfId="0" applyFont="1" applyFill="1" applyBorder="1" applyAlignment="1">
      <alignment vertical="top"/>
    </xf>
    <xf numFmtId="0" fontId="25" fillId="3" borderId="0" xfId="0" applyFont="1" applyFill="1"/>
    <xf numFmtId="9" fontId="25" fillId="3" borderId="0" xfId="6" applyFont="1" applyFill="1"/>
    <xf numFmtId="0" fontId="21" fillId="3" borderId="8" xfId="0" applyFont="1" applyFill="1" applyBorder="1"/>
    <xf numFmtId="0" fontId="0" fillId="3" borderId="5" xfId="0" applyFill="1" applyBorder="1"/>
    <xf numFmtId="0" fontId="21" fillId="0" borderId="0" xfId="0" applyFont="1" applyAlignment="1">
      <alignment horizontal="right"/>
    </xf>
    <xf numFmtId="0" fontId="39" fillId="0" borderId="0" xfId="1" applyFont="1" applyFill="1"/>
    <xf numFmtId="0" fontId="18" fillId="0" borderId="0" xfId="1" applyFont="1" applyFill="1"/>
    <xf numFmtId="0" fontId="40" fillId="0" borderId="0" xfId="0" applyFont="1"/>
    <xf numFmtId="166" fontId="31" fillId="0" borderId="6" xfId="3" applyNumberFormat="1" applyFont="1" applyBorder="1" applyAlignment="1">
      <alignment vertical="center" wrapText="1"/>
    </xf>
    <xf numFmtId="164" fontId="42" fillId="5" borderId="10" xfId="7" applyNumberFormat="1" applyFont="1" applyAlignment="1">
      <alignment vertical="center" wrapText="1"/>
    </xf>
    <xf numFmtId="0" fontId="30" fillId="0" borderId="8" xfId="0" applyNumberFormat="1" applyFont="1" applyFill="1" applyBorder="1" applyAlignment="1" applyProtection="1">
      <alignment horizontal="left" vertical="center" wrapText="1" indent="1"/>
    </xf>
    <xf numFmtId="0" fontId="28" fillId="2" borderId="1" xfId="1" applyFont="1" applyFill="1" applyBorder="1" applyAlignment="1">
      <alignment vertical="center" wrapText="1"/>
    </xf>
    <xf numFmtId="166" fontId="45" fillId="11" borderId="10" xfId="7" applyNumberFormat="1" applyFont="1" applyFill="1" applyAlignment="1">
      <alignment vertical="center" wrapText="1"/>
    </xf>
    <xf numFmtId="0" fontId="21" fillId="11" borderId="10" xfId="7" applyFont="1" applyFill="1" applyAlignment="1">
      <alignment horizontal="left" vertical="center" wrapText="1"/>
    </xf>
    <xf numFmtId="164" fontId="24" fillId="11" borderId="10" xfId="7" applyNumberFormat="1" applyFont="1" applyFill="1" applyAlignment="1">
      <alignment vertical="center" wrapText="1"/>
    </xf>
    <xf numFmtId="164" fontId="45" fillId="11" borderId="10" xfId="7" applyNumberFormat="1" applyFont="1" applyFill="1" applyAlignment="1">
      <alignment vertical="center" wrapText="1"/>
    </xf>
    <xf numFmtId="166" fontId="11" fillId="13" borderId="6" xfId="3" applyNumberFormat="1" applyFont="1" applyFill="1" applyBorder="1" applyAlignment="1">
      <alignment vertical="center" wrapText="1"/>
    </xf>
    <xf numFmtId="164" fontId="1" fillId="0" borderId="10" xfId="7" applyNumberFormat="1" applyFont="1" applyFill="1" applyAlignment="1">
      <alignment vertical="center" wrapText="1"/>
    </xf>
    <xf numFmtId="0" fontId="1" fillId="0" borderId="10" xfId="7" applyFont="1" applyFill="1" applyAlignment="1">
      <alignment horizontal="left" vertical="center" wrapText="1" indent="2"/>
    </xf>
    <xf numFmtId="164" fontId="42" fillId="0" borderId="10" xfId="7" applyNumberFormat="1" applyFont="1" applyFill="1" applyAlignment="1">
      <alignment vertical="center" wrapText="1"/>
    </xf>
    <xf numFmtId="0" fontId="27" fillId="0" borderId="2" xfId="1" applyFont="1" applyBorder="1" applyAlignment="1">
      <alignment horizontal="left" vertical="center" wrapText="1" indent="1"/>
    </xf>
    <xf numFmtId="0" fontId="18" fillId="0" borderId="0" xfId="1" applyFont="1" applyFill="1" applyBorder="1" applyAlignment="1"/>
    <xf numFmtId="0" fontId="22" fillId="0" borderId="10" xfId="7" applyFont="1" applyFill="1" applyAlignment="1">
      <alignment horizontal="left" vertical="center" wrapText="1" indent="2"/>
    </xf>
    <xf numFmtId="166" fontId="22" fillId="0" borderId="10" xfId="7" applyNumberFormat="1" applyFont="1" applyFill="1" applyAlignment="1">
      <alignment vertical="center" wrapText="1"/>
    </xf>
    <xf numFmtId="166" fontId="43" fillId="0" borderId="10" xfId="7" applyNumberFormat="1" applyFont="1" applyFill="1" applyAlignment="1">
      <alignment vertical="center" wrapText="1"/>
    </xf>
    <xf numFmtId="166" fontId="43" fillId="5" borderId="10" xfId="7" applyNumberFormat="1" applyFont="1" applyAlignment="1">
      <alignment vertical="center" wrapText="1"/>
    </xf>
    <xf numFmtId="164" fontId="44" fillId="4" borderId="5" xfId="1" applyNumberFormat="1" applyFont="1" applyFill="1" applyBorder="1" applyAlignment="1">
      <alignment vertical="center" wrapText="1"/>
    </xf>
    <xf numFmtId="0" fontId="46" fillId="3" borderId="0" xfId="1" applyFont="1" applyFill="1"/>
    <xf numFmtId="0" fontId="46" fillId="0" borderId="0" xfId="1" applyFont="1"/>
    <xf numFmtId="166" fontId="47" fillId="12" borderId="6" xfId="3" applyNumberFormat="1" applyFont="1" applyFill="1" applyBorder="1" applyAlignment="1">
      <alignment vertical="center" wrapText="1"/>
    </xf>
    <xf numFmtId="0" fontId="50" fillId="0" borderId="0" xfId="1" applyFont="1" applyFill="1" applyBorder="1" applyAlignment="1"/>
    <xf numFmtId="0" fontId="38" fillId="0" borderId="0" xfId="1" applyFont="1" applyFill="1" applyBorder="1"/>
    <xf numFmtId="0" fontId="21" fillId="11" borderId="10" xfId="7" applyFont="1" applyFill="1" applyAlignment="1" applyProtection="1">
      <alignment horizontal="left" vertical="center" wrapText="1"/>
    </xf>
    <xf numFmtId="164" fontId="24" fillId="11" borderId="10" xfId="7" applyNumberFormat="1" applyFont="1" applyFill="1" applyAlignment="1" applyProtection="1">
      <alignment vertical="center" wrapText="1"/>
    </xf>
    <xf numFmtId="164" fontId="45" fillId="11" borderId="10" xfId="7" applyNumberFormat="1" applyFont="1" applyFill="1" applyAlignment="1" applyProtection="1">
      <alignment vertical="center" wrapText="1"/>
    </xf>
    <xf numFmtId="0" fontId="32" fillId="0" borderId="0" xfId="1" applyFont="1" applyFill="1"/>
    <xf numFmtId="0" fontId="15" fillId="0" borderId="0" xfId="1" applyFont="1" applyFill="1"/>
    <xf numFmtId="0" fontId="17" fillId="0" borderId="0" xfId="1" applyFont="1" applyFill="1"/>
    <xf numFmtId="49" fontId="3" fillId="0" borderId="0" xfId="1" applyNumberFormat="1" applyFont="1" applyFill="1" applyAlignment="1">
      <alignment horizontal="left"/>
    </xf>
    <xf numFmtId="165" fontId="0" fillId="0" borderId="0" xfId="0" applyNumberFormat="1"/>
    <xf numFmtId="0" fontId="39" fillId="0" borderId="0" xfId="1" applyFont="1" applyFill="1" applyBorder="1"/>
    <xf numFmtId="0" fontId="9" fillId="3" borderId="0" xfId="1" applyNumberFormat="1" applyFont="1" applyFill="1"/>
    <xf numFmtId="0" fontId="9" fillId="0" borderId="0" xfId="1" applyNumberFormat="1" applyFont="1"/>
    <xf numFmtId="0" fontId="3" fillId="3" borderId="0" xfId="1" applyNumberFormat="1" applyFont="1" applyFill="1" applyAlignment="1">
      <alignment horizontal="left"/>
    </xf>
    <xf numFmtId="0" fontId="9" fillId="0" borderId="0" xfId="1" applyNumberFormat="1" applyFont="1" applyFill="1"/>
    <xf numFmtId="0" fontId="14" fillId="0" borderId="0" xfId="1" applyNumberFormat="1" applyFont="1" applyFill="1"/>
    <xf numFmtId="0" fontId="32" fillId="0" borderId="0" xfId="1" applyNumberFormat="1" applyFont="1" applyFill="1"/>
    <xf numFmtId="0" fontId="15" fillId="0" borderId="0" xfId="1" applyNumberFormat="1" applyFont="1" applyFill="1"/>
    <xf numFmtId="0" fontId="17" fillId="0" borderId="0" xfId="1" applyNumberFormat="1" applyFont="1" applyFill="1"/>
    <xf numFmtId="0" fontId="18" fillId="0" borderId="0" xfId="1" applyNumberFormat="1" applyFont="1" applyFill="1"/>
    <xf numFmtId="164" fontId="47" fillId="12" borderId="6" xfId="1" applyNumberFormat="1" applyFont="1" applyFill="1" applyBorder="1" applyAlignment="1">
      <alignment vertical="center" wrapText="1"/>
    </xf>
    <xf numFmtId="0" fontId="54" fillId="0" borderId="0" xfId="1" applyFont="1"/>
    <xf numFmtId="166" fontId="55" fillId="0" borderId="10" xfId="3" applyNumberFormat="1" applyFont="1" applyFill="1" applyBorder="1" applyAlignment="1">
      <alignment vertical="center" wrapText="1"/>
    </xf>
    <xf numFmtId="0" fontId="56" fillId="0" borderId="6" xfId="1" applyFont="1" applyFill="1" applyBorder="1" applyAlignment="1">
      <alignment horizontal="center" vertical="center" wrapText="1"/>
    </xf>
    <xf numFmtId="0" fontId="57" fillId="0" borderId="0" xfId="1" applyFont="1" applyFill="1" applyBorder="1" applyAlignment="1">
      <alignment vertical="center" wrapText="1"/>
    </xf>
    <xf numFmtId="0" fontId="57" fillId="0" borderId="0" xfId="1" applyFont="1" applyFill="1" applyBorder="1" applyAlignment="1">
      <alignment horizontal="center" vertical="center" wrapText="1"/>
    </xf>
    <xf numFmtId="0" fontId="58" fillId="0" borderId="0" xfId="1" applyFont="1" applyFill="1" applyBorder="1" applyAlignment="1">
      <alignment horizontal="left" vertical="center" wrapText="1" indent="2"/>
    </xf>
    <xf numFmtId="0" fontId="24" fillId="0" borderId="0" xfId="0" applyFont="1"/>
    <xf numFmtId="0" fontId="52" fillId="0" borderId="1" xfId="0" applyFont="1" applyBorder="1" applyAlignment="1">
      <alignment horizontal="center"/>
    </xf>
    <xf numFmtId="166" fontId="11" fillId="4" borderId="6" xfId="3" applyNumberFormat="1" applyFont="1" applyFill="1" applyBorder="1" applyAlignment="1" applyProtection="1">
      <alignment vertical="center" wrapText="1"/>
      <protection locked="0"/>
    </xf>
    <xf numFmtId="0" fontId="52" fillId="0" borderId="0" xfId="0" applyFont="1"/>
    <xf numFmtId="43" fontId="2" fillId="0" borderId="0" xfId="3" applyFont="1" applyFill="1"/>
    <xf numFmtId="0" fontId="52" fillId="0" borderId="0" xfId="0" applyFont="1" applyAlignment="1">
      <alignment horizontal="center"/>
    </xf>
    <xf numFmtId="9" fontId="59" fillId="0" borderId="0" xfId="6" applyFont="1" applyAlignment="1">
      <alignment horizontal="center"/>
    </xf>
    <xf numFmtId="166" fontId="52" fillId="5" borderId="10" xfId="3" applyNumberFormat="1" applyFont="1" applyFill="1" applyBorder="1"/>
    <xf numFmtId="9" fontId="59" fillId="0" borderId="0" xfId="6" applyFont="1"/>
    <xf numFmtId="9" fontId="24" fillId="0" borderId="0" xfId="6" applyFont="1"/>
    <xf numFmtId="0" fontId="2" fillId="0" borderId="0" xfId="1" applyFont="1" applyFill="1"/>
    <xf numFmtId="0" fontId="8" fillId="0" borderId="6" xfId="1" applyFont="1" applyFill="1" applyBorder="1" applyAlignment="1">
      <alignment vertical="center" wrapText="1"/>
    </xf>
    <xf numFmtId="166" fontId="7" fillId="0" borderId="10" xfId="7" applyNumberFormat="1" applyFont="1" applyFill="1" applyAlignment="1">
      <alignment vertical="center" wrapText="1"/>
    </xf>
    <xf numFmtId="0" fontId="6" fillId="3" borderId="1" xfId="1" applyFont="1" applyFill="1" applyBorder="1" applyAlignment="1">
      <alignment horizontal="left" vertical="center"/>
    </xf>
    <xf numFmtId="0" fontId="6" fillId="3" borderId="0" xfId="1" applyFont="1" applyFill="1" applyBorder="1" applyAlignment="1">
      <alignment horizontal="left" vertical="center"/>
    </xf>
    <xf numFmtId="0" fontId="6" fillId="3" borderId="0" xfId="1" applyFont="1" applyFill="1" applyBorder="1" applyAlignment="1">
      <alignment horizontal="center" vertical="center"/>
    </xf>
    <xf numFmtId="164" fontId="8" fillId="17" borderId="6" xfId="1" applyNumberFormat="1" applyFont="1" applyFill="1" applyBorder="1" applyAlignment="1">
      <alignment vertical="center" wrapText="1"/>
    </xf>
    <xf numFmtId="0" fontId="15" fillId="3" borderId="0" xfId="1" applyFont="1" applyFill="1" applyAlignment="1">
      <alignment horizontal="center"/>
    </xf>
    <xf numFmtId="166" fontId="11" fillId="13" borderId="6" xfId="3" applyNumberFormat="1" applyFont="1" applyFill="1" applyBorder="1" applyAlignment="1" applyProtection="1">
      <alignment vertical="center" wrapText="1"/>
    </xf>
    <xf numFmtId="166" fontId="15" fillId="3" borderId="0" xfId="3" applyNumberFormat="1" applyFont="1" applyFill="1"/>
    <xf numFmtId="166" fontId="8" fillId="2" borderId="0" xfId="3" applyNumberFormat="1" applyFont="1" applyFill="1" applyBorder="1" applyAlignment="1">
      <alignment horizontal="center" vertical="center" wrapText="1"/>
    </xf>
    <xf numFmtId="0" fontId="30" fillId="3" borderId="8" xfId="0" applyNumberFormat="1" applyFont="1" applyFill="1" applyBorder="1" applyAlignment="1" applyProtection="1">
      <alignment horizontal="left" vertical="center"/>
    </xf>
    <xf numFmtId="0" fontId="30" fillId="3" borderId="4" xfId="0" applyNumberFormat="1" applyFont="1" applyFill="1" applyBorder="1" applyAlignment="1" applyProtection="1">
      <alignment horizontal="left" vertical="center" wrapText="1"/>
    </xf>
    <xf numFmtId="0" fontId="30" fillId="3" borderId="4" xfId="0" applyNumberFormat="1" applyFont="1" applyFill="1" applyBorder="1" applyAlignment="1" applyProtection="1">
      <alignment horizontal="center" vertical="center" wrapText="1"/>
    </xf>
    <xf numFmtId="0" fontId="30" fillId="3" borderId="5" xfId="0" applyNumberFormat="1" applyFont="1" applyFill="1" applyBorder="1" applyAlignment="1" applyProtection="1">
      <alignment horizontal="center" vertical="center" wrapText="1"/>
    </xf>
    <xf numFmtId="164" fontId="8" fillId="3" borderId="1" xfId="1" applyNumberFormat="1" applyFont="1" applyFill="1" applyBorder="1" applyAlignment="1">
      <alignment horizontal="center" vertical="center" wrapText="1"/>
    </xf>
    <xf numFmtId="164" fontId="31" fillId="0" borderId="6" xfId="1" applyNumberFormat="1" applyFont="1" applyBorder="1" applyAlignment="1">
      <alignment horizontal="center" vertical="center" wrapText="1"/>
    </xf>
    <xf numFmtId="0" fontId="15" fillId="0" borderId="0" xfId="1" applyFont="1" applyAlignment="1">
      <alignment horizontal="center"/>
    </xf>
    <xf numFmtId="1" fontId="27" fillId="0" borderId="8" xfId="1" applyNumberFormat="1" applyFont="1" applyBorder="1" applyAlignment="1">
      <alignment horizontal="left" vertical="center" indent="1"/>
    </xf>
    <xf numFmtId="0" fontId="21" fillId="14" borderId="19" xfId="7" applyFont="1" applyFill="1" applyBorder="1" applyAlignment="1">
      <alignment vertical="center"/>
    </xf>
    <xf numFmtId="0" fontId="21" fillId="14" borderId="19" xfId="7" applyFont="1" applyFill="1" applyBorder="1" applyAlignment="1">
      <alignment vertical="center" wrapText="1"/>
    </xf>
    <xf numFmtId="0" fontId="21" fillId="14" borderId="19" xfId="7" applyFont="1" applyFill="1" applyBorder="1" applyAlignment="1">
      <alignment horizontal="center" vertical="center" wrapText="1"/>
    </xf>
    <xf numFmtId="166" fontId="12" fillId="2" borderId="4" xfId="3" applyNumberFormat="1" applyFont="1" applyFill="1" applyBorder="1" applyAlignment="1">
      <alignment vertical="center" wrapText="1"/>
    </xf>
    <xf numFmtId="0" fontId="2" fillId="0" borderId="0" xfId="1" applyAlignment="1">
      <alignment horizontal="center"/>
    </xf>
    <xf numFmtId="0" fontId="2" fillId="3" borderId="0" xfId="1" applyFill="1" applyAlignment="1">
      <alignment horizontal="center"/>
    </xf>
    <xf numFmtId="0" fontId="2" fillId="3" borderId="0" xfId="1" applyFill="1" applyBorder="1"/>
    <xf numFmtId="0" fontId="0" fillId="3" borderId="0" xfId="0" applyFill="1" applyAlignment="1">
      <alignment horizontal="left" indent="2"/>
    </xf>
    <xf numFmtId="0" fontId="0" fillId="3" borderId="0" xfId="0" applyFill="1" applyAlignment="1">
      <alignment horizontal="center"/>
    </xf>
    <xf numFmtId="164" fontId="2" fillId="3" borderId="0" xfId="1" applyNumberFormat="1" applyFill="1"/>
    <xf numFmtId="0" fontId="0" fillId="3" borderId="0" xfId="0" applyFill="1" applyAlignment="1">
      <alignment horizontal="left" indent="4"/>
    </xf>
    <xf numFmtId="166" fontId="0" fillId="3" borderId="0" xfId="3" applyNumberFormat="1" applyFont="1" applyFill="1" applyAlignment="1">
      <alignment horizontal="center"/>
    </xf>
    <xf numFmtId="166" fontId="2" fillId="3" borderId="0" xfId="3" applyNumberFormat="1" applyFont="1" applyFill="1"/>
    <xf numFmtId="0" fontId="62" fillId="3" borderId="0" xfId="1" applyFont="1" applyFill="1"/>
    <xf numFmtId="0" fontId="62" fillId="3" borderId="0" xfId="1" applyFont="1" applyFill="1" applyAlignment="1">
      <alignment horizontal="center"/>
    </xf>
    <xf numFmtId="0" fontId="62" fillId="0" borderId="0" xfId="1" applyFont="1"/>
    <xf numFmtId="166" fontId="11" fillId="13" borderId="6" xfId="3" applyNumberFormat="1" applyFont="1" applyFill="1" applyBorder="1" applyAlignment="1" applyProtection="1">
      <alignment wrapText="1"/>
    </xf>
    <xf numFmtId="166" fontId="11" fillId="0" borderId="6" xfId="3" applyNumberFormat="1" applyFont="1" applyBorder="1" applyAlignment="1">
      <alignment wrapText="1"/>
    </xf>
    <xf numFmtId="166" fontId="12" fillId="2" borderId="0" xfId="3" applyNumberFormat="1" applyFont="1" applyFill="1" applyBorder="1" applyAlignment="1">
      <alignment horizontal="center" wrapText="1"/>
    </xf>
    <xf numFmtId="0" fontId="17" fillId="3" borderId="0" xfId="1" applyFont="1" applyFill="1" applyAlignment="1"/>
    <xf numFmtId="0" fontId="17" fillId="0" borderId="0" xfId="1" applyFont="1" applyAlignment="1"/>
    <xf numFmtId="9" fontId="62" fillId="3" borderId="0" xfId="6" applyFont="1" applyFill="1"/>
    <xf numFmtId="0" fontId="54" fillId="3" borderId="0" xfId="1" applyFont="1" applyFill="1"/>
    <xf numFmtId="43" fontId="54" fillId="3" borderId="0" xfId="3" applyFont="1" applyFill="1"/>
    <xf numFmtId="9" fontId="59" fillId="0" borderId="0" xfId="6" applyFont="1" applyFill="1" applyAlignment="1">
      <alignment horizontal="center"/>
    </xf>
    <xf numFmtId="165" fontId="24" fillId="0" borderId="0" xfId="6" applyNumberFormat="1" applyFont="1"/>
    <xf numFmtId="0" fontId="0" fillId="0" borderId="0" xfId="0" applyFill="1"/>
    <xf numFmtId="0" fontId="0" fillId="0" borderId="10" xfId="7" applyFont="1" applyFill="1" applyAlignment="1">
      <alignment horizontal="left" vertical="center" wrapText="1" indent="2"/>
    </xf>
    <xf numFmtId="49" fontId="3" fillId="3" borderId="0" xfId="1" applyNumberFormat="1" applyFont="1" applyFill="1" applyAlignment="1" applyProtection="1">
      <alignment horizontal="left"/>
      <protection locked="0"/>
    </xf>
    <xf numFmtId="0" fontId="2" fillId="0" borderId="0" xfId="1" applyProtection="1">
      <protection locked="0"/>
    </xf>
    <xf numFmtId="0" fontId="4" fillId="3" borderId="0" xfId="2" applyFont="1" applyFill="1" applyAlignment="1" applyProtection="1">
      <alignment horizontal="center" vertical="center"/>
      <protection locked="0"/>
    </xf>
    <xf numFmtId="0" fontId="2" fillId="3" borderId="0" xfId="1" applyFill="1" applyProtection="1">
      <protection locked="0"/>
    </xf>
    <xf numFmtId="0" fontId="5" fillId="3" borderId="0" xfId="1" applyFont="1" applyFill="1" applyAlignment="1" applyProtection="1">
      <alignment horizontal="center" vertical="center" wrapText="1"/>
      <protection locked="0"/>
    </xf>
    <xf numFmtId="0" fontId="6" fillId="3" borderId="0" xfId="1" applyFont="1" applyFill="1" applyAlignment="1" applyProtection="1">
      <alignment horizontal="left" vertical="center"/>
      <protection locked="0"/>
    </xf>
    <xf numFmtId="0" fontId="2" fillId="0" borderId="0" xfId="1" applyFill="1" applyBorder="1" applyProtection="1">
      <protection locked="0"/>
    </xf>
    <xf numFmtId="0" fontId="7" fillId="3" borderId="0" xfId="1" applyFont="1" applyFill="1" applyAlignment="1" applyProtection="1">
      <alignment horizontal="center" wrapText="1"/>
      <protection locked="0"/>
    </xf>
    <xf numFmtId="0" fontId="6" fillId="3" borderId="0" xfId="1" applyFont="1" applyFill="1" applyBorder="1" applyAlignment="1" applyProtection="1">
      <alignment horizontal="left" vertical="center"/>
      <protection locked="0"/>
    </xf>
    <xf numFmtId="0" fontId="8" fillId="2" borderId="5" xfId="1" applyFont="1" applyFill="1" applyBorder="1" applyAlignment="1" applyProtection="1">
      <alignment vertical="center" wrapText="1"/>
      <protection locked="0"/>
    </xf>
    <xf numFmtId="0" fontId="9" fillId="3" borderId="0" xfId="1" applyFont="1" applyFill="1" applyProtection="1">
      <protection locked="0"/>
    </xf>
    <xf numFmtId="0" fontId="9" fillId="0" borderId="0" xfId="1" applyFont="1" applyProtection="1">
      <protection locked="0"/>
    </xf>
    <xf numFmtId="0" fontId="8" fillId="2" borderId="6" xfId="1" applyFont="1" applyFill="1" applyBorder="1" applyAlignment="1" applyProtection="1">
      <alignment horizontal="center" vertical="center" wrapText="1"/>
      <protection locked="0"/>
    </xf>
    <xf numFmtId="164" fontId="8" fillId="0" borderId="6" xfId="1" applyNumberFormat="1" applyFont="1" applyBorder="1" applyAlignment="1" applyProtection="1">
      <alignment vertical="center" wrapText="1"/>
      <protection locked="0"/>
    </xf>
    <xf numFmtId="164" fontId="11" fillId="4" borderId="6" xfId="1" applyNumberFormat="1" applyFont="1" applyFill="1" applyBorder="1" applyAlignment="1" applyProtection="1">
      <alignment vertical="center" wrapText="1"/>
      <protection locked="0"/>
    </xf>
    <xf numFmtId="0" fontId="14" fillId="3" borderId="0" xfId="1" applyFont="1" applyFill="1" applyProtection="1">
      <protection locked="0"/>
    </xf>
    <xf numFmtId="0" fontId="14" fillId="0" borderId="0" xfId="1" applyFont="1" applyProtection="1">
      <protection locked="0"/>
    </xf>
    <xf numFmtId="166" fontId="14" fillId="3" borderId="0" xfId="3" applyNumberFormat="1" applyFont="1" applyFill="1" applyProtection="1">
      <protection locked="0"/>
    </xf>
    <xf numFmtId="166" fontId="8" fillId="0" borderId="6" xfId="3" applyNumberFormat="1" applyFont="1" applyBorder="1" applyAlignment="1" applyProtection="1">
      <alignment vertical="center" wrapText="1"/>
      <protection locked="0"/>
    </xf>
    <xf numFmtId="166" fontId="9" fillId="3" borderId="0" xfId="3" applyNumberFormat="1" applyFont="1" applyFill="1" applyProtection="1">
      <protection locked="0"/>
    </xf>
    <xf numFmtId="166" fontId="11" fillId="0" borderId="6" xfId="3" applyNumberFormat="1" applyFont="1" applyFill="1" applyBorder="1" applyAlignment="1" applyProtection="1">
      <alignment vertical="center" wrapText="1"/>
      <protection locked="0"/>
    </xf>
    <xf numFmtId="164" fontId="31" fillId="4" borderId="6" xfId="1" applyNumberFormat="1" applyFont="1" applyFill="1" applyBorder="1" applyAlignment="1" applyProtection="1">
      <alignment vertical="center" wrapText="1"/>
      <protection locked="0"/>
    </xf>
    <xf numFmtId="0" fontId="32" fillId="3" borderId="0" xfId="1" applyFont="1" applyFill="1" applyProtection="1">
      <protection locked="0"/>
    </xf>
    <xf numFmtId="0" fontId="32" fillId="0" borderId="0" xfId="1" applyFont="1" applyProtection="1">
      <protection locked="0"/>
    </xf>
    <xf numFmtId="0" fontId="15" fillId="3" borderId="0" xfId="1" applyFont="1" applyFill="1" applyProtection="1">
      <protection locked="0"/>
    </xf>
    <xf numFmtId="0" fontId="15" fillId="0" borderId="0" xfId="1" applyFont="1" applyProtection="1">
      <protection locked="0"/>
    </xf>
    <xf numFmtId="164" fontId="29" fillId="0" borderId="6" xfId="1" applyNumberFormat="1" applyFont="1" applyFill="1" applyBorder="1" applyAlignment="1" applyProtection="1">
      <alignment vertical="center" wrapText="1"/>
      <protection locked="0"/>
    </xf>
    <xf numFmtId="0" fontId="17" fillId="3" borderId="0" xfId="1" applyFont="1" applyFill="1" applyProtection="1">
      <protection locked="0"/>
    </xf>
    <xf numFmtId="0" fontId="17" fillId="0" borderId="0" xfId="1" applyFont="1" applyProtection="1">
      <protection locked="0"/>
    </xf>
    <xf numFmtId="166" fontId="17" fillId="3" borderId="0" xfId="3" applyNumberFormat="1" applyFont="1" applyFill="1" applyProtection="1">
      <protection locked="0"/>
    </xf>
    <xf numFmtId="166" fontId="18" fillId="3" borderId="0" xfId="3" applyNumberFormat="1" applyFont="1" applyFill="1" applyProtection="1">
      <protection locked="0"/>
    </xf>
    <xf numFmtId="0" fontId="18" fillId="3" borderId="0" xfId="1" applyFont="1" applyFill="1" applyProtection="1">
      <protection locked="0"/>
    </xf>
    <xf numFmtId="0" fontId="18" fillId="0" borderId="0" xfId="1" applyFont="1" applyProtection="1">
      <protection locked="0"/>
    </xf>
    <xf numFmtId="49" fontId="3" fillId="3" borderId="0" xfId="1" applyNumberFormat="1" applyFont="1" applyFill="1" applyAlignment="1" applyProtection="1">
      <alignment horizontal="left"/>
    </xf>
    <xf numFmtId="0" fontId="2" fillId="0" borderId="0" xfId="1" applyProtection="1"/>
    <xf numFmtId="0" fontId="4" fillId="3" borderId="0" xfId="2" applyFont="1" applyFill="1" applyAlignment="1" applyProtection="1">
      <alignment horizontal="center" vertical="center"/>
    </xf>
    <xf numFmtId="0" fontId="6" fillId="0" borderId="0" xfId="1" applyFont="1" applyFill="1" applyAlignment="1" applyProtection="1">
      <alignment horizontal="left" vertical="center"/>
    </xf>
    <xf numFmtId="0" fontId="2" fillId="0" borderId="0" xfId="1" applyFill="1" applyBorder="1" applyProtection="1"/>
    <xf numFmtId="0" fontId="6" fillId="0" borderId="0" xfId="1" applyFont="1" applyFill="1" applyBorder="1" applyAlignment="1" applyProtection="1">
      <alignment horizontal="left" vertical="center"/>
    </xf>
    <xf numFmtId="0" fontId="8" fillId="2" borderId="2" xfId="1" applyFont="1" applyFill="1" applyBorder="1" applyAlignment="1" applyProtection="1">
      <alignment vertical="center" wrapText="1"/>
    </xf>
    <xf numFmtId="0" fontId="8" fillId="2" borderId="7" xfId="1" applyFont="1" applyFill="1" applyBorder="1" applyAlignment="1" applyProtection="1">
      <alignment horizontal="center" vertical="center" wrapText="1"/>
    </xf>
    <xf numFmtId="0" fontId="8" fillId="2" borderId="5" xfId="1" applyFont="1" applyFill="1" applyBorder="1" applyAlignment="1" applyProtection="1">
      <alignment vertical="center" wrapText="1"/>
    </xf>
    <xf numFmtId="0" fontId="8" fillId="2" borderId="3" xfId="1" applyFont="1" applyFill="1" applyBorder="1" applyAlignment="1" applyProtection="1">
      <alignment vertical="center" wrapText="1"/>
    </xf>
    <xf numFmtId="0" fontId="33" fillId="12" borderId="6" xfId="1" applyFont="1" applyFill="1" applyBorder="1" applyAlignment="1" applyProtection="1">
      <alignment horizontal="center" vertical="center" wrapText="1"/>
    </xf>
    <xf numFmtId="0" fontId="8" fillId="2" borderId="0" xfId="1" applyFont="1" applyFill="1" applyBorder="1" applyAlignment="1" applyProtection="1">
      <alignment horizontal="center" vertical="center" wrapText="1"/>
    </xf>
    <xf numFmtId="0" fontId="13" fillId="0" borderId="3" xfId="1" applyFont="1" applyBorder="1" applyAlignment="1" applyProtection="1">
      <alignment horizontal="left" vertical="center" wrapText="1" indent="2"/>
    </xf>
    <xf numFmtId="0" fontId="1" fillId="0" borderId="10" xfId="7" applyFont="1" applyFill="1" applyAlignment="1" applyProtection="1">
      <alignment horizontal="left" vertical="center" wrapText="1" indent="2"/>
    </xf>
    <xf numFmtId="166" fontId="45" fillId="0" borderId="10" xfId="3" applyNumberFormat="1" applyFont="1" applyFill="1" applyBorder="1" applyAlignment="1" applyProtection="1">
      <alignment vertical="center" wrapText="1"/>
    </xf>
    <xf numFmtId="166" fontId="24" fillId="11" borderId="10" xfId="7" applyNumberFormat="1" applyFont="1" applyFill="1" applyAlignment="1" applyProtection="1">
      <alignment vertical="center" wrapText="1"/>
    </xf>
    <xf numFmtId="0" fontId="27" fillId="0" borderId="2" xfId="1" applyFont="1" applyBorder="1" applyAlignment="1" applyProtection="1">
      <alignment horizontal="left" vertical="center" wrapText="1" indent="1"/>
    </xf>
    <xf numFmtId="0" fontId="28" fillId="2" borderId="1" xfId="1" applyFont="1" applyFill="1" applyBorder="1" applyAlignment="1" applyProtection="1">
      <alignment vertical="center" wrapText="1"/>
    </xf>
    <xf numFmtId="169" fontId="9" fillId="3" borderId="0" xfId="1" applyNumberFormat="1" applyFont="1" applyFill="1" applyProtection="1">
      <protection locked="0"/>
    </xf>
    <xf numFmtId="0" fontId="2" fillId="0" borderId="0" xfId="1" applyFill="1" applyProtection="1">
      <protection locked="0"/>
    </xf>
    <xf numFmtId="0" fontId="8" fillId="2" borderId="6" xfId="1" applyFont="1" applyFill="1" applyBorder="1" applyAlignment="1">
      <alignment horizontal="center" vertical="center" wrapText="1"/>
    </xf>
    <xf numFmtId="0" fontId="8" fillId="2" borderId="7" xfId="1" applyFont="1" applyFill="1" applyBorder="1" applyAlignment="1" applyProtection="1">
      <alignment vertical="center" wrapText="1"/>
    </xf>
    <xf numFmtId="0" fontId="8" fillId="2" borderId="6" xfId="1" applyFont="1" applyFill="1" applyBorder="1" applyAlignment="1" applyProtection="1">
      <alignment vertical="center" wrapText="1"/>
    </xf>
    <xf numFmtId="164" fontId="24" fillId="11" borderId="6" xfId="7" applyNumberFormat="1" applyFont="1" applyFill="1" applyBorder="1" applyAlignment="1">
      <alignment vertical="center" wrapText="1"/>
    </xf>
    <xf numFmtId="164" fontId="24" fillId="11" borderId="6" xfId="7" applyNumberFormat="1" applyFont="1" applyFill="1" applyBorder="1" applyAlignment="1" applyProtection="1">
      <alignment vertical="center" wrapText="1"/>
    </xf>
    <xf numFmtId="0" fontId="21" fillId="11" borderId="20" xfId="7" applyNumberFormat="1" applyFont="1" applyFill="1" applyBorder="1" applyAlignment="1" applyProtection="1">
      <alignment horizontal="left" vertical="center" wrapText="1" indent="1"/>
    </xf>
    <xf numFmtId="166" fontId="24" fillId="11" borderId="6" xfId="7" applyNumberFormat="1" applyFont="1" applyFill="1" applyBorder="1" applyAlignment="1">
      <alignment vertical="center" wrapText="1"/>
    </xf>
    <xf numFmtId="0" fontId="21" fillId="11" borderId="20" xfId="7" applyFont="1" applyFill="1" applyBorder="1" applyAlignment="1" applyProtection="1">
      <alignment horizontal="left" vertical="center" wrapText="1"/>
    </xf>
    <xf numFmtId="164" fontId="45" fillId="11" borderId="22" xfId="7" applyNumberFormat="1" applyFont="1" applyFill="1" applyBorder="1" applyAlignment="1" applyProtection="1">
      <alignment vertical="center" wrapText="1"/>
    </xf>
    <xf numFmtId="164" fontId="45" fillId="11" borderId="6" xfId="7" applyNumberFormat="1" applyFont="1" applyFill="1" applyBorder="1" applyAlignment="1" applyProtection="1">
      <alignment vertical="center" wrapText="1"/>
    </xf>
    <xf numFmtId="164" fontId="31" fillId="4" borderId="5" xfId="1" applyNumberFormat="1" applyFont="1" applyFill="1" applyBorder="1" applyAlignment="1">
      <alignment vertical="center" wrapText="1"/>
    </xf>
    <xf numFmtId="166" fontId="45" fillId="11" borderId="22" xfId="7" applyNumberFormat="1" applyFont="1" applyFill="1" applyBorder="1" applyAlignment="1">
      <alignment vertical="center" wrapText="1"/>
    </xf>
    <xf numFmtId="166" fontId="45" fillId="0" borderId="22" xfId="3" applyNumberFormat="1" applyFont="1" applyFill="1" applyBorder="1" applyAlignment="1">
      <alignment vertical="center" wrapText="1"/>
    </xf>
    <xf numFmtId="166" fontId="55" fillId="18" borderId="22" xfId="3" applyNumberFormat="1" applyFont="1" applyFill="1" applyBorder="1" applyAlignment="1">
      <alignment vertical="center" wrapText="1"/>
    </xf>
    <xf numFmtId="166" fontId="45" fillId="0" borderId="16" xfId="3" applyNumberFormat="1" applyFont="1" applyFill="1" applyBorder="1" applyAlignment="1">
      <alignment vertical="center" wrapText="1"/>
    </xf>
    <xf numFmtId="166" fontId="45" fillId="11" borderId="6" xfId="7" applyNumberFormat="1" applyFont="1" applyFill="1" applyBorder="1" applyAlignment="1">
      <alignment vertical="center" wrapText="1"/>
    </xf>
    <xf numFmtId="166" fontId="55" fillId="0" borderId="6" xfId="3" applyNumberFormat="1" applyFont="1" applyFill="1" applyBorder="1" applyAlignment="1">
      <alignment vertical="center" wrapText="1"/>
    </xf>
    <xf numFmtId="166" fontId="45" fillId="0" borderId="6" xfId="3" applyNumberFormat="1" applyFont="1" applyFill="1" applyBorder="1" applyAlignment="1">
      <alignment vertical="center" wrapText="1"/>
    </xf>
    <xf numFmtId="0" fontId="1" fillId="0" borderId="20" xfId="7" applyFont="1" applyFill="1" applyBorder="1" applyAlignment="1">
      <alignment horizontal="left" vertical="center" wrapText="1" indent="2"/>
    </xf>
    <xf numFmtId="164" fontId="47" fillId="12" borderId="5" xfId="1" applyNumberFormat="1" applyFont="1" applyFill="1" applyBorder="1" applyAlignment="1">
      <alignment vertical="center" wrapText="1"/>
    </xf>
    <xf numFmtId="166" fontId="47" fillId="12" borderId="5" xfId="3" applyNumberFormat="1" applyFont="1" applyFill="1" applyBorder="1" applyAlignment="1">
      <alignment vertical="center" wrapText="1"/>
    </xf>
    <xf numFmtId="164" fontId="42" fillId="5" borderId="22" xfId="7" applyNumberFormat="1" applyFont="1" applyBorder="1" applyAlignment="1">
      <alignment vertical="center" wrapText="1"/>
    </xf>
    <xf numFmtId="166" fontId="42" fillId="5" borderId="22" xfId="7" applyNumberFormat="1" applyFont="1" applyBorder="1" applyAlignment="1">
      <alignment vertical="center" wrapText="1"/>
    </xf>
    <xf numFmtId="164" fontId="8" fillId="0" borderId="5" xfId="1" applyNumberFormat="1" applyFont="1" applyBorder="1" applyAlignment="1">
      <alignment vertical="center" wrapText="1"/>
    </xf>
    <xf numFmtId="164" fontId="1" fillId="0" borderId="6" xfId="7" applyNumberFormat="1" applyFont="1" applyFill="1" applyBorder="1" applyAlignment="1">
      <alignment vertical="center" wrapText="1"/>
    </xf>
    <xf numFmtId="164" fontId="42" fillId="0" borderId="6" xfId="7" applyNumberFormat="1" applyFont="1" applyFill="1" applyBorder="1" applyAlignment="1">
      <alignment vertical="center" wrapText="1"/>
    </xf>
    <xf numFmtId="166" fontId="42" fillId="0" borderId="6" xfId="7" applyNumberFormat="1" applyFont="1" applyFill="1" applyBorder="1" applyAlignment="1">
      <alignment vertical="center" wrapText="1"/>
    </xf>
    <xf numFmtId="0" fontId="22" fillId="0" borderId="20" xfId="7" applyFont="1" applyFill="1" applyBorder="1" applyAlignment="1">
      <alignment horizontal="left" vertical="center" wrapText="1" indent="2"/>
    </xf>
    <xf numFmtId="166" fontId="43" fillId="5" borderId="22" xfId="7" applyNumberFormat="1" applyFont="1" applyBorder="1" applyAlignment="1">
      <alignment vertical="center" wrapText="1"/>
    </xf>
    <xf numFmtId="166" fontId="22" fillId="0" borderId="6" xfId="7" applyNumberFormat="1" applyFont="1" applyFill="1" applyBorder="1" applyAlignment="1">
      <alignment vertical="center" wrapText="1"/>
    </xf>
    <xf numFmtId="166" fontId="43" fillId="0" borderId="6" xfId="7" applyNumberFormat="1" applyFont="1" applyFill="1" applyBorder="1" applyAlignment="1">
      <alignment vertical="center" wrapText="1"/>
    </xf>
    <xf numFmtId="0" fontId="1" fillId="0" borderId="20" xfId="7" applyFont="1" applyFill="1" applyBorder="1" applyAlignment="1" applyProtection="1">
      <alignment horizontal="left" vertical="center" wrapText="1" indent="2"/>
    </xf>
    <xf numFmtId="0" fontId="22" fillId="0" borderId="20" xfId="7" applyFont="1" applyFill="1" applyBorder="1" applyAlignment="1" applyProtection="1">
      <alignment horizontal="left" vertical="center" wrapText="1" indent="2"/>
    </xf>
    <xf numFmtId="166" fontId="43" fillId="5" borderId="22" xfId="7" applyNumberFormat="1" applyFont="1" applyBorder="1" applyAlignment="1" applyProtection="1">
      <alignment vertical="center" wrapText="1"/>
    </xf>
    <xf numFmtId="166" fontId="43" fillId="0" borderId="6" xfId="7" applyNumberFormat="1" applyFont="1" applyFill="1" applyBorder="1" applyAlignment="1" applyProtection="1">
      <alignment vertical="center" wrapText="1"/>
    </xf>
    <xf numFmtId="0" fontId="21" fillId="14" borderId="21" xfId="7" applyFont="1" applyFill="1" applyBorder="1" applyAlignment="1" applyProtection="1">
      <alignment vertical="center" wrapText="1"/>
    </xf>
    <xf numFmtId="164" fontId="45" fillId="14" borderId="28" xfId="7" applyNumberFormat="1" applyFont="1" applyFill="1" applyBorder="1" applyAlignment="1" applyProtection="1">
      <alignment vertical="center" wrapText="1"/>
    </xf>
    <xf numFmtId="166" fontId="31" fillId="4" borderId="5" xfId="3" applyNumberFormat="1" applyFont="1" applyFill="1" applyBorder="1" applyAlignment="1" applyProtection="1">
      <alignment vertical="center" wrapText="1"/>
      <protection locked="0"/>
    </xf>
    <xf numFmtId="164" fontId="31" fillId="4" borderId="5" xfId="1" applyNumberFormat="1" applyFont="1" applyFill="1" applyBorder="1" applyAlignment="1" applyProtection="1">
      <alignment vertical="center" wrapText="1"/>
      <protection locked="0"/>
    </xf>
    <xf numFmtId="166" fontId="45" fillId="11" borderId="22" xfId="7" applyNumberFormat="1" applyFont="1" applyFill="1" applyBorder="1" applyAlignment="1" applyProtection="1">
      <alignment vertical="center" wrapText="1"/>
    </xf>
    <xf numFmtId="166" fontId="45" fillId="0" borderId="16" xfId="3" applyNumberFormat="1" applyFont="1" applyFill="1" applyBorder="1" applyAlignment="1" applyProtection="1">
      <alignment vertical="center" wrapText="1"/>
    </xf>
    <xf numFmtId="164" fontId="24" fillId="14" borderId="6" xfId="7" applyNumberFormat="1" applyFont="1" applyFill="1" applyBorder="1" applyAlignment="1" applyProtection="1">
      <alignment vertical="center" wrapText="1"/>
    </xf>
    <xf numFmtId="164" fontId="45" fillId="14" borderId="6" xfId="7" applyNumberFormat="1" applyFont="1" applyFill="1" applyBorder="1" applyAlignment="1" applyProtection="1">
      <alignment vertical="center" wrapText="1"/>
    </xf>
    <xf numFmtId="166" fontId="45" fillId="11" borderId="6" xfId="7" applyNumberFormat="1" applyFont="1" applyFill="1" applyBorder="1" applyAlignment="1" applyProtection="1">
      <alignment vertical="center" wrapText="1"/>
    </xf>
    <xf numFmtId="166" fontId="24" fillId="11" borderId="6" xfId="7" applyNumberFormat="1" applyFont="1" applyFill="1" applyBorder="1" applyAlignment="1" applyProtection="1">
      <alignment vertical="center" wrapText="1"/>
    </xf>
    <xf numFmtId="164" fontId="45" fillId="11" borderId="22" xfId="7" applyNumberFormat="1" applyFont="1" applyFill="1" applyBorder="1" applyAlignment="1">
      <alignment vertical="center" wrapText="1"/>
    </xf>
    <xf numFmtId="164" fontId="45" fillId="11" borderId="6" xfId="7" applyNumberFormat="1" applyFont="1" applyFill="1" applyBorder="1" applyAlignment="1">
      <alignment vertical="center" wrapText="1"/>
    </xf>
    <xf numFmtId="164" fontId="45" fillId="14" borderId="28" xfId="7" applyNumberFormat="1" applyFont="1" applyFill="1" applyBorder="1" applyAlignment="1">
      <alignment vertical="center" wrapText="1"/>
    </xf>
    <xf numFmtId="164" fontId="24" fillId="14" borderId="6" xfId="7" applyNumberFormat="1" applyFont="1" applyFill="1" applyBorder="1" applyAlignment="1">
      <alignment vertical="center" wrapText="1"/>
    </xf>
    <xf numFmtId="164" fontId="45" fillId="14" borderId="6" xfId="7" applyNumberFormat="1" applyFont="1" applyFill="1" applyBorder="1" applyAlignment="1">
      <alignment vertical="center" wrapText="1"/>
    </xf>
    <xf numFmtId="166" fontId="24" fillId="0" borderId="6" xfId="7" applyNumberFormat="1" applyFont="1" applyFill="1" applyBorder="1" applyAlignment="1">
      <alignment vertical="center" wrapText="1"/>
    </xf>
    <xf numFmtId="0" fontId="21" fillId="11" borderId="20" xfId="7" applyFont="1" applyFill="1" applyBorder="1" applyAlignment="1">
      <alignment horizontal="left" vertical="center" wrapText="1"/>
    </xf>
    <xf numFmtId="164" fontId="53" fillId="14" borderId="6" xfId="7" applyNumberFormat="1" applyFont="1" applyFill="1" applyBorder="1" applyAlignment="1">
      <alignment vertical="center" wrapText="1"/>
    </xf>
    <xf numFmtId="166" fontId="55" fillId="0" borderId="22" xfId="3" applyNumberFormat="1" applyFont="1" applyFill="1" applyBorder="1" applyAlignment="1">
      <alignment vertical="center" wrapText="1"/>
    </xf>
    <xf numFmtId="166" fontId="55" fillId="0" borderId="29" xfId="3" applyNumberFormat="1" applyFont="1" applyFill="1" applyBorder="1" applyAlignment="1">
      <alignment vertical="center" wrapText="1"/>
    </xf>
    <xf numFmtId="0" fontId="30" fillId="0" borderId="8" xfId="1" applyFont="1" applyBorder="1" applyAlignment="1" applyProtection="1">
      <alignment vertical="center" wrapText="1"/>
    </xf>
    <xf numFmtId="0" fontId="27" fillId="0" borderId="8" xfId="1" applyFont="1" applyBorder="1" applyAlignment="1" applyProtection="1">
      <alignment horizontal="left" vertical="center" wrapText="1" indent="2"/>
    </xf>
    <xf numFmtId="0" fontId="27" fillId="0" borderId="8" xfId="1" applyFont="1" applyBorder="1" applyAlignment="1" applyProtection="1">
      <alignment horizontal="left" vertical="center" wrapText="1" indent="1"/>
    </xf>
    <xf numFmtId="164" fontId="24" fillId="2" borderId="6" xfId="7" applyNumberFormat="1" applyFont="1" applyFill="1" applyBorder="1" applyAlignment="1" applyProtection="1">
      <alignment vertical="center" wrapText="1"/>
    </xf>
    <xf numFmtId="164" fontId="10" fillId="0" borderId="6" xfId="1" applyNumberFormat="1" applyFont="1" applyBorder="1" applyAlignment="1">
      <alignment vertical="center" wrapText="1"/>
    </xf>
    <xf numFmtId="164" fontId="16" fillId="2" borderId="0" xfId="1" applyNumberFormat="1" applyFont="1" applyFill="1" applyBorder="1" applyAlignment="1">
      <alignment vertical="center" wrapText="1"/>
    </xf>
    <xf numFmtId="164" fontId="72" fillId="12" borderId="6" xfId="1" applyNumberFormat="1" applyFont="1" applyFill="1" applyBorder="1" applyAlignment="1">
      <alignment vertical="center" wrapText="1"/>
    </xf>
    <xf numFmtId="164" fontId="16" fillId="0" borderId="6" xfId="1" applyNumberFormat="1" applyFont="1" applyBorder="1" applyAlignment="1">
      <alignment vertical="center" wrapText="1"/>
    </xf>
    <xf numFmtId="164" fontId="16" fillId="0" borderId="6" xfId="1" applyNumberFormat="1" applyFont="1" applyFill="1" applyBorder="1" applyAlignment="1">
      <alignment vertical="center" wrapText="1"/>
    </xf>
    <xf numFmtId="168" fontId="13" fillId="13" borderId="6" xfId="1" applyNumberFormat="1" applyFont="1" applyFill="1" applyBorder="1" applyAlignment="1" applyProtection="1">
      <alignment vertical="center" wrapText="1"/>
      <protection locked="0"/>
    </xf>
    <xf numFmtId="166" fontId="16" fillId="0" borderId="6" xfId="3" applyNumberFormat="1" applyFont="1" applyFill="1" applyBorder="1" applyAlignment="1">
      <alignment vertical="center" wrapText="1"/>
    </xf>
    <xf numFmtId="166" fontId="13" fillId="13" borderId="6" xfId="3" applyNumberFormat="1" applyFont="1" applyFill="1" applyBorder="1" applyAlignment="1">
      <alignment vertical="center" wrapText="1"/>
    </xf>
    <xf numFmtId="166" fontId="13" fillId="2" borderId="0" xfId="3" applyNumberFormat="1" applyFont="1" applyFill="1" applyBorder="1" applyAlignment="1">
      <alignment vertical="center" wrapText="1"/>
    </xf>
    <xf numFmtId="166" fontId="13" fillId="13" borderId="6" xfId="3" applyNumberFormat="1" applyFont="1" applyFill="1" applyBorder="1" applyAlignment="1" applyProtection="1">
      <alignment vertical="center" wrapText="1"/>
      <protection locked="0"/>
    </xf>
    <xf numFmtId="166" fontId="13" fillId="4" borderId="6" xfId="3" applyNumberFormat="1" applyFont="1" applyFill="1" applyBorder="1" applyAlignment="1">
      <alignment vertical="center" wrapText="1"/>
    </xf>
    <xf numFmtId="164" fontId="74" fillId="0" borderId="6" xfId="1" applyNumberFormat="1" applyFont="1" applyBorder="1" applyAlignment="1">
      <alignment vertical="center" wrapText="1"/>
    </xf>
    <xf numFmtId="164" fontId="70" fillId="13" borderId="6" xfId="1" applyNumberFormat="1" applyFont="1" applyFill="1" applyBorder="1" applyAlignment="1" applyProtection="1">
      <alignment vertical="center" wrapText="1"/>
    </xf>
    <xf numFmtId="164" fontId="13" fillId="4" borderId="6" xfId="1" applyNumberFormat="1" applyFont="1" applyFill="1" applyBorder="1" applyAlignment="1">
      <alignment vertical="center" wrapText="1"/>
    </xf>
    <xf numFmtId="166" fontId="16" fillId="0" borderId="6" xfId="3" applyNumberFormat="1" applyFont="1" applyBorder="1" applyAlignment="1">
      <alignment vertical="center" wrapText="1"/>
    </xf>
    <xf numFmtId="166" fontId="13" fillId="13" borderId="25" xfId="3" applyNumberFormat="1" applyFont="1" applyFill="1" applyBorder="1" applyAlignment="1">
      <alignment vertical="center" wrapText="1"/>
    </xf>
    <xf numFmtId="166" fontId="16" fillId="0" borderId="26" xfId="3" applyNumberFormat="1" applyFont="1" applyBorder="1" applyAlignment="1">
      <alignment vertical="center" wrapText="1"/>
    </xf>
    <xf numFmtId="166" fontId="13" fillId="13" borderId="26" xfId="3" applyNumberFormat="1" applyFont="1" applyFill="1" applyBorder="1" applyAlignment="1">
      <alignment vertical="center" wrapText="1"/>
    </xf>
    <xf numFmtId="164" fontId="16" fillId="2" borderId="1" xfId="1" applyNumberFormat="1" applyFont="1" applyFill="1" applyBorder="1" applyAlignment="1">
      <alignment vertical="center" wrapText="1"/>
    </xf>
    <xf numFmtId="164" fontId="47" fillId="15" borderId="9" xfId="1" applyNumberFormat="1" applyFont="1" applyFill="1" applyBorder="1" applyAlignment="1">
      <alignment vertical="center" wrapText="1"/>
    </xf>
    <xf numFmtId="164" fontId="47" fillId="15" borderId="3" xfId="1" applyNumberFormat="1" applyFont="1" applyFill="1" applyBorder="1" applyAlignment="1">
      <alignment vertical="center" wrapText="1"/>
    </xf>
    <xf numFmtId="164" fontId="13" fillId="6" borderId="1" xfId="1" applyNumberFormat="1" applyFont="1" applyFill="1" applyBorder="1" applyAlignment="1">
      <alignment vertical="center" wrapText="1"/>
    </xf>
    <xf numFmtId="164" fontId="13" fillId="6" borderId="9" xfId="1" applyNumberFormat="1" applyFont="1" applyFill="1" applyBorder="1" applyAlignment="1">
      <alignment vertical="center" wrapText="1"/>
    </xf>
    <xf numFmtId="166" fontId="75" fillId="2" borderId="0" xfId="3" applyNumberFormat="1" applyFont="1" applyFill="1" applyBorder="1" applyAlignment="1">
      <alignment vertical="center" wrapText="1"/>
    </xf>
    <xf numFmtId="168" fontId="13" fillId="13" borderId="6" xfId="11" applyNumberFormat="1" applyFont="1" applyFill="1" applyBorder="1" applyAlignment="1">
      <alignment vertical="center" wrapText="1"/>
    </xf>
    <xf numFmtId="168" fontId="13" fillId="4" borderId="6" xfId="11" applyNumberFormat="1" applyFont="1" applyFill="1" applyBorder="1" applyAlignment="1">
      <alignment vertical="center" wrapText="1"/>
    </xf>
    <xf numFmtId="166" fontId="13" fillId="2" borderId="0" xfId="3" applyNumberFormat="1" applyFont="1" applyFill="1" applyBorder="1" applyAlignment="1" applyProtection="1">
      <alignment vertical="center" wrapText="1"/>
    </xf>
    <xf numFmtId="168" fontId="13" fillId="13" borderId="6" xfId="11" applyNumberFormat="1" applyFont="1" applyFill="1" applyBorder="1" applyAlignment="1" applyProtection="1">
      <alignment vertical="center" wrapText="1"/>
      <protection locked="0"/>
    </xf>
    <xf numFmtId="164" fontId="13" fillId="6" borderId="0" xfId="1" applyNumberFormat="1" applyFont="1" applyFill="1" applyBorder="1" applyAlignment="1">
      <alignment vertical="center" wrapText="1"/>
    </xf>
    <xf numFmtId="166" fontId="10" fillId="0" borderId="6" xfId="3" applyNumberFormat="1" applyFont="1" applyBorder="1" applyAlignment="1">
      <alignment vertical="center" wrapText="1"/>
    </xf>
    <xf numFmtId="168" fontId="16" fillId="0" borderId="6" xfId="11" applyNumberFormat="1" applyFont="1" applyBorder="1" applyAlignment="1">
      <alignment vertical="center" wrapText="1"/>
    </xf>
    <xf numFmtId="166" fontId="16" fillId="0" borderId="25" xfId="3" applyNumberFormat="1" applyFont="1" applyBorder="1" applyAlignment="1">
      <alignment vertical="center" wrapText="1"/>
    </xf>
    <xf numFmtId="166" fontId="13" fillId="4" borderId="25" xfId="3" applyNumberFormat="1" applyFont="1" applyFill="1" applyBorder="1" applyAlignment="1">
      <alignment vertical="center" wrapText="1"/>
    </xf>
    <xf numFmtId="164" fontId="10" fillId="0" borderId="26" xfId="1" applyNumberFormat="1" applyFont="1" applyBorder="1" applyAlignment="1">
      <alignment vertical="center" wrapText="1"/>
    </xf>
    <xf numFmtId="168" fontId="13" fillId="4" borderId="6" xfId="11" applyNumberFormat="1" applyFont="1" applyFill="1" applyBorder="1" applyAlignment="1" applyProtection="1">
      <alignment vertical="center" wrapText="1"/>
      <protection locked="0"/>
    </xf>
    <xf numFmtId="166" fontId="13" fillId="4" borderId="6" xfId="3" applyNumberFormat="1" applyFont="1" applyFill="1" applyBorder="1" applyAlignment="1" applyProtection="1">
      <alignment vertical="center" wrapText="1"/>
      <protection locked="0"/>
    </xf>
    <xf numFmtId="166" fontId="13" fillId="4" borderId="26" xfId="3" applyNumberFormat="1" applyFont="1" applyFill="1" applyBorder="1" applyAlignment="1">
      <alignment vertical="center" wrapText="1"/>
    </xf>
    <xf numFmtId="166" fontId="13" fillId="13" borderId="25" xfId="3" applyNumberFormat="1" applyFont="1" applyFill="1" applyBorder="1" applyAlignment="1" applyProtection="1">
      <alignment vertical="center" wrapText="1"/>
      <protection locked="0"/>
    </xf>
    <xf numFmtId="168" fontId="16" fillId="0" borderId="25" xfId="11" applyNumberFormat="1" applyFont="1" applyBorder="1" applyAlignment="1">
      <alignment vertical="center" wrapText="1"/>
    </xf>
    <xf numFmtId="168" fontId="13" fillId="13" borderId="25" xfId="11" applyNumberFormat="1" applyFont="1" applyFill="1" applyBorder="1" applyAlignment="1">
      <alignment vertical="center" wrapText="1"/>
    </xf>
    <xf numFmtId="168" fontId="13" fillId="4" borderId="25" xfId="11" applyNumberFormat="1" applyFont="1" applyFill="1" applyBorder="1" applyAlignment="1">
      <alignment vertical="center" wrapText="1"/>
    </xf>
    <xf numFmtId="0" fontId="76" fillId="3" borderId="0" xfId="1" applyFont="1" applyFill="1"/>
    <xf numFmtId="166" fontId="7" fillId="0" borderId="6" xfId="7" applyNumberFormat="1" applyFont="1" applyFill="1" applyBorder="1" applyAlignment="1" applyProtection="1">
      <alignment vertical="center" wrapText="1"/>
    </xf>
    <xf numFmtId="164" fontId="10" fillId="0" borderId="6" xfId="1" applyNumberFormat="1" applyFont="1" applyBorder="1" applyAlignment="1" applyProtection="1">
      <alignment vertical="center" wrapText="1"/>
    </xf>
    <xf numFmtId="164" fontId="16" fillId="2" borderId="0" xfId="1" applyNumberFormat="1" applyFont="1" applyFill="1" applyBorder="1" applyAlignment="1" applyProtection="1">
      <alignment vertical="center" wrapText="1"/>
    </xf>
    <xf numFmtId="164" fontId="73" fillId="0" borderId="6" xfId="1" applyNumberFormat="1" applyFont="1" applyBorder="1" applyAlignment="1" applyProtection="1">
      <alignment vertical="center" wrapText="1"/>
    </xf>
    <xf numFmtId="164" fontId="72" fillId="12" borderId="6" xfId="1" applyNumberFormat="1" applyFont="1" applyFill="1" applyBorder="1" applyAlignment="1" applyProtection="1">
      <alignment vertical="center" wrapText="1"/>
    </xf>
    <xf numFmtId="164" fontId="30" fillId="0" borderId="6" xfId="1" applyNumberFormat="1" applyFont="1" applyBorder="1" applyAlignment="1" applyProtection="1">
      <alignment vertical="center" wrapText="1"/>
    </xf>
    <xf numFmtId="164" fontId="47" fillId="12" borderId="6" xfId="1" applyNumberFormat="1" applyFont="1" applyFill="1" applyBorder="1" applyAlignment="1" applyProtection="1">
      <alignment vertical="center" wrapText="1"/>
    </xf>
    <xf numFmtId="164" fontId="30" fillId="0" borderId="6" xfId="1" applyNumberFormat="1" applyFont="1" applyFill="1" applyBorder="1" applyAlignment="1" applyProtection="1">
      <alignment vertical="center" wrapText="1"/>
    </xf>
    <xf numFmtId="164" fontId="27" fillId="2" borderId="0" xfId="1" applyNumberFormat="1" applyFont="1" applyFill="1" applyBorder="1" applyAlignment="1" applyProtection="1">
      <alignment vertical="center" wrapText="1"/>
    </xf>
    <xf numFmtId="164" fontId="27" fillId="0" borderId="6" xfId="1" applyNumberFormat="1" applyFont="1" applyBorder="1" applyAlignment="1" applyProtection="1">
      <alignment vertical="center" wrapText="1"/>
    </xf>
    <xf numFmtId="168" fontId="13" fillId="4" borderId="6" xfId="11" applyNumberFormat="1" applyFont="1" applyFill="1" applyBorder="1" applyAlignment="1" applyProtection="1">
      <alignment vertical="center" wrapText="1"/>
    </xf>
    <xf numFmtId="168" fontId="13" fillId="2" borderId="0" xfId="11" applyNumberFormat="1" applyFont="1" applyFill="1" applyBorder="1" applyAlignment="1" applyProtection="1">
      <alignment vertical="center" wrapText="1"/>
    </xf>
    <xf numFmtId="166" fontId="27" fillId="0" borderId="6" xfId="3" applyNumberFormat="1" applyFont="1" applyBorder="1" applyAlignment="1" applyProtection="1">
      <alignment vertical="center" wrapText="1"/>
    </xf>
    <xf numFmtId="166" fontId="13" fillId="4" borderId="6" xfId="3" applyNumberFormat="1" applyFont="1" applyFill="1" applyBorder="1" applyAlignment="1" applyProtection="1">
      <alignment vertical="center" wrapText="1"/>
    </xf>
    <xf numFmtId="166" fontId="13" fillId="0" borderId="6" xfId="3" applyNumberFormat="1" applyFont="1" applyFill="1" applyBorder="1" applyAlignment="1" applyProtection="1">
      <alignment vertical="center" wrapText="1"/>
    </xf>
    <xf numFmtId="166" fontId="30" fillId="0" borderId="6" xfId="3" applyNumberFormat="1" applyFont="1" applyBorder="1" applyAlignment="1" applyProtection="1">
      <alignment vertical="center" wrapText="1"/>
    </xf>
    <xf numFmtId="166" fontId="73" fillId="0" borderId="6" xfId="3" applyNumberFormat="1" applyFont="1" applyBorder="1" applyAlignment="1" applyProtection="1">
      <alignment vertical="center" wrapText="1"/>
    </xf>
    <xf numFmtId="166" fontId="74" fillId="0" borderId="6" xfId="3" applyNumberFormat="1" applyFont="1" applyBorder="1" applyAlignment="1" applyProtection="1">
      <alignment vertical="center" wrapText="1"/>
    </xf>
    <xf numFmtId="166" fontId="74" fillId="0" borderId="6" xfId="3" applyNumberFormat="1" applyFont="1" applyFill="1" applyBorder="1" applyAlignment="1" applyProtection="1">
      <alignment vertical="center" wrapText="1"/>
    </xf>
    <xf numFmtId="166" fontId="27" fillId="0" borderId="25" xfId="3" applyNumberFormat="1" applyFont="1" applyBorder="1" applyAlignment="1" applyProtection="1">
      <alignment vertical="center" wrapText="1"/>
    </xf>
    <xf numFmtId="166" fontId="13" fillId="4" borderId="25" xfId="3" applyNumberFormat="1" applyFont="1" applyFill="1" applyBorder="1" applyAlignment="1" applyProtection="1">
      <alignment vertical="center" wrapText="1"/>
    </xf>
    <xf numFmtId="164" fontId="16" fillId="2" borderId="5" xfId="1" applyNumberFormat="1" applyFont="1" applyFill="1" applyBorder="1" applyAlignment="1" applyProtection="1">
      <alignment vertical="center" wrapText="1"/>
    </xf>
    <xf numFmtId="164" fontId="73" fillId="0" borderId="26" xfId="1" applyNumberFormat="1" applyFont="1" applyBorder="1" applyAlignment="1" applyProtection="1">
      <alignment vertical="center" wrapText="1"/>
    </xf>
    <xf numFmtId="164" fontId="72" fillId="12" borderId="26" xfId="1" applyNumberFormat="1" applyFont="1" applyFill="1" applyBorder="1" applyAlignment="1" applyProtection="1">
      <alignment vertical="center" wrapText="1"/>
    </xf>
    <xf numFmtId="164" fontId="74" fillId="0" borderId="26" xfId="1" applyNumberFormat="1" applyFont="1" applyBorder="1" applyAlignment="1" applyProtection="1">
      <alignment vertical="center" wrapText="1"/>
    </xf>
    <xf numFmtId="164" fontId="73" fillId="0" borderId="26" xfId="1" applyNumberFormat="1" applyFont="1" applyFill="1" applyBorder="1" applyAlignment="1" applyProtection="1">
      <alignment vertical="center" wrapText="1"/>
    </xf>
    <xf numFmtId="164" fontId="13" fillId="2" borderId="0" xfId="1" applyNumberFormat="1" applyFont="1" applyFill="1" applyBorder="1" applyAlignment="1" applyProtection="1">
      <alignment vertical="center" wrapText="1"/>
    </xf>
    <xf numFmtId="164" fontId="74" fillId="0" borderId="26" xfId="1" applyNumberFormat="1" applyFont="1" applyFill="1" applyBorder="1" applyAlignment="1" applyProtection="1">
      <alignment vertical="center" wrapText="1"/>
    </xf>
    <xf numFmtId="164" fontId="74" fillId="0" borderId="6" xfId="1" applyNumberFormat="1" applyFont="1" applyBorder="1" applyAlignment="1" applyProtection="1">
      <alignment vertical="center" wrapText="1"/>
    </xf>
    <xf numFmtId="164" fontId="16" fillId="0" borderId="6" xfId="1" applyNumberFormat="1" applyFont="1" applyBorder="1" applyAlignment="1" applyProtection="1">
      <alignment vertical="center" wrapText="1"/>
    </xf>
    <xf numFmtId="164" fontId="16" fillId="2" borderId="6" xfId="1" applyNumberFormat="1" applyFont="1" applyFill="1" applyBorder="1" applyAlignment="1" applyProtection="1">
      <alignment vertical="center" wrapText="1"/>
    </xf>
    <xf numFmtId="164" fontId="70" fillId="0" borderId="6" xfId="1" applyNumberFormat="1" applyFont="1" applyBorder="1" applyAlignment="1" applyProtection="1">
      <alignment vertical="center" wrapText="1"/>
    </xf>
    <xf numFmtId="164" fontId="13" fillId="4" borderId="6" xfId="1" applyNumberFormat="1" applyFont="1" applyFill="1" applyBorder="1" applyAlignment="1" applyProtection="1">
      <alignment vertical="center" wrapText="1"/>
    </xf>
    <xf numFmtId="166" fontId="16" fillId="0" borderId="6" xfId="3" applyNumberFormat="1" applyFont="1" applyBorder="1" applyAlignment="1" applyProtection="1">
      <alignment vertical="center" wrapText="1"/>
    </xf>
    <xf numFmtId="166" fontId="13" fillId="4" borderId="26" xfId="3" applyNumberFormat="1" applyFont="1" applyFill="1" applyBorder="1" applyAlignment="1" applyProtection="1">
      <alignment vertical="center" wrapText="1"/>
    </xf>
    <xf numFmtId="164" fontId="16" fillId="2" borderId="12" xfId="1" applyNumberFormat="1" applyFont="1" applyFill="1" applyBorder="1" applyAlignment="1" applyProtection="1">
      <alignment vertical="center" wrapText="1"/>
    </xf>
    <xf numFmtId="166" fontId="13" fillId="2" borderId="12" xfId="3" applyNumberFormat="1" applyFont="1" applyFill="1" applyBorder="1" applyAlignment="1" applyProtection="1">
      <alignment vertical="center" wrapText="1"/>
    </xf>
    <xf numFmtId="164" fontId="13" fillId="6" borderId="1" xfId="1" applyNumberFormat="1" applyFont="1" applyFill="1" applyBorder="1" applyAlignment="1" applyProtection="1">
      <alignment vertical="center" wrapText="1"/>
    </xf>
    <xf numFmtId="164" fontId="13" fillId="6" borderId="0" xfId="1" applyNumberFormat="1" applyFont="1" applyFill="1" applyBorder="1" applyAlignment="1" applyProtection="1">
      <alignment vertical="center" wrapText="1"/>
    </xf>
    <xf numFmtId="164" fontId="13" fillId="6" borderId="9" xfId="1" applyNumberFormat="1" applyFont="1" applyFill="1" applyBorder="1" applyAlignment="1" applyProtection="1">
      <alignment vertical="center" wrapText="1"/>
    </xf>
    <xf numFmtId="166" fontId="75" fillId="2" borderId="0" xfId="3" applyNumberFormat="1" applyFont="1" applyFill="1" applyBorder="1" applyAlignment="1" applyProtection="1">
      <alignment vertical="center" wrapText="1"/>
    </xf>
    <xf numFmtId="164" fontId="47" fillId="12" borderId="5" xfId="1" applyNumberFormat="1" applyFont="1" applyFill="1" applyBorder="1" applyAlignment="1" applyProtection="1">
      <alignment vertical="center" wrapText="1"/>
    </xf>
    <xf numFmtId="166" fontId="47" fillId="12" borderId="5" xfId="3" applyNumberFormat="1" applyFont="1" applyFill="1" applyBorder="1" applyAlignment="1" applyProtection="1">
      <alignment vertical="center" wrapText="1"/>
    </xf>
    <xf numFmtId="166" fontId="6" fillId="0" borderId="6" xfId="3" applyNumberFormat="1" applyFont="1" applyBorder="1" applyAlignment="1" applyProtection="1">
      <alignment vertical="center" wrapText="1"/>
    </xf>
    <xf numFmtId="164" fontId="7" fillId="0" borderId="6" xfId="7" applyNumberFormat="1" applyFont="1" applyFill="1" applyBorder="1" applyAlignment="1" applyProtection="1">
      <alignment vertical="center" wrapText="1"/>
    </xf>
    <xf numFmtId="0" fontId="77" fillId="0" borderId="5" xfId="1" applyFont="1" applyBorder="1" applyProtection="1"/>
    <xf numFmtId="164" fontId="71" fillId="2" borderId="0" xfId="1" applyNumberFormat="1" applyFont="1" applyFill="1" applyBorder="1" applyAlignment="1" applyProtection="1">
      <alignment vertical="center" wrapText="1"/>
    </xf>
    <xf numFmtId="0" fontId="78" fillId="0" borderId="0" xfId="1" applyFont="1" applyProtection="1"/>
    <xf numFmtId="164" fontId="43" fillId="0" borderId="6" xfId="7" applyNumberFormat="1" applyFont="1" applyFill="1" applyBorder="1" applyAlignment="1" applyProtection="1">
      <alignment vertical="center" wrapText="1"/>
    </xf>
    <xf numFmtId="164" fontId="43" fillId="5" borderId="22" xfId="7" applyNumberFormat="1" applyFont="1" applyBorder="1" applyAlignment="1" applyProtection="1">
      <alignment vertical="center" wrapText="1"/>
    </xf>
    <xf numFmtId="0" fontId="1" fillId="0" borderId="0" xfId="7" applyFont="1" applyFill="1" applyBorder="1" applyAlignment="1" applyProtection="1">
      <alignment horizontal="left" vertical="center" wrapText="1" indent="2"/>
    </xf>
    <xf numFmtId="164" fontId="43" fillId="0" borderId="0" xfId="7" applyNumberFormat="1" applyFont="1" applyFill="1" applyBorder="1" applyAlignment="1" applyProtection="1">
      <alignment vertical="center" wrapText="1"/>
    </xf>
    <xf numFmtId="0" fontId="76" fillId="3" borderId="0" xfId="1" applyFont="1" applyFill="1" applyProtection="1">
      <protection locked="0"/>
    </xf>
    <xf numFmtId="0" fontId="79" fillId="3" borderId="0" xfId="1" applyFont="1" applyFill="1" applyProtection="1">
      <protection locked="0"/>
    </xf>
    <xf numFmtId="0" fontId="69" fillId="0" borderId="0" xfId="0" applyFont="1"/>
    <xf numFmtId="164" fontId="74" fillId="0" borderId="6" xfId="1" applyNumberFormat="1" applyFont="1" applyFill="1" applyBorder="1" applyAlignment="1" applyProtection="1">
      <alignment vertical="center" wrapText="1"/>
    </xf>
    <xf numFmtId="164" fontId="16" fillId="0" borderId="6" xfId="1" applyNumberFormat="1" applyFont="1" applyFill="1" applyBorder="1" applyAlignment="1" applyProtection="1">
      <alignment vertical="center" wrapText="1"/>
    </xf>
    <xf numFmtId="164" fontId="16" fillId="18" borderId="6" xfId="1" applyNumberFormat="1" applyFont="1" applyFill="1" applyBorder="1" applyAlignment="1" applyProtection="1">
      <alignment vertical="center" wrapText="1"/>
    </xf>
    <xf numFmtId="166" fontId="13" fillId="19" borderId="6" xfId="3" applyNumberFormat="1" applyFont="1" applyFill="1" applyBorder="1" applyAlignment="1" applyProtection="1">
      <alignment vertical="center" wrapText="1"/>
    </xf>
    <xf numFmtId="166" fontId="16" fillId="0" borderId="6" xfId="3" applyNumberFormat="1" applyFont="1" applyFill="1" applyBorder="1" applyAlignment="1" applyProtection="1">
      <alignment vertical="center" wrapText="1"/>
    </xf>
    <xf numFmtId="165" fontId="2" fillId="0" borderId="0" xfId="6" applyNumberFormat="1" applyFont="1" applyFill="1"/>
    <xf numFmtId="165" fontId="24" fillId="0" borderId="4" xfId="6" applyNumberFormat="1" applyFont="1" applyBorder="1"/>
    <xf numFmtId="166" fontId="76" fillId="3" borderId="0" xfId="3" applyNumberFormat="1" applyFont="1" applyFill="1" applyProtection="1">
      <protection locked="0"/>
    </xf>
    <xf numFmtId="166" fontId="79" fillId="3" borderId="0" xfId="3" applyNumberFormat="1" applyFont="1" applyFill="1" applyProtection="1">
      <protection locked="0"/>
    </xf>
    <xf numFmtId="0" fontId="67" fillId="0" borderId="0" xfId="0" applyFont="1"/>
    <xf numFmtId="0" fontId="3" fillId="3" borderId="0" xfId="1" applyFont="1" applyFill="1" applyProtection="1">
      <protection locked="0"/>
    </xf>
    <xf numFmtId="164" fontId="45" fillId="14" borderId="31" xfId="7" applyNumberFormat="1" applyFont="1" applyFill="1" applyBorder="1" applyAlignment="1">
      <alignment vertical="center" wrapText="1"/>
    </xf>
    <xf numFmtId="166" fontId="31" fillId="0" borderId="5" xfId="3" applyNumberFormat="1" applyFont="1" applyBorder="1" applyAlignment="1">
      <alignment vertical="center" wrapText="1"/>
    </xf>
    <xf numFmtId="166" fontId="11" fillId="13" borderId="5" xfId="3" applyNumberFormat="1" applyFont="1" applyFill="1" applyBorder="1" applyAlignment="1" applyProtection="1">
      <alignment vertical="center" wrapText="1"/>
    </xf>
    <xf numFmtId="166" fontId="11" fillId="13" borderId="5" xfId="3" applyNumberFormat="1" applyFont="1" applyFill="1" applyBorder="1" applyAlignment="1">
      <alignment vertical="center" wrapText="1"/>
    </xf>
    <xf numFmtId="166" fontId="52" fillId="14" borderId="32" xfId="3" applyNumberFormat="1" applyFont="1" applyFill="1" applyBorder="1" applyAlignment="1">
      <alignment vertical="center" wrapText="1"/>
    </xf>
    <xf numFmtId="166" fontId="52" fillId="14" borderId="6" xfId="3" applyNumberFormat="1" applyFont="1" applyFill="1" applyBorder="1" applyAlignment="1">
      <alignment vertical="center" wrapText="1"/>
    </xf>
    <xf numFmtId="0" fontId="8" fillId="2" borderId="6" xfId="1" applyFont="1" applyFill="1" applyBorder="1" applyAlignment="1">
      <alignment vertical="center" wrapText="1"/>
    </xf>
    <xf numFmtId="9" fontId="2" fillId="3" borderId="0" xfId="6" applyFont="1" applyFill="1"/>
    <xf numFmtId="166" fontId="52" fillId="14" borderId="8" xfId="3" applyNumberFormat="1" applyFont="1" applyFill="1" applyBorder="1" applyAlignment="1">
      <alignment vertical="center" wrapText="1"/>
    </xf>
    <xf numFmtId="0" fontId="81" fillId="3" borderId="0" xfId="0" applyFont="1" applyFill="1"/>
    <xf numFmtId="165" fontId="14" fillId="0" borderId="0" xfId="6" applyNumberFormat="1" applyFont="1" applyFill="1"/>
    <xf numFmtId="0" fontId="3" fillId="0" borderId="0" xfId="1" applyFont="1" applyFill="1"/>
    <xf numFmtId="166" fontId="0" fillId="0" borderId="0" xfId="3" applyNumberFormat="1" applyFont="1"/>
    <xf numFmtId="166" fontId="21" fillId="0" borderId="0" xfId="3" applyNumberFormat="1" applyFont="1"/>
    <xf numFmtId="166" fontId="1" fillId="0" borderId="0" xfId="3" applyNumberFormat="1" applyFont="1"/>
    <xf numFmtId="166" fontId="10" fillId="0" borderId="6" xfId="3" applyNumberFormat="1" applyFont="1" applyBorder="1" applyAlignment="1" applyProtection="1">
      <alignment vertical="center" wrapText="1"/>
    </xf>
    <xf numFmtId="41" fontId="16" fillId="0" borderId="6" xfId="3" applyNumberFormat="1" applyFont="1" applyBorder="1" applyAlignment="1" applyProtection="1">
      <alignment vertical="center" wrapText="1"/>
    </xf>
    <xf numFmtId="49" fontId="37" fillId="3" borderId="0" xfId="1" applyNumberFormat="1" applyFont="1" applyFill="1" applyAlignment="1">
      <alignment horizontal="left"/>
    </xf>
    <xf numFmtId="164" fontId="24" fillId="0" borderId="6" xfId="7" applyNumberFormat="1" applyFont="1" applyFill="1" applyBorder="1" applyAlignment="1">
      <alignment vertical="center" wrapText="1"/>
    </xf>
    <xf numFmtId="166" fontId="7" fillId="0" borderId="6" xfId="7" applyNumberFormat="1" applyFont="1" applyFill="1" applyBorder="1" applyAlignment="1">
      <alignment vertical="center" wrapText="1"/>
    </xf>
    <xf numFmtId="0" fontId="2" fillId="0" borderId="0" xfId="1" applyFont="1"/>
    <xf numFmtId="164" fontId="47" fillId="16" borderId="6" xfId="1" applyNumberFormat="1" applyFont="1" applyFill="1" applyBorder="1" applyAlignment="1" applyProtection="1">
      <alignment vertical="center" wrapText="1"/>
    </xf>
    <xf numFmtId="166" fontId="47" fillId="16" borderId="6" xfId="3" applyNumberFormat="1" applyFont="1" applyFill="1" applyBorder="1" applyAlignment="1" applyProtection="1">
      <alignment vertical="center" wrapText="1"/>
    </xf>
    <xf numFmtId="164" fontId="53" fillId="11" borderId="10" xfId="7" applyNumberFormat="1" applyFont="1" applyFill="1" applyAlignment="1" applyProtection="1">
      <alignment vertical="center" wrapText="1"/>
    </xf>
    <xf numFmtId="166" fontId="82" fillId="11" borderId="17" xfId="7" applyNumberFormat="1" applyFont="1" applyFill="1" applyBorder="1" applyAlignment="1" applyProtection="1">
      <alignment vertical="center" wrapText="1"/>
    </xf>
    <xf numFmtId="166" fontId="82" fillId="11" borderId="30" xfId="7" applyNumberFormat="1" applyFont="1" applyFill="1" applyBorder="1" applyAlignment="1" applyProtection="1">
      <alignment vertical="center" wrapText="1"/>
    </xf>
    <xf numFmtId="166" fontId="47" fillId="0" borderId="6" xfId="3" applyNumberFormat="1" applyFont="1" applyFill="1" applyBorder="1" applyAlignment="1" applyProtection="1">
      <alignment vertical="center" wrapText="1"/>
    </xf>
    <xf numFmtId="166" fontId="47" fillId="0" borderId="25" xfId="3" applyNumberFormat="1" applyFont="1" applyFill="1" applyBorder="1" applyAlignment="1" applyProtection="1">
      <alignment vertical="center" wrapText="1"/>
    </xf>
    <xf numFmtId="164" fontId="53" fillId="11" borderId="6" xfId="7" applyNumberFormat="1" applyFont="1" applyFill="1" applyBorder="1" applyAlignment="1" applyProtection="1">
      <alignment vertical="center" wrapText="1"/>
    </xf>
    <xf numFmtId="164" fontId="53" fillId="14" borderId="6" xfId="7" applyNumberFormat="1" applyFont="1" applyFill="1" applyBorder="1" applyAlignment="1" applyProtection="1">
      <alignment vertical="center" wrapText="1"/>
    </xf>
    <xf numFmtId="164" fontId="53" fillId="11" borderId="6" xfId="7" applyNumberFormat="1" applyFont="1" applyFill="1" applyBorder="1" applyAlignment="1">
      <alignment vertical="center" wrapText="1"/>
    </xf>
    <xf numFmtId="166" fontId="53" fillId="11" borderId="6" xfId="7" applyNumberFormat="1" applyFont="1" applyFill="1" applyBorder="1" applyAlignment="1">
      <alignment vertical="center" wrapText="1"/>
    </xf>
    <xf numFmtId="166" fontId="47" fillId="12" borderId="26" xfId="3" applyNumberFormat="1" applyFont="1" applyFill="1" applyBorder="1" applyAlignment="1">
      <alignment vertical="center" wrapText="1"/>
    </xf>
    <xf numFmtId="164" fontId="53" fillId="11" borderId="24" xfId="7" applyNumberFormat="1" applyFont="1" applyFill="1" applyBorder="1" applyAlignment="1" applyProtection="1">
      <alignment vertical="center" wrapText="1"/>
    </xf>
    <xf numFmtId="164" fontId="53" fillId="11" borderId="17" xfId="7" applyNumberFormat="1" applyFont="1" applyFill="1" applyBorder="1" applyAlignment="1" applyProtection="1">
      <alignment vertical="center" wrapText="1"/>
    </xf>
    <xf numFmtId="166" fontId="53" fillId="11" borderId="24" xfId="7" applyNumberFormat="1" applyFont="1" applyFill="1" applyBorder="1" applyAlignment="1">
      <alignment vertical="center" wrapText="1"/>
    </xf>
    <xf numFmtId="166" fontId="53" fillId="11" borderId="20" xfId="7" applyNumberFormat="1" applyFont="1" applyFill="1" applyBorder="1" applyAlignment="1">
      <alignment vertical="center" wrapText="1"/>
    </xf>
    <xf numFmtId="166" fontId="47" fillId="12" borderId="25" xfId="3" applyNumberFormat="1" applyFont="1" applyFill="1" applyBorder="1" applyAlignment="1">
      <alignment vertical="center" wrapText="1"/>
    </xf>
    <xf numFmtId="164" fontId="47" fillId="12" borderId="26" xfId="1" applyNumberFormat="1" applyFont="1" applyFill="1" applyBorder="1" applyAlignment="1">
      <alignment vertical="center" wrapText="1"/>
    </xf>
    <xf numFmtId="166" fontId="53" fillId="12" borderId="18" xfId="3" applyNumberFormat="1" applyFont="1" applyFill="1" applyBorder="1" applyAlignment="1">
      <alignment vertical="center" wrapText="1"/>
    </xf>
    <xf numFmtId="168" fontId="47" fillId="12" borderId="6" xfId="11" applyNumberFormat="1" applyFont="1" applyFill="1" applyBorder="1" applyAlignment="1">
      <alignment vertical="center" wrapText="1"/>
    </xf>
    <xf numFmtId="164" fontId="53" fillId="11" borderId="18" xfId="7" applyNumberFormat="1" applyFont="1" applyFill="1" applyBorder="1" applyAlignment="1">
      <alignment vertical="center" wrapText="1"/>
    </xf>
    <xf numFmtId="168" fontId="47" fillId="12" borderId="25" xfId="11" applyNumberFormat="1" applyFont="1" applyFill="1" applyBorder="1" applyAlignment="1">
      <alignment vertical="center" wrapText="1"/>
    </xf>
    <xf numFmtId="168" fontId="47" fillId="12" borderId="6" xfId="11" applyNumberFormat="1" applyFont="1" applyFill="1" applyBorder="1" applyAlignment="1" applyProtection="1">
      <alignment vertical="center" wrapText="1"/>
    </xf>
    <xf numFmtId="166" fontId="47" fillId="12" borderId="6" xfId="1" applyNumberFormat="1" applyFont="1" applyFill="1" applyBorder="1" applyAlignment="1" applyProtection="1">
      <alignment vertical="center" wrapText="1"/>
    </xf>
    <xf numFmtId="166" fontId="47" fillId="12" borderId="25" xfId="1" applyNumberFormat="1" applyFont="1" applyFill="1" applyBorder="1" applyAlignment="1" applyProtection="1">
      <alignment vertical="center" wrapText="1"/>
    </xf>
    <xf numFmtId="166" fontId="47" fillId="12" borderId="6" xfId="3" applyNumberFormat="1" applyFont="1" applyFill="1" applyBorder="1" applyAlignment="1" applyProtection="1">
      <alignment vertical="center" wrapText="1"/>
    </xf>
    <xf numFmtId="166" fontId="53" fillId="11" borderId="6" xfId="7" applyNumberFormat="1" applyFont="1" applyFill="1" applyBorder="1" applyAlignment="1" applyProtection="1">
      <alignment vertical="center" wrapText="1"/>
    </xf>
    <xf numFmtId="166" fontId="47" fillId="12" borderId="26" xfId="3" applyNumberFormat="1" applyFont="1" applyFill="1" applyBorder="1" applyAlignment="1" applyProtection="1">
      <alignment vertical="center" wrapText="1"/>
    </xf>
    <xf numFmtId="166" fontId="47" fillId="12" borderId="25" xfId="3" applyNumberFormat="1" applyFont="1" applyFill="1" applyBorder="1" applyAlignment="1" applyProtection="1">
      <alignment vertical="center" wrapText="1"/>
    </xf>
    <xf numFmtId="166" fontId="16" fillId="2" borderId="0" xfId="3" applyNumberFormat="1" applyFont="1" applyFill="1" applyBorder="1" applyAlignment="1">
      <alignment vertical="center" wrapText="1"/>
    </xf>
    <xf numFmtId="164" fontId="24" fillId="11" borderId="8" xfId="7" applyNumberFormat="1" applyFont="1" applyFill="1" applyBorder="1" applyAlignment="1" applyProtection="1">
      <alignment vertical="center" wrapText="1"/>
    </xf>
    <xf numFmtId="164" fontId="24" fillId="0" borderId="23" xfId="7" applyNumberFormat="1" applyFont="1" applyFill="1" applyBorder="1" applyAlignment="1">
      <alignment vertical="center" wrapText="1"/>
    </xf>
    <xf numFmtId="164" fontId="24" fillId="0" borderId="10" xfId="7" applyNumberFormat="1" applyFont="1" applyFill="1" applyAlignment="1">
      <alignment vertical="center" wrapText="1"/>
    </xf>
    <xf numFmtId="166" fontId="24" fillId="8" borderId="10" xfId="3" applyNumberFormat="1" applyFont="1" applyFill="1" applyBorder="1"/>
    <xf numFmtId="166" fontId="24" fillId="8" borderId="10" xfId="9" applyNumberFormat="1" applyFont="1"/>
    <xf numFmtId="166" fontId="52" fillId="5" borderId="10" xfId="7" applyNumberFormat="1" applyFont="1"/>
    <xf numFmtId="166" fontId="52" fillId="0" borderId="13" xfId="10" applyNumberFormat="1" applyFont="1" applyFill="1"/>
    <xf numFmtId="166" fontId="12" fillId="0" borderId="6" xfId="3" applyNumberFormat="1" applyFont="1" applyFill="1" applyBorder="1" applyAlignment="1">
      <alignment vertical="center" wrapText="1"/>
    </xf>
    <xf numFmtId="165" fontId="12" fillId="0" borderId="6" xfId="6" applyNumberFormat="1" applyFont="1" applyFill="1" applyBorder="1" applyAlignment="1">
      <alignment vertical="center" wrapText="1"/>
    </xf>
    <xf numFmtId="166" fontId="58" fillId="0" borderId="0" xfId="3" applyNumberFormat="1" applyFont="1" applyFill="1" applyBorder="1" applyAlignment="1">
      <alignment vertical="center" wrapText="1"/>
    </xf>
    <xf numFmtId="0" fontId="2" fillId="0" borderId="0" xfId="1" applyFont="1" applyFill="1" applyBorder="1"/>
    <xf numFmtId="166" fontId="24" fillId="0" borderId="0" xfId="3" applyNumberFormat="1" applyFont="1"/>
    <xf numFmtId="166" fontId="7" fillId="0" borderId="0" xfId="0" applyNumberFormat="1" applyFont="1"/>
    <xf numFmtId="166" fontId="16" fillId="0" borderId="25" xfId="3" applyNumberFormat="1" applyFont="1" applyBorder="1" applyAlignment="1" applyProtection="1">
      <alignment vertical="center" wrapText="1"/>
    </xf>
    <xf numFmtId="164" fontId="24" fillId="11" borderId="20" xfId="7" applyNumberFormat="1" applyFont="1" applyFill="1" applyBorder="1" applyAlignment="1" applyProtection="1">
      <alignment vertical="center" wrapText="1"/>
    </xf>
    <xf numFmtId="164" fontId="10" fillId="0" borderId="26" xfId="1" applyNumberFormat="1" applyFont="1" applyBorder="1" applyAlignment="1" applyProtection="1">
      <alignment vertical="center" wrapText="1"/>
    </xf>
    <xf numFmtId="164" fontId="16" fillId="0" borderId="8" xfId="1" applyNumberFormat="1" applyFont="1" applyBorder="1" applyAlignment="1" applyProtection="1">
      <alignment vertical="center" wrapText="1"/>
    </xf>
    <xf numFmtId="166" fontId="16" fillId="0" borderId="8" xfId="3" applyNumberFormat="1" applyFont="1" applyBorder="1" applyAlignment="1" applyProtection="1">
      <alignment vertical="center" wrapText="1"/>
    </xf>
    <xf numFmtId="166" fontId="24" fillId="0" borderId="23" xfId="7" applyNumberFormat="1" applyFont="1" applyFill="1" applyBorder="1" applyAlignment="1" applyProtection="1">
      <alignment vertical="center" wrapText="1"/>
    </xf>
    <xf numFmtId="166" fontId="24" fillId="0" borderId="6" xfId="7" applyNumberFormat="1" applyFont="1" applyFill="1" applyBorder="1" applyAlignment="1" applyProtection="1">
      <alignment vertical="center" wrapText="1"/>
    </xf>
    <xf numFmtId="166" fontId="24" fillId="11" borderId="8" xfId="7" applyNumberFormat="1" applyFont="1" applyFill="1" applyBorder="1" applyAlignment="1" applyProtection="1">
      <alignment vertical="center" wrapText="1"/>
    </xf>
    <xf numFmtId="166" fontId="16" fillId="0" borderId="3" xfId="3" applyNumberFormat="1" applyFont="1" applyBorder="1" applyAlignment="1" applyProtection="1">
      <alignment vertical="center" wrapText="1"/>
    </xf>
    <xf numFmtId="166" fontId="16" fillId="0" borderId="2" xfId="3" applyNumberFormat="1" applyFont="1" applyBorder="1" applyAlignment="1" applyProtection="1">
      <alignment vertical="center" wrapText="1"/>
    </xf>
    <xf numFmtId="164" fontId="13" fillId="0" borderId="6" xfId="1" applyNumberFormat="1" applyFont="1" applyFill="1" applyBorder="1" applyAlignment="1" applyProtection="1">
      <alignment vertical="center" wrapText="1"/>
    </xf>
    <xf numFmtId="166" fontId="13" fillId="0" borderId="26" xfId="3" applyNumberFormat="1" applyFont="1" applyFill="1" applyBorder="1" applyAlignment="1" applyProtection="1">
      <alignment vertical="center" wrapText="1"/>
    </xf>
    <xf numFmtId="166" fontId="13" fillId="0" borderId="25" xfId="3" applyNumberFormat="1" applyFont="1" applyFill="1" applyBorder="1" applyAlignment="1" applyProtection="1">
      <alignment vertical="center" wrapText="1"/>
    </xf>
    <xf numFmtId="0" fontId="21" fillId="14" borderId="33" xfId="7" applyFont="1" applyFill="1" applyBorder="1" applyAlignment="1" applyProtection="1">
      <alignment vertical="center" wrapText="1"/>
    </xf>
    <xf numFmtId="164" fontId="24" fillId="14" borderId="25" xfId="7" applyNumberFormat="1" applyFont="1" applyFill="1" applyBorder="1" applyAlignment="1" applyProtection="1">
      <alignment vertical="center" wrapText="1"/>
    </xf>
    <xf numFmtId="164" fontId="24" fillId="2" borderId="25" xfId="7" applyNumberFormat="1" applyFont="1" applyFill="1" applyBorder="1" applyAlignment="1" applyProtection="1">
      <alignment vertical="center" wrapText="1"/>
    </xf>
    <xf numFmtId="166" fontId="13" fillId="2" borderId="7" xfId="3" applyNumberFormat="1" applyFont="1" applyFill="1" applyBorder="1" applyAlignment="1" applyProtection="1">
      <alignment vertical="center" wrapText="1"/>
    </xf>
    <xf numFmtId="164" fontId="53" fillId="14" borderId="25" xfId="7" applyNumberFormat="1" applyFont="1" applyFill="1" applyBorder="1" applyAlignment="1" applyProtection="1">
      <alignment vertical="center" wrapText="1"/>
    </xf>
    <xf numFmtId="164" fontId="45" fillId="14" borderId="25" xfId="7" applyNumberFormat="1" applyFont="1" applyFill="1" applyBorder="1" applyAlignment="1" applyProtection="1">
      <alignment vertical="center" wrapText="1"/>
    </xf>
    <xf numFmtId="164" fontId="45" fillId="14" borderId="34" xfId="7" applyNumberFormat="1" applyFont="1" applyFill="1" applyBorder="1" applyAlignment="1" applyProtection="1">
      <alignment vertical="center" wrapText="1"/>
    </xf>
    <xf numFmtId="0" fontId="30" fillId="2" borderId="8" xfId="1" applyFont="1" applyFill="1" applyBorder="1" applyAlignment="1" applyProtection="1">
      <alignment vertical="center" wrapText="1"/>
    </xf>
    <xf numFmtId="164" fontId="16" fillId="2" borderId="4" xfId="1" applyNumberFormat="1" applyFont="1" applyFill="1" applyBorder="1" applyAlignment="1" applyProtection="1">
      <alignment vertical="center" wrapText="1"/>
    </xf>
    <xf numFmtId="164" fontId="13" fillId="6" borderId="4" xfId="1" applyNumberFormat="1" applyFont="1" applyFill="1" applyBorder="1" applyAlignment="1" applyProtection="1">
      <alignment vertical="center" wrapText="1"/>
    </xf>
    <xf numFmtId="164" fontId="13" fillId="6" borderId="5" xfId="1" applyNumberFormat="1" applyFont="1" applyFill="1" applyBorder="1" applyAlignment="1" applyProtection="1">
      <alignment vertical="center" wrapText="1"/>
    </xf>
    <xf numFmtId="168" fontId="13" fillId="0" borderId="6" xfId="11" applyNumberFormat="1" applyFont="1" applyFill="1" applyBorder="1" applyAlignment="1" applyProtection="1">
      <alignment vertical="center" wrapText="1"/>
    </xf>
    <xf numFmtId="164" fontId="73" fillId="0" borderId="6" xfId="1" applyNumberFormat="1" applyFont="1" applyFill="1" applyBorder="1" applyAlignment="1" applyProtection="1">
      <alignment vertical="center" wrapText="1"/>
    </xf>
    <xf numFmtId="0" fontId="10" fillId="0" borderId="8" xfId="1" applyFont="1" applyBorder="1" applyAlignment="1" applyProtection="1">
      <alignment vertical="center" wrapText="1"/>
    </xf>
    <xf numFmtId="0" fontId="16" fillId="0" borderId="8" xfId="1" applyFont="1" applyBorder="1" applyAlignment="1" applyProtection="1">
      <alignment horizontal="left" vertical="center" wrapText="1" indent="2"/>
    </xf>
    <xf numFmtId="0" fontId="16" fillId="0" borderId="8" xfId="1" applyFont="1" applyFill="1" applyBorder="1" applyAlignment="1">
      <alignment horizontal="left" vertical="center" wrapText="1" indent="2"/>
    </xf>
    <xf numFmtId="0" fontId="10" fillId="0" borderId="8" xfId="1" applyFont="1" applyBorder="1" applyAlignment="1" applyProtection="1">
      <alignment horizontal="left" vertical="center" wrapText="1"/>
    </xf>
    <xf numFmtId="0" fontId="30" fillId="0" borderId="8" xfId="1" applyFont="1" applyBorder="1" applyAlignment="1">
      <alignment vertical="center" wrapText="1"/>
    </xf>
    <xf numFmtId="0" fontId="27" fillId="0" borderId="8" xfId="1" applyFont="1" applyBorder="1" applyAlignment="1">
      <alignment horizontal="left" vertical="center" wrapText="1" indent="2"/>
    </xf>
    <xf numFmtId="0" fontId="27" fillId="0" borderId="8" xfId="1" applyFont="1" applyBorder="1" applyAlignment="1">
      <alignment horizontal="left" vertical="center" wrapText="1" indent="1"/>
    </xf>
    <xf numFmtId="0" fontId="10" fillId="0" borderId="8" xfId="1" applyFont="1" applyBorder="1" applyAlignment="1">
      <alignment vertical="center" wrapText="1"/>
    </xf>
    <xf numFmtId="0" fontId="13" fillId="0" borderId="8" xfId="1" applyFont="1" applyBorder="1" applyAlignment="1">
      <alignment horizontal="left" vertical="center" wrapText="1" indent="2"/>
    </xf>
    <xf numFmtId="0" fontId="30" fillId="0" borderId="8" xfId="1" applyFont="1" applyBorder="1" applyAlignment="1">
      <alignment horizontal="left" vertical="center" wrapText="1"/>
    </xf>
    <xf numFmtId="0" fontId="10" fillId="0" borderId="8" xfId="1" applyFont="1" applyBorder="1" applyAlignment="1">
      <alignment horizontal="left" vertical="center" wrapText="1" indent="1"/>
    </xf>
    <xf numFmtId="37" fontId="24" fillId="3" borderId="0" xfId="1" applyNumberFormat="1" applyFont="1" applyFill="1"/>
    <xf numFmtId="37" fontId="69" fillId="3" borderId="0" xfId="1" applyNumberFormat="1" applyFont="1" applyFill="1" applyAlignment="1">
      <alignment horizontal="left"/>
    </xf>
    <xf numFmtId="37" fontId="42" fillId="3" borderId="0" xfId="1" applyNumberFormat="1" applyFont="1" applyFill="1"/>
    <xf numFmtId="37" fontId="45" fillId="3" borderId="0" xfId="1" applyNumberFormat="1" applyFont="1" applyFill="1"/>
    <xf numFmtId="37" fontId="52" fillId="3" borderId="0" xfId="1" applyNumberFormat="1" applyFont="1" applyFill="1"/>
    <xf numFmtId="37" fontId="7" fillId="3" borderId="0" xfId="1" applyNumberFormat="1" applyFont="1" applyFill="1"/>
    <xf numFmtId="37" fontId="24" fillId="0" borderId="0" xfId="1" applyNumberFormat="1" applyFont="1"/>
    <xf numFmtId="37" fontId="24" fillId="0" borderId="0" xfId="3" applyNumberFormat="1" applyFont="1"/>
    <xf numFmtId="37" fontId="24" fillId="0" borderId="0" xfId="1" applyNumberFormat="1" applyFont="1" applyFill="1" applyBorder="1"/>
    <xf numFmtId="37" fontId="24" fillId="0" borderId="0" xfId="1" applyNumberFormat="1" applyFont="1" applyFill="1"/>
    <xf numFmtId="37" fontId="69" fillId="0" borderId="0" xfId="1" applyNumberFormat="1" applyFont="1" applyFill="1" applyAlignment="1">
      <alignment horizontal="left"/>
    </xf>
    <xf numFmtId="37" fontId="67" fillId="3" borderId="0" xfId="1" applyNumberFormat="1" applyFont="1" applyFill="1"/>
    <xf numFmtId="37" fontId="7" fillId="0" borderId="0" xfId="1" applyNumberFormat="1" applyFont="1"/>
    <xf numFmtId="37" fontId="7" fillId="0" borderId="0" xfId="3" applyNumberFormat="1" applyFont="1"/>
    <xf numFmtId="37" fontId="24" fillId="0" borderId="0" xfId="3" applyNumberFormat="1" applyFont="1" applyFill="1" applyBorder="1"/>
    <xf numFmtId="0" fontId="0" fillId="0" borderId="20" xfId="7" applyFont="1" applyFill="1" applyBorder="1" applyAlignment="1" applyProtection="1">
      <alignment horizontal="left" vertical="center" wrapText="1" indent="2"/>
    </xf>
    <xf numFmtId="0" fontId="2" fillId="3" borderId="0" xfId="1" applyFont="1" applyFill="1"/>
    <xf numFmtId="0" fontId="21" fillId="11" borderId="23" xfId="7" applyFont="1" applyFill="1" applyBorder="1" applyAlignment="1" applyProtection="1">
      <alignment horizontal="left" vertical="center" wrapText="1"/>
    </xf>
    <xf numFmtId="164" fontId="53" fillId="11" borderId="27" xfId="7" applyNumberFormat="1" applyFont="1" applyFill="1" applyBorder="1" applyAlignment="1" applyProtection="1">
      <alignment vertical="center" wrapText="1"/>
    </xf>
    <xf numFmtId="164" fontId="53" fillId="11" borderId="23" xfId="7" applyNumberFormat="1" applyFont="1" applyFill="1" applyBorder="1" applyAlignment="1" applyProtection="1">
      <alignment vertical="center" wrapText="1"/>
    </xf>
    <xf numFmtId="164" fontId="69" fillId="11" borderId="29" xfId="7" applyNumberFormat="1" applyFont="1" applyFill="1" applyBorder="1" applyAlignment="1" applyProtection="1">
      <alignment vertical="center" wrapText="1"/>
    </xf>
    <xf numFmtId="164" fontId="45" fillId="11" borderId="29" xfId="7" applyNumberFormat="1" applyFont="1" applyFill="1" applyBorder="1" applyAlignment="1" applyProtection="1">
      <alignment vertical="center" wrapText="1"/>
    </xf>
    <xf numFmtId="164" fontId="16" fillId="2" borderId="1" xfId="1" applyNumberFormat="1" applyFont="1" applyFill="1" applyBorder="1" applyAlignment="1" applyProtection="1">
      <alignment vertical="center" wrapText="1"/>
    </xf>
    <xf numFmtId="164" fontId="47" fillId="15" borderId="9" xfId="1" applyNumberFormat="1" applyFont="1" applyFill="1" applyBorder="1" applyAlignment="1" applyProtection="1">
      <alignment vertical="center" wrapText="1"/>
    </xf>
    <xf numFmtId="164" fontId="47" fillId="15" borderId="3" xfId="1" applyNumberFormat="1" applyFont="1" applyFill="1" applyBorder="1" applyAlignment="1" applyProtection="1">
      <alignment vertical="center" wrapText="1"/>
    </xf>
    <xf numFmtId="164" fontId="70" fillId="6" borderId="1" xfId="1" applyNumberFormat="1" applyFont="1" applyFill="1" applyBorder="1" applyAlignment="1" applyProtection="1">
      <alignment vertical="center" wrapText="1"/>
    </xf>
    <xf numFmtId="164" fontId="24" fillId="0" borderId="6" xfId="7" applyNumberFormat="1" applyFont="1" applyFill="1" applyBorder="1" applyAlignment="1" applyProtection="1">
      <alignment vertical="center" wrapText="1"/>
    </xf>
    <xf numFmtId="164" fontId="1" fillId="0" borderId="6" xfId="7" applyNumberFormat="1" applyFont="1" applyFill="1" applyBorder="1" applyAlignment="1" applyProtection="1">
      <alignment vertical="center" wrapText="1"/>
    </xf>
    <xf numFmtId="164" fontId="47" fillId="12" borderId="8" xfId="1" applyNumberFormat="1" applyFont="1" applyFill="1" applyBorder="1" applyAlignment="1" applyProtection="1">
      <alignment vertical="center" wrapText="1"/>
    </xf>
    <xf numFmtId="164" fontId="42" fillId="0" borderId="6" xfId="7" applyNumberFormat="1" applyFont="1" applyFill="1" applyBorder="1" applyAlignment="1" applyProtection="1">
      <alignment vertical="center" wrapText="1"/>
    </xf>
    <xf numFmtId="164" fontId="67" fillId="0" borderId="22" xfId="7" applyNumberFormat="1" applyFont="1" applyFill="1" applyBorder="1" applyAlignment="1" applyProtection="1">
      <alignment vertical="center" wrapText="1"/>
    </xf>
    <xf numFmtId="164" fontId="42" fillId="5" borderId="22" xfId="7" applyNumberFormat="1" applyFont="1" applyBorder="1" applyAlignment="1" applyProtection="1">
      <alignment vertical="center" wrapText="1"/>
    </xf>
    <xf numFmtId="166" fontId="22" fillId="0" borderId="6" xfId="7" applyNumberFormat="1" applyFont="1" applyFill="1" applyBorder="1" applyAlignment="1" applyProtection="1">
      <alignment vertical="center" wrapText="1"/>
    </xf>
    <xf numFmtId="166" fontId="47" fillId="12" borderId="8" xfId="3" applyNumberFormat="1" applyFont="1" applyFill="1" applyBorder="1" applyAlignment="1" applyProtection="1">
      <alignment vertical="center" wrapText="1"/>
    </xf>
    <xf numFmtId="166" fontId="68" fillId="0" borderId="22" xfId="7" applyNumberFormat="1" applyFont="1" applyFill="1" applyBorder="1" applyAlignment="1" applyProtection="1">
      <alignment vertical="center" wrapText="1"/>
    </xf>
    <xf numFmtId="166" fontId="70" fillId="13" borderId="6" xfId="3" applyNumberFormat="1" applyFont="1" applyFill="1" applyBorder="1" applyAlignment="1" applyProtection="1">
      <alignment vertical="center" wrapText="1"/>
    </xf>
    <xf numFmtId="166" fontId="16" fillId="0" borderId="26" xfId="3" applyNumberFormat="1" applyFont="1" applyFill="1" applyBorder="1" applyAlignment="1" applyProtection="1">
      <alignment vertical="center" wrapText="1"/>
    </xf>
    <xf numFmtId="166" fontId="16" fillId="0" borderId="2" xfId="3" applyNumberFormat="1" applyFont="1" applyFill="1" applyBorder="1" applyAlignment="1" applyProtection="1">
      <alignment vertical="center" wrapText="1"/>
    </xf>
    <xf numFmtId="166" fontId="47" fillId="12" borderId="14" xfId="3" applyNumberFormat="1" applyFont="1" applyFill="1" applyBorder="1" applyAlignment="1" applyProtection="1">
      <alignment vertical="center" wrapText="1"/>
    </xf>
    <xf numFmtId="166" fontId="55" fillId="0" borderId="6" xfId="3" applyNumberFormat="1" applyFont="1" applyFill="1" applyBorder="1" applyAlignment="1" applyProtection="1">
      <alignment vertical="center" wrapText="1"/>
    </xf>
    <xf numFmtId="166" fontId="69" fillId="0" borderId="22" xfId="3" applyNumberFormat="1" applyFont="1" applyFill="1" applyBorder="1" applyAlignment="1" applyProtection="1">
      <alignment vertical="center" wrapText="1"/>
    </xf>
    <xf numFmtId="166" fontId="55" fillId="18" borderId="22" xfId="3" applyNumberFormat="1" applyFont="1" applyFill="1" applyBorder="1" applyAlignment="1" applyProtection="1">
      <alignment vertical="center" wrapText="1"/>
    </xf>
    <xf numFmtId="166" fontId="69" fillId="11" borderId="22" xfId="7" applyNumberFormat="1" applyFont="1" applyFill="1" applyBorder="1" applyAlignment="1" applyProtection="1">
      <alignment vertical="center" wrapText="1"/>
    </xf>
    <xf numFmtId="164" fontId="69" fillId="11" borderId="22" xfId="7" applyNumberFormat="1" applyFont="1" applyFill="1" applyBorder="1" applyAlignment="1" applyProtection="1">
      <alignment vertical="center" wrapText="1"/>
    </xf>
    <xf numFmtId="168" fontId="74" fillId="0" borderId="6" xfId="3" applyNumberFormat="1" applyFont="1" applyBorder="1" applyAlignment="1" applyProtection="1">
      <alignment vertical="center" wrapText="1"/>
    </xf>
    <xf numFmtId="168" fontId="73" fillId="0" borderId="6" xfId="3" applyNumberFormat="1" applyFont="1" applyBorder="1" applyAlignment="1" applyProtection="1">
      <alignment vertical="center" wrapText="1"/>
    </xf>
    <xf numFmtId="168" fontId="13" fillId="4" borderId="6" xfId="1" applyNumberFormat="1" applyFont="1" applyFill="1" applyBorder="1" applyAlignment="1" applyProtection="1">
      <alignment vertical="center" wrapText="1"/>
    </xf>
    <xf numFmtId="168" fontId="13" fillId="4" borderId="6" xfId="3" applyNumberFormat="1" applyFont="1" applyFill="1" applyBorder="1" applyAlignment="1" applyProtection="1">
      <alignment vertical="center" wrapText="1"/>
    </xf>
    <xf numFmtId="168" fontId="70" fillId="13" borderId="6" xfId="1" applyNumberFormat="1" applyFont="1" applyFill="1" applyBorder="1" applyAlignment="1" applyProtection="1">
      <alignment vertical="center" wrapText="1"/>
    </xf>
    <xf numFmtId="164" fontId="13" fillId="13" borderId="6" xfId="1" applyNumberFormat="1" applyFont="1" applyFill="1" applyBorder="1" applyAlignment="1" applyProtection="1">
      <alignment vertical="center" wrapText="1"/>
      <protection locked="0"/>
    </xf>
    <xf numFmtId="166" fontId="13" fillId="13" borderId="26" xfId="3" applyNumberFormat="1" applyFont="1" applyFill="1" applyBorder="1" applyAlignment="1" applyProtection="1">
      <alignment vertical="center" wrapText="1"/>
      <protection locked="0"/>
    </xf>
    <xf numFmtId="0" fontId="2" fillId="3" borderId="0" xfId="1" applyFill="1" applyAlignment="1">
      <alignment vertical="top"/>
    </xf>
    <xf numFmtId="37" fontId="24" fillId="3" borderId="0" xfId="1" applyNumberFormat="1" applyFont="1" applyFill="1" applyAlignment="1">
      <alignment vertical="top"/>
    </xf>
    <xf numFmtId="0" fontId="2" fillId="0" borderId="0" xfId="1" applyAlignment="1">
      <alignment vertical="top"/>
    </xf>
    <xf numFmtId="37" fontId="5" fillId="3" borderId="0" xfId="1" applyNumberFormat="1" applyFont="1" applyFill="1"/>
    <xf numFmtId="0" fontId="27" fillId="20" borderId="8" xfId="1" applyFont="1" applyFill="1" applyBorder="1" applyAlignment="1">
      <alignment horizontal="left" vertical="center" wrapText="1"/>
    </xf>
    <xf numFmtId="0" fontId="27" fillId="20" borderId="8" xfId="1" applyFont="1" applyFill="1" applyBorder="1" applyAlignment="1">
      <alignment horizontal="center" vertical="center" wrapText="1"/>
    </xf>
    <xf numFmtId="164" fontId="11" fillId="21" borderId="6" xfId="1" quotePrefix="1" applyNumberFormat="1" applyFont="1" applyFill="1" applyBorder="1" applyAlignment="1">
      <alignment vertical="center" wrapText="1"/>
    </xf>
    <xf numFmtId="164" fontId="11" fillId="21" borderId="6" xfId="1" applyNumberFormat="1" applyFont="1" applyFill="1" applyBorder="1" applyAlignment="1">
      <alignment vertical="center" wrapText="1"/>
    </xf>
    <xf numFmtId="164" fontId="11" fillId="21" borderId="8" xfId="1" applyNumberFormat="1" applyFont="1" applyFill="1" applyBorder="1" applyAlignment="1">
      <alignment vertical="center" wrapText="1"/>
    </xf>
    <xf numFmtId="0" fontId="41" fillId="3" borderId="0" xfId="2" applyFont="1" applyFill="1" applyAlignment="1" applyProtection="1">
      <alignment horizontal="center" vertical="center"/>
    </xf>
    <xf numFmtId="0" fontId="6" fillId="3" borderId="0" xfId="1" applyFont="1" applyFill="1" applyAlignment="1" applyProtection="1">
      <alignment horizontal="left" vertical="center"/>
    </xf>
    <xf numFmtId="0" fontId="6" fillId="3" borderId="0" xfId="1" applyFont="1" applyFill="1" applyBorder="1" applyAlignment="1" applyProtection="1">
      <alignment horizontal="left" vertical="center"/>
    </xf>
    <xf numFmtId="0" fontId="8" fillId="2" borderId="6" xfId="1" applyFont="1" applyFill="1" applyBorder="1" applyAlignment="1" applyProtection="1">
      <alignment horizontal="center" vertical="center" wrapText="1"/>
    </xf>
    <xf numFmtId="0" fontId="6" fillId="3" borderId="0" xfId="1" applyFont="1" applyFill="1" applyAlignment="1">
      <alignment horizontal="left" vertical="center"/>
    </xf>
    <xf numFmtId="0" fontId="30" fillId="3" borderId="1" xfId="0" applyNumberFormat="1" applyFont="1" applyFill="1" applyBorder="1" applyAlignment="1" applyProtection="1">
      <alignment horizontal="center" vertical="center" wrapText="1"/>
    </xf>
    <xf numFmtId="0" fontId="8" fillId="2" borderId="7" xfId="1" applyFont="1" applyFill="1" applyBorder="1" applyAlignment="1">
      <alignment horizontal="center" vertical="center" wrapText="1"/>
    </xf>
    <xf numFmtId="0" fontId="21" fillId="0" borderId="0" xfId="0" applyFont="1" applyAlignment="1">
      <alignment horizontal="center"/>
    </xf>
    <xf numFmtId="0" fontId="8" fillId="2" borderId="25" xfId="1" applyFont="1" applyFill="1" applyBorder="1" applyAlignment="1" applyProtection="1">
      <alignment horizontal="center" vertical="center" wrapText="1"/>
    </xf>
    <xf numFmtId="0" fontId="8" fillId="2" borderId="35" xfId="1" applyFont="1" applyFill="1" applyBorder="1" applyAlignment="1" applyProtection="1">
      <alignment horizontal="center" vertical="center" wrapText="1"/>
    </xf>
    <xf numFmtId="0" fontId="21" fillId="14" borderId="36" xfId="7" applyFont="1" applyFill="1" applyBorder="1" applyAlignment="1" applyProtection="1">
      <alignment vertical="center" wrapText="1"/>
    </xf>
    <xf numFmtId="164" fontId="24" fillId="14" borderId="37" xfId="7" applyNumberFormat="1" applyFont="1" applyFill="1" applyBorder="1" applyAlignment="1" applyProtection="1">
      <alignment vertical="center" wrapText="1"/>
    </xf>
    <xf numFmtId="164" fontId="53" fillId="14" borderId="38" xfId="7" applyNumberFormat="1" applyFont="1" applyFill="1" applyBorder="1" applyAlignment="1" applyProtection="1">
      <alignment vertical="center" wrapText="1"/>
    </xf>
    <xf numFmtId="164" fontId="53" fillId="14" borderId="36" xfId="7" applyNumberFormat="1" applyFont="1" applyFill="1" applyBorder="1" applyAlignment="1" applyProtection="1">
      <alignment vertical="center" wrapText="1"/>
    </xf>
    <xf numFmtId="164" fontId="45" fillId="14" borderId="37" xfId="7" applyNumberFormat="1" applyFont="1" applyFill="1" applyBorder="1" applyAlignment="1" applyProtection="1">
      <alignment vertical="center" wrapText="1"/>
    </xf>
    <xf numFmtId="164" fontId="69" fillId="14" borderId="39" xfId="7" applyNumberFormat="1" applyFont="1" applyFill="1" applyBorder="1" applyAlignment="1" applyProtection="1">
      <alignment vertical="center" wrapText="1"/>
    </xf>
    <xf numFmtId="164" fontId="45" fillId="14" borderId="39" xfId="7" applyNumberFormat="1" applyFont="1" applyFill="1" applyBorder="1" applyAlignment="1" applyProtection="1">
      <alignment vertical="center" wrapText="1"/>
    </xf>
    <xf numFmtId="0" fontId="21" fillId="14" borderId="40" xfId="7" applyFont="1" applyFill="1" applyBorder="1" applyAlignment="1">
      <alignment vertical="center" wrapText="1"/>
    </xf>
    <xf numFmtId="0" fontId="21" fillId="14" borderId="41" xfId="7" applyFont="1" applyFill="1" applyBorder="1" applyAlignment="1">
      <alignment vertical="center" wrapText="1"/>
    </xf>
    <xf numFmtId="164" fontId="24" fillId="14" borderId="41" xfId="7" applyNumberFormat="1" applyFont="1" applyFill="1" applyBorder="1" applyAlignment="1">
      <alignment vertical="center" wrapText="1"/>
    </xf>
    <xf numFmtId="164" fontId="53" fillId="14" borderId="40" xfId="7" applyNumberFormat="1" applyFont="1" applyFill="1" applyBorder="1" applyAlignment="1">
      <alignment vertical="center" wrapText="1"/>
    </xf>
    <xf numFmtId="164" fontId="45" fillId="14" borderId="41" xfId="7" applyNumberFormat="1" applyFont="1" applyFill="1" applyBorder="1" applyAlignment="1">
      <alignment vertical="center" wrapText="1"/>
    </xf>
    <xf numFmtId="164" fontId="45" fillId="14" borderId="40" xfId="7" applyNumberFormat="1" applyFont="1" applyFill="1" applyBorder="1" applyAlignment="1">
      <alignment vertical="center" wrapText="1"/>
    </xf>
    <xf numFmtId="0" fontId="21" fillId="14" borderId="36" xfId="7" applyFont="1" applyFill="1" applyBorder="1" applyAlignment="1">
      <alignment vertical="center" wrapText="1"/>
    </xf>
    <xf numFmtId="164" fontId="24" fillId="14" borderId="37" xfId="7" applyNumberFormat="1" applyFont="1" applyFill="1" applyBorder="1" applyAlignment="1">
      <alignment vertical="center" wrapText="1"/>
    </xf>
    <xf numFmtId="164" fontId="53" fillId="14" borderId="37" xfId="7" applyNumberFormat="1" applyFont="1" applyFill="1" applyBorder="1" applyAlignment="1">
      <alignment vertical="center" wrapText="1"/>
    </xf>
    <xf numFmtId="164" fontId="45" fillId="14" borderId="37" xfId="7" applyNumberFormat="1" applyFont="1" applyFill="1" applyBorder="1" applyAlignment="1">
      <alignment vertical="center" wrapText="1"/>
    </xf>
    <xf numFmtId="164" fontId="45" fillId="14" borderId="39" xfId="7" applyNumberFormat="1" applyFont="1" applyFill="1" applyBorder="1" applyAlignment="1">
      <alignment vertical="center" wrapText="1"/>
    </xf>
    <xf numFmtId="0" fontId="19" fillId="0" borderId="0" xfId="0" applyNumberFormat="1" applyFont="1" applyFill="1" applyAlignment="1" applyProtection="1">
      <alignment horizontal="center"/>
    </xf>
    <xf numFmtId="0" fontId="0" fillId="0" borderId="0" xfId="0" applyNumberFormat="1" applyAlignment="1" applyProtection="1"/>
    <xf numFmtId="0" fontId="41" fillId="3" borderId="0" xfId="2" applyFont="1" applyFill="1" applyAlignment="1" applyProtection="1">
      <alignment horizontal="center" vertical="center"/>
    </xf>
    <xf numFmtId="0" fontId="6" fillId="3" borderId="0" xfId="1" applyFont="1" applyFill="1" applyAlignment="1" applyProtection="1">
      <alignment horizontal="left" vertical="center"/>
    </xf>
    <xf numFmtId="0" fontId="8" fillId="2" borderId="8" xfId="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6" fillId="3" borderId="1"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5" fillId="0" borderId="0" xfId="1" applyFont="1" applyFill="1" applyAlignment="1" applyProtection="1">
      <alignment horizontal="left" vertical="top" wrapText="1"/>
    </xf>
    <xf numFmtId="0" fontId="8" fillId="2" borderId="6" xfId="1" applyFont="1" applyFill="1" applyBorder="1" applyAlignment="1" applyProtection="1">
      <alignment horizontal="center" vertical="center" wrapText="1"/>
    </xf>
    <xf numFmtId="0" fontId="37" fillId="0" borderId="8" xfId="1" applyFont="1" applyFill="1" applyBorder="1" applyAlignment="1">
      <alignment horizontal="center"/>
    </xf>
    <xf numFmtId="0" fontId="37" fillId="0" borderId="4" xfId="1" applyFont="1" applyFill="1" applyBorder="1" applyAlignment="1">
      <alignment horizontal="center"/>
    </xf>
    <xf numFmtId="0" fontId="37" fillId="0" borderId="5" xfId="1" applyFont="1" applyFill="1" applyBorder="1" applyAlignment="1">
      <alignment horizontal="center"/>
    </xf>
    <xf numFmtId="0" fontId="18" fillId="0" borderId="1" xfId="1" applyFont="1" applyFill="1" applyBorder="1" applyAlignment="1">
      <alignment horizontal="center"/>
    </xf>
    <xf numFmtId="0" fontId="5" fillId="0" borderId="0" xfId="1" applyFont="1" applyFill="1" applyAlignment="1" applyProtection="1">
      <alignment horizontal="left" vertical="center" wrapText="1"/>
    </xf>
    <xf numFmtId="0" fontId="19" fillId="0" borderId="0" xfId="0" applyFont="1" applyFill="1" applyAlignment="1" applyProtection="1">
      <alignment horizontal="center"/>
    </xf>
    <xf numFmtId="0" fontId="0" fillId="0" borderId="0" xfId="0" applyAlignment="1" applyProtection="1"/>
    <xf numFmtId="49" fontId="80" fillId="3" borderId="0" xfId="1" applyNumberFormat="1" applyFont="1" applyFill="1" applyAlignment="1">
      <alignment horizontal="center"/>
    </xf>
    <xf numFmtId="49" fontId="3" fillId="3" borderId="0" xfId="1" applyNumberFormat="1" applyFont="1" applyFill="1" applyAlignment="1">
      <alignment horizontal="center"/>
    </xf>
    <xf numFmtId="0" fontId="6" fillId="3" borderId="0" xfId="1" applyFont="1" applyFill="1" applyAlignment="1">
      <alignment horizontal="left" vertical="center"/>
    </xf>
    <xf numFmtId="0" fontId="58" fillId="3" borderId="1" xfId="1" applyFont="1" applyFill="1" applyBorder="1" applyAlignment="1" applyProtection="1">
      <alignment horizontal="left" vertical="top" wrapText="1"/>
    </xf>
    <xf numFmtId="0" fontId="8" fillId="2" borderId="8"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4" xfId="1" applyFont="1" applyFill="1" applyBorder="1" applyAlignment="1" applyProtection="1">
      <alignment horizontal="center" vertical="center" wrapText="1"/>
    </xf>
    <xf numFmtId="0" fontId="8" fillId="2" borderId="4" xfId="1" applyFont="1" applyFill="1" applyBorder="1" applyAlignment="1">
      <alignment horizontal="center" vertical="center" wrapText="1"/>
    </xf>
    <xf numFmtId="0" fontId="58" fillId="3" borderId="1" xfId="1" applyFont="1" applyFill="1" applyBorder="1" applyAlignment="1" applyProtection="1">
      <alignment horizontal="left" vertical="top"/>
    </xf>
    <xf numFmtId="0" fontId="6" fillId="0" borderId="0" xfId="1" applyFont="1" applyFill="1" applyAlignment="1">
      <alignment horizontal="center" vertical="top" wrapText="1"/>
    </xf>
    <xf numFmtId="49" fontId="18" fillId="3" borderId="0" xfId="1" applyNumberFormat="1" applyFont="1" applyFill="1" applyAlignment="1">
      <alignment horizontal="center"/>
    </xf>
    <xf numFmtId="49" fontId="2" fillId="3" borderId="0" xfId="1" applyNumberFormat="1" applyFont="1" applyFill="1" applyAlignment="1">
      <alignment horizontal="center"/>
    </xf>
    <xf numFmtId="0" fontId="16" fillId="0" borderId="0" xfId="1" applyFont="1" applyFill="1" applyAlignment="1">
      <alignment horizontal="left" vertical="top" wrapText="1"/>
    </xf>
    <xf numFmtId="0" fontId="27" fillId="3" borderId="8" xfId="0" applyNumberFormat="1" applyFont="1" applyFill="1" applyBorder="1" applyAlignment="1" applyProtection="1">
      <alignment horizontal="left" wrapText="1"/>
    </xf>
    <xf numFmtId="0" fontId="27" fillId="3" borderId="4" xfId="0" applyNumberFormat="1" applyFont="1" applyFill="1" applyBorder="1" applyAlignment="1" applyProtection="1">
      <alignment horizontal="left" wrapText="1"/>
    </xf>
    <xf numFmtId="0" fontId="27" fillId="3" borderId="5" xfId="0" applyNumberFormat="1" applyFont="1" applyFill="1" applyBorder="1" applyAlignment="1" applyProtection="1">
      <alignment horizontal="left" wrapText="1"/>
    </xf>
    <xf numFmtId="0" fontId="30" fillId="3" borderId="1" xfId="0" applyNumberFormat="1" applyFont="1" applyFill="1" applyBorder="1" applyAlignment="1" applyProtection="1">
      <alignment horizontal="center" vertical="center" wrapText="1"/>
    </xf>
    <xf numFmtId="0" fontId="49" fillId="3" borderId="0" xfId="1" applyFont="1" applyFill="1" applyAlignment="1">
      <alignment horizontal="left" vertical="top" wrapText="1"/>
    </xf>
    <xf numFmtId="0" fontId="8" fillId="2" borderId="2"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30" fillId="17" borderId="8" xfId="1" applyFont="1" applyFill="1" applyBorder="1" applyAlignment="1">
      <alignment horizontal="left" vertical="center"/>
    </xf>
    <xf numFmtId="0" fontId="30" fillId="17" borderId="4" xfId="1" applyFont="1" applyFill="1" applyBorder="1" applyAlignment="1">
      <alignment horizontal="left" vertical="center"/>
    </xf>
    <xf numFmtId="0" fontId="30" fillId="17" borderId="5" xfId="1" applyFont="1" applyFill="1" applyBorder="1" applyAlignment="1">
      <alignment horizontal="left" vertical="center"/>
    </xf>
    <xf numFmtId="0" fontId="54" fillId="3" borderId="0" xfId="1" applyFont="1" applyFill="1" applyAlignment="1">
      <alignment horizontal="center"/>
    </xf>
    <xf numFmtId="0" fontId="23" fillId="3" borderId="2" xfId="0" applyFont="1" applyFill="1" applyBorder="1" applyAlignment="1">
      <alignment horizontal="left" vertical="top" wrapText="1"/>
    </xf>
    <xf numFmtId="0" fontId="23" fillId="3" borderId="7" xfId="0" applyFont="1" applyFill="1" applyBorder="1" applyAlignment="1">
      <alignment horizontal="left" vertical="top" wrapText="1"/>
    </xf>
    <xf numFmtId="0" fontId="23" fillId="3" borderId="14" xfId="0" applyFont="1" applyFill="1" applyBorder="1" applyAlignment="1">
      <alignment horizontal="left" vertical="top" wrapText="1"/>
    </xf>
    <xf numFmtId="0" fontId="23" fillId="3" borderId="11"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15" xfId="0" applyFont="1" applyFill="1" applyBorder="1" applyAlignment="1">
      <alignment horizontal="left" vertical="top" wrapText="1"/>
    </xf>
    <xf numFmtId="0" fontId="23" fillId="3" borderId="3" xfId="0" applyFont="1" applyFill="1" applyBorder="1" applyAlignment="1">
      <alignment horizontal="left" vertical="top" wrapText="1"/>
    </xf>
    <xf numFmtId="0" fontId="23" fillId="3" borderId="1" xfId="0" applyFont="1" applyFill="1" applyBorder="1" applyAlignment="1">
      <alignment horizontal="left" vertical="top" wrapText="1"/>
    </xf>
    <xf numFmtId="0" fontId="23" fillId="3" borderId="9" xfId="0" applyFont="1" applyFill="1" applyBorder="1" applyAlignment="1">
      <alignment horizontal="left" vertical="top" wrapText="1"/>
    </xf>
    <xf numFmtId="0" fontId="34" fillId="7" borderId="0" xfId="8" applyAlignment="1">
      <alignment horizontal="center"/>
    </xf>
    <xf numFmtId="0" fontId="84" fillId="3" borderId="11" xfId="0" applyFont="1" applyFill="1" applyBorder="1" applyAlignment="1">
      <alignment horizontal="left" vertical="top" wrapText="1"/>
    </xf>
    <xf numFmtId="0" fontId="84" fillId="3" borderId="0" xfId="0" applyFont="1" applyFill="1" applyBorder="1" applyAlignment="1">
      <alignment horizontal="left" vertical="top" wrapText="1"/>
    </xf>
    <xf numFmtId="0" fontId="84" fillId="3" borderId="15" xfId="0" applyFont="1" applyFill="1" applyBorder="1" applyAlignment="1">
      <alignment horizontal="left" vertical="top" wrapText="1"/>
    </xf>
    <xf numFmtId="0" fontId="84" fillId="3" borderId="3" xfId="0" applyFont="1" applyFill="1" applyBorder="1" applyAlignment="1">
      <alignment horizontal="left" vertical="top" wrapText="1"/>
    </xf>
    <xf numFmtId="0" fontId="84" fillId="3" borderId="1" xfId="0" applyFont="1" applyFill="1" applyBorder="1" applyAlignment="1">
      <alignment horizontal="left" vertical="top" wrapText="1"/>
    </xf>
    <xf numFmtId="0" fontId="84" fillId="3" borderId="9" xfId="0" applyFont="1" applyFill="1" applyBorder="1" applyAlignment="1">
      <alignment horizontal="left" vertical="top" wrapText="1"/>
    </xf>
    <xf numFmtId="0" fontId="21" fillId="0" borderId="0" xfId="0" applyFont="1" applyAlignment="1">
      <alignment horizontal="center"/>
    </xf>
    <xf numFmtId="0" fontId="24" fillId="3" borderId="8" xfId="0" applyFont="1" applyFill="1" applyBorder="1" applyAlignment="1">
      <alignment horizontal="left"/>
    </xf>
    <xf numFmtId="0" fontId="24" fillId="3" borderId="4" xfId="0" applyFont="1" applyFill="1" applyBorder="1" applyAlignment="1">
      <alignment horizontal="left"/>
    </xf>
    <xf numFmtId="0" fontId="24" fillId="3" borderId="5" xfId="0" applyFont="1" applyFill="1" applyBorder="1" applyAlignment="1">
      <alignment horizontal="left"/>
    </xf>
    <xf numFmtId="167" fontId="23" fillId="3" borderId="11" xfId="0" applyNumberFormat="1" applyFont="1" applyFill="1" applyBorder="1" applyAlignment="1">
      <alignment horizontal="center"/>
    </xf>
    <xf numFmtId="167" fontId="23" fillId="3" borderId="0" xfId="0" applyNumberFormat="1" applyFont="1" applyFill="1" applyAlignment="1">
      <alignment horizontal="center"/>
    </xf>
    <xf numFmtId="0" fontId="40" fillId="0" borderId="11" xfId="0" applyFont="1" applyBorder="1" applyAlignment="1">
      <alignment horizontal="center"/>
    </xf>
    <xf numFmtId="0" fontId="40" fillId="0" borderId="0" xfId="0" applyFont="1" applyAlignment="1">
      <alignment horizontal="center"/>
    </xf>
    <xf numFmtId="0" fontId="19" fillId="0" borderId="0" xfId="0" applyFont="1" applyAlignment="1">
      <alignment horizontal="center" vertical="center"/>
    </xf>
  </cellXfs>
  <cellStyles count="12">
    <cellStyle name="Calculation" xfId="7" builtinId="22"/>
    <cellStyle name="Comma" xfId="3" builtinId="3"/>
    <cellStyle name="Currency" xfId="11" builtinId="4"/>
    <cellStyle name="Input" xfId="9" builtinId="20"/>
    <cellStyle name="Neutral" xfId="8" builtinId="28"/>
    <cellStyle name="Normal" xfId="0" builtinId="0"/>
    <cellStyle name="Normal 3 2 2" xfId="4" xr:uid="{00000000-0005-0000-0000-000006000000}"/>
    <cellStyle name="Normal 3 3" xfId="2" xr:uid="{00000000-0005-0000-0000-000007000000}"/>
    <cellStyle name="Normal 4 2 2" xfId="5" xr:uid="{00000000-0005-0000-0000-000008000000}"/>
    <cellStyle name="Normal 6" xfId="1" xr:uid="{00000000-0005-0000-0000-000009000000}"/>
    <cellStyle name="Output" xfId="10" builtinId="21"/>
    <cellStyle name="Percent" xfId="6" builtinId="5"/>
  </cellStyles>
  <dxfs count="0"/>
  <tableStyles count="0" defaultTableStyle="TableStyleMedium2" defaultPivotStyle="PivotStyleLight16"/>
  <colors>
    <mruColors>
      <color rgb="FF0000FF"/>
      <color rgb="FF4A164A"/>
      <color rgb="FFAB57FF"/>
      <color rgb="FFBA75FF"/>
      <color rgb="FF7956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aseline="0">
                <a:solidFill>
                  <a:sysClr val="windowText" lastClr="000000"/>
                </a:solidFill>
              </a:rPr>
              <a:t>Expenditure Distribution - All Funds</a:t>
            </a:r>
            <a:br>
              <a:rPr lang="en-US" baseline="0">
                <a:solidFill>
                  <a:sysClr val="windowText" lastClr="000000"/>
                </a:solidFill>
              </a:rPr>
            </a:br>
            <a:r>
              <a:rPr lang="en-US" sz="900" baseline="0">
                <a:solidFill>
                  <a:sysClr val="windowText" lastClr="000000"/>
                </a:solidFill>
              </a:rPr>
              <a:t>Based on Fiscal Year 2020 Actuals Data</a:t>
            </a:r>
          </a:p>
        </c:rich>
      </c:tx>
      <c:layout>
        <c:manualLayout>
          <c:xMode val="edge"/>
          <c:yMode val="edge"/>
          <c:x val="0.38816858830685036"/>
          <c:y val="1.74652770214717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7585483196987601"/>
          <c:y val="0.19794771697818164"/>
          <c:w val="0.55022592664959324"/>
          <c:h val="0.71023628498021285"/>
        </c:manualLayout>
      </c:layout>
      <c:barChart>
        <c:barDir val="bar"/>
        <c:grouping val="clustered"/>
        <c:varyColors val="0"/>
        <c:ser>
          <c:idx val="0"/>
          <c:order val="0"/>
          <c:spPr>
            <a:solidFill>
              <a:schemeClr val="accent1"/>
            </a:solidFill>
            <a:ln w="19050">
              <a:solidFill>
                <a:schemeClr val="lt1"/>
              </a:solidFill>
            </a:ln>
            <a:effectLst/>
          </c:spPr>
          <c:invertIfNegative val="0"/>
          <c:cat>
            <c:strRef>
              <c:f>'Revenue-Expense Summary'!$A$57:$A$68</c:f>
              <c:strCache>
                <c:ptCount val="12"/>
                <c:pt idx="0">
                  <c:v>Faculty and academic personnel (01-10)</c:v>
                </c:pt>
                <c:pt idx="1">
                  <c:v>Auxiliary teaching (01-20)</c:v>
                </c:pt>
                <c:pt idx="2">
                  <c:v>Graduate Students (01-30, 01-40)</c:v>
                </c:pt>
                <c:pt idx="3">
                  <c:v>Post-doc research trainee (01-50)</c:v>
                </c:pt>
                <c:pt idx="4">
                  <c:v>Classified staff (01-60)</c:v>
                </c:pt>
                <c:pt idx="5">
                  <c:v>Pre-doc Trainees (01-90)</c:v>
                </c:pt>
                <c:pt idx="6">
                  <c:v>Indirect Cost (25)</c:v>
                </c:pt>
                <c:pt idx="7">
                  <c:v>Cost transfer invoices (CTIs) (21)</c:v>
                </c:pt>
                <c:pt idx="8">
                  <c:v>Temporary staff (01-80)</c:v>
                </c:pt>
                <c:pt idx="9">
                  <c:v>Operations</c:v>
                </c:pt>
                <c:pt idx="10">
                  <c:v>Employee benefits (07)</c:v>
                </c:pt>
                <c:pt idx="11">
                  <c:v>Professional staff (01-70)</c:v>
                </c:pt>
              </c:strCache>
            </c:strRef>
          </c:cat>
          <c:val>
            <c:numRef>
              <c:f>'Revenue-Expense Summary'!$B$57:$B$68</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C50E-4724-B6A2-042995D47089}"/>
            </c:ext>
          </c:extLst>
        </c:ser>
        <c:dLbls>
          <c:showLegendKey val="0"/>
          <c:showVal val="0"/>
          <c:showCatName val="0"/>
          <c:showSerName val="0"/>
          <c:showPercent val="0"/>
          <c:showBubbleSize val="0"/>
        </c:dLbls>
        <c:gapWidth val="150"/>
        <c:axId val="1621562767"/>
        <c:axId val="1621573167"/>
      </c:barChart>
      <c:catAx>
        <c:axId val="1621562767"/>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73167"/>
        <c:crosses val="autoZero"/>
        <c:auto val="1"/>
        <c:lblAlgn val="ctr"/>
        <c:lblOffset val="100"/>
        <c:noMultiLvlLbl val="0"/>
      </c:catAx>
      <c:valAx>
        <c:axId val="16215731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62767"/>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Budget Authority &amp; Revenue Mix,</a:t>
            </a:r>
            <a:r>
              <a:rPr lang="en-US" baseline="0"/>
              <a:t> by Fiscal Year</a:t>
            </a:r>
            <a:br>
              <a:rPr lang="en-US" baseline="0"/>
            </a:br>
            <a:r>
              <a:rPr lang="en-US" sz="1200" i="1" baseline="0"/>
              <a:t>FY18-20 Actuals, FY21-25 Plan</a:t>
            </a:r>
            <a:endParaRPr lang="en-US" sz="1200" i="1"/>
          </a:p>
        </c:rich>
      </c:tx>
      <c:layout>
        <c:manualLayout>
          <c:xMode val="edge"/>
          <c:yMode val="edge"/>
          <c:x val="0.350727065594830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19241399105165E-2"/>
          <c:y val="0.14775477059413472"/>
          <c:w val="0.88228598130788882"/>
          <c:h val="0.6278961555794409"/>
        </c:manualLayout>
      </c:layout>
      <c:barChart>
        <c:barDir val="col"/>
        <c:grouping val="stacked"/>
        <c:varyColors val="0"/>
        <c:ser>
          <c:idx val="0"/>
          <c:order val="0"/>
          <c:tx>
            <c:strRef>
              <c:f>'Revenue-Expense Summary'!$A$26</c:f>
              <c:strCache>
                <c:ptCount val="1"/>
                <c:pt idx="0">
                  <c:v>GOF - Permanent Budget</c:v>
                </c:pt>
              </c:strCache>
            </c:strRef>
          </c:tx>
          <c:spPr>
            <a:solidFill>
              <a:schemeClr val="accent1"/>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Summary'!$B$26:$I$26</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88B-4C7C-A249-E8ABF5575078}"/>
            </c:ext>
          </c:extLst>
        </c:ser>
        <c:ser>
          <c:idx val="1"/>
          <c:order val="1"/>
          <c:tx>
            <c:strRef>
              <c:f>'Revenue-Expense Summary'!$A$27</c:f>
              <c:strCache>
                <c:ptCount val="1"/>
                <c:pt idx="0">
                  <c:v>GOF - Temporary Budget</c:v>
                </c:pt>
              </c:strCache>
            </c:strRef>
          </c:tx>
          <c:spPr>
            <a:solidFill>
              <a:schemeClr val="accent2"/>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Summary'!$B$27:$I$27</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88B-4C7C-A249-E8ABF5575078}"/>
            </c:ext>
          </c:extLst>
        </c:ser>
        <c:ser>
          <c:idx val="2"/>
          <c:order val="2"/>
          <c:tx>
            <c:strRef>
              <c:f>'Revenue-Expense Summary'!$A$28</c:f>
              <c:strCache>
                <c:ptCount val="1"/>
                <c:pt idx="0">
                  <c:v>DOF - Permanent Budget</c:v>
                </c:pt>
              </c:strCache>
            </c:strRef>
          </c:tx>
          <c:spPr>
            <a:solidFill>
              <a:schemeClr val="accent3"/>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Summary'!$B$28:$I$28</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F88B-4C7C-A249-E8ABF5575078}"/>
            </c:ext>
          </c:extLst>
        </c:ser>
        <c:ser>
          <c:idx val="3"/>
          <c:order val="3"/>
          <c:tx>
            <c:strRef>
              <c:f>'Revenue-Expense Summary'!$A$29</c:f>
              <c:strCache>
                <c:ptCount val="1"/>
                <c:pt idx="0">
                  <c:v>DOF - Temporary Budget</c:v>
                </c:pt>
              </c:strCache>
            </c:strRef>
          </c:tx>
          <c:spPr>
            <a:solidFill>
              <a:schemeClr val="accent4"/>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Summary'!$B$29:$I$29</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F88B-4C7C-A249-E8ABF5575078}"/>
            </c:ext>
          </c:extLst>
        </c:ser>
        <c:ser>
          <c:idx val="4"/>
          <c:order val="4"/>
          <c:tx>
            <c:strRef>
              <c:f>'Revenue-Expense Summary'!$A$30</c:f>
              <c:strCache>
                <c:ptCount val="1"/>
                <c:pt idx="0">
                  <c:v>Special State Appropriations</c:v>
                </c:pt>
              </c:strCache>
            </c:strRef>
          </c:tx>
          <c:spPr>
            <a:solidFill>
              <a:schemeClr val="accent5"/>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Summary'!$B$30:$I$30</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F88B-4C7C-A249-E8ABF5575078}"/>
            </c:ext>
          </c:extLst>
        </c:ser>
        <c:ser>
          <c:idx val="5"/>
          <c:order val="5"/>
          <c:tx>
            <c:strRef>
              <c:f>'Revenue-Expense Summary'!$A$31</c:f>
              <c:strCache>
                <c:ptCount val="1"/>
                <c:pt idx="0">
                  <c:v>Grants &amp; Contracts Sponsored Projects</c:v>
                </c:pt>
              </c:strCache>
            </c:strRef>
          </c:tx>
          <c:spPr>
            <a:solidFill>
              <a:schemeClr val="accent6"/>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Summary'!$B$31:$I$31</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5-F88B-4C7C-A249-E8ABF5575078}"/>
            </c:ext>
          </c:extLst>
        </c:ser>
        <c:ser>
          <c:idx val="6"/>
          <c:order val="6"/>
          <c:tx>
            <c:strRef>
              <c:f>'Revenue-Expense Summary'!$A$32</c:f>
              <c:strCache>
                <c:ptCount val="1"/>
                <c:pt idx="0">
                  <c:v>Grants &amp; Contracts Student Aid</c:v>
                </c:pt>
              </c:strCache>
            </c:strRef>
          </c:tx>
          <c:spPr>
            <a:solidFill>
              <a:schemeClr val="accent1">
                <a:lumMod val="60000"/>
              </a:schemeClr>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Summary'!$B$32:$I$32</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6-F88B-4C7C-A249-E8ABF5575078}"/>
            </c:ext>
          </c:extLst>
        </c:ser>
        <c:ser>
          <c:idx val="7"/>
          <c:order val="7"/>
          <c:tx>
            <c:strRef>
              <c:f>'Revenue-Expense Summary'!$A$33</c:f>
              <c:strCache>
                <c:ptCount val="1"/>
                <c:pt idx="0">
                  <c:v>Grants &amp; Contracts Others</c:v>
                </c:pt>
              </c:strCache>
            </c:strRef>
          </c:tx>
          <c:spPr>
            <a:solidFill>
              <a:schemeClr val="accent2">
                <a:lumMod val="60000"/>
              </a:schemeClr>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Summary'!$B$33:$I$33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7-F88B-4C7C-A249-E8ABF5575078}"/>
            </c:ext>
          </c:extLst>
        </c:ser>
        <c:ser>
          <c:idx val="8"/>
          <c:order val="8"/>
          <c:tx>
            <c:strRef>
              <c:f>'Revenue-Expense Summary'!$A$34</c:f>
              <c:strCache>
                <c:ptCount val="1"/>
                <c:pt idx="0">
                  <c:v>Gifts and Discretionary</c:v>
                </c:pt>
              </c:strCache>
            </c:strRef>
          </c:tx>
          <c:spPr>
            <a:solidFill>
              <a:schemeClr val="accent3">
                <a:lumMod val="60000"/>
              </a:schemeClr>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Summary'!$B$34:$I$34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8-F88B-4C7C-A249-E8ABF5575078}"/>
            </c:ext>
          </c:extLst>
        </c:ser>
        <c:ser>
          <c:idx val="9"/>
          <c:order val="9"/>
          <c:tx>
            <c:strRef>
              <c:f>'Revenue-Expense Summary'!$A$35</c:f>
              <c:strCache>
                <c:ptCount val="1"/>
                <c:pt idx="0">
                  <c:v>Self-Sustaining</c:v>
                </c:pt>
              </c:strCache>
            </c:strRef>
          </c:tx>
          <c:spPr>
            <a:solidFill>
              <a:schemeClr val="accent4">
                <a:lumMod val="60000"/>
              </a:schemeClr>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Summary'!$B$35:$I$35</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9-F88B-4C7C-A249-E8ABF5575078}"/>
            </c:ext>
          </c:extLst>
        </c:ser>
        <c:ser>
          <c:idx val="10"/>
          <c:order val="10"/>
          <c:tx>
            <c:strRef>
              <c:f>'Revenue-Expense Summary'!$A$36</c:f>
              <c:strCache>
                <c:ptCount val="1"/>
                <c:pt idx="0">
                  <c:v>UWC2 Fee Based Programs</c:v>
                </c:pt>
              </c:strCache>
            </c:strRef>
          </c:tx>
          <c:spPr>
            <a:solidFill>
              <a:schemeClr val="accent5">
                <a:lumMod val="60000"/>
              </a:schemeClr>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Summary'!$B$36:$I$36</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A-F88B-4C7C-A249-E8ABF5575078}"/>
            </c:ext>
          </c:extLst>
        </c:ser>
        <c:ser>
          <c:idx val="11"/>
          <c:order val="11"/>
          <c:tx>
            <c:strRef>
              <c:f>'Revenue-Expense Summary'!$A$37</c:f>
              <c:strCache>
                <c:ptCount val="1"/>
                <c:pt idx="0">
                  <c:v>Practice Plan Dept of Public Assistance</c:v>
                </c:pt>
              </c:strCache>
            </c:strRef>
          </c:tx>
          <c:spPr>
            <a:solidFill>
              <a:schemeClr val="accent6">
                <a:lumMod val="60000"/>
              </a:schemeClr>
            </a:solidFill>
            <a:ln>
              <a:noFill/>
            </a:ln>
            <a:effectLst/>
          </c:spPr>
          <c:invertIfNegative val="0"/>
          <c:cat>
            <c:strRef>
              <c:f>'Revenue-Expense Summary'!$B$25:$I$25</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Summary'!$B$37:$I$37</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5B9-4272-92B7-5F981B45FFBA}"/>
            </c:ext>
          </c:extLst>
        </c:ser>
        <c:dLbls>
          <c:showLegendKey val="0"/>
          <c:showVal val="0"/>
          <c:showCatName val="0"/>
          <c:showSerName val="0"/>
          <c:showPercent val="0"/>
          <c:showBubbleSize val="0"/>
        </c:dLbls>
        <c:gapWidth val="150"/>
        <c:overlap val="100"/>
        <c:axId val="1621587311"/>
        <c:axId val="1621587727"/>
      </c:barChart>
      <c:catAx>
        <c:axId val="162158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87727"/>
        <c:crosses val="autoZero"/>
        <c:auto val="1"/>
        <c:lblAlgn val="ctr"/>
        <c:lblOffset val="100"/>
        <c:noMultiLvlLbl val="0"/>
      </c:catAx>
      <c:valAx>
        <c:axId val="1621587727"/>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87311"/>
        <c:crosses val="autoZero"/>
        <c:crossBetween val="between"/>
      </c:valAx>
      <c:spPr>
        <a:noFill/>
        <a:ln>
          <a:noFill/>
        </a:ln>
        <a:effectLst/>
      </c:spPr>
    </c:plotArea>
    <c:legend>
      <c:legendPos val="b"/>
      <c:layout>
        <c:manualLayout>
          <c:xMode val="edge"/>
          <c:yMode val="edge"/>
          <c:x val="8.8895546698557079E-2"/>
          <c:y val="0.86008490639771806"/>
          <c:w val="0.91110443038649414"/>
          <c:h val="0.139915093602281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a:t>Expenditures, by Fund Type</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r>
              <a:rPr lang="en-US" sz="1100" b="0" i="1" baseline="0">
                <a:effectLst/>
              </a:rPr>
              <a:t>FY18-20 Actuals, FY21-25 Plan</a:t>
            </a:r>
            <a:endParaRPr lang="en-US" sz="1000">
              <a:effectLst/>
            </a:endParaRPr>
          </a:p>
        </c:rich>
      </c:tx>
      <c:layout>
        <c:manualLayout>
          <c:xMode val="edge"/>
          <c:yMode val="edge"/>
          <c:x val="0.32665480916151246"/>
          <c:y val="8.5812405298071413E-3"/>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12700335436976293"/>
          <c:y val="0.14528580767548047"/>
          <c:w val="0.8477471464179962"/>
          <c:h val="0.58047936701526548"/>
        </c:manualLayout>
      </c:layout>
      <c:barChart>
        <c:barDir val="col"/>
        <c:grouping val="stacked"/>
        <c:varyColors val="0"/>
        <c:ser>
          <c:idx val="0"/>
          <c:order val="0"/>
          <c:tx>
            <c:strRef>
              <c:f>'Revenue-Expense Summary'!$A$75</c:f>
              <c:strCache>
                <c:ptCount val="1"/>
                <c:pt idx="0">
                  <c:v>GOF</c:v>
                </c:pt>
              </c:strCache>
            </c:strRef>
          </c:tx>
          <c:spPr>
            <a:solidFill>
              <a:schemeClr val="accent1"/>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Summary'!$B$75:$I$75</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A7-4F20-BEFB-83A534258DEE}"/>
            </c:ext>
          </c:extLst>
        </c:ser>
        <c:ser>
          <c:idx val="1"/>
          <c:order val="1"/>
          <c:tx>
            <c:strRef>
              <c:f>'Revenue-Expense Summary'!$A$76</c:f>
              <c:strCache>
                <c:ptCount val="1"/>
                <c:pt idx="0">
                  <c:v>DOF</c:v>
                </c:pt>
              </c:strCache>
            </c:strRef>
          </c:tx>
          <c:spPr>
            <a:solidFill>
              <a:schemeClr val="accent2"/>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Summary'!$B$76:$I$76</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A7-4F20-BEFB-83A534258DEE}"/>
            </c:ext>
          </c:extLst>
        </c:ser>
        <c:ser>
          <c:idx val="2"/>
          <c:order val="2"/>
          <c:tx>
            <c:strRef>
              <c:f>'Revenue-Expense Summary'!$A$77</c:f>
              <c:strCache>
                <c:ptCount val="1"/>
                <c:pt idx="0">
                  <c:v>Special State Appropriations</c:v>
                </c:pt>
              </c:strCache>
            </c:strRef>
          </c:tx>
          <c:spPr>
            <a:solidFill>
              <a:schemeClr val="accent3"/>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Summary'!$B$77:$I$77</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F9A7-4F20-BEFB-83A534258DEE}"/>
            </c:ext>
          </c:extLst>
        </c:ser>
        <c:ser>
          <c:idx val="3"/>
          <c:order val="3"/>
          <c:tx>
            <c:strRef>
              <c:f>'Revenue-Expense Summary'!$A$78</c:f>
              <c:strCache>
                <c:ptCount val="1"/>
                <c:pt idx="0">
                  <c:v>Grants &amp; Contracts Sponsored Projects</c:v>
                </c:pt>
              </c:strCache>
            </c:strRef>
          </c:tx>
          <c:spPr>
            <a:solidFill>
              <a:schemeClr val="accent4"/>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Summary'!$B$78:$I$78</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F9A7-4F20-BEFB-83A534258DEE}"/>
            </c:ext>
          </c:extLst>
        </c:ser>
        <c:ser>
          <c:idx val="4"/>
          <c:order val="4"/>
          <c:tx>
            <c:strRef>
              <c:f>'Revenue-Expense Summary'!$A$79</c:f>
              <c:strCache>
                <c:ptCount val="1"/>
                <c:pt idx="0">
                  <c:v>Grants &amp; Contracts Student Aid</c:v>
                </c:pt>
              </c:strCache>
            </c:strRef>
          </c:tx>
          <c:spPr>
            <a:solidFill>
              <a:schemeClr val="accent5"/>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Summary'!$B$79:$I$79</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F9A7-4F20-BEFB-83A534258DEE}"/>
            </c:ext>
          </c:extLst>
        </c:ser>
        <c:ser>
          <c:idx val="5"/>
          <c:order val="5"/>
          <c:tx>
            <c:strRef>
              <c:f>'Revenue-Expense Summary'!$A$80</c:f>
              <c:strCache>
                <c:ptCount val="1"/>
                <c:pt idx="0">
                  <c:v>Grants &amp; Contracts Others</c:v>
                </c:pt>
              </c:strCache>
            </c:strRef>
          </c:tx>
          <c:spPr>
            <a:solidFill>
              <a:schemeClr val="accent6"/>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Summary'!$B$80:$I$80</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5-F9A7-4F20-BEFB-83A534258DEE}"/>
            </c:ext>
          </c:extLst>
        </c:ser>
        <c:ser>
          <c:idx val="6"/>
          <c:order val="6"/>
          <c:tx>
            <c:strRef>
              <c:f>'Revenue-Expense Summary'!$A$81</c:f>
              <c:strCache>
                <c:ptCount val="1"/>
                <c:pt idx="0">
                  <c:v>Gifts and Discretionary</c:v>
                </c:pt>
              </c:strCache>
            </c:strRef>
          </c:tx>
          <c:spPr>
            <a:solidFill>
              <a:schemeClr val="accent1">
                <a:lumMod val="60000"/>
              </a:schemeClr>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Summary'!$B$81:$I$81</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6-F9A7-4F20-BEFB-83A534258DEE}"/>
            </c:ext>
          </c:extLst>
        </c:ser>
        <c:ser>
          <c:idx val="7"/>
          <c:order val="7"/>
          <c:tx>
            <c:strRef>
              <c:f>'Revenue-Expense Summary'!$A$82</c:f>
              <c:strCache>
                <c:ptCount val="1"/>
                <c:pt idx="0">
                  <c:v>Self-Sustaining</c:v>
                </c:pt>
              </c:strCache>
            </c:strRef>
          </c:tx>
          <c:spPr>
            <a:solidFill>
              <a:schemeClr val="accent2">
                <a:lumMod val="60000"/>
              </a:schemeClr>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Summary'!$B$82:$I$82</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7-F9A7-4F20-BEFB-83A534258DEE}"/>
            </c:ext>
          </c:extLst>
        </c:ser>
        <c:ser>
          <c:idx val="8"/>
          <c:order val="8"/>
          <c:tx>
            <c:strRef>
              <c:f>'Revenue-Expense Summary'!$A$83</c:f>
              <c:strCache>
                <c:ptCount val="1"/>
                <c:pt idx="0">
                  <c:v>UWC2 Fee Based Programs</c:v>
                </c:pt>
              </c:strCache>
            </c:strRef>
          </c:tx>
          <c:spPr>
            <a:solidFill>
              <a:schemeClr val="accent3">
                <a:lumMod val="60000"/>
              </a:schemeClr>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Summary'!$B$83:$I$83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8-F9A7-4F20-BEFB-83A534258DEE}"/>
            </c:ext>
          </c:extLst>
        </c:ser>
        <c:ser>
          <c:idx val="9"/>
          <c:order val="9"/>
          <c:tx>
            <c:strRef>
              <c:f>'Revenue-Expense Summary'!$A$84</c:f>
              <c:strCache>
                <c:ptCount val="1"/>
                <c:pt idx="0">
                  <c:v>Practice Plan Dept of Public Assistance</c:v>
                </c:pt>
              </c:strCache>
            </c:strRef>
          </c:tx>
          <c:spPr>
            <a:solidFill>
              <a:schemeClr val="accent4">
                <a:lumMod val="60000"/>
              </a:schemeClr>
            </a:solidFill>
            <a:ln>
              <a:noFill/>
            </a:ln>
            <a:effectLst/>
          </c:spPr>
          <c:invertIfNegative val="0"/>
          <c:cat>
            <c:strRef>
              <c:f>'Revenue-Expense Summary'!$B$74:$I$74</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Summary'!$B$84:$I$84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6A2-4D2C-A2B0-F2EE8924C730}"/>
            </c:ext>
          </c:extLst>
        </c:ser>
        <c:dLbls>
          <c:showLegendKey val="0"/>
          <c:showVal val="0"/>
          <c:showCatName val="0"/>
          <c:showSerName val="0"/>
          <c:showPercent val="0"/>
          <c:showBubbleSize val="0"/>
        </c:dLbls>
        <c:gapWidth val="150"/>
        <c:overlap val="100"/>
        <c:axId val="1621591887"/>
        <c:axId val="1621585647"/>
      </c:barChart>
      <c:catAx>
        <c:axId val="1621591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85647"/>
        <c:crosses val="autoZero"/>
        <c:auto val="1"/>
        <c:lblAlgn val="ctr"/>
        <c:lblOffset val="100"/>
        <c:noMultiLvlLbl val="0"/>
      </c:catAx>
      <c:valAx>
        <c:axId val="1621585647"/>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91887"/>
        <c:crosses val="autoZero"/>
        <c:crossBetween val="between"/>
      </c:valAx>
      <c:spPr>
        <a:noFill/>
        <a:ln>
          <a:noFill/>
        </a:ln>
        <a:effectLst/>
      </c:spPr>
    </c:plotArea>
    <c:legend>
      <c:legendPos val="b"/>
      <c:layout>
        <c:manualLayout>
          <c:xMode val="edge"/>
          <c:yMode val="edge"/>
          <c:x val="0"/>
          <c:y val="0.83216782744273965"/>
          <c:w val="1"/>
          <c:h val="0.167832172557260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Budget Authority and Expenditures</a:t>
            </a:r>
          </a:p>
          <a:p>
            <a:pPr>
              <a:defRPr sz="1100"/>
            </a:pPr>
            <a:r>
              <a:rPr lang="en-US" sz="1100"/>
              <a:t>General</a:t>
            </a:r>
            <a:r>
              <a:rPr lang="en-US" sz="1100" baseline="0"/>
              <a:t> Operating Fund (GOF)</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7309685803837622"/>
          <c:h val="0.61255588149520523"/>
        </c:manualLayout>
      </c:layout>
      <c:barChart>
        <c:barDir val="col"/>
        <c:grouping val="clustered"/>
        <c:varyColors val="0"/>
        <c:ser>
          <c:idx val="0"/>
          <c:order val="0"/>
          <c:tx>
            <c:strRef>
              <c:f>'Revenue-Expense Summary'!$A$161:$B$161</c:f>
              <c:strCache>
                <c:ptCount val="2"/>
                <c:pt idx="0">
                  <c:v>GOF</c:v>
                </c:pt>
                <c:pt idx="1">
                  <c:v>Budget Authority</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Summary'!$C$161:$J$161</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E67-4903-A99A-8A2643F4611D}"/>
            </c:ext>
          </c:extLst>
        </c:ser>
        <c:ser>
          <c:idx val="1"/>
          <c:order val="1"/>
          <c:tx>
            <c:strRef>
              <c:f>'Revenue-Expense Summary'!$A$162:$B$162</c:f>
              <c:strCache>
                <c:ptCount val="2"/>
                <c:pt idx="0">
                  <c:v>GOF</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Summary'!$C$162:$J$162</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E67-4903-A99A-8A2643F4611D}"/>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364078214230782"/>
          <c:y val="0.92647007359374201"/>
          <c:w val="0.60258955256357483"/>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Budget Authority and Expenditures</a:t>
            </a:r>
          </a:p>
          <a:p>
            <a:pPr>
              <a:defRPr sz="1100"/>
            </a:pPr>
            <a:r>
              <a:rPr lang="en-US" sz="1100"/>
              <a:t>Designated</a:t>
            </a:r>
            <a:r>
              <a:rPr lang="en-US" sz="1100" baseline="0"/>
              <a:t> Operating Fund (GOF)</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Summary'!$A$163:$B$163</c:f>
              <c:strCache>
                <c:ptCount val="2"/>
                <c:pt idx="0">
                  <c:v>DOF</c:v>
                </c:pt>
                <c:pt idx="1">
                  <c:v>Budget Authority</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Summary'!$C$163:$J$163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379-414B-8D04-584AA18DA7BC}"/>
            </c:ext>
          </c:extLst>
        </c:ser>
        <c:ser>
          <c:idx val="1"/>
          <c:order val="1"/>
          <c:tx>
            <c:strRef>
              <c:f>'Revenue-Expense Summary'!$A$164:$B$164</c:f>
              <c:strCache>
                <c:ptCount val="2"/>
                <c:pt idx="0">
                  <c:v>DOF</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Summary'!$C$164:$J$164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379-414B-8D04-584AA18DA7BC}"/>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364078214230782"/>
          <c:y val="0.92647007359374201"/>
          <c:w val="0.49189765267999347"/>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Budget Authority and Expenditures</a:t>
            </a:r>
          </a:p>
          <a:p>
            <a:pPr>
              <a:defRPr sz="1100"/>
            </a:pPr>
            <a:r>
              <a:rPr lang="en-US" sz="1100"/>
              <a:t>State Appropriations</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Summary'!$A$165:$B$165</c:f>
              <c:strCache>
                <c:ptCount val="2"/>
                <c:pt idx="0">
                  <c:v>State Appropriations</c:v>
                </c:pt>
                <c:pt idx="1">
                  <c:v>Revenue</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Summary'!$C$165:$J$165</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CD7-4C05-B0BA-AFB92BCDE053}"/>
            </c:ext>
          </c:extLst>
        </c:ser>
        <c:ser>
          <c:idx val="1"/>
          <c:order val="1"/>
          <c:tx>
            <c:strRef>
              <c:f>'Revenue-Expense Summary'!$A$166:$B$166</c:f>
              <c:strCache>
                <c:ptCount val="2"/>
                <c:pt idx="0">
                  <c:v>State Appropriations</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Summary'!$C$166:$J$166</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CD7-4C05-B0BA-AFB92BCDE053}"/>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4.6296296296296294E-3"/>
          <c:y val="0.92647007359374201"/>
          <c:w val="0.91703794838145236"/>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Grants &amp; Contracts</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Summary'!$A$167:$B$167</c:f>
              <c:strCache>
                <c:ptCount val="2"/>
                <c:pt idx="0">
                  <c:v>Grants &amp; Contracts</c:v>
                </c:pt>
                <c:pt idx="1">
                  <c:v>Revenue</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Summary'!$C$167:$J$167</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53E-4797-9F67-9AE0FBD8829D}"/>
            </c:ext>
          </c:extLst>
        </c:ser>
        <c:ser>
          <c:idx val="1"/>
          <c:order val="1"/>
          <c:tx>
            <c:strRef>
              <c:f>'Revenue-Expense Summary'!$A$168:$B$168</c:f>
              <c:strCache>
                <c:ptCount val="2"/>
                <c:pt idx="0">
                  <c:v>Grants &amp; Contracts</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Summary'!$C$168:$J$168</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53E-4797-9F67-9AE0FBD8829D}"/>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5770414114902306"/>
          <c:y val="0.92647007359374201"/>
          <c:w val="0.81287128171478562"/>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Gifts and Discretionary</a:t>
            </a:r>
          </a:p>
        </c:rich>
      </c:tx>
      <c:layout>
        <c:manualLayout>
          <c:xMode val="edge"/>
          <c:yMode val="edge"/>
          <c:x val="0.14134742967144945"/>
          <c:y val="2.5730986253169944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Summary'!$A$171:$B$171</c:f>
              <c:strCache>
                <c:ptCount val="2"/>
                <c:pt idx="0">
                  <c:v>Philanthropy</c:v>
                </c:pt>
                <c:pt idx="1">
                  <c:v>Revenue</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Summary'!$C$171:$J$171</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286-4D87-8E6B-E94D0A4A48CB}"/>
            </c:ext>
          </c:extLst>
        </c:ser>
        <c:ser>
          <c:idx val="1"/>
          <c:order val="1"/>
          <c:tx>
            <c:strRef>
              <c:f>'Revenue-Expense Summary'!$A$172:$B$172</c:f>
              <c:strCache>
                <c:ptCount val="2"/>
                <c:pt idx="0">
                  <c:v>Philanthropy</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Summary'!$C$172:$J$172</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286-4D87-8E6B-E94D0A4A48CB}"/>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6014814214946452"/>
          <c:y val="0.9141796665949451"/>
          <c:w val="0.7522202837345684"/>
          <c:h val="8.582033340505484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Self</a:t>
            </a:r>
            <a:r>
              <a:rPr lang="en-US" sz="1100" baseline="0"/>
              <a:t> Sustaining</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Summary'!$A$173:$B$173</c:f>
              <c:strCache>
                <c:ptCount val="2"/>
                <c:pt idx="0">
                  <c:v>Self-Sustaining</c:v>
                </c:pt>
                <c:pt idx="1">
                  <c:v>Revenue</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Summary'!$C$173:$J$173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978-41AD-8797-A3A4A830A969}"/>
            </c:ext>
          </c:extLst>
        </c:ser>
        <c:ser>
          <c:idx val="1"/>
          <c:order val="1"/>
          <c:tx>
            <c:strRef>
              <c:f>'Revenue-Expense Summary'!$A$174:$B$174</c:f>
              <c:strCache>
                <c:ptCount val="2"/>
                <c:pt idx="0">
                  <c:v>Self-Sustaining</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Summary'!$C$174:$J$174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978-41AD-8797-A3A4A830A969}"/>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3.5060932107707249E-2"/>
          <c:y val="0.92647007359374201"/>
          <c:w val="0.81715026082400744"/>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Fee Based Programs</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v>UWC2 Fee Based Programs Revenue</c:v>
          </c:tx>
          <c:spPr>
            <a:solidFill>
              <a:srgbClr val="92D050"/>
            </a:solidFill>
            <a:ln>
              <a:noFill/>
            </a:ln>
            <a:effectLst/>
          </c:spPr>
          <c:invertIfNegative val="0"/>
          <c:cat>
            <c:strRef>
              <c:extLst>
                <c:ext xmlns:c15="http://schemas.microsoft.com/office/drawing/2012/chart" uri="{02D57815-91ED-43cb-92C2-25804820EDAC}">
                  <c15:fullRef>
                    <c15:sqref>'Revenue-Expense Summary'!$B$160:$J$160</c15:sqref>
                  </c15:fullRef>
                </c:ext>
              </c:extLst>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extLst>
                <c:ext xmlns:c15="http://schemas.microsoft.com/office/drawing/2012/chart" uri="{02D57815-91ED-43cb-92C2-25804820EDAC}">
                  <c15:fullRef>
                    <c15:sqref>'Revenue-Expense Summary'!$B$175:$J$175</c15:sqref>
                  </c15:fullRef>
                </c:ext>
              </c:extLst>
              <c:f>'Revenue-Expense Summary'!$C$175:$J$175</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603-4B34-9CD3-BBB68FD92082}"/>
            </c:ext>
          </c:extLst>
        </c:ser>
        <c:ser>
          <c:idx val="1"/>
          <c:order val="1"/>
          <c:tx>
            <c:v>UWC2 Fee Based Programs Expenditure</c:v>
          </c:tx>
          <c:spPr>
            <a:solidFill>
              <a:srgbClr val="FF0000"/>
            </a:solidFill>
            <a:ln>
              <a:noFill/>
            </a:ln>
            <a:effectLst/>
          </c:spPr>
          <c:invertIfNegative val="0"/>
          <c:cat>
            <c:strRef>
              <c:extLst>
                <c:ext xmlns:c15="http://schemas.microsoft.com/office/drawing/2012/chart" uri="{02D57815-91ED-43cb-92C2-25804820EDAC}">
                  <c15:fullRef>
                    <c15:sqref>'Revenue-Expense Summary'!$B$160:$J$160</c15:sqref>
                  </c15:fullRef>
                </c:ext>
              </c:extLst>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extLst>
                <c:ext xmlns:c15="http://schemas.microsoft.com/office/drawing/2012/chart" uri="{02D57815-91ED-43cb-92C2-25804820EDAC}">
                  <c15:fullRef>
                    <c15:sqref>'Revenue-Expense Summary'!$B$176:$J$176</c15:sqref>
                  </c15:fullRef>
                </c:ext>
              </c:extLst>
              <c:f>'Revenue-Expense Summary'!$C$176:$J$176</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603-4B34-9CD3-BBB68FD92082}"/>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1.5594144545406341E-2"/>
          <c:y val="0.92647007359374201"/>
          <c:w val="0.95498116958273405"/>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Practice Plan</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Summary'!$A$177:$B$177</c:f>
              <c:strCache>
                <c:ptCount val="2"/>
                <c:pt idx="0">
                  <c:v>Practice Plan</c:v>
                </c:pt>
                <c:pt idx="1">
                  <c:v>Revenue</c:v>
                </c:pt>
              </c:strCache>
            </c:strRef>
          </c:tx>
          <c:spPr>
            <a:solidFill>
              <a:srgbClr val="92D05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Summary'!$C$177:$J$177</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408-4452-8094-08B0244B8B6E}"/>
            </c:ext>
          </c:extLst>
        </c:ser>
        <c:ser>
          <c:idx val="1"/>
          <c:order val="1"/>
          <c:tx>
            <c:strRef>
              <c:f>'Revenue-Expense Summary'!$A$178:$B$178</c:f>
              <c:strCache>
                <c:ptCount val="2"/>
                <c:pt idx="0">
                  <c:v>Practice Plan</c:v>
                </c:pt>
                <c:pt idx="1">
                  <c:v>Expenditure</c:v>
                </c:pt>
              </c:strCache>
            </c:strRef>
          </c:tx>
          <c:spPr>
            <a:solidFill>
              <a:srgbClr val="FF0000"/>
            </a:solidFill>
            <a:ln>
              <a:noFill/>
            </a:ln>
            <a:effectLst/>
          </c:spPr>
          <c:invertIfNegative val="0"/>
          <c:cat>
            <c:strRef>
              <c:f>'Revenue-Expense Summary'!$C$160:$J$160</c:f>
              <c:strCache>
                <c:ptCount val="8"/>
                <c:pt idx="0">
                  <c:v>FY18 Actuals</c:v>
                </c:pt>
                <c:pt idx="1">
                  <c:v>FY19 Actuals</c:v>
                </c:pt>
                <c:pt idx="2">
                  <c:v>FY20 Actuals</c:v>
                </c:pt>
                <c:pt idx="3">
                  <c:v>FY21 Plan</c:v>
                </c:pt>
                <c:pt idx="4">
                  <c:v>FY22 Plan</c:v>
                </c:pt>
                <c:pt idx="5">
                  <c:v>FY23 Plan</c:v>
                </c:pt>
                <c:pt idx="6">
                  <c:v>FY24 Plan</c:v>
                </c:pt>
                <c:pt idx="7">
                  <c:v>FY25 Plan </c:v>
                </c:pt>
              </c:strCache>
            </c:strRef>
          </c:cat>
          <c:val>
            <c:numRef>
              <c:f>'Revenue-Expense Summary'!$C$178:$J$178</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408-4452-8094-08B0244B8B6E}"/>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5770414114902306"/>
          <c:y val="0.92647007359374201"/>
          <c:w val="0.81287128171478562"/>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Grants &amp; Contracts - Other</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Summary'!$A$169</c:f>
              <c:strCache>
                <c:ptCount val="1"/>
                <c:pt idx="0">
                  <c:v>Grants &amp; Contracts - Other</c:v>
                </c:pt>
              </c:strCache>
            </c:strRef>
          </c:tx>
          <c:spPr>
            <a:solidFill>
              <a:srgbClr val="92D050"/>
            </a:solidFill>
            <a:ln>
              <a:noFill/>
            </a:ln>
            <a:effectLst/>
          </c:spPr>
          <c:invertIfNegative val="0"/>
          <c:cat>
            <c:strRef>
              <c:f>'Revenue-Expense Summary'!$B$160:$J$160</c:f>
              <c:strCache>
                <c:ptCount val="9"/>
                <c:pt idx="0">
                  <c:v>Type</c:v>
                </c:pt>
                <c:pt idx="1">
                  <c:v>FY18 Actuals</c:v>
                </c:pt>
                <c:pt idx="2">
                  <c:v>FY19 Actuals</c:v>
                </c:pt>
                <c:pt idx="3">
                  <c:v>FY20 Actuals</c:v>
                </c:pt>
                <c:pt idx="4">
                  <c:v>FY21 Plan</c:v>
                </c:pt>
                <c:pt idx="5">
                  <c:v>FY22 Plan</c:v>
                </c:pt>
                <c:pt idx="6">
                  <c:v>FY23 Plan</c:v>
                </c:pt>
                <c:pt idx="7">
                  <c:v>FY24 Plan</c:v>
                </c:pt>
                <c:pt idx="8">
                  <c:v>FY25 Plan </c:v>
                </c:pt>
              </c:strCache>
            </c:strRef>
          </c:cat>
          <c:val>
            <c:numRef>
              <c:f>'Revenue-Expense Summary'!$B$169:$J$169</c:f>
              <c:numCache>
                <c:formatCode>_(* #,##0_);_(* \(#,##0\);_(* "-"??_);_(@_)</c:formatCode>
                <c:ptCount val="9"/>
                <c:pt idx="0" formatCode="General">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84F0-4F47-9088-767AFB03EFD0}"/>
            </c:ext>
          </c:extLst>
        </c:ser>
        <c:ser>
          <c:idx val="1"/>
          <c:order val="1"/>
          <c:tx>
            <c:strRef>
              <c:f>'Revenue-Expense Summary'!$A$170</c:f>
              <c:strCache>
                <c:ptCount val="1"/>
                <c:pt idx="0">
                  <c:v>Grants &amp; Contracts - Other</c:v>
                </c:pt>
              </c:strCache>
            </c:strRef>
          </c:tx>
          <c:spPr>
            <a:solidFill>
              <a:srgbClr val="FF0000"/>
            </a:solidFill>
            <a:ln>
              <a:noFill/>
            </a:ln>
            <a:effectLst/>
          </c:spPr>
          <c:invertIfNegative val="0"/>
          <c:cat>
            <c:strRef>
              <c:f>'Revenue-Expense Summary'!$B$160:$J$160</c:f>
              <c:strCache>
                <c:ptCount val="9"/>
                <c:pt idx="0">
                  <c:v>Type</c:v>
                </c:pt>
                <c:pt idx="1">
                  <c:v>FY18 Actuals</c:v>
                </c:pt>
                <c:pt idx="2">
                  <c:v>FY19 Actuals</c:v>
                </c:pt>
                <c:pt idx="3">
                  <c:v>FY20 Actuals</c:v>
                </c:pt>
                <c:pt idx="4">
                  <c:v>FY21 Plan</c:v>
                </c:pt>
                <c:pt idx="5">
                  <c:v>FY22 Plan</c:v>
                </c:pt>
                <c:pt idx="6">
                  <c:v>FY23 Plan</c:v>
                </c:pt>
                <c:pt idx="7">
                  <c:v>FY24 Plan</c:v>
                </c:pt>
                <c:pt idx="8">
                  <c:v>FY25 Plan </c:v>
                </c:pt>
              </c:strCache>
            </c:strRef>
          </c:cat>
          <c:val>
            <c:numRef>
              <c:f>'Revenue-Expense Summary'!$B$170:$J$170</c:f>
              <c:numCache>
                <c:formatCode>_(* #,##0_);_(* \(#,##0\);_(* "-"??_);_(@_)</c:formatCode>
                <c:ptCount val="9"/>
                <c:pt idx="0" formatCode="General">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84F0-4F47-9088-767AFB03EFD0}"/>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5770414114902306"/>
          <c:y val="0.92647007359374201"/>
          <c:w val="0.81287128171478562"/>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Closing Fund Balance</a:t>
            </a:r>
            <a:r>
              <a:rPr lang="en-US" baseline="0"/>
              <a:t> Summary</a:t>
            </a:r>
            <a:br>
              <a:rPr lang="en-US" baseline="0"/>
            </a:br>
            <a:r>
              <a:rPr lang="en-US" sz="1100" i="1" baseline="0"/>
              <a:t>Historical FY18-20, Forecasted FY21-25</a:t>
            </a:r>
            <a:endParaRPr lang="en-US" sz="1100" i="1"/>
          </a:p>
        </c:rich>
      </c:tx>
      <c:layout>
        <c:manualLayout>
          <c:xMode val="edge"/>
          <c:yMode val="edge"/>
          <c:x val="0.36445366181615141"/>
          <c:y val="8.75273321898879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79757740123296E-2"/>
          <c:y val="0.12405540549046778"/>
          <c:w val="0.90890128422803884"/>
          <c:h val="0.720947243302551"/>
        </c:manualLayout>
      </c:layout>
      <c:lineChart>
        <c:grouping val="standard"/>
        <c:varyColors val="0"/>
        <c:ser>
          <c:idx val="0"/>
          <c:order val="0"/>
          <c:tx>
            <c:strRef>
              <c:f>'Fund Balance Summary'!$A$29</c:f>
              <c:strCache>
                <c:ptCount val="1"/>
                <c:pt idx="0">
                  <c:v>GOF</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Summary'!$B$29:$I$29</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0-780A-46D3-9AFC-BF2B18C92FA5}"/>
            </c:ext>
          </c:extLst>
        </c:ser>
        <c:ser>
          <c:idx val="1"/>
          <c:order val="1"/>
          <c:tx>
            <c:strRef>
              <c:f>'Fund Balance Summary'!$A$30</c:f>
              <c:strCache>
                <c:ptCount val="1"/>
                <c:pt idx="0">
                  <c:v>DOF</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Summary'!$B$30:$I$30</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780A-46D3-9AFC-BF2B18C92FA5}"/>
            </c:ext>
          </c:extLst>
        </c:ser>
        <c:ser>
          <c:idx val="2"/>
          <c:order val="2"/>
          <c:tx>
            <c:strRef>
              <c:f>'Fund Balance Summary'!$A$31</c:f>
              <c:strCache>
                <c:ptCount val="1"/>
                <c:pt idx="0">
                  <c:v>Special State Appropriations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Summary'!$B$31:$I$31</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780A-46D3-9AFC-BF2B18C92FA5}"/>
            </c:ext>
          </c:extLst>
        </c:ser>
        <c:ser>
          <c:idx val="3"/>
          <c:order val="3"/>
          <c:tx>
            <c:strRef>
              <c:f>'Fund Balance Summary'!$A$32</c:f>
              <c:strCache>
                <c:ptCount val="1"/>
                <c:pt idx="0">
                  <c:v>Practice Plan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Summary'!$B$32:$I$32</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80A-46D3-9AFC-BF2B18C92FA5}"/>
            </c:ext>
          </c:extLst>
        </c:ser>
        <c:ser>
          <c:idx val="7"/>
          <c:order val="4"/>
          <c:tx>
            <c:strRef>
              <c:f>'Fund Balance Summary'!$A$33</c:f>
              <c:strCache>
                <c:ptCount val="1"/>
                <c:pt idx="0">
                  <c:v>Gifts and Discretionary</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Summary'!$B$33:$I$33</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7-780A-46D3-9AFC-BF2B18C92FA5}"/>
            </c:ext>
          </c:extLst>
        </c:ser>
        <c:ser>
          <c:idx val="8"/>
          <c:order val="5"/>
          <c:tx>
            <c:strRef>
              <c:f>'Fund Balance Summary'!$A$34</c:f>
              <c:strCache>
                <c:ptCount val="1"/>
                <c:pt idx="0">
                  <c:v>Other Grants-Contracts</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Summary'!$B$34:$I$34</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8-780A-46D3-9AFC-BF2B18C92FA5}"/>
            </c:ext>
          </c:extLst>
        </c:ser>
        <c:ser>
          <c:idx val="9"/>
          <c:order val="6"/>
          <c:tx>
            <c:strRef>
              <c:f>'Fund Balance Summary'!$A$35</c:f>
              <c:strCache>
                <c:ptCount val="1"/>
                <c:pt idx="0">
                  <c:v>UWC2 Fee Based Programs</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Summary'!$B$35:$I$35</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9-780A-46D3-9AFC-BF2B18C92FA5}"/>
            </c:ext>
          </c:extLst>
        </c:ser>
        <c:ser>
          <c:idx val="10"/>
          <c:order val="7"/>
          <c:tx>
            <c:strRef>
              <c:f>'Fund Balance Summary'!$A$36</c:f>
              <c:strCache>
                <c:ptCount val="1"/>
                <c:pt idx="0">
                  <c:v>Self Sustaining</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Summary'!$B$36:$I$36</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A-780A-46D3-9AFC-BF2B18C92FA5}"/>
            </c:ext>
          </c:extLst>
        </c:ser>
        <c:ser>
          <c:idx val="11"/>
          <c:order val="8"/>
          <c:tx>
            <c:strRef>
              <c:f>'Fund Balance Summary'!$A$38</c:f>
              <c:strCache>
                <c:ptCount val="1"/>
                <c:pt idx="0">
                  <c:v>GOF/DOF Fund Balance</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Summary'!$B$38:$I$38</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0-C6B8-40F9-AE38-2DE52EBE98B0}"/>
            </c:ext>
          </c:extLst>
        </c:ser>
        <c:ser>
          <c:idx val="4"/>
          <c:order val="9"/>
          <c:tx>
            <c:strRef>
              <c:f>'Fund Balance Summary'!$A$39</c:f>
              <c:strCache>
                <c:ptCount val="1"/>
                <c:pt idx="0">
                  <c:v>Self Sustaining Fund Balance</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'Fund Balance Summary'!$B$28:$I$28</c:f>
              <c:strCache>
                <c:ptCount val="8"/>
                <c:pt idx="0">
                  <c:v>FY2018</c:v>
                </c:pt>
                <c:pt idx="1">
                  <c:v>FY2019 </c:v>
                </c:pt>
                <c:pt idx="2">
                  <c:v>FY2020 </c:v>
                </c:pt>
                <c:pt idx="3">
                  <c:v>FY2021</c:v>
                </c:pt>
                <c:pt idx="4">
                  <c:v>FY2022</c:v>
                </c:pt>
                <c:pt idx="5">
                  <c:v>FY2023</c:v>
                </c:pt>
                <c:pt idx="6">
                  <c:v>FY2024</c:v>
                </c:pt>
                <c:pt idx="7">
                  <c:v>FY2025</c:v>
                </c:pt>
              </c:strCache>
            </c:strRef>
          </c:cat>
          <c:val>
            <c:numRef>
              <c:f>'Fund Balance Summary'!$B$39:$I$39</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0-6891-4647-B182-44E900E6C4E2}"/>
            </c:ext>
          </c:extLst>
        </c:ser>
        <c:dLbls>
          <c:showLegendKey val="0"/>
          <c:showVal val="0"/>
          <c:showCatName val="0"/>
          <c:showSerName val="0"/>
          <c:showPercent val="0"/>
          <c:showBubbleSize val="0"/>
        </c:dLbls>
        <c:marker val="1"/>
        <c:smooth val="0"/>
        <c:axId val="1535899999"/>
        <c:axId val="1535900415"/>
      </c:lineChart>
      <c:catAx>
        <c:axId val="15358999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900415"/>
        <c:crosses val="autoZero"/>
        <c:auto val="1"/>
        <c:lblAlgn val="ctr"/>
        <c:lblOffset val="100"/>
        <c:noMultiLvlLbl val="0"/>
      </c:catAx>
      <c:valAx>
        <c:axId val="1535900415"/>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899999"/>
        <c:crosses val="autoZero"/>
        <c:crossBetween val="between"/>
      </c:valAx>
      <c:spPr>
        <a:noFill/>
        <a:ln>
          <a:noFill/>
        </a:ln>
        <a:effectLst/>
      </c:spPr>
    </c:plotArea>
    <c:legend>
      <c:legendPos val="b"/>
      <c:layout>
        <c:manualLayout>
          <c:xMode val="edge"/>
          <c:yMode val="edge"/>
          <c:x val="4.1069088505760222E-2"/>
          <c:y val="0.91502451454492917"/>
          <c:w val="0.74087172533245216"/>
          <c:h val="8.497548545507091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Net </a:t>
            </a:r>
            <a:r>
              <a:rPr lang="en-US" sz="1200" baseline="0"/>
              <a:t>Activity, by Fiscal Year &amp; Source</a:t>
            </a:r>
          </a:p>
        </c:rich>
      </c:tx>
      <c:layout>
        <c:manualLayout>
          <c:xMode val="edge"/>
          <c:yMode val="edge"/>
          <c:x val="0.35234994785337481"/>
          <c:y val="1.15941993703223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8041044166051431E-2"/>
          <c:y val="0.20564445032551382"/>
          <c:w val="0.91315559792625778"/>
          <c:h val="0.6341716902994281"/>
        </c:manualLayout>
      </c:layout>
      <c:barChart>
        <c:barDir val="col"/>
        <c:grouping val="clustered"/>
        <c:varyColors val="0"/>
        <c:ser>
          <c:idx val="0"/>
          <c:order val="0"/>
          <c:tx>
            <c:strRef>
              <c:f>'OPB Analysis Tab'!$M$95</c:f>
              <c:strCache>
                <c:ptCount val="1"/>
                <c:pt idx="0">
                  <c:v>GOF &amp; DOF</c:v>
                </c:pt>
              </c:strCache>
            </c:strRef>
          </c:tx>
          <c:spPr>
            <a:solidFill>
              <a:schemeClr val="accent1"/>
            </a:solidFill>
            <a:ln>
              <a:noFill/>
            </a:ln>
            <a:effectLst/>
          </c:spPr>
          <c:invertIfNegative val="0"/>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Tab'!$P$100:$W$100</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BAC-4835-A8D8-2FF988E5B4C8}"/>
            </c:ext>
          </c:extLst>
        </c:ser>
        <c:ser>
          <c:idx val="1"/>
          <c:order val="1"/>
          <c:tx>
            <c:strRef>
              <c:f>'OPB Analysis Tab'!$M$103</c:f>
              <c:strCache>
                <c:ptCount val="1"/>
                <c:pt idx="0">
                  <c:v>Special Appropriations, Research Grants and Scholarships</c:v>
                </c:pt>
              </c:strCache>
            </c:strRef>
          </c:tx>
          <c:spPr>
            <a:solidFill>
              <a:schemeClr val="accent2"/>
            </a:solidFill>
            <a:ln>
              <a:noFill/>
            </a:ln>
            <a:effectLst/>
          </c:spPr>
          <c:invertIfNegative val="0"/>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Tab'!$P$108:$W$108</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BAC-4835-A8D8-2FF988E5B4C8}"/>
            </c:ext>
          </c:extLst>
        </c:ser>
        <c:ser>
          <c:idx val="2"/>
          <c:order val="2"/>
          <c:tx>
            <c:strRef>
              <c:f>'OPB Analysis Tab'!$M$119</c:f>
              <c:strCache>
                <c:ptCount val="1"/>
                <c:pt idx="0">
                  <c:v>  Philanthropy - Gifts &amp; Discretionary</c:v>
                </c:pt>
              </c:strCache>
            </c:strRef>
          </c:tx>
          <c:spPr>
            <a:solidFill>
              <a:schemeClr val="accent3"/>
            </a:solidFill>
            <a:ln>
              <a:noFill/>
            </a:ln>
            <a:effectLst/>
          </c:spPr>
          <c:invertIfNegative val="0"/>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Tab'!$P$124:$W$124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EBAC-4835-A8D8-2FF988E5B4C8}"/>
            </c:ext>
          </c:extLst>
        </c:ser>
        <c:ser>
          <c:idx val="3"/>
          <c:order val="3"/>
          <c:tx>
            <c:strRef>
              <c:f>'OPB Analysis Tab'!$M$127</c:f>
              <c:strCache>
                <c:ptCount val="1"/>
                <c:pt idx="0">
                  <c:v>Self Sustaining</c:v>
                </c:pt>
              </c:strCache>
            </c:strRef>
          </c:tx>
          <c:spPr>
            <a:solidFill>
              <a:schemeClr val="accent4"/>
            </a:solidFill>
            <a:ln>
              <a:noFill/>
            </a:ln>
            <a:effectLst/>
          </c:spPr>
          <c:invertIfNegative val="0"/>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Tab'!$P$132:$W$132</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EBAC-4835-A8D8-2FF988E5B4C8}"/>
            </c:ext>
          </c:extLst>
        </c:ser>
        <c:ser>
          <c:idx val="8"/>
          <c:order val="4"/>
          <c:tx>
            <c:strRef>
              <c:f>'OPB Analysis Tab'!$M$135</c:f>
              <c:strCache>
                <c:ptCount val="1"/>
                <c:pt idx="0">
                  <c:v>Practice Plan</c:v>
                </c:pt>
              </c:strCache>
            </c:strRef>
          </c:tx>
          <c:spPr>
            <a:solidFill>
              <a:schemeClr val="accent3">
                <a:lumMod val="60000"/>
              </a:schemeClr>
            </a:solidFill>
            <a:ln>
              <a:noFill/>
            </a:ln>
            <a:effectLst/>
          </c:spPr>
          <c:invertIfNegative val="0"/>
          <c:cat>
            <c:strLit>
              <c:ptCount val="6"/>
              <c:pt idx="0">
                <c:v>FY16</c:v>
              </c:pt>
              <c:pt idx="1">
                <c:v>FY17</c:v>
              </c:pt>
              <c:pt idx="2">
                <c:v>FY18</c:v>
              </c:pt>
              <c:pt idx="3">
                <c:v>FY19</c:v>
              </c:pt>
              <c:pt idx="4">
                <c:v>FY20</c:v>
              </c:pt>
              <c:pt idx="5">
                <c:v>FY21</c:v>
              </c:pt>
            </c:strLit>
          </c:cat>
          <c:val>
            <c:numRef>
              <c:f>'OPB Analysis Tab'!$P$140:$W$140</c:f>
              <c:numCache>
                <c:formatCode>_(* #,##0_);_(* \(#,##0\);_(* "-"??_);_(@_)</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4-EBAC-4835-A8D8-2FF988E5B4C8}"/>
            </c:ext>
          </c:extLst>
        </c:ser>
        <c:dLbls>
          <c:showLegendKey val="0"/>
          <c:showVal val="0"/>
          <c:showCatName val="0"/>
          <c:showSerName val="0"/>
          <c:showPercent val="0"/>
          <c:showBubbleSize val="0"/>
        </c:dLbls>
        <c:gapWidth val="150"/>
        <c:axId val="62058783"/>
        <c:axId val="62059615"/>
      </c:barChart>
      <c:catAx>
        <c:axId val="62058783"/>
        <c:scaling>
          <c:orientation val="minMax"/>
        </c:scaling>
        <c:delete val="0"/>
        <c:axPos val="b"/>
        <c:numFmt formatCode="General" sourceLinked="1"/>
        <c:majorTickMark val="none"/>
        <c:minorTickMark val="none"/>
        <c:tickLblPos val="low"/>
        <c:spPr>
          <a:noFill/>
          <a:ln w="22225" cap="flat" cmpd="dbl"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2059615"/>
        <c:crosses val="autoZero"/>
        <c:auto val="1"/>
        <c:lblAlgn val="ctr"/>
        <c:lblOffset val="100"/>
        <c:noMultiLvlLbl val="0"/>
      </c:catAx>
      <c:valAx>
        <c:axId val="6205961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2058783"/>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2.4821561152636049E-2"/>
          <c:y val="0.91459954035156232"/>
          <c:w val="0.97242542990794234"/>
          <c:h val="7.294710726404944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Est GOF/DOF</a:t>
            </a:r>
            <a:r>
              <a:rPr lang="en-US" sz="1100" baseline="0"/>
              <a:t> </a:t>
            </a:r>
            <a:r>
              <a:rPr lang="en-US" sz="1100"/>
              <a:t>Fund Balance</a:t>
            </a:r>
          </a:p>
        </c:rich>
      </c:tx>
      <c:overlay val="1"/>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214153370174098E-2"/>
          <c:y val="0.16148976321284067"/>
          <c:w val="0.81277217889997888"/>
          <c:h val="0.63503897636312678"/>
        </c:manualLayout>
      </c:layout>
      <c:barChart>
        <c:barDir val="col"/>
        <c:grouping val="clustered"/>
        <c:varyColors val="0"/>
        <c:ser>
          <c:idx val="0"/>
          <c:order val="0"/>
          <c:tx>
            <c:strRef>
              <c:f>'OPB Analysis Tab'!$N$144</c:f>
              <c:strCache>
                <c:ptCount val="1"/>
                <c:pt idx="0">
                  <c:v>Fund Balance</c:v>
                </c:pt>
              </c:strCache>
            </c:strRef>
          </c:tx>
          <c:spPr>
            <a:solidFill>
              <a:schemeClr val="accent1"/>
            </a:solidFill>
            <a:ln>
              <a:noFill/>
            </a:ln>
            <a:effectLst/>
          </c:spPr>
          <c:invertIfNegative val="0"/>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Tab'!$P$144:$W$144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021-4570-A787-DA6BCBA0B625}"/>
            </c:ext>
          </c:extLst>
        </c:ser>
        <c:dLbls>
          <c:showLegendKey val="0"/>
          <c:showVal val="0"/>
          <c:showCatName val="0"/>
          <c:showSerName val="0"/>
          <c:showPercent val="0"/>
          <c:showBubbleSize val="0"/>
        </c:dLbls>
        <c:gapWidth val="150"/>
        <c:axId val="1052385344"/>
        <c:axId val="1052385760"/>
      </c:barChart>
      <c:lineChart>
        <c:grouping val="standard"/>
        <c:varyColors val="0"/>
        <c:ser>
          <c:idx val="1"/>
          <c:order val="1"/>
          <c:tx>
            <c:strRef>
              <c:f>'OPB Analysis Tab'!$N$147</c:f>
              <c:strCache>
                <c:ptCount val="1"/>
                <c:pt idx="0">
                  <c:v>Fund Balance as a % of GOF/DOF Revenue</c:v>
                </c:pt>
              </c:strCache>
            </c:strRef>
          </c:tx>
          <c:spPr>
            <a:ln w="28575" cap="rnd">
              <a:solidFill>
                <a:schemeClr val="accent2"/>
              </a:solidFill>
              <a:prstDash val="sysDot"/>
              <a:round/>
            </a:ln>
            <a:effectLst/>
          </c:spPr>
          <c:marker>
            <c:symbol val="none"/>
          </c:marker>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Tab'!$P$147:$W$147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3021-4570-A787-DA6BCBA0B625}"/>
            </c:ext>
          </c:extLst>
        </c:ser>
        <c:dLbls>
          <c:showLegendKey val="0"/>
          <c:showVal val="0"/>
          <c:showCatName val="0"/>
          <c:showSerName val="0"/>
          <c:showPercent val="0"/>
          <c:showBubbleSize val="0"/>
        </c:dLbls>
        <c:marker val="1"/>
        <c:smooth val="0"/>
        <c:axId val="153108495"/>
        <c:axId val="153099343"/>
      </c:lineChart>
      <c:catAx>
        <c:axId val="10523853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52385760"/>
        <c:crosses val="autoZero"/>
        <c:auto val="1"/>
        <c:lblAlgn val="ctr"/>
        <c:lblOffset val="100"/>
        <c:noMultiLvlLbl val="0"/>
      </c:catAx>
      <c:valAx>
        <c:axId val="1052385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a:t>
                </a:r>
              </a:p>
            </c:rich>
          </c:tx>
          <c:layout>
            <c:manualLayout>
              <c:xMode val="edge"/>
              <c:yMode val="edge"/>
              <c:x val="9.2824242613754921E-4"/>
              <c:y val="0.247139610123099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_);_(* \(#,##0.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385344"/>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5309934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 as % of GOF/DOF</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08495"/>
        <c:crosses val="max"/>
        <c:crossBetween val="between"/>
      </c:valAx>
      <c:catAx>
        <c:axId val="153108495"/>
        <c:scaling>
          <c:orientation val="minMax"/>
        </c:scaling>
        <c:delete val="1"/>
        <c:axPos val="b"/>
        <c:numFmt formatCode="General" sourceLinked="1"/>
        <c:majorTickMark val="out"/>
        <c:minorTickMark val="none"/>
        <c:tickLblPos val="nextTo"/>
        <c:crossAx val="153099343"/>
        <c:crosses val="autoZero"/>
        <c:auto val="1"/>
        <c:lblAlgn val="ctr"/>
        <c:lblOffset val="100"/>
        <c:noMultiLvlLbl val="0"/>
      </c:catAx>
      <c:spPr>
        <a:noFill/>
        <a:ln>
          <a:noFill/>
        </a:ln>
        <a:effectLst/>
      </c:spPr>
    </c:plotArea>
    <c:legend>
      <c:legendPos val="b"/>
      <c:layout>
        <c:manualLayout>
          <c:xMode val="edge"/>
          <c:yMode val="edge"/>
          <c:x val="5.3546250643903164E-2"/>
          <c:y val="0.88102731902038156"/>
          <c:w val="0.86920637681547241"/>
          <c:h val="0.1132230920829654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Self</a:t>
            </a:r>
            <a:r>
              <a:rPr lang="en-US" sz="1100" baseline="0"/>
              <a:t> Sustaining Fund Balance</a:t>
            </a:r>
            <a:endParaRPr lang="en-US" sz="1100"/>
          </a:p>
        </c:rich>
      </c:tx>
      <c:overlay val="1"/>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214153370174098E-2"/>
          <c:y val="0.15129699423442966"/>
          <c:w val="0.81277217889997888"/>
          <c:h val="0.6448349571430162"/>
        </c:manualLayout>
      </c:layout>
      <c:lineChart>
        <c:grouping val="standard"/>
        <c:varyColors val="0"/>
        <c:ser>
          <c:idx val="0"/>
          <c:order val="0"/>
          <c:tx>
            <c:strRef>
              <c:f>'OPB Analysis Tab'!$M$145</c:f>
              <c:strCache>
                <c:ptCount val="1"/>
                <c:pt idx="0">
                  <c:v>Self Sustaining</c:v>
                </c:pt>
              </c:strCache>
            </c:strRef>
          </c:tx>
          <c:spPr>
            <a:ln w="28575" cap="rnd">
              <a:solidFill>
                <a:schemeClr val="accent1"/>
              </a:solidFill>
              <a:round/>
            </a:ln>
            <a:effectLst/>
          </c:spPr>
          <c:marker>
            <c:symbol val="none"/>
          </c:marker>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Tab'!$P$145:$W$145</c:f>
              <c:numCache>
                <c:formatCode>_(* #,##0_);_(* \(#,##0\);_(* "-"??_);_(@_)</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0-158C-4B09-8514-22AC03E856CA}"/>
            </c:ext>
          </c:extLst>
        </c:ser>
        <c:dLbls>
          <c:showLegendKey val="0"/>
          <c:showVal val="0"/>
          <c:showCatName val="0"/>
          <c:showSerName val="0"/>
          <c:showPercent val="0"/>
          <c:showBubbleSize val="0"/>
        </c:dLbls>
        <c:marker val="1"/>
        <c:smooth val="0"/>
        <c:axId val="1052385344"/>
        <c:axId val="1052385760"/>
      </c:lineChart>
      <c:lineChart>
        <c:grouping val="standard"/>
        <c:varyColors val="0"/>
        <c:ser>
          <c:idx val="1"/>
          <c:order val="1"/>
          <c:tx>
            <c:strRef>
              <c:f>'OPB Analysis Tab'!$N$148</c:f>
              <c:strCache>
                <c:ptCount val="1"/>
                <c:pt idx="0">
                  <c:v>Fund Balance as a % of Self Sustaining Expenditures</c:v>
                </c:pt>
              </c:strCache>
            </c:strRef>
          </c:tx>
          <c:spPr>
            <a:ln w="28575" cap="rnd">
              <a:solidFill>
                <a:schemeClr val="accent2"/>
              </a:solidFill>
              <a:prstDash val="sysDot"/>
              <a:round/>
            </a:ln>
            <a:effectLst/>
          </c:spPr>
          <c:marker>
            <c:symbol val="none"/>
          </c:marker>
          <c:cat>
            <c:strRef>
              <c:f>'OPB Analysis Tab'!$P$5:$W$5</c:f>
              <c:strCache>
                <c:ptCount val="8"/>
                <c:pt idx="0">
                  <c:v>FY18</c:v>
                </c:pt>
                <c:pt idx="1">
                  <c:v>FY19</c:v>
                </c:pt>
                <c:pt idx="2">
                  <c:v>FY20</c:v>
                </c:pt>
                <c:pt idx="3">
                  <c:v>FY21</c:v>
                </c:pt>
                <c:pt idx="4">
                  <c:v>FY22</c:v>
                </c:pt>
                <c:pt idx="5">
                  <c:v>FY23</c:v>
                </c:pt>
                <c:pt idx="6">
                  <c:v>FY24</c:v>
                </c:pt>
                <c:pt idx="7">
                  <c:v>FY25</c:v>
                </c:pt>
              </c:strCache>
            </c:strRef>
          </c:cat>
          <c:val>
            <c:numRef>
              <c:f>'OPB Analysis Tab'!$P$148:$W$148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158C-4B09-8514-22AC03E856CA}"/>
            </c:ext>
          </c:extLst>
        </c:ser>
        <c:dLbls>
          <c:showLegendKey val="0"/>
          <c:showVal val="0"/>
          <c:showCatName val="0"/>
          <c:showSerName val="0"/>
          <c:showPercent val="0"/>
          <c:showBubbleSize val="0"/>
        </c:dLbls>
        <c:marker val="1"/>
        <c:smooth val="0"/>
        <c:axId val="153108495"/>
        <c:axId val="153099343"/>
      </c:lineChart>
      <c:catAx>
        <c:axId val="1052385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52385760"/>
        <c:crosses val="autoZero"/>
        <c:auto val="1"/>
        <c:lblAlgn val="ctr"/>
        <c:lblOffset val="100"/>
        <c:noMultiLvlLbl val="0"/>
      </c:catAx>
      <c:valAx>
        <c:axId val="1052385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a:t>
                </a:r>
              </a:p>
            </c:rich>
          </c:tx>
          <c:layout>
            <c:manualLayout>
              <c:xMode val="edge"/>
              <c:yMode val="edge"/>
              <c:x val="6.1890688140933681E-3"/>
              <c:y val="0.1608652078672149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_);_(* \(#,##0.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385344"/>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5309934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Balance as a % of Self Sust Exp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08495"/>
        <c:crosses val="max"/>
        <c:crossBetween val="between"/>
      </c:valAx>
      <c:catAx>
        <c:axId val="153108495"/>
        <c:scaling>
          <c:orientation val="minMax"/>
        </c:scaling>
        <c:delete val="1"/>
        <c:axPos val="b"/>
        <c:numFmt formatCode="General" sourceLinked="1"/>
        <c:majorTickMark val="out"/>
        <c:minorTickMark val="none"/>
        <c:tickLblPos val="nextTo"/>
        <c:crossAx val="153099343"/>
        <c:crosses val="autoZero"/>
        <c:auto val="1"/>
        <c:lblAlgn val="ctr"/>
        <c:lblOffset val="100"/>
        <c:noMultiLvlLbl val="0"/>
      </c:catAx>
      <c:spPr>
        <a:noFill/>
        <a:ln>
          <a:noFill/>
        </a:ln>
        <a:effectLst/>
      </c:spPr>
    </c:plotArea>
    <c:legend>
      <c:legendPos val="b"/>
      <c:layout>
        <c:manualLayout>
          <c:xMode val="edge"/>
          <c:yMode val="edge"/>
          <c:x val="5.3546250643903164E-2"/>
          <c:y val="0.88638360445447018"/>
          <c:w val="0.86920637681547241"/>
          <c:h val="0.1078669462513429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52</xdr:row>
      <xdr:rowOff>74052</xdr:rowOff>
    </xdr:from>
    <xdr:to>
      <xdr:col>3</xdr:col>
      <xdr:colOff>0</xdr:colOff>
      <xdr:row>71</xdr:row>
      <xdr:rowOff>29484</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22413</xdr:rowOff>
    </xdr:from>
    <xdr:to>
      <xdr:col>7</xdr:col>
      <xdr:colOff>0</xdr:colOff>
      <xdr:row>23</xdr:row>
      <xdr:rowOff>488</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1099705</xdr:colOff>
      <xdr:row>52</xdr:row>
      <xdr:rowOff>121526</xdr:rowOff>
    </xdr:from>
    <xdr:to>
      <xdr:col>8</xdr:col>
      <xdr:colOff>175065</xdr:colOff>
      <xdr:row>71</xdr:row>
      <xdr:rowOff>93066</xdr:rowOff>
    </xdr:to>
    <xdr:graphicFrame macro="">
      <xdr:nvGraphicFramePr>
        <xdr:cNvPr id="7" name="Chart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42919</xdr:colOff>
      <xdr:row>102</xdr:row>
      <xdr:rowOff>0</xdr:rowOff>
    </xdr:from>
    <xdr:to>
      <xdr:col>2</xdr:col>
      <xdr:colOff>231762</xdr:colOff>
      <xdr:row>120</xdr:row>
      <xdr:rowOff>0</xdr:rowOff>
    </xdr:to>
    <xdr:graphicFrame macro="">
      <xdr:nvGraphicFramePr>
        <xdr:cNvPr id="10" name="Chart 9">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432954</xdr:colOff>
      <xdr:row>102</xdr:row>
      <xdr:rowOff>17319</xdr:rowOff>
    </xdr:from>
    <xdr:to>
      <xdr:col>7</xdr:col>
      <xdr:colOff>8659</xdr:colOff>
      <xdr:row>120</xdr:row>
      <xdr:rowOff>17319</xdr:rowOff>
    </xdr:to>
    <xdr:graphicFrame macro="">
      <xdr:nvGraphicFramePr>
        <xdr:cNvPr id="16" name="Chart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17318</xdr:colOff>
      <xdr:row>102</xdr:row>
      <xdr:rowOff>25977</xdr:rowOff>
    </xdr:from>
    <xdr:to>
      <xdr:col>14</xdr:col>
      <xdr:colOff>571499</xdr:colOff>
      <xdr:row>120</xdr:row>
      <xdr:rowOff>25977</xdr:rowOff>
    </xdr:to>
    <xdr:graphicFrame macro="">
      <xdr:nvGraphicFramePr>
        <xdr:cNvPr id="18" name="Chart 17">
          <a:extLst>
            <a:ext uri="{FF2B5EF4-FFF2-40B4-BE49-F238E27FC236}">
              <a16:creationId xmlns:a16="http://schemas.microsoft.com/office/drawing/2014/main" id="{00000000-0008-0000-01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121</xdr:row>
      <xdr:rowOff>165651</xdr:rowOff>
    </xdr:from>
    <xdr:to>
      <xdr:col>2</xdr:col>
      <xdr:colOff>188843</xdr:colOff>
      <xdr:row>140</xdr:row>
      <xdr:rowOff>0</xdr:rowOff>
    </xdr:to>
    <xdr:graphicFrame macro="">
      <xdr:nvGraphicFramePr>
        <xdr:cNvPr id="19" name="Chart 18">
          <a:extLst>
            <a:ext uri="{FF2B5EF4-FFF2-40B4-BE49-F238E27FC236}">
              <a16:creationId xmlns:a16="http://schemas.microsoft.com/office/drawing/2014/main" id="{00000000-0008-0000-01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431296</xdr:colOff>
      <xdr:row>121</xdr:row>
      <xdr:rowOff>34636</xdr:rowOff>
    </xdr:from>
    <xdr:to>
      <xdr:col>6</xdr:col>
      <xdr:colOff>1056409</xdr:colOff>
      <xdr:row>140</xdr:row>
      <xdr:rowOff>51954</xdr:rowOff>
    </xdr:to>
    <xdr:graphicFrame macro="">
      <xdr:nvGraphicFramePr>
        <xdr:cNvPr id="20" name="Chart 19">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95249</xdr:colOff>
      <xdr:row>140</xdr:row>
      <xdr:rowOff>44424</xdr:rowOff>
    </xdr:from>
    <xdr:to>
      <xdr:col>2</xdr:col>
      <xdr:colOff>331228</xdr:colOff>
      <xdr:row>158</xdr:row>
      <xdr:rowOff>8660</xdr:rowOff>
    </xdr:to>
    <xdr:graphicFrame macro="">
      <xdr:nvGraphicFramePr>
        <xdr:cNvPr id="21" name="Chart 20">
          <a:extLst>
            <a:ext uri="{FF2B5EF4-FFF2-40B4-BE49-F238E27FC236}">
              <a16:creationId xmlns:a16="http://schemas.microsoft.com/office/drawing/2014/main" id="{00000000-0008-0000-0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424296</xdr:colOff>
      <xdr:row>140</xdr:row>
      <xdr:rowOff>112568</xdr:rowOff>
    </xdr:from>
    <xdr:to>
      <xdr:col>7</xdr:col>
      <xdr:colOff>60614</xdr:colOff>
      <xdr:row>158</xdr:row>
      <xdr:rowOff>17318</xdr:rowOff>
    </xdr:to>
    <xdr:graphicFrame macro="">
      <xdr:nvGraphicFramePr>
        <xdr:cNvPr id="22" name="Chart 21">
          <a:extLst>
            <a:ext uri="{FF2B5EF4-FFF2-40B4-BE49-F238E27FC236}">
              <a16:creationId xmlns:a16="http://schemas.microsoft.com/office/drawing/2014/main" id="{00000000-0008-0000-01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43297</xdr:colOff>
      <xdr:row>141</xdr:row>
      <xdr:rowOff>2</xdr:rowOff>
    </xdr:from>
    <xdr:to>
      <xdr:col>14</xdr:col>
      <xdr:colOff>320386</xdr:colOff>
      <xdr:row>158</xdr:row>
      <xdr:rowOff>131018</xdr:rowOff>
    </xdr:to>
    <xdr:graphicFrame macro="">
      <xdr:nvGraphicFramePr>
        <xdr:cNvPr id="15" name="Chart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1</xdr:colOff>
      <xdr:row>122</xdr:row>
      <xdr:rowOff>17318</xdr:rowOff>
    </xdr:from>
    <xdr:to>
      <xdr:col>14</xdr:col>
      <xdr:colOff>483253</xdr:colOff>
      <xdr:row>140</xdr:row>
      <xdr:rowOff>16190</xdr:rowOff>
    </xdr:to>
    <xdr:graphicFrame macro="">
      <xdr:nvGraphicFramePr>
        <xdr:cNvPr id="25" name="Chart 24">
          <a:extLst>
            <a:ext uri="{FF2B5EF4-FFF2-40B4-BE49-F238E27FC236}">
              <a16:creationId xmlns:a16="http://schemas.microsoft.com/office/drawing/2014/main" id="{00000000-0008-0000-01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3</xdr:row>
      <xdr:rowOff>34925</xdr:rowOff>
    </xdr:from>
    <xdr:to>
      <xdr:col>8</xdr:col>
      <xdr:colOff>857250</xdr:colOff>
      <xdr:row>26</xdr:row>
      <xdr:rowOff>6351</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15875</xdr:colOff>
      <xdr:row>53</xdr:row>
      <xdr:rowOff>19049</xdr:rowOff>
    </xdr:from>
    <xdr:to>
      <xdr:col>9</xdr:col>
      <xdr:colOff>1002195</xdr:colOff>
      <xdr:row>68</xdr:row>
      <xdr:rowOff>116416</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68984</xdr:colOff>
      <xdr:row>68</xdr:row>
      <xdr:rowOff>86590</xdr:rowOff>
    </xdr:from>
    <xdr:to>
      <xdr:col>9</xdr:col>
      <xdr:colOff>1010478</xdr:colOff>
      <xdr:row>81</xdr:row>
      <xdr:rowOff>0</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47625</xdr:colOff>
      <xdr:row>0</xdr:row>
      <xdr:rowOff>55418</xdr:rowOff>
    </xdr:from>
    <xdr:to>
      <xdr:col>5</xdr:col>
      <xdr:colOff>212148</xdr:colOff>
      <xdr:row>2</xdr:row>
      <xdr:rowOff>60954</xdr:rowOff>
    </xdr:to>
    <xdr:pic>
      <xdr:nvPicPr>
        <xdr:cNvPr id="4" name="Picture 3">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625" y="55418"/>
          <a:ext cx="3345873" cy="386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6</xdr:row>
      <xdr:rowOff>171450</xdr:rowOff>
    </xdr:from>
    <xdr:to>
      <xdr:col>5</xdr:col>
      <xdr:colOff>9525</xdr:colOff>
      <xdr:row>7</xdr:row>
      <xdr:rowOff>209550</xdr:rowOff>
    </xdr:to>
    <xdr:sp macro="" textlink="">
      <xdr:nvSpPr>
        <xdr:cNvPr id="77825" name="Check Box 1" hidden="1">
          <a:extLst>
            <a:ext uri="{63B3BB69-23CF-44E3-9099-C40C66FF867C}">
              <a14:compatExt xmlns:a14="http://schemas.microsoft.com/office/drawing/2010/main" spid="_x0000_s77825"/>
            </a:ext>
            <a:ext uri="{FF2B5EF4-FFF2-40B4-BE49-F238E27FC236}">
              <a16:creationId xmlns:a16="http://schemas.microsoft.com/office/drawing/2014/main" id="{00000000-0008-0000-1000-0000013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Data calculates correctly</a:t>
          </a:r>
        </a:p>
      </xdr:txBody>
    </xdr:sp>
    <xdr:clientData/>
  </xdr:twoCellAnchor>
  <xdr:twoCellAnchor editAs="oneCell">
    <xdr:from>
      <xdr:col>4</xdr:col>
      <xdr:colOff>771525</xdr:colOff>
      <xdr:row>6</xdr:row>
      <xdr:rowOff>180975</xdr:rowOff>
    </xdr:from>
    <xdr:to>
      <xdr:col>6</xdr:col>
      <xdr:colOff>590550</xdr:colOff>
      <xdr:row>8</xdr:row>
      <xdr:rowOff>0</xdr:rowOff>
    </xdr:to>
    <xdr:sp macro="" textlink="">
      <xdr:nvSpPr>
        <xdr:cNvPr id="77826" name="Check Box 2" hidden="1">
          <a:extLst>
            <a:ext uri="{63B3BB69-23CF-44E3-9099-C40C66FF867C}">
              <a14:compatExt xmlns:a14="http://schemas.microsoft.com/office/drawing/2010/main" spid="_x0000_s77826"/>
            </a:ext>
            <a:ext uri="{FF2B5EF4-FFF2-40B4-BE49-F238E27FC236}">
              <a16:creationId xmlns:a16="http://schemas.microsoft.com/office/drawing/2014/main" id="{00000000-0008-0000-1000-0000023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Unit is missing data points</a:t>
          </a:r>
        </a:p>
      </xdr:txBody>
    </xdr:sp>
    <xdr:clientData/>
  </xdr:twoCellAnchor>
  <xdr:twoCellAnchor editAs="oneCell">
    <xdr:from>
      <xdr:col>6</xdr:col>
      <xdr:colOff>704850</xdr:colOff>
      <xdr:row>6</xdr:row>
      <xdr:rowOff>171450</xdr:rowOff>
    </xdr:from>
    <xdr:to>
      <xdr:col>9</xdr:col>
      <xdr:colOff>819150</xdr:colOff>
      <xdr:row>8</xdr:row>
      <xdr:rowOff>0</xdr:rowOff>
    </xdr:to>
    <xdr:sp macro="" textlink="">
      <xdr:nvSpPr>
        <xdr:cNvPr id="77827" name="Check Box 3" hidden="1">
          <a:extLst>
            <a:ext uri="{63B3BB69-23CF-44E3-9099-C40C66FF867C}">
              <a14:compatExt xmlns:a14="http://schemas.microsoft.com/office/drawing/2010/main" spid="_x0000_s77827"/>
            </a:ext>
            <a:ext uri="{FF2B5EF4-FFF2-40B4-BE49-F238E27FC236}">
              <a16:creationId xmlns:a16="http://schemas.microsoft.com/office/drawing/2014/main" id="{00000000-0008-0000-1000-0000033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Format modified, return to unit for corrections</a:t>
          </a:r>
        </a:p>
      </xdr:txBody>
    </xdr:sp>
    <xdr:clientData/>
  </xdr:twoCellAnchor>
  <xdr:oneCellAnchor>
    <xdr:from>
      <xdr:col>6</xdr:col>
      <xdr:colOff>714375</xdr:colOff>
      <xdr:row>0</xdr:row>
      <xdr:rowOff>0</xdr:rowOff>
    </xdr:from>
    <xdr:ext cx="2795830" cy="552450"/>
    <xdr:sp macro="" textlink="">
      <xdr:nvSpPr>
        <xdr:cNvPr id="8" name="TextBox 7">
          <a:extLst>
            <a:ext uri="{FF2B5EF4-FFF2-40B4-BE49-F238E27FC236}">
              <a16:creationId xmlns:a16="http://schemas.microsoft.com/office/drawing/2014/main" id="{00000000-0008-0000-1000-000008000000}"/>
            </a:ext>
          </a:extLst>
        </xdr:cNvPr>
        <xdr:cNvSpPr txBox="1"/>
      </xdr:nvSpPr>
      <xdr:spPr>
        <a:xfrm>
          <a:off x="4791075" y="0"/>
          <a:ext cx="2795830"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US" sz="1400"/>
            <a:t>FY2022 Annual</a:t>
          </a:r>
          <a:r>
            <a:rPr lang="en-US" sz="1400" baseline="0"/>
            <a:t> Review Analysis</a:t>
          </a:r>
          <a:br>
            <a:rPr lang="en-US" sz="1400" baseline="0"/>
          </a:br>
          <a:r>
            <a:rPr lang="en-US" sz="1400" baseline="0"/>
            <a:t>- Unit Fiscal Vitality -</a:t>
          </a:r>
          <a:endParaRPr lang="en-US" sz="1400"/>
        </a:p>
      </xdr:txBody>
    </xdr:sp>
    <xdr:clientData/>
  </xdr:oneCellAnchor>
  <xdr:oneCellAnchor>
    <xdr:from>
      <xdr:col>0</xdr:col>
      <xdr:colOff>0</xdr:colOff>
      <xdr:row>54</xdr:row>
      <xdr:rowOff>34637</xdr:rowOff>
    </xdr:from>
    <xdr:ext cx="7689273" cy="454035"/>
    <xdr:sp macro="" textlink="">
      <xdr:nvSpPr>
        <xdr:cNvPr id="9" name="TextBox 8">
          <a:extLst>
            <a:ext uri="{FF2B5EF4-FFF2-40B4-BE49-F238E27FC236}">
              <a16:creationId xmlns:a16="http://schemas.microsoft.com/office/drawing/2014/main" id="{00000000-0008-0000-1000-000009000000}"/>
            </a:ext>
          </a:extLst>
        </xdr:cNvPr>
        <xdr:cNvSpPr txBox="1"/>
      </xdr:nvSpPr>
      <xdr:spPr>
        <a:xfrm>
          <a:off x="0" y="10288507"/>
          <a:ext cx="7689273" cy="4540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000" i="1"/>
            <a:t>Negative</a:t>
          </a:r>
          <a:r>
            <a:rPr lang="en-US" sz="1000" i="1" baseline="0"/>
            <a:t> Net Activity Reflects Spending of Carryover (GOF/DOF)</a:t>
          </a:r>
          <a:br>
            <a:rPr lang="en-US" sz="1000" i="1" baseline="0"/>
          </a:br>
          <a:r>
            <a:rPr lang="en-US" sz="1000" i="1" baseline="0"/>
            <a:t> or Funds Awarded/Recognized in a Prior Fiscal Period</a:t>
          </a:r>
          <a:endParaRPr lang="en-US" sz="1000" i="1"/>
        </a:p>
      </xdr:txBody>
    </xdr:sp>
    <xdr:clientData/>
  </xdr:oneCellAnchor>
  <xdr:twoCellAnchor>
    <xdr:from>
      <xdr:col>0</xdr:col>
      <xdr:colOff>39342</xdr:colOff>
      <xdr:row>81</xdr:row>
      <xdr:rowOff>86554</xdr:rowOff>
    </xdr:from>
    <xdr:to>
      <xdr:col>9</xdr:col>
      <xdr:colOff>1010478</xdr:colOff>
      <xdr:row>95</xdr:row>
      <xdr:rowOff>24847</xdr:rowOff>
    </xdr:to>
    <xdr:graphicFrame macro="">
      <xdr:nvGraphicFramePr>
        <xdr:cNvPr id="10" name="Chart 9">
          <a:extLst>
            <a:ext uri="{FF2B5EF4-FFF2-40B4-BE49-F238E27FC236}">
              <a16:creationId xmlns:a16="http://schemas.microsoft.com/office/drawing/2014/main" id="{00000000-0008-0000-1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pageSetUpPr fitToPage="1"/>
  </sheetPr>
  <dimension ref="A1:AJ45"/>
  <sheetViews>
    <sheetView tabSelected="1" zoomScaleNormal="100" zoomScaleSheetLayoutView="100" workbookViewId="0">
      <selection activeCell="A2" sqref="A2:P2"/>
    </sheetView>
  </sheetViews>
  <sheetFormatPr defaultColWidth="9.1328125" defaultRowHeight="12.75" x14ac:dyDescent="0.35"/>
  <cols>
    <col min="1" max="1" width="42.1328125" style="179" customWidth="1"/>
    <col min="2" max="2" width="16.73046875" style="179" customWidth="1"/>
    <col min="3" max="3" width="16.59765625" style="179" customWidth="1"/>
    <col min="4" max="4" width="16.73046875" style="179" hidden="1" customWidth="1"/>
    <col min="5" max="5" width="1.86328125" style="179" customWidth="1"/>
    <col min="6" max="9" width="16.73046875" style="179" customWidth="1"/>
    <col min="10" max="10" width="1.86328125" style="184" customWidth="1"/>
    <col min="11" max="12" width="16.73046875" style="179" customWidth="1"/>
    <col min="13" max="13" width="16.73046875" style="179" hidden="1" customWidth="1"/>
    <col min="14" max="14" width="1.86328125" style="184" customWidth="1"/>
    <col min="15" max="16" width="16.73046875" style="179" customWidth="1"/>
    <col min="17" max="17" width="16.73046875" style="179" hidden="1" customWidth="1"/>
    <col min="18" max="18" width="22.3984375" style="179" customWidth="1"/>
    <col min="19" max="19" width="13.3984375" style="179" customWidth="1"/>
    <col min="20" max="20" width="11.265625" style="179" customWidth="1"/>
    <col min="21" max="16384" width="9.1328125" style="179"/>
  </cols>
  <sheetData>
    <row r="1" spans="1:36" ht="13.15" x14ac:dyDescent="0.4">
      <c r="A1" s="211"/>
      <c r="B1" s="211"/>
      <c r="C1" s="211"/>
      <c r="D1" s="211"/>
      <c r="E1" s="211"/>
      <c r="F1" s="211"/>
      <c r="G1" s="211"/>
      <c r="H1" s="211"/>
      <c r="I1" s="211"/>
      <c r="J1" s="211"/>
      <c r="K1" s="211"/>
      <c r="L1" s="211"/>
      <c r="M1" s="212"/>
      <c r="N1" s="211"/>
      <c r="O1" s="211"/>
      <c r="P1" s="211"/>
      <c r="R1" s="178"/>
      <c r="S1" s="178"/>
      <c r="T1" s="178"/>
      <c r="U1" s="178"/>
    </row>
    <row r="2" spans="1:36" ht="18" x14ac:dyDescent="0.55000000000000004">
      <c r="A2" s="587" t="e">
        <f>CONCATENATE(LEFT(GOF!A2:Q2,(FIND("-",GOF!A2:Q2) -1 )), "ALL FUNDS ROLLUP")</f>
        <v>#VALUE!</v>
      </c>
      <c r="B2" s="587"/>
      <c r="C2" s="587"/>
      <c r="D2" s="587"/>
      <c r="E2" s="587"/>
      <c r="F2" s="587"/>
      <c r="G2" s="587"/>
      <c r="H2" s="587"/>
      <c r="I2" s="587"/>
      <c r="J2" s="587"/>
      <c r="K2" s="587"/>
      <c r="L2" s="587"/>
      <c r="M2" s="588"/>
      <c r="N2" s="588"/>
      <c r="O2" s="588"/>
      <c r="P2" s="588"/>
      <c r="Q2" s="180"/>
      <c r="R2" s="181"/>
      <c r="S2" s="181"/>
      <c r="T2" s="181"/>
      <c r="U2" s="181"/>
      <c r="V2" s="181"/>
      <c r="W2" s="181"/>
      <c r="X2" s="181"/>
      <c r="Y2" s="181"/>
      <c r="Z2" s="181"/>
      <c r="AA2" s="181"/>
      <c r="AB2" s="181"/>
      <c r="AC2" s="181"/>
      <c r="AD2" s="181"/>
      <c r="AE2" s="181"/>
      <c r="AF2" s="181"/>
      <c r="AG2" s="181"/>
      <c r="AH2" s="181"/>
      <c r="AI2" s="181"/>
    </row>
    <row r="3" spans="1:36" ht="18" x14ac:dyDescent="0.4">
      <c r="A3" s="589" t="s">
        <v>0</v>
      </c>
      <c r="B3" s="589"/>
      <c r="C3" s="589"/>
      <c r="D3" s="589"/>
      <c r="E3" s="589"/>
      <c r="F3" s="589"/>
      <c r="G3" s="589"/>
      <c r="H3" s="589"/>
      <c r="I3" s="559"/>
      <c r="J3" s="211"/>
      <c r="K3" s="213"/>
      <c r="L3" s="213"/>
      <c r="M3" s="213"/>
      <c r="N3" s="211"/>
      <c r="O3" s="213"/>
      <c r="P3" s="213"/>
      <c r="Q3" s="180"/>
      <c r="R3" s="181"/>
      <c r="S3" s="181"/>
      <c r="T3" s="181"/>
      <c r="U3" s="181"/>
      <c r="V3" s="181"/>
      <c r="W3" s="181"/>
      <c r="X3" s="181"/>
      <c r="Y3" s="181"/>
      <c r="Z3" s="181"/>
      <c r="AA3" s="181"/>
      <c r="AB3" s="181"/>
      <c r="AC3" s="181"/>
      <c r="AD3" s="181"/>
      <c r="AE3" s="181"/>
      <c r="AF3" s="181"/>
      <c r="AG3" s="181"/>
      <c r="AH3" s="181"/>
      <c r="AI3" s="181"/>
    </row>
    <row r="4" spans="1:36" ht="93.75" customHeight="1" x14ac:dyDescent="0.35">
      <c r="A4" s="595" t="s">
        <v>1</v>
      </c>
      <c r="B4" s="595"/>
      <c r="C4" s="595"/>
      <c r="D4" s="595"/>
      <c r="E4" s="595"/>
      <c r="F4" s="595"/>
      <c r="G4" s="595"/>
      <c r="H4" s="595"/>
      <c r="I4" s="595"/>
      <c r="J4" s="595"/>
      <c r="K4" s="595"/>
      <c r="L4" s="595"/>
      <c r="M4" s="595"/>
      <c r="N4" s="595"/>
      <c r="O4" s="595"/>
      <c r="P4" s="595"/>
      <c r="Q4" s="182"/>
      <c r="R4" s="181"/>
      <c r="S4" s="181"/>
      <c r="T4" s="181"/>
      <c r="U4" s="181"/>
      <c r="V4" s="181"/>
      <c r="W4" s="181"/>
      <c r="X4" s="181"/>
      <c r="Y4" s="181"/>
      <c r="Z4" s="181"/>
      <c r="AA4" s="181"/>
      <c r="AB4" s="181"/>
      <c r="AC4" s="181"/>
      <c r="AD4" s="181"/>
      <c r="AE4" s="181"/>
      <c r="AF4" s="181"/>
      <c r="AG4" s="181"/>
      <c r="AH4" s="181"/>
      <c r="AI4" s="181"/>
      <c r="AJ4" s="181"/>
    </row>
    <row r="5" spans="1:36" ht="6.75" customHeight="1" x14ac:dyDescent="0.35">
      <c r="A5" s="590"/>
      <c r="B5" s="590"/>
      <c r="C5" s="590"/>
      <c r="D5" s="590"/>
      <c r="E5" s="590"/>
      <c r="F5" s="590"/>
      <c r="G5" s="590"/>
      <c r="H5" s="590"/>
      <c r="I5" s="560"/>
      <c r="J5" s="214"/>
      <c r="K5" s="560"/>
      <c r="L5" s="560"/>
      <c r="M5" s="560"/>
      <c r="N5" s="214"/>
      <c r="O5" s="560"/>
      <c r="P5" s="560"/>
      <c r="Q5" s="183"/>
      <c r="R5" s="181"/>
      <c r="S5" s="181"/>
      <c r="T5" s="181"/>
      <c r="U5" s="181"/>
      <c r="V5" s="181"/>
      <c r="W5" s="181"/>
      <c r="X5" s="181"/>
      <c r="Y5" s="181"/>
      <c r="Z5" s="181"/>
      <c r="AA5" s="181"/>
      <c r="AB5" s="181"/>
      <c r="AC5" s="181"/>
      <c r="AD5" s="181"/>
      <c r="AE5" s="181"/>
      <c r="AF5" s="181"/>
      <c r="AG5" s="181"/>
      <c r="AH5" s="181"/>
      <c r="AI5" s="181"/>
    </row>
    <row r="6" spans="1:36" ht="6.75" customHeight="1" x14ac:dyDescent="0.45">
      <c r="A6" s="212"/>
      <c r="B6" s="212"/>
      <c r="C6" s="212"/>
      <c r="D6" s="212"/>
      <c r="E6" s="212"/>
      <c r="F6" s="212"/>
      <c r="G6" s="212"/>
      <c r="H6" s="212"/>
      <c r="I6" s="212"/>
      <c r="J6" s="215"/>
      <c r="K6" s="212"/>
      <c r="L6" s="212"/>
      <c r="M6" s="212"/>
      <c r="N6" s="215"/>
      <c r="O6" s="212"/>
      <c r="P6" s="212"/>
      <c r="Q6" s="185"/>
      <c r="R6" s="181"/>
      <c r="S6" s="181"/>
      <c r="T6" s="181"/>
      <c r="U6" s="181"/>
      <c r="V6" s="181"/>
      <c r="W6" s="181"/>
      <c r="X6" s="181"/>
      <c r="Y6" s="181"/>
      <c r="Z6" s="181"/>
      <c r="AA6" s="181"/>
      <c r="AB6" s="181"/>
      <c r="AC6" s="181"/>
      <c r="AD6" s="181"/>
      <c r="AE6" s="181"/>
      <c r="AF6" s="181"/>
      <c r="AG6" s="181"/>
      <c r="AH6" s="181"/>
      <c r="AI6" s="181"/>
    </row>
    <row r="7" spans="1:36" ht="3.75" customHeight="1" x14ac:dyDescent="0.35">
      <c r="A7" s="593"/>
      <c r="B7" s="594"/>
      <c r="C7" s="594"/>
      <c r="D7" s="594"/>
      <c r="E7" s="594"/>
      <c r="F7" s="594"/>
      <c r="G7" s="594"/>
      <c r="H7" s="594"/>
      <c r="I7" s="561"/>
      <c r="J7" s="216"/>
      <c r="K7" s="561"/>
      <c r="L7" s="561"/>
      <c r="M7" s="561"/>
      <c r="N7" s="216"/>
      <c r="O7" s="561"/>
      <c r="P7" s="561"/>
      <c r="Q7" s="186"/>
      <c r="R7" s="181"/>
      <c r="S7" s="181"/>
      <c r="T7" s="181"/>
      <c r="U7" s="181"/>
      <c r="V7" s="181"/>
      <c r="W7" s="181"/>
      <c r="X7" s="181"/>
      <c r="Y7" s="181"/>
      <c r="Z7" s="181"/>
      <c r="AA7" s="181"/>
      <c r="AB7" s="181"/>
      <c r="AC7" s="181"/>
      <c r="AD7" s="181"/>
      <c r="AE7" s="181"/>
      <c r="AF7" s="181"/>
      <c r="AG7" s="181"/>
      <c r="AH7" s="181"/>
      <c r="AI7" s="181"/>
    </row>
    <row r="8" spans="1:36" s="189" customFormat="1" ht="15" customHeight="1" x14ac:dyDescent="0.4">
      <c r="A8" s="217"/>
      <c r="B8" s="596" t="s">
        <v>2</v>
      </c>
      <c r="C8" s="596"/>
      <c r="D8" s="562"/>
      <c r="E8" s="218"/>
      <c r="F8" s="596" t="s">
        <v>3</v>
      </c>
      <c r="G8" s="596"/>
      <c r="H8" s="596"/>
      <c r="I8" s="596"/>
      <c r="J8" s="218"/>
      <c r="K8" s="591" t="s">
        <v>4</v>
      </c>
      <c r="L8" s="592"/>
      <c r="M8" s="219"/>
      <c r="N8" s="218"/>
      <c r="O8" s="591" t="s">
        <v>5</v>
      </c>
      <c r="P8" s="592"/>
      <c r="Q8" s="187"/>
      <c r="R8" s="181"/>
      <c r="S8" s="181"/>
      <c r="T8" s="181"/>
      <c r="U8" s="181"/>
      <c r="V8" s="181"/>
      <c r="W8" s="181"/>
      <c r="X8" s="188"/>
      <c r="Y8" s="188"/>
      <c r="Z8" s="188"/>
      <c r="AA8" s="188"/>
      <c r="AB8" s="188"/>
      <c r="AC8" s="188"/>
      <c r="AD8" s="188"/>
      <c r="AE8" s="188"/>
      <c r="AF8" s="188"/>
      <c r="AG8" s="188"/>
      <c r="AH8" s="188"/>
      <c r="AI8" s="188"/>
      <c r="AJ8" s="188"/>
    </row>
    <row r="9" spans="1:36" s="189" customFormat="1" ht="47.25" x14ac:dyDescent="0.4">
      <c r="A9" s="220"/>
      <c r="B9" s="562" t="s">
        <v>6</v>
      </c>
      <c r="C9" s="562" t="s">
        <v>7</v>
      </c>
      <c r="D9" s="562" t="s">
        <v>8</v>
      </c>
      <c r="E9" s="222"/>
      <c r="F9" s="562" t="s">
        <v>9</v>
      </c>
      <c r="G9" s="221" t="s">
        <v>10</v>
      </c>
      <c r="H9" s="221" t="s">
        <v>11</v>
      </c>
      <c r="I9" s="562" t="s">
        <v>12</v>
      </c>
      <c r="J9" s="222"/>
      <c r="K9" s="562" t="s">
        <v>13</v>
      </c>
      <c r="L9" s="562" t="s">
        <v>14</v>
      </c>
      <c r="M9" s="562" t="s">
        <v>8</v>
      </c>
      <c r="N9" s="222"/>
      <c r="O9" s="562" t="s">
        <v>15</v>
      </c>
      <c r="P9" s="562" t="s">
        <v>16</v>
      </c>
      <c r="Q9" s="190" t="s">
        <v>8</v>
      </c>
      <c r="R9" s="397"/>
      <c r="S9" s="181"/>
      <c r="T9" s="181"/>
      <c r="U9" s="181"/>
      <c r="V9" s="181"/>
      <c r="W9" s="181"/>
      <c r="X9" s="188"/>
      <c r="Y9" s="188"/>
      <c r="Z9" s="188"/>
      <c r="AA9" s="188"/>
      <c r="AB9" s="188"/>
      <c r="AC9" s="188"/>
      <c r="AD9" s="188"/>
      <c r="AE9" s="188"/>
      <c r="AF9" s="188"/>
      <c r="AG9" s="188"/>
      <c r="AH9" s="188"/>
      <c r="AI9" s="188"/>
      <c r="AJ9" s="188"/>
    </row>
    <row r="10" spans="1:36" s="189" customFormat="1" ht="15" customHeight="1" x14ac:dyDescent="0.4">
      <c r="A10" s="488" t="s">
        <v>17</v>
      </c>
      <c r="B10" s="333"/>
      <c r="C10" s="333"/>
      <c r="D10" s="333"/>
      <c r="E10" s="334"/>
      <c r="F10" s="333"/>
      <c r="G10" s="336"/>
      <c r="H10" s="336"/>
      <c r="I10" s="333"/>
      <c r="J10" s="334"/>
      <c r="K10" s="333"/>
      <c r="L10" s="333"/>
      <c r="M10" s="333"/>
      <c r="N10" s="334"/>
      <c r="O10" s="333"/>
      <c r="P10" s="333"/>
      <c r="Q10" s="191"/>
      <c r="R10" s="188"/>
      <c r="S10" s="188"/>
      <c r="T10" s="188"/>
      <c r="U10" s="188"/>
      <c r="V10" s="188"/>
      <c r="W10" s="188"/>
      <c r="X10" s="188"/>
      <c r="Y10" s="188"/>
      <c r="Z10" s="188"/>
      <c r="AA10" s="188"/>
      <c r="AB10" s="188"/>
      <c r="AC10" s="188"/>
      <c r="AD10" s="188"/>
      <c r="AE10" s="188"/>
      <c r="AF10" s="188"/>
      <c r="AG10" s="188"/>
      <c r="AH10" s="188"/>
      <c r="AI10" s="188"/>
      <c r="AJ10" s="188"/>
    </row>
    <row r="11" spans="1:36" s="189" customFormat="1" ht="15" customHeight="1" x14ac:dyDescent="0.4">
      <c r="A11" s="488" t="s">
        <v>18</v>
      </c>
      <c r="B11" s="337"/>
      <c r="C11" s="337"/>
      <c r="D11" s="337"/>
      <c r="E11" s="340"/>
      <c r="F11" s="337"/>
      <c r="G11" s="338"/>
      <c r="H11" s="338"/>
      <c r="I11" s="339"/>
      <c r="J11" s="340"/>
      <c r="K11" s="339"/>
      <c r="L11" s="339"/>
      <c r="M11" s="337"/>
      <c r="N11" s="340"/>
      <c r="O11" s="339"/>
      <c r="P11" s="339"/>
      <c r="Q11" s="191"/>
      <c r="R11" s="188"/>
      <c r="S11" s="188"/>
      <c r="T11" s="188"/>
      <c r="U11" s="188"/>
      <c r="V11" s="188"/>
      <c r="W11" s="188"/>
      <c r="X11" s="188"/>
      <c r="Y11" s="188"/>
      <c r="Z11" s="188"/>
      <c r="AA11" s="188"/>
      <c r="AB11" s="188"/>
      <c r="AC11" s="188"/>
      <c r="AD11" s="188"/>
      <c r="AE11" s="188"/>
      <c r="AF11" s="188"/>
      <c r="AG11" s="188"/>
      <c r="AH11" s="188"/>
      <c r="AI11" s="188"/>
      <c r="AJ11" s="188"/>
    </row>
    <row r="12" spans="1:36" s="194" customFormat="1" ht="15" customHeight="1" x14ac:dyDescent="0.4">
      <c r="A12" s="489" t="s">
        <v>19</v>
      </c>
      <c r="B12" s="361">
        <f>+GOF!B10+GOF!B13</f>
        <v>0</v>
      </c>
      <c r="C12" s="361">
        <f>+GOF!C10+GOF!C13</f>
        <v>0</v>
      </c>
      <c r="D12" s="341"/>
      <c r="E12" s="358"/>
      <c r="F12" s="341">
        <f>+GOF!E10+GOF!E13</f>
        <v>0</v>
      </c>
      <c r="G12" s="419">
        <f>+GOF!F10+GOF!F13</f>
        <v>0</v>
      </c>
      <c r="H12" s="419">
        <f>+GOF!G10+GOF!G13</f>
        <v>0</v>
      </c>
      <c r="I12" s="472">
        <f>+GOF!H10+GOF!H13</f>
        <v>0</v>
      </c>
      <c r="J12" s="340"/>
      <c r="K12" s="472">
        <f>+GOF!K10+GOF!K13</f>
        <v>0</v>
      </c>
      <c r="L12" s="472">
        <f>+GOF!L10+GOF!L13</f>
        <v>0</v>
      </c>
      <c r="M12" s="472"/>
      <c r="N12" s="340"/>
      <c r="O12" s="472">
        <f>+GOF!O10+GOF!O13</f>
        <v>0</v>
      </c>
      <c r="P12" s="472">
        <f>+GOF!P10+GOF!P13</f>
        <v>0</v>
      </c>
      <c r="Q12" s="192"/>
      <c r="R12" s="193"/>
      <c r="S12" s="193"/>
      <c r="T12" s="193"/>
      <c r="U12" s="193"/>
      <c r="V12" s="193"/>
      <c r="W12" s="193"/>
      <c r="X12" s="193"/>
      <c r="Y12" s="193"/>
      <c r="Z12" s="193"/>
      <c r="AA12" s="193"/>
      <c r="AB12" s="193"/>
      <c r="AC12" s="193"/>
      <c r="AD12" s="193"/>
      <c r="AE12" s="193"/>
      <c r="AF12" s="193"/>
      <c r="AG12" s="193"/>
      <c r="AH12" s="193"/>
      <c r="AI12" s="193"/>
      <c r="AJ12" s="193"/>
    </row>
    <row r="13" spans="1:36" s="194" customFormat="1" ht="15" customHeight="1" x14ac:dyDescent="0.4">
      <c r="A13" s="489" t="s">
        <v>20</v>
      </c>
      <c r="B13" s="365">
        <f>+GOF!B11+GOF!B14</f>
        <v>0</v>
      </c>
      <c r="C13" s="365">
        <f>+GOF!C11+GOF!C14</f>
        <v>0</v>
      </c>
      <c r="D13" s="344"/>
      <c r="E13" s="316"/>
      <c r="F13" s="344">
        <f>+GOF!E11+GOF!E14</f>
        <v>0</v>
      </c>
      <c r="G13" s="420">
        <f>+GOF!F11+GOF!F14</f>
        <v>0</v>
      </c>
      <c r="H13" s="420">
        <f>+GOF!G11+GOF!G14</f>
        <v>0</v>
      </c>
      <c r="I13" s="346">
        <f>+GOF!H11+GOF!H14</f>
        <v>0</v>
      </c>
      <c r="J13" s="340"/>
      <c r="K13" s="346">
        <f>+GOF!K11+GOF!K14</f>
        <v>0</v>
      </c>
      <c r="L13" s="346">
        <f>+GOF!L11+GOF!L14</f>
        <v>0</v>
      </c>
      <c r="M13" s="346"/>
      <c r="N13" s="340"/>
      <c r="O13" s="346">
        <f>+GOF!O11+GOF!O14</f>
        <v>0</v>
      </c>
      <c r="P13" s="346">
        <f>+GOF!P11+GOF!P14</f>
        <v>0</v>
      </c>
      <c r="Q13" s="123"/>
      <c r="R13" s="195"/>
      <c r="S13" s="384"/>
      <c r="T13" s="193"/>
      <c r="U13" s="193"/>
      <c r="V13" s="193"/>
      <c r="W13" s="193"/>
      <c r="X13" s="193"/>
      <c r="Y13" s="193"/>
      <c r="Z13" s="193"/>
      <c r="AA13" s="193"/>
      <c r="AB13" s="193"/>
      <c r="AC13" s="193"/>
      <c r="AD13" s="193"/>
      <c r="AE13" s="193"/>
      <c r="AF13" s="193"/>
      <c r="AG13" s="193"/>
      <c r="AH13" s="193"/>
      <c r="AI13" s="193"/>
      <c r="AJ13" s="193"/>
    </row>
    <row r="14" spans="1:36" s="189" customFormat="1" ht="15" customHeight="1" x14ac:dyDescent="0.4">
      <c r="A14" s="488" t="s">
        <v>21</v>
      </c>
      <c r="B14" s="413"/>
      <c r="C14" s="413"/>
      <c r="D14" s="347"/>
      <c r="E14" s="316"/>
      <c r="F14" s="347"/>
      <c r="G14" s="338"/>
      <c r="H14" s="338"/>
      <c r="I14" s="350"/>
      <c r="J14" s="340"/>
      <c r="K14" s="350"/>
      <c r="L14" s="350"/>
      <c r="M14" s="350"/>
      <c r="N14" s="340"/>
      <c r="O14" s="350"/>
      <c r="P14" s="350"/>
      <c r="Q14" s="196"/>
      <c r="R14" s="395"/>
      <c r="S14" s="384"/>
      <c r="T14" s="188"/>
      <c r="U14" s="188"/>
      <c r="V14" s="188"/>
      <c r="W14" s="188"/>
      <c r="X14" s="188"/>
      <c r="Y14" s="188"/>
      <c r="Z14" s="188"/>
      <c r="AA14" s="188"/>
      <c r="AB14" s="188"/>
      <c r="AC14" s="188"/>
      <c r="AD14" s="188"/>
      <c r="AE14" s="188"/>
      <c r="AF14" s="188"/>
      <c r="AG14" s="188"/>
      <c r="AH14" s="188"/>
      <c r="AI14" s="188"/>
      <c r="AJ14" s="188"/>
    </row>
    <row r="15" spans="1:36" s="194" customFormat="1" ht="15" customHeight="1" x14ac:dyDescent="0.4">
      <c r="A15" s="489" t="s">
        <v>19</v>
      </c>
      <c r="B15" s="365">
        <f>+DOF!B10</f>
        <v>0</v>
      </c>
      <c r="C15" s="365">
        <f>+DOF!C10</f>
        <v>0</v>
      </c>
      <c r="D15" s="344"/>
      <c r="E15" s="316"/>
      <c r="F15" s="344">
        <f>+DOF!E10</f>
        <v>0</v>
      </c>
      <c r="G15" s="420">
        <f>+DOF!F10</f>
        <v>0</v>
      </c>
      <c r="H15" s="420">
        <f>+DOF!G10</f>
        <v>0</v>
      </c>
      <c r="I15" s="346">
        <f>+DOF!H10</f>
        <v>0</v>
      </c>
      <c r="J15" s="340"/>
      <c r="K15" s="346">
        <f>+DOF!K10</f>
        <v>0</v>
      </c>
      <c r="L15" s="346">
        <f>+DOF!L10</f>
        <v>0</v>
      </c>
      <c r="M15" s="346"/>
      <c r="N15" s="340"/>
      <c r="O15" s="346">
        <f>+DOF!O10</f>
        <v>0</v>
      </c>
      <c r="P15" s="346">
        <f>+DOF!P10</f>
        <v>0</v>
      </c>
      <c r="Q15" s="123"/>
      <c r="R15" s="195"/>
      <c r="S15" s="193"/>
      <c r="T15" s="193"/>
      <c r="U15" s="193"/>
      <c r="V15" s="193"/>
      <c r="W15" s="193"/>
      <c r="X15" s="193"/>
      <c r="Y15" s="193"/>
      <c r="Z15" s="193"/>
      <c r="AA15" s="193"/>
      <c r="AB15" s="193"/>
      <c r="AC15" s="193"/>
      <c r="AD15" s="193"/>
      <c r="AE15" s="193"/>
      <c r="AF15" s="193"/>
      <c r="AG15" s="193"/>
      <c r="AH15" s="193"/>
      <c r="AI15" s="193"/>
      <c r="AJ15" s="193"/>
    </row>
    <row r="16" spans="1:36" s="194" customFormat="1" ht="15" customHeight="1" x14ac:dyDescent="0.4">
      <c r="A16" s="489" t="s">
        <v>20</v>
      </c>
      <c r="B16" s="365">
        <f>+DOF!B11</f>
        <v>0</v>
      </c>
      <c r="C16" s="365">
        <f>+DOF!C11</f>
        <v>0</v>
      </c>
      <c r="D16" s="344"/>
      <c r="E16" s="316"/>
      <c r="F16" s="344">
        <f>+DOF!E11</f>
        <v>0</v>
      </c>
      <c r="G16" s="420">
        <f>+DOF!F11</f>
        <v>0</v>
      </c>
      <c r="H16" s="420">
        <f>+DOF!G11</f>
        <v>0</v>
      </c>
      <c r="I16" s="346">
        <f>+DOF!H11</f>
        <v>0</v>
      </c>
      <c r="J16" s="340"/>
      <c r="K16" s="346">
        <f>+DOF!K11</f>
        <v>0</v>
      </c>
      <c r="L16" s="346">
        <f>+DOF!L11</f>
        <v>0</v>
      </c>
      <c r="M16" s="346"/>
      <c r="N16" s="340"/>
      <c r="O16" s="346">
        <f>+DOF!O11</f>
        <v>0</v>
      </c>
      <c r="P16" s="346">
        <f>+DOF!P11</f>
        <v>0</v>
      </c>
      <c r="Q16" s="123"/>
      <c r="R16" s="195"/>
      <c r="S16" s="193"/>
      <c r="T16" s="193"/>
      <c r="U16" s="193"/>
      <c r="V16" s="193"/>
      <c r="W16" s="193"/>
      <c r="X16" s="193"/>
      <c r="Y16" s="193"/>
      <c r="Z16" s="193"/>
      <c r="AA16" s="193"/>
      <c r="AB16" s="193"/>
      <c r="AC16" s="193"/>
      <c r="AD16" s="193"/>
      <c r="AE16" s="193"/>
      <c r="AF16" s="193"/>
      <c r="AG16" s="193"/>
      <c r="AH16" s="193"/>
      <c r="AI16" s="193"/>
      <c r="AJ16" s="193"/>
    </row>
    <row r="17" spans="1:36" s="189" customFormat="1" ht="15" customHeight="1" x14ac:dyDescent="0.4">
      <c r="A17" s="488" t="s">
        <v>22</v>
      </c>
      <c r="B17" s="413"/>
      <c r="C17" s="413"/>
      <c r="D17" s="347"/>
      <c r="E17" s="316"/>
      <c r="F17" s="347"/>
      <c r="G17" s="338"/>
      <c r="H17" s="338"/>
      <c r="I17" s="350"/>
      <c r="J17" s="340"/>
      <c r="K17" s="350"/>
      <c r="L17" s="350"/>
      <c r="M17" s="350"/>
      <c r="N17" s="340"/>
      <c r="O17" s="350"/>
      <c r="P17" s="350"/>
      <c r="Q17" s="196"/>
      <c r="R17" s="197"/>
      <c r="S17" s="188"/>
      <c r="T17" s="188"/>
      <c r="U17" s="188"/>
      <c r="V17" s="188"/>
      <c r="W17" s="188"/>
      <c r="X17" s="188"/>
      <c r="Y17" s="188"/>
      <c r="Z17" s="188"/>
      <c r="AA17" s="188"/>
      <c r="AB17" s="188"/>
      <c r="AC17" s="188"/>
      <c r="AD17" s="188"/>
      <c r="AE17" s="188"/>
      <c r="AF17" s="188"/>
      <c r="AG17" s="188"/>
      <c r="AH17" s="188"/>
      <c r="AI17" s="188"/>
      <c r="AJ17" s="188"/>
    </row>
    <row r="18" spans="1:36" s="194" customFormat="1" ht="15" customHeight="1" x14ac:dyDescent="0.4">
      <c r="A18" s="489" t="s">
        <v>23</v>
      </c>
      <c r="B18" s="365">
        <f>+'Special State Appropriations'!B12</f>
        <v>0</v>
      </c>
      <c r="C18" s="365">
        <f>+'Special State Appropriations'!C12</f>
        <v>0</v>
      </c>
      <c r="D18" s="344"/>
      <c r="E18" s="316"/>
      <c r="F18" s="344">
        <f>+'Special State Appropriations'!E12</f>
        <v>0</v>
      </c>
      <c r="G18" s="420">
        <f>+'Special State Appropriations'!F12</f>
        <v>0</v>
      </c>
      <c r="H18" s="420">
        <f>+'Special State Appropriations'!G12</f>
        <v>0</v>
      </c>
      <c r="I18" s="346">
        <f>+'Special State Appropriations'!H12</f>
        <v>0</v>
      </c>
      <c r="J18" s="340"/>
      <c r="K18" s="346">
        <f>+'Special State Appropriations'!K12</f>
        <v>0</v>
      </c>
      <c r="L18" s="346">
        <f>+'Special State Appropriations'!L12</f>
        <v>0</v>
      </c>
      <c r="M18" s="346"/>
      <c r="N18" s="340"/>
      <c r="O18" s="346">
        <f>+'Special State Appropriations'!O12</f>
        <v>0</v>
      </c>
      <c r="P18" s="346">
        <f>+'Special State Appropriations'!P12</f>
        <v>0</v>
      </c>
      <c r="Q18" s="123"/>
      <c r="R18" s="195"/>
      <c r="S18" s="193"/>
      <c r="T18" s="193"/>
      <c r="U18" s="193"/>
      <c r="V18" s="193"/>
      <c r="W18" s="193"/>
      <c r="X18" s="193"/>
      <c r="Y18" s="193"/>
      <c r="Z18" s="193"/>
      <c r="AA18" s="193"/>
      <c r="AB18" s="193"/>
      <c r="AC18" s="193"/>
      <c r="AD18" s="193"/>
      <c r="AE18" s="193"/>
      <c r="AF18" s="193"/>
      <c r="AG18" s="193"/>
      <c r="AH18" s="193"/>
      <c r="AI18" s="193"/>
      <c r="AJ18" s="193"/>
    </row>
    <row r="19" spans="1:36" s="194" customFormat="1" ht="15" customHeight="1" x14ac:dyDescent="0.4">
      <c r="A19" s="489" t="s">
        <v>24</v>
      </c>
      <c r="B19" s="365">
        <f>+'Sponsored Projects'!B11</f>
        <v>0</v>
      </c>
      <c r="C19" s="365">
        <f>+'Sponsored Projects'!C11</f>
        <v>0</v>
      </c>
      <c r="D19" s="344"/>
      <c r="E19" s="316"/>
      <c r="F19" s="344">
        <f>+'Sponsored Projects'!E11</f>
        <v>0</v>
      </c>
      <c r="G19" s="420">
        <f>+'Sponsored Projects'!F11</f>
        <v>0</v>
      </c>
      <c r="H19" s="420">
        <f>+'Sponsored Projects'!G11</f>
        <v>0</v>
      </c>
      <c r="I19" s="346">
        <f>+'Sponsored Projects'!H11</f>
        <v>0</v>
      </c>
      <c r="J19" s="340"/>
      <c r="K19" s="346">
        <f>+'Sponsored Projects'!K11</f>
        <v>0</v>
      </c>
      <c r="L19" s="346">
        <f>+'Sponsored Projects'!L11</f>
        <v>0</v>
      </c>
      <c r="M19" s="346"/>
      <c r="N19" s="340"/>
      <c r="O19" s="346">
        <f>+'Sponsored Projects'!O11</f>
        <v>0</v>
      </c>
      <c r="P19" s="346">
        <f>+'Sponsored Projects'!P11</f>
        <v>0</v>
      </c>
      <c r="Q19" s="123"/>
      <c r="R19" s="195"/>
      <c r="S19" s="193"/>
      <c r="T19" s="193"/>
      <c r="U19" s="193"/>
      <c r="V19" s="193"/>
      <c r="W19" s="193"/>
      <c r="X19" s="193"/>
      <c r="Y19" s="193"/>
      <c r="Z19" s="193"/>
      <c r="AA19" s="193"/>
      <c r="AB19" s="193"/>
      <c r="AC19" s="193"/>
      <c r="AD19" s="193"/>
      <c r="AE19" s="193"/>
      <c r="AF19" s="193"/>
      <c r="AG19" s="193"/>
      <c r="AH19" s="193"/>
      <c r="AI19" s="193"/>
      <c r="AJ19" s="193"/>
    </row>
    <row r="20" spans="1:36" s="194" customFormat="1" ht="15" customHeight="1" x14ac:dyDescent="0.4">
      <c r="A20" s="489" t="s">
        <v>25</v>
      </c>
      <c r="B20" s="365">
        <f>+'Student Aid'!B11</f>
        <v>0</v>
      </c>
      <c r="C20" s="365">
        <f>+'Student Aid'!C11</f>
        <v>0</v>
      </c>
      <c r="D20" s="344"/>
      <c r="E20" s="316"/>
      <c r="F20" s="344">
        <f>+'Student Aid'!E11</f>
        <v>0</v>
      </c>
      <c r="G20" s="420">
        <f>+'Student Aid'!F11</f>
        <v>0</v>
      </c>
      <c r="H20" s="420">
        <f>+'Student Aid'!G11</f>
        <v>0</v>
      </c>
      <c r="I20" s="346">
        <f>+'Student Aid'!H11</f>
        <v>0</v>
      </c>
      <c r="J20" s="340"/>
      <c r="K20" s="346">
        <f>+'Student Aid'!K11</f>
        <v>0</v>
      </c>
      <c r="L20" s="346">
        <f>+'Student Aid'!L11</f>
        <v>0</v>
      </c>
      <c r="M20" s="346"/>
      <c r="N20" s="340"/>
      <c r="O20" s="346">
        <f>+'Student Aid'!O11</f>
        <v>0</v>
      </c>
      <c r="P20" s="346">
        <f>+'Student Aid'!P11</f>
        <v>0</v>
      </c>
      <c r="Q20" s="123"/>
      <c r="R20" s="195"/>
      <c r="S20" s="193"/>
      <c r="T20" s="193"/>
      <c r="U20" s="193"/>
      <c r="V20" s="193"/>
      <c r="W20" s="193"/>
      <c r="X20" s="193"/>
      <c r="Y20" s="193"/>
      <c r="Z20" s="193"/>
      <c r="AA20" s="193"/>
      <c r="AB20" s="193"/>
      <c r="AC20" s="193"/>
      <c r="AD20" s="193"/>
      <c r="AE20" s="193"/>
      <c r="AF20" s="193"/>
      <c r="AG20" s="193"/>
      <c r="AH20" s="193"/>
      <c r="AI20" s="193"/>
      <c r="AJ20" s="193"/>
    </row>
    <row r="21" spans="1:36" s="194" customFormat="1" ht="15" customHeight="1" x14ac:dyDescent="0.4">
      <c r="A21" s="489" t="s">
        <v>26</v>
      </c>
      <c r="B21" s="365">
        <f>+'Other Grant-Contract Types'!B11</f>
        <v>0</v>
      </c>
      <c r="C21" s="365">
        <f>+'Other Grant-Contract Types'!C11</f>
        <v>0</v>
      </c>
      <c r="D21" s="344"/>
      <c r="E21" s="316"/>
      <c r="F21" s="344">
        <f>+'Other Grant-Contract Types'!E11</f>
        <v>0</v>
      </c>
      <c r="G21" s="420">
        <f>+'Other Grant-Contract Types'!F11</f>
        <v>0</v>
      </c>
      <c r="H21" s="420">
        <f>+'Other Grant-Contract Types'!G11</f>
        <v>0</v>
      </c>
      <c r="I21" s="346">
        <f>+'Other Grant-Contract Types'!H11</f>
        <v>0</v>
      </c>
      <c r="J21" s="340"/>
      <c r="K21" s="346">
        <f>+'Other Grant-Contract Types'!K11</f>
        <v>0</v>
      </c>
      <c r="L21" s="346">
        <f>+'Other Grant-Contract Types'!L11</f>
        <v>0</v>
      </c>
      <c r="M21" s="346"/>
      <c r="N21" s="340"/>
      <c r="O21" s="346">
        <f>+'Other Grant-Contract Types'!O11</f>
        <v>0</v>
      </c>
      <c r="P21" s="346">
        <f>+'Other Grant-Contract Types'!P11</f>
        <v>0</v>
      </c>
      <c r="Q21" s="123"/>
      <c r="R21" s="195"/>
      <c r="S21" s="193"/>
      <c r="T21" s="193"/>
      <c r="U21" s="193"/>
      <c r="V21" s="193"/>
      <c r="W21" s="193"/>
      <c r="X21" s="193"/>
      <c r="Y21" s="193"/>
      <c r="Z21" s="193"/>
      <c r="AA21" s="193"/>
      <c r="AB21" s="193"/>
      <c r="AC21" s="193"/>
      <c r="AD21" s="193"/>
      <c r="AE21" s="193"/>
      <c r="AF21" s="193"/>
      <c r="AG21" s="193"/>
      <c r="AH21" s="193"/>
      <c r="AI21" s="193"/>
      <c r="AJ21" s="193"/>
    </row>
    <row r="22" spans="1:36" s="194" customFormat="1" ht="15" customHeight="1" x14ac:dyDescent="0.4">
      <c r="A22" s="489" t="s">
        <v>27</v>
      </c>
      <c r="B22" s="365">
        <f>+'Gifts-Discretionary'!B11</f>
        <v>0</v>
      </c>
      <c r="C22" s="365">
        <f>+'Gifts-Discretionary'!C11</f>
        <v>0</v>
      </c>
      <c r="D22" s="344"/>
      <c r="E22" s="316"/>
      <c r="F22" s="344">
        <f>+'Gifts-Discretionary'!E11</f>
        <v>0</v>
      </c>
      <c r="G22" s="420">
        <f>+'Gifts-Discretionary'!F11</f>
        <v>0</v>
      </c>
      <c r="H22" s="420">
        <f>+'Gifts-Discretionary'!G11</f>
        <v>0</v>
      </c>
      <c r="I22" s="346">
        <f>+'Gifts-Discretionary'!H11</f>
        <v>0</v>
      </c>
      <c r="J22" s="340"/>
      <c r="K22" s="346">
        <f>+'Gifts-Discretionary'!K11</f>
        <v>0</v>
      </c>
      <c r="L22" s="346">
        <f>+'Gifts-Discretionary'!L11</f>
        <v>0</v>
      </c>
      <c r="M22" s="346"/>
      <c r="N22" s="340"/>
      <c r="O22" s="346">
        <f>+'Gifts-Discretionary'!O11</f>
        <v>0</v>
      </c>
      <c r="P22" s="346">
        <f>+'Gifts-Discretionary'!P11</f>
        <v>0</v>
      </c>
      <c r="Q22" s="123"/>
      <c r="R22" s="195"/>
      <c r="S22" s="193"/>
      <c r="T22" s="193"/>
      <c r="U22" s="193"/>
      <c r="V22" s="193"/>
      <c r="W22" s="193"/>
      <c r="X22" s="193"/>
      <c r="Y22" s="193"/>
      <c r="Z22" s="193"/>
      <c r="AA22" s="193"/>
      <c r="AB22" s="193"/>
      <c r="AC22" s="193"/>
      <c r="AD22" s="193"/>
      <c r="AE22" s="193"/>
      <c r="AF22" s="193"/>
      <c r="AG22" s="193"/>
      <c r="AH22" s="193"/>
      <c r="AI22" s="193"/>
      <c r="AJ22" s="193"/>
    </row>
    <row r="23" spans="1:36" s="194" customFormat="1" ht="15" customHeight="1" x14ac:dyDescent="0.4">
      <c r="A23" s="489" t="s">
        <v>28</v>
      </c>
      <c r="B23" s="365">
        <f>+'Self Sustaining'!B11</f>
        <v>0</v>
      </c>
      <c r="C23" s="365">
        <f>+'Self Sustaining'!C11</f>
        <v>0</v>
      </c>
      <c r="D23" s="344"/>
      <c r="E23" s="316"/>
      <c r="F23" s="344">
        <f>+'Self Sustaining'!E11</f>
        <v>0</v>
      </c>
      <c r="G23" s="420">
        <f>+'Self Sustaining'!F11</f>
        <v>0</v>
      </c>
      <c r="H23" s="420">
        <f>+'Self Sustaining'!G11</f>
        <v>0</v>
      </c>
      <c r="I23" s="346">
        <f>+'Self Sustaining'!H11</f>
        <v>0</v>
      </c>
      <c r="J23" s="340"/>
      <c r="K23" s="346">
        <f>+'Self Sustaining'!K11</f>
        <v>0</v>
      </c>
      <c r="L23" s="346">
        <f>+'Self Sustaining'!L11</f>
        <v>0</v>
      </c>
      <c r="M23" s="346"/>
      <c r="N23" s="340"/>
      <c r="O23" s="346">
        <f>+'Self Sustaining'!O11</f>
        <v>0</v>
      </c>
      <c r="P23" s="346">
        <f>+'Self Sustaining'!P11</f>
        <v>0</v>
      </c>
      <c r="Q23" s="123"/>
      <c r="R23" s="195"/>
      <c r="S23" s="193"/>
      <c r="T23" s="193"/>
      <c r="U23" s="193"/>
      <c r="V23" s="193"/>
      <c r="W23" s="193"/>
      <c r="X23" s="193"/>
      <c r="Y23" s="193"/>
      <c r="Z23" s="193"/>
      <c r="AA23" s="193"/>
      <c r="AB23" s="193"/>
      <c r="AC23" s="193"/>
      <c r="AD23" s="193"/>
      <c r="AE23" s="193"/>
      <c r="AF23" s="193"/>
      <c r="AG23" s="193"/>
      <c r="AH23" s="193"/>
      <c r="AI23" s="193"/>
      <c r="AJ23" s="193"/>
    </row>
    <row r="24" spans="1:36" s="194" customFormat="1" ht="15" customHeight="1" x14ac:dyDescent="0.4">
      <c r="A24" s="489" t="s">
        <v>29</v>
      </c>
      <c r="B24" s="365">
        <f>+'UWC2 Fee Based Programs'!B11</f>
        <v>0</v>
      </c>
      <c r="C24" s="365">
        <f>+'UWC2 Fee Based Programs'!C11</f>
        <v>0</v>
      </c>
      <c r="D24" s="344"/>
      <c r="E24" s="316"/>
      <c r="F24" s="344">
        <f>+'UWC2 Fee Based Programs'!E11</f>
        <v>0</v>
      </c>
      <c r="G24" s="420">
        <f>+'UWC2 Fee Based Programs'!F11</f>
        <v>0</v>
      </c>
      <c r="H24" s="420">
        <f>+'UWC2 Fee Based Programs'!G11</f>
        <v>0</v>
      </c>
      <c r="I24" s="346">
        <f>+'UWC2 Fee Based Programs'!H11</f>
        <v>0</v>
      </c>
      <c r="J24" s="340"/>
      <c r="K24" s="346">
        <f>+'UWC2 Fee Based Programs'!K11</f>
        <v>0</v>
      </c>
      <c r="L24" s="346">
        <f>+'UWC2 Fee Based Programs'!L11</f>
        <v>0</v>
      </c>
      <c r="M24" s="346"/>
      <c r="N24" s="340"/>
      <c r="O24" s="346">
        <f>+'UWC2 Fee Based Programs'!O11</f>
        <v>0</v>
      </c>
      <c r="P24" s="346">
        <f>+'UWC2 Fee Based Programs'!P11</f>
        <v>0</v>
      </c>
      <c r="Q24" s="198">
        <f>+'Self Sustaining'!Q12</f>
        <v>0</v>
      </c>
      <c r="R24" s="195"/>
      <c r="S24" s="193"/>
      <c r="T24" s="193"/>
      <c r="U24" s="193"/>
      <c r="V24" s="193"/>
      <c r="W24" s="193"/>
      <c r="X24" s="193"/>
      <c r="Y24" s="193"/>
      <c r="Z24" s="193"/>
      <c r="AA24" s="193"/>
      <c r="AB24" s="193"/>
      <c r="AC24" s="193"/>
      <c r="AD24" s="193"/>
      <c r="AE24" s="193"/>
      <c r="AF24" s="193"/>
      <c r="AG24" s="193"/>
      <c r="AH24" s="193"/>
      <c r="AI24" s="193"/>
      <c r="AJ24" s="193"/>
    </row>
    <row r="25" spans="1:36" s="194" customFormat="1" ht="15" customHeight="1" x14ac:dyDescent="0.4">
      <c r="A25" s="489" t="s">
        <v>30</v>
      </c>
      <c r="B25" s="365">
        <f>+'Practice Plan'!B11</f>
        <v>0</v>
      </c>
      <c r="C25" s="365">
        <f>+'Practice Plan'!C11</f>
        <v>0</v>
      </c>
      <c r="D25" s="344"/>
      <c r="E25" s="316"/>
      <c r="F25" s="344">
        <f>+'Practice Plan'!E11</f>
        <v>0</v>
      </c>
      <c r="G25" s="420">
        <f>+'Practice Plan'!F11</f>
        <v>0</v>
      </c>
      <c r="H25" s="420">
        <f>+'Practice Plan'!G11</f>
        <v>0</v>
      </c>
      <c r="I25" s="346">
        <f>+'Practice Plan'!H11</f>
        <v>0</v>
      </c>
      <c r="J25" s="340"/>
      <c r="K25" s="346">
        <f>+'Practice Plan'!K11</f>
        <v>0</v>
      </c>
      <c r="L25" s="346">
        <f>+'Practice Plan'!L11</f>
        <v>0</v>
      </c>
      <c r="M25" s="346">
        <f>+'Practice Plan'!M11</f>
        <v>0</v>
      </c>
      <c r="N25" s="340"/>
      <c r="O25" s="346">
        <f>+'Practice Plan'!O11</f>
        <v>0</v>
      </c>
      <c r="P25" s="346">
        <f>+'Practice Plan'!P11</f>
        <v>0</v>
      </c>
      <c r="Q25" s="123"/>
      <c r="R25" s="195"/>
      <c r="S25" s="193"/>
      <c r="T25" s="193"/>
      <c r="U25" s="193"/>
      <c r="V25" s="193"/>
      <c r="W25" s="193"/>
      <c r="X25" s="193"/>
      <c r="Y25" s="193"/>
      <c r="Z25" s="193"/>
      <c r="AA25" s="193"/>
      <c r="AB25" s="193"/>
      <c r="AC25" s="193"/>
      <c r="AD25" s="193"/>
      <c r="AE25" s="193"/>
      <c r="AF25" s="193"/>
      <c r="AG25" s="193"/>
      <c r="AH25" s="193"/>
      <c r="AI25" s="193"/>
      <c r="AJ25" s="193"/>
    </row>
    <row r="26" spans="1:36" s="201" customFormat="1" ht="15" customHeight="1" x14ac:dyDescent="0.4">
      <c r="A26" s="238" t="s">
        <v>31</v>
      </c>
      <c r="B26" s="235">
        <f>SUM(B12:B25)</f>
        <v>0</v>
      </c>
      <c r="C26" s="235">
        <f>SUM(C12:C25)</f>
        <v>0</v>
      </c>
      <c r="D26" s="362"/>
      <c r="E26" s="316"/>
      <c r="F26" s="97">
        <f>SUM(F12:F25)</f>
        <v>0</v>
      </c>
      <c r="G26" s="421">
        <f>SUM(G12:G25)</f>
        <v>0</v>
      </c>
      <c r="H26" s="421">
        <f>SUM(H12:H25)</f>
        <v>0</v>
      </c>
      <c r="I26" s="98">
        <f>SUM(I12:I25)</f>
        <v>0</v>
      </c>
      <c r="J26" s="340"/>
      <c r="K26" s="98">
        <f>SUM(K12:K25)</f>
        <v>0</v>
      </c>
      <c r="L26" s="98">
        <f>SUM(L12:L25)</f>
        <v>0</v>
      </c>
      <c r="M26" s="98"/>
      <c r="N26" s="340"/>
      <c r="O26" s="98">
        <f>SUM(O12:O25)</f>
        <v>0</v>
      </c>
      <c r="P26" s="98">
        <f>SUM(P12:P25)</f>
        <v>0</v>
      </c>
      <c r="Q26" s="199"/>
      <c r="R26" s="200"/>
      <c r="S26" s="200"/>
      <c r="T26" s="200"/>
      <c r="U26" s="200"/>
      <c r="V26" s="200"/>
      <c r="W26" s="200"/>
      <c r="X26" s="200"/>
      <c r="Y26" s="200"/>
      <c r="Z26" s="200"/>
      <c r="AA26" s="200"/>
      <c r="AB26" s="200"/>
      <c r="AC26" s="200"/>
      <c r="AD26" s="200"/>
      <c r="AE26" s="200"/>
      <c r="AF26" s="200"/>
      <c r="AG26" s="200"/>
      <c r="AH26" s="200"/>
      <c r="AI26" s="200"/>
      <c r="AJ26" s="200"/>
    </row>
    <row r="27" spans="1:36" s="194" customFormat="1" ht="15" customHeight="1" x14ac:dyDescent="0.4">
      <c r="A27" s="223"/>
      <c r="B27" s="333"/>
      <c r="C27" s="333"/>
      <c r="D27" s="337"/>
      <c r="E27" s="358"/>
      <c r="F27" s="337"/>
      <c r="G27" s="338"/>
      <c r="H27" s="338"/>
      <c r="I27" s="387"/>
      <c r="J27" s="340"/>
      <c r="K27" s="387"/>
      <c r="L27" s="387"/>
      <c r="M27" s="360"/>
      <c r="N27" s="340"/>
      <c r="O27" s="387"/>
      <c r="P27" s="387"/>
      <c r="Q27" s="191"/>
      <c r="R27" s="193"/>
      <c r="S27" s="193"/>
      <c r="T27" s="193"/>
      <c r="U27" s="193"/>
      <c r="V27" s="193"/>
      <c r="W27" s="193"/>
      <c r="X27" s="193"/>
      <c r="Y27" s="193"/>
      <c r="Z27" s="193"/>
      <c r="AA27" s="193"/>
      <c r="AB27" s="193"/>
      <c r="AC27" s="193"/>
      <c r="AD27" s="193"/>
      <c r="AE27" s="193"/>
      <c r="AF27" s="193"/>
      <c r="AG27" s="193"/>
      <c r="AH27" s="193"/>
      <c r="AI27" s="193"/>
      <c r="AJ27" s="193"/>
    </row>
    <row r="28" spans="1:36" s="189" customFormat="1" ht="15.75" x14ac:dyDescent="0.4">
      <c r="A28" s="286" t="s">
        <v>32</v>
      </c>
      <c r="B28" s="361"/>
      <c r="C28" s="361"/>
      <c r="D28" s="388"/>
      <c r="E28" s="316"/>
      <c r="F28" s="361"/>
      <c r="G28" s="338"/>
      <c r="H28" s="338"/>
      <c r="I28" s="360"/>
      <c r="J28" s="340"/>
      <c r="K28" s="360"/>
      <c r="L28" s="360"/>
      <c r="M28" s="360"/>
      <c r="N28" s="340"/>
      <c r="O28" s="360"/>
      <c r="P28" s="360"/>
      <c r="Q28" s="191"/>
      <c r="R28" s="188"/>
      <c r="S28" s="229"/>
      <c r="T28" s="188"/>
      <c r="U28" s="188"/>
      <c r="V28" s="188"/>
      <c r="W28" s="188"/>
      <c r="X28" s="188"/>
      <c r="Y28" s="188"/>
      <c r="Z28" s="188"/>
      <c r="AA28" s="188"/>
      <c r="AB28" s="188"/>
      <c r="AC28" s="188"/>
      <c r="AD28" s="188"/>
      <c r="AE28" s="188"/>
      <c r="AF28" s="188"/>
      <c r="AG28" s="188"/>
      <c r="AH28" s="188"/>
      <c r="AI28" s="188"/>
      <c r="AJ28" s="188"/>
    </row>
    <row r="29" spans="1:36" s="203" customFormat="1" ht="15" customHeight="1" x14ac:dyDescent="0.4">
      <c r="A29" s="74" t="s">
        <v>33</v>
      </c>
      <c r="B29" s="361"/>
      <c r="C29" s="361"/>
      <c r="D29" s="388"/>
      <c r="E29" s="316"/>
      <c r="F29" s="361"/>
      <c r="G29" s="338"/>
      <c r="H29" s="338"/>
      <c r="I29" s="360"/>
      <c r="J29" s="340"/>
      <c r="K29" s="360"/>
      <c r="L29" s="360"/>
      <c r="M29" s="360"/>
      <c r="N29" s="340"/>
      <c r="O29" s="360"/>
      <c r="P29" s="360"/>
      <c r="Q29" s="191"/>
      <c r="R29" s="202"/>
      <c r="S29" s="202"/>
      <c r="T29" s="202"/>
      <c r="U29" s="202"/>
      <c r="V29" s="202"/>
      <c r="W29" s="202"/>
      <c r="X29" s="202"/>
      <c r="Y29" s="202"/>
      <c r="Z29" s="202"/>
      <c r="AA29" s="202"/>
      <c r="AB29" s="202"/>
      <c r="AC29" s="202"/>
      <c r="AD29" s="202"/>
      <c r="AE29" s="202"/>
      <c r="AF29" s="202"/>
      <c r="AG29" s="202"/>
      <c r="AH29" s="202"/>
      <c r="AI29" s="202"/>
      <c r="AJ29" s="202"/>
    </row>
    <row r="30" spans="1:36" s="206" customFormat="1" ht="15" customHeight="1" x14ac:dyDescent="0.35">
      <c r="A30" s="287" t="s">
        <v>34</v>
      </c>
      <c r="B30" s="361">
        <f>GOF!B19+DOF!B16+'Special State Appropriations'!B16+'Sponsored Projects'!B15+'Student Aid'!B15+'Other Grant-Contract Types'!B15+'Gifts-Discretionary'!B15+'Self Sustaining'!B15+'UWC2 Fee Based Programs'!B15+'Practice Plan'!B15</f>
        <v>0</v>
      </c>
      <c r="C30" s="361">
        <f>GOF!C19+DOF!C16+'Special State Appropriations'!C16+'Sponsored Projects'!C15+'Student Aid'!C15+'Other Grant-Contract Types'!C15+'Gifts-Discretionary'!C15+'Self Sustaining'!C15+'UWC2 Fee Based Programs'!C15+'Practice Plan'!C15</f>
        <v>0</v>
      </c>
      <c r="D30" s="388"/>
      <c r="E30" s="316"/>
      <c r="F30" s="361">
        <f>GOF!E19+DOF!E16+'Special State Appropriations'!E16+'Sponsored Projects'!E15+'Student Aid'!E15+'Other Grant-Contract Types'!E15+'Gifts-Discretionary'!E15+'Self Sustaining'!E15+'UWC2 Fee Based Programs'!E15+'Practice Plan'!E15</f>
        <v>0</v>
      </c>
      <c r="G30" s="419">
        <f>GOF!F19+DOF!F16+'Special State Appropriations'!F16+'Sponsored Projects'!F15+'Student Aid'!F15+'Other Grant-Contract Types'!F15+'Gifts-Discretionary'!F15+'Self Sustaining'!F15+'UWC2 Fee Based Programs'!F15+'Practice Plan'!F15</f>
        <v>0</v>
      </c>
      <c r="H30" s="419">
        <f>GOF!G19+DOF!G16+'Special State Appropriations'!G16+'Sponsored Projects'!G15+'Student Aid'!G15+'Other Grant-Contract Types'!G15+'Gifts-Discretionary'!G15+'Self Sustaining'!G15+'UWC2 Fee Based Programs'!G15+'Practice Plan'!G15</f>
        <v>0</v>
      </c>
      <c r="I30" s="472">
        <f>GOF!H19+DOF!H16+'Special State Appropriations'!H16+'Sponsored Projects'!H15+'Student Aid'!H15+'Other Grant-Contract Types'!H15+'Gifts-Discretionary'!H15+'Self Sustaining'!H15+'UWC2 Fee Based Programs'!H15+'Practice Plan'!H15</f>
        <v>0</v>
      </c>
      <c r="J30" s="340"/>
      <c r="K30" s="472">
        <f>GOF!K19+DOF!K16+'Special State Appropriations'!K16+'Sponsored Projects'!K15+'Student Aid'!K15+'Other Grant-Contract Types'!K15+'Gifts-Discretionary'!K15+'Self Sustaining'!K15+'UWC2 Fee Based Programs'!K15+'Practice Plan'!K15</f>
        <v>0</v>
      </c>
      <c r="L30" s="472">
        <f>GOF!L19+DOF!L16+'Special State Appropriations'!L16+'Sponsored Projects'!L15+'Student Aid'!L15+'Other Grant-Contract Types'!L15+'Gifts-Discretionary'!L15+'Self Sustaining'!L15+'UWC2 Fee Based Programs'!L15+'Practice Plan'!L15</f>
        <v>0</v>
      </c>
      <c r="M30" s="472"/>
      <c r="N30" s="340"/>
      <c r="O30" s="472">
        <f>GOF!O19+DOF!O16+'Special State Appropriations'!O16+'Sponsored Projects'!O15+'Student Aid'!O15+'Other Grant-Contract Types'!O15+'Gifts-Discretionary'!O15+'Self Sustaining'!O15+'UWC2 Fee Based Programs'!O15+'Practice Plan'!O15</f>
        <v>0</v>
      </c>
      <c r="P30" s="472">
        <f>GOF!P19+DOF!P16+'Special State Appropriations'!P16+'Sponsored Projects'!P15+'Student Aid'!P15+'Other Grant-Contract Types'!P15+'Gifts-Discretionary'!P15+'Self Sustaining'!P15+'UWC2 Fee Based Programs'!P15+'Practice Plan'!P15</f>
        <v>0</v>
      </c>
      <c r="Q30" s="204">
        <f>+GOF!Q19+DOF!Q16+'Special State Appropriations'!Q16+'Practice Plan'!Q14+'Sponsored Projects'!Q15+'Student Aid'!Q15+'Other Grant-Contract Types'!Q15+'Gifts-Discretionary'!Q15+'Self Sustaining'!Q15</f>
        <v>0</v>
      </c>
      <c r="R30" s="205"/>
      <c r="S30" s="205"/>
      <c r="T30" s="205"/>
      <c r="U30" s="205"/>
      <c r="V30" s="205"/>
      <c r="W30" s="205"/>
      <c r="X30" s="205"/>
      <c r="Y30" s="205"/>
      <c r="Z30" s="205"/>
      <c r="AA30" s="205"/>
      <c r="AB30" s="205"/>
      <c r="AC30" s="205"/>
      <c r="AD30" s="205"/>
      <c r="AE30" s="205"/>
      <c r="AF30" s="205"/>
      <c r="AG30" s="205"/>
      <c r="AH30" s="205"/>
      <c r="AI30" s="205"/>
      <c r="AJ30" s="205"/>
    </row>
    <row r="31" spans="1:36" s="206" customFormat="1" ht="15" customHeight="1" x14ac:dyDescent="0.35">
      <c r="A31" s="287" t="s">
        <v>35</v>
      </c>
      <c r="B31" s="414">
        <f>GOF!B20+DOF!B17+'Special State Appropriations'!B17+'Sponsored Projects'!B16+'Student Aid'!B16+'Other Grant-Contract Types'!B16+'Gifts-Discretionary'!B16+'Self Sustaining'!B16+'UWC2 Fee Based Programs'!B16+'Practice Plan'!B16</f>
        <v>0</v>
      </c>
      <c r="C31" s="414">
        <f>GOF!C20+DOF!C17+'Special State Appropriations'!C17+'Sponsored Projects'!C16+'Student Aid'!C16+'Other Grant-Contract Types'!C16+'Gifts-Discretionary'!C16+'Self Sustaining'!C16+'UWC2 Fee Based Programs'!C16+'Practice Plan'!C16</f>
        <v>0</v>
      </c>
      <c r="D31" s="388"/>
      <c r="E31" s="316"/>
      <c r="F31" s="365">
        <f>GOF!E20+DOF!E17+'Special State Appropriations'!E17+'Sponsored Projects'!E16+'Student Aid'!E16+'Other Grant-Contract Types'!E16+'Gifts-Discretionary'!E16+'Self Sustaining'!E16+'UWC2 Fee Based Programs'!E16+'Practice Plan'!E16</f>
        <v>0</v>
      </c>
      <c r="G31" s="420">
        <f>GOF!F20+DOF!F17+'Special State Appropriations'!F17+'Sponsored Projects'!F16+'Student Aid'!F16+'Other Grant-Contract Types'!F16+'Gifts-Discretionary'!F16+'Self Sustaining'!F16+'UWC2 Fee Based Programs'!F16+'Practice Plan'!F16</f>
        <v>0</v>
      </c>
      <c r="H31" s="420">
        <f>GOF!G20+DOF!G17+'Special State Appropriations'!G17+'Sponsored Projects'!G16+'Student Aid'!G16+'Other Grant-Contract Types'!G16+'Gifts-Discretionary'!G16+'Self Sustaining'!G16+'UWC2 Fee Based Programs'!G16+'Practice Plan'!G16</f>
        <v>0</v>
      </c>
      <c r="I31" s="346">
        <f>GOF!H20+DOF!H17+'Special State Appropriations'!H17+'Sponsored Projects'!H16+'Student Aid'!H16+'Other Grant-Contract Types'!H16+'Gifts-Discretionary'!H16+'Self Sustaining'!H16+'UWC2 Fee Based Programs'!H16+'Practice Plan'!H16</f>
        <v>0</v>
      </c>
      <c r="J31" s="340"/>
      <c r="K31" s="346">
        <f>GOF!K20+DOF!K17+'Special State Appropriations'!K17+'Sponsored Projects'!K16+'Student Aid'!K16+'Other Grant-Contract Types'!K16+'Gifts-Discretionary'!K16+'Self Sustaining'!K16+'UWC2 Fee Based Programs'!K16+'Practice Plan'!K16</f>
        <v>0</v>
      </c>
      <c r="L31" s="346">
        <f>GOF!L20+DOF!L17+'Special State Appropriations'!L17+'Sponsored Projects'!L16+'Student Aid'!L16+'Other Grant-Contract Types'!L16+'Gifts-Discretionary'!L16+'Self Sustaining'!L16+'UWC2 Fee Based Programs'!L16+'Practice Plan'!L16</f>
        <v>0</v>
      </c>
      <c r="M31" s="346"/>
      <c r="N31" s="340"/>
      <c r="O31" s="346">
        <f>GOF!O20+DOF!O17+'Special State Appropriations'!O17+'Sponsored Projects'!O16+'Student Aid'!O16+'Other Grant-Contract Types'!O16+'Gifts-Discretionary'!O16+'Self Sustaining'!O16+'UWC2 Fee Based Programs'!O16+'Practice Plan'!O16</f>
        <v>0</v>
      </c>
      <c r="P31" s="346">
        <f>GOF!P20+DOF!P17+'Special State Appropriations'!P17+'Sponsored Projects'!P16+'Student Aid'!P16+'Other Grant-Contract Types'!P16+'Gifts-Discretionary'!P16+'Self Sustaining'!P16+'UWC2 Fee Based Programs'!P16+'Practice Plan'!P16</f>
        <v>0</v>
      </c>
      <c r="Q31" s="123"/>
      <c r="R31" s="207"/>
      <c r="S31" s="205"/>
      <c r="T31" s="205"/>
      <c r="U31" s="205"/>
      <c r="V31" s="205"/>
      <c r="W31" s="205"/>
      <c r="X31" s="205"/>
      <c r="Y31" s="205"/>
      <c r="Z31" s="205"/>
      <c r="AA31" s="205"/>
      <c r="AB31" s="205"/>
      <c r="AC31" s="205"/>
      <c r="AD31" s="205"/>
      <c r="AE31" s="205"/>
      <c r="AF31" s="205"/>
      <c r="AG31" s="205"/>
      <c r="AH31" s="205"/>
      <c r="AI31" s="205"/>
      <c r="AJ31" s="205"/>
    </row>
    <row r="32" spans="1:36" s="206" customFormat="1" ht="15" customHeight="1" x14ac:dyDescent="0.35">
      <c r="A32" s="287" t="s">
        <v>36</v>
      </c>
      <c r="B32" s="414">
        <f>GOF!B21+DOF!B18+'Special State Appropriations'!B18+'Sponsored Projects'!B17+'Student Aid'!B17+'Other Grant-Contract Types'!B17+'Gifts-Discretionary'!B17+'Self Sustaining'!B17+'UWC2 Fee Based Programs'!B17+'Practice Plan'!B17</f>
        <v>0</v>
      </c>
      <c r="C32" s="414">
        <f>GOF!C21+DOF!C18+'Special State Appropriations'!C18+'Sponsored Projects'!C17+'Student Aid'!C17+'Other Grant-Contract Types'!C17+'Gifts-Discretionary'!C17+'Self Sustaining'!C17+'UWC2 Fee Based Programs'!C17+'Practice Plan'!C17</f>
        <v>0</v>
      </c>
      <c r="D32" s="388"/>
      <c r="E32" s="316"/>
      <c r="F32" s="365">
        <f>GOF!E21+DOF!E18+'Special State Appropriations'!E18+'Sponsored Projects'!E17+'Student Aid'!E17+'Other Grant-Contract Types'!E17+'Gifts-Discretionary'!E17+'Self Sustaining'!E17+'UWC2 Fee Based Programs'!E17+'Practice Plan'!E17</f>
        <v>0</v>
      </c>
      <c r="G32" s="420">
        <f>GOF!F21+DOF!F18+'Special State Appropriations'!F18+'Sponsored Projects'!F17+'Student Aid'!F17+'Other Grant-Contract Types'!F17+'Gifts-Discretionary'!F17+'Self Sustaining'!F17+'UWC2 Fee Based Programs'!F17+'Practice Plan'!F17</f>
        <v>0</v>
      </c>
      <c r="H32" s="420">
        <f>GOF!G21+DOF!G18+'Special State Appropriations'!G18+'Sponsored Projects'!G17+'Student Aid'!G17+'Other Grant-Contract Types'!G17+'Gifts-Discretionary'!G17+'Self Sustaining'!G17+'UWC2 Fee Based Programs'!G17+'Practice Plan'!G17</f>
        <v>0</v>
      </c>
      <c r="I32" s="346">
        <f>GOF!H21+DOF!H18+'Special State Appropriations'!H18+'Sponsored Projects'!H17+'Student Aid'!H17+'Other Grant-Contract Types'!H17+'Gifts-Discretionary'!H17+'Self Sustaining'!H17+'UWC2 Fee Based Programs'!H17+'Practice Plan'!H17</f>
        <v>0</v>
      </c>
      <c r="J32" s="340"/>
      <c r="K32" s="346">
        <f>GOF!K21+DOF!K18+'Special State Appropriations'!K18+'Sponsored Projects'!K17+'Student Aid'!K17+'Other Grant-Contract Types'!K17+'Gifts-Discretionary'!K17+'Self Sustaining'!K17+'UWC2 Fee Based Programs'!K17+'Practice Plan'!K17</f>
        <v>0</v>
      </c>
      <c r="L32" s="346">
        <f>GOF!L21+DOF!L18+'Special State Appropriations'!L18+'Sponsored Projects'!L17+'Student Aid'!L17+'Other Grant-Contract Types'!L17+'Gifts-Discretionary'!L17+'Self Sustaining'!L17+'UWC2 Fee Based Programs'!L17+'Practice Plan'!L17</f>
        <v>0</v>
      </c>
      <c r="M32" s="346"/>
      <c r="N32" s="340"/>
      <c r="O32" s="346">
        <f>GOF!O21+DOF!O18+'Special State Appropriations'!O18+'Sponsored Projects'!O17+'Student Aid'!O17+'Other Grant-Contract Types'!O17+'Gifts-Discretionary'!O17+'Self Sustaining'!O17+'UWC2 Fee Based Programs'!O17+'Practice Plan'!O17</f>
        <v>0</v>
      </c>
      <c r="P32" s="346">
        <f>GOF!P21+DOF!P18+'Special State Appropriations'!P18+'Sponsored Projects'!P17+'Student Aid'!P17+'Other Grant-Contract Types'!P17+'Gifts-Discretionary'!P17+'Self Sustaining'!P17+'UWC2 Fee Based Programs'!P17+'Practice Plan'!P17</f>
        <v>0</v>
      </c>
      <c r="Q32" s="123"/>
      <c r="R32" s="207"/>
      <c r="S32" s="205"/>
      <c r="T32" s="205"/>
      <c r="U32" s="205"/>
      <c r="V32" s="205"/>
      <c r="W32" s="205"/>
      <c r="X32" s="205"/>
      <c r="Y32" s="205"/>
      <c r="Z32" s="205"/>
      <c r="AA32" s="205"/>
      <c r="AB32" s="205"/>
      <c r="AC32" s="205"/>
      <c r="AD32" s="205"/>
      <c r="AE32" s="205"/>
      <c r="AF32" s="205"/>
      <c r="AG32" s="205"/>
      <c r="AH32" s="205"/>
      <c r="AI32" s="205"/>
      <c r="AJ32" s="205"/>
    </row>
    <row r="33" spans="1:36" s="206" customFormat="1" ht="15" customHeight="1" x14ac:dyDescent="0.35">
      <c r="A33" s="287" t="s">
        <v>37</v>
      </c>
      <c r="B33" s="414">
        <f>GOF!B22+DOF!B19+'Special State Appropriations'!B19+'Sponsored Projects'!B18+'Student Aid'!B18+'Other Grant-Contract Types'!B18+'Gifts-Discretionary'!B18+'Self Sustaining'!B18+'UWC2 Fee Based Programs'!B18+'Practice Plan'!B18</f>
        <v>0</v>
      </c>
      <c r="C33" s="414">
        <f>GOF!C22+DOF!C19+'Special State Appropriations'!C19+'Sponsored Projects'!C18+'Student Aid'!C18+'Other Grant-Contract Types'!C18+'Gifts-Discretionary'!C18+'Self Sustaining'!C18+'UWC2 Fee Based Programs'!C18+'Practice Plan'!C18</f>
        <v>0</v>
      </c>
      <c r="D33" s="388"/>
      <c r="E33" s="316"/>
      <c r="F33" s="365">
        <f>GOF!E22+DOF!E19+'Special State Appropriations'!E19+'Sponsored Projects'!E18+'Student Aid'!E18+'Other Grant-Contract Types'!E18+'Gifts-Discretionary'!E18+'Self Sustaining'!E18+'UWC2 Fee Based Programs'!E18+'Practice Plan'!E18</f>
        <v>0</v>
      </c>
      <c r="G33" s="420">
        <f>GOF!F22+DOF!F19+'Special State Appropriations'!F19+'Sponsored Projects'!F18+'Student Aid'!F18+'Other Grant-Contract Types'!F18+'Gifts-Discretionary'!F18+'Self Sustaining'!F18+'UWC2 Fee Based Programs'!F18+'Practice Plan'!F18</f>
        <v>0</v>
      </c>
      <c r="H33" s="420">
        <f>GOF!G22+DOF!G19+'Special State Appropriations'!G19+'Sponsored Projects'!G18+'Student Aid'!G18+'Other Grant-Contract Types'!G18+'Gifts-Discretionary'!G18+'Self Sustaining'!G18+'UWC2 Fee Based Programs'!G18+'Practice Plan'!G18</f>
        <v>0</v>
      </c>
      <c r="I33" s="346">
        <f>GOF!H22+DOF!H19+'Special State Appropriations'!H19+'Sponsored Projects'!H18+'Student Aid'!H18+'Other Grant-Contract Types'!H18+'Gifts-Discretionary'!H18+'Self Sustaining'!H18+'UWC2 Fee Based Programs'!H18+'Practice Plan'!H18</f>
        <v>0</v>
      </c>
      <c r="J33" s="340"/>
      <c r="K33" s="346">
        <f>GOF!K22+DOF!K19+'Special State Appropriations'!K19+'Sponsored Projects'!K18+'Student Aid'!K18+'Other Grant-Contract Types'!K18+'Gifts-Discretionary'!K18+'Self Sustaining'!K18+'UWC2 Fee Based Programs'!K18+'Practice Plan'!K18</f>
        <v>0</v>
      </c>
      <c r="L33" s="346">
        <f>GOF!L22+DOF!L19+'Special State Appropriations'!L19+'Sponsored Projects'!L18+'Student Aid'!L18+'Other Grant-Contract Types'!L18+'Gifts-Discretionary'!L18+'Self Sustaining'!L18+'UWC2 Fee Based Programs'!L18+'Practice Plan'!L18</f>
        <v>0</v>
      </c>
      <c r="M33" s="346"/>
      <c r="N33" s="340"/>
      <c r="O33" s="346">
        <f>GOF!O22+DOF!O19+'Special State Appropriations'!O19+'Sponsored Projects'!O18+'Student Aid'!O18+'Other Grant-Contract Types'!O18+'Gifts-Discretionary'!O18+'Self Sustaining'!O18+'UWC2 Fee Based Programs'!O18+'Practice Plan'!O18</f>
        <v>0</v>
      </c>
      <c r="P33" s="346">
        <f>GOF!P22+DOF!P19+'Special State Appropriations'!P19+'Sponsored Projects'!P18+'Student Aid'!P18+'Other Grant-Contract Types'!P18+'Gifts-Discretionary'!P18+'Self Sustaining'!P18+'UWC2 Fee Based Programs'!P18+'Practice Plan'!P18</f>
        <v>0</v>
      </c>
      <c r="Q33" s="123"/>
      <c r="R33" s="207"/>
      <c r="S33" s="205"/>
      <c r="T33" s="205"/>
      <c r="U33" s="205"/>
      <c r="V33" s="205"/>
      <c r="W33" s="205"/>
      <c r="X33" s="205"/>
      <c r="Y33" s="205"/>
      <c r="Z33" s="205"/>
      <c r="AA33" s="205"/>
      <c r="AB33" s="205"/>
      <c r="AC33" s="205"/>
      <c r="AD33" s="205"/>
      <c r="AE33" s="205"/>
      <c r="AF33" s="205"/>
      <c r="AG33" s="205"/>
      <c r="AH33" s="205"/>
      <c r="AI33" s="205"/>
      <c r="AJ33" s="205"/>
    </row>
    <row r="34" spans="1:36" s="206" customFormat="1" ht="15" customHeight="1" x14ac:dyDescent="0.35">
      <c r="A34" s="287" t="s">
        <v>38</v>
      </c>
      <c r="B34" s="414">
        <f>GOF!B23+DOF!B20+'Special State Appropriations'!B20+'Sponsored Projects'!B19+'Student Aid'!B19+'Other Grant-Contract Types'!B19+'Gifts-Discretionary'!B19+'Self Sustaining'!B19+'UWC2 Fee Based Programs'!B19+'Practice Plan'!B19</f>
        <v>0</v>
      </c>
      <c r="C34" s="414">
        <f>GOF!C23+DOF!C20+'Special State Appropriations'!C20+'Sponsored Projects'!C19+'Student Aid'!C19+'Other Grant-Contract Types'!C19+'Gifts-Discretionary'!C19+'Self Sustaining'!C19+'UWC2 Fee Based Programs'!C19+'Practice Plan'!C19</f>
        <v>0</v>
      </c>
      <c r="D34" s="388"/>
      <c r="E34" s="316"/>
      <c r="F34" s="365">
        <f>GOF!E23+DOF!E20+'Special State Appropriations'!E20+'Sponsored Projects'!E19+'Student Aid'!E19+'Other Grant-Contract Types'!E19+'Gifts-Discretionary'!E19+'Self Sustaining'!E19+'UWC2 Fee Based Programs'!E19+'Practice Plan'!E19</f>
        <v>0</v>
      </c>
      <c r="G34" s="420">
        <f>GOF!F23+DOF!F20+'Special State Appropriations'!F20+'Sponsored Projects'!F19+'Student Aid'!F19+'Other Grant-Contract Types'!F19+'Gifts-Discretionary'!F19+'Self Sustaining'!F19+'UWC2 Fee Based Programs'!F19+'Practice Plan'!F19</f>
        <v>0</v>
      </c>
      <c r="H34" s="420">
        <f>GOF!G23+DOF!G20+'Special State Appropriations'!G20+'Sponsored Projects'!G19+'Student Aid'!G19+'Other Grant-Contract Types'!G19+'Gifts-Discretionary'!G19+'Self Sustaining'!G19+'UWC2 Fee Based Programs'!G19+'Practice Plan'!G19</f>
        <v>0</v>
      </c>
      <c r="I34" s="346">
        <f>GOF!H23+DOF!H20+'Special State Appropriations'!H20+'Sponsored Projects'!H19+'Student Aid'!H19+'Other Grant-Contract Types'!H19+'Gifts-Discretionary'!H19+'Self Sustaining'!H19+'UWC2 Fee Based Programs'!H19+'Practice Plan'!H19</f>
        <v>0</v>
      </c>
      <c r="J34" s="340"/>
      <c r="K34" s="346">
        <f>GOF!K23+DOF!K20+'Special State Appropriations'!K20+'Sponsored Projects'!K19+'Student Aid'!K19+'Other Grant-Contract Types'!K19+'Gifts-Discretionary'!K19+'Self Sustaining'!K19+'UWC2 Fee Based Programs'!K19+'Practice Plan'!K19</f>
        <v>0</v>
      </c>
      <c r="L34" s="346">
        <f>GOF!L23+DOF!L20+'Special State Appropriations'!L20+'Sponsored Projects'!L19+'Student Aid'!L19+'Other Grant-Contract Types'!L19+'Gifts-Discretionary'!L19+'Self Sustaining'!L19+'UWC2 Fee Based Programs'!L19+'Practice Plan'!L19</f>
        <v>0</v>
      </c>
      <c r="M34" s="346"/>
      <c r="N34" s="340"/>
      <c r="O34" s="346">
        <f>GOF!O23+DOF!O20+'Special State Appropriations'!O20+'Sponsored Projects'!O19+'Student Aid'!O19+'Other Grant-Contract Types'!O19+'Gifts-Discretionary'!O19+'Self Sustaining'!O19+'UWC2 Fee Based Programs'!O19+'Practice Plan'!O19</f>
        <v>0</v>
      </c>
      <c r="P34" s="346">
        <f>GOF!P23+DOF!P20+'Special State Appropriations'!P20+'Sponsored Projects'!P19+'Student Aid'!P19+'Other Grant-Contract Types'!P19+'Gifts-Discretionary'!P19+'Self Sustaining'!P19+'UWC2 Fee Based Programs'!P19+'Practice Plan'!P19</f>
        <v>0</v>
      </c>
      <c r="Q34" s="123"/>
      <c r="R34" s="207"/>
      <c r="S34" s="205"/>
      <c r="T34" s="205"/>
      <c r="U34" s="205"/>
      <c r="V34" s="205"/>
      <c r="W34" s="205"/>
      <c r="X34" s="205"/>
      <c r="Y34" s="205"/>
      <c r="Z34" s="205"/>
      <c r="AA34" s="205"/>
      <c r="AB34" s="205"/>
      <c r="AC34" s="205"/>
      <c r="AD34" s="205"/>
      <c r="AE34" s="205"/>
      <c r="AF34" s="205"/>
      <c r="AG34" s="205"/>
      <c r="AH34" s="205"/>
      <c r="AI34" s="205"/>
      <c r="AJ34" s="205"/>
    </row>
    <row r="35" spans="1:36" s="206" customFormat="1" ht="15" customHeight="1" x14ac:dyDescent="0.35">
      <c r="A35" s="287" t="s">
        <v>39</v>
      </c>
      <c r="B35" s="414">
        <f>GOF!B24+DOF!B21+'Special State Appropriations'!B21+'Sponsored Projects'!B20+'Student Aid'!B20+'Other Grant-Contract Types'!B20+'Gifts-Discretionary'!B20+'Self Sustaining'!B20+'UWC2 Fee Based Programs'!B20+'Practice Plan'!B20</f>
        <v>0</v>
      </c>
      <c r="C35" s="414">
        <f>GOF!C24+DOF!C21+'Special State Appropriations'!C21+'Sponsored Projects'!C20+'Student Aid'!C20+'Other Grant-Contract Types'!C20+'Gifts-Discretionary'!C20+'Self Sustaining'!C20+'UWC2 Fee Based Programs'!C20+'Practice Plan'!C20</f>
        <v>0</v>
      </c>
      <c r="D35" s="388"/>
      <c r="E35" s="316"/>
      <c r="F35" s="365">
        <f>GOF!E24+DOF!E21+'Special State Appropriations'!E21+'Sponsored Projects'!E20+'Student Aid'!E20+'Other Grant-Contract Types'!E20+'Gifts-Discretionary'!E20+'Self Sustaining'!E20+'UWC2 Fee Based Programs'!E20+'Practice Plan'!E20</f>
        <v>0</v>
      </c>
      <c r="G35" s="420">
        <f>GOF!F24+DOF!F21+'Special State Appropriations'!F21+'Sponsored Projects'!F20+'Student Aid'!F20+'Other Grant-Contract Types'!F20+'Gifts-Discretionary'!F20+'Self Sustaining'!F20+'UWC2 Fee Based Programs'!F20+'Practice Plan'!F20</f>
        <v>0</v>
      </c>
      <c r="H35" s="420">
        <f>GOF!G24+DOF!G21+'Special State Appropriations'!G21+'Sponsored Projects'!G20+'Student Aid'!G20+'Other Grant-Contract Types'!G20+'Gifts-Discretionary'!G20+'Self Sustaining'!G20+'UWC2 Fee Based Programs'!G20+'Practice Plan'!G20</f>
        <v>0</v>
      </c>
      <c r="I35" s="346">
        <f>GOF!H24+DOF!H21+'Special State Appropriations'!H21+'Sponsored Projects'!H20+'Student Aid'!H20+'Other Grant-Contract Types'!H20+'Gifts-Discretionary'!H20+'Self Sustaining'!H20+'UWC2 Fee Based Programs'!H20+'Practice Plan'!H20</f>
        <v>0</v>
      </c>
      <c r="J35" s="340"/>
      <c r="K35" s="346">
        <f>GOF!K24+DOF!K21+'Special State Appropriations'!K21+'Sponsored Projects'!K20+'Student Aid'!K20+'Other Grant-Contract Types'!K20+'Gifts-Discretionary'!K20+'Self Sustaining'!K20+'UWC2 Fee Based Programs'!K20+'Practice Plan'!K20</f>
        <v>0</v>
      </c>
      <c r="L35" s="346">
        <f>GOF!L24+DOF!L21+'Special State Appropriations'!L21+'Sponsored Projects'!L20+'Student Aid'!L20+'Other Grant-Contract Types'!L20+'Gifts-Discretionary'!L20+'Self Sustaining'!L20+'UWC2 Fee Based Programs'!L20+'Practice Plan'!L20</f>
        <v>0</v>
      </c>
      <c r="M35" s="346"/>
      <c r="N35" s="340"/>
      <c r="O35" s="346">
        <f>GOF!O24+DOF!O21+'Special State Appropriations'!O21+'Sponsored Projects'!O20+'Student Aid'!O20+'Other Grant-Contract Types'!O20+'Gifts-Discretionary'!O20+'Self Sustaining'!O20+'UWC2 Fee Based Programs'!O20+'Practice Plan'!O20</f>
        <v>0</v>
      </c>
      <c r="P35" s="346">
        <f>GOF!P24+DOF!P21+'Special State Appropriations'!P21+'Sponsored Projects'!P20+'Student Aid'!P20+'Other Grant-Contract Types'!P20+'Gifts-Discretionary'!P20+'Self Sustaining'!P20+'UWC2 Fee Based Programs'!P20+'Practice Plan'!P20</f>
        <v>0</v>
      </c>
      <c r="Q35" s="123"/>
      <c r="R35" s="207"/>
      <c r="S35" s="205"/>
      <c r="T35" s="205"/>
      <c r="U35" s="205"/>
      <c r="V35" s="205"/>
      <c r="W35" s="205"/>
      <c r="X35" s="205"/>
      <c r="Y35" s="205"/>
      <c r="Z35" s="205"/>
      <c r="AA35" s="205"/>
      <c r="AB35" s="205"/>
      <c r="AC35" s="205"/>
      <c r="AD35" s="205"/>
      <c r="AE35" s="205"/>
      <c r="AF35" s="205"/>
      <c r="AG35" s="205"/>
      <c r="AH35" s="205"/>
      <c r="AI35" s="205"/>
      <c r="AJ35" s="205"/>
    </row>
    <row r="36" spans="1:36" s="206" customFormat="1" ht="15" customHeight="1" x14ac:dyDescent="0.35">
      <c r="A36" s="287" t="s">
        <v>40</v>
      </c>
      <c r="B36" s="414">
        <f>GOF!B25+DOF!B22+'Special State Appropriations'!B22+'Sponsored Projects'!B21+'Student Aid'!B21+'Other Grant-Contract Types'!B21+'Gifts-Discretionary'!B21+'Self Sustaining'!B21+'UWC2 Fee Based Programs'!B21+'Practice Plan'!B21</f>
        <v>0</v>
      </c>
      <c r="C36" s="414">
        <f>GOF!C25+DOF!C22+'Special State Appropriations'!C22+'Sponsored Projects'!C21+'Student Aid'!C21+'Other Grant-Contract Types'!C21+'Gifts-Discretionary'!C21+'Self Sustaining'!C21+'UWC2 Fee Based Programs'!C21+'Practice Plan'!C21</f>
        <v>0</v>
      </c>
      <c r="D36" s="388"/>
      <c r="E36" s="316"/>
      <c r="F36" s="365">
        <f>GOF!E25+DOF!E22+'Special State Appropriations'!E22+'Sponsored Projects'!E21+'Student Aid'!E21+'Other Grant-Contract Types'!E21+'Gifts-Discretionary'!E21+'Self Sustaining'!E21+'UWC2 Fee Based Programs'!E21+'Practice Plan'!E21</f>
        <v>0</v>
      </c>
      <c r="G36" s="420">
        <f>GOF!F25+DOF!F22+'Special State Appropriations'!F22+'Sponsored Projects'!F21+'Student Aid'!F21+'Other Grant-Contract Types'!F21+'Gifts-Discretionary'!F21+'Self Sustaining'!F21+'UWC2 Fee Based Programs'!F21+'Practice Plan'!F21</f>
        <v>0</v>
      </c>
      <c r="H36" s="420">
        <f>GOF!G25+DOF!G22+'Special State Appropriations'!G22+'Sponsored Projects'!G21+'Student Aid'!G21+'Other Grant-Contract Types'!G21+'Gifts-Discretionary'!G21+'Self Sustaining'!G21+'UWC2 Fee Based Programs'!G21+'Practice Plan'!G21</f>
        <v>0</v>
      </c>
      <c r="I36" s="346">
        <f>GOF!H25+DOF!H22+'Special State Appropriations'!H22+'Sponsored Projects'!H21+'Student Aid'!H21+'Other Grant-Contract Types'!H21+'Gifts-Discretionary'!H21+'Self Sustaining'!H21+'UWC2 Fee Based Programs'!H21+'Practice Plan'!H21</f>
        <v>0</v>
      </c>
      <c r="J36" s="340"/>
      <c r="K36" s="346">
        <f>GOF!K25+DOF!K22+'Special State Appropriations'!K22+'Sponsored Projects'!K21+'Student Aid'!K21+'Other Grant-Contract Types'!K21+'Gifts-Discretionary'!K21+'Self Sustaining'!K21+'UWC2 Fee Based Programs'!K21+'Practice Plan'!K21</f>
        <v>0</v>
      </c>
      <c r="L36" s="346">
        <f>GOF!L25+DOF!L22+'Special State Appropriations'!L22+'Sponsored Projects'!L21+'Student Aid'!L21+'Other Grant-Contract Types'!L21+'Gifts-Discretionary'!L21+'Self Sustaining'!L21+'UWC2 Fee Based Programs'!L21+'Practice Plan'!L21</f>
        <v>0</v>
      </c>
      <c r="M36" s="346"/>
      <c r="N36" s="340"/>
      <c r="O36" s="346">
        <f>GOF!O25+DOF!O22+'Special State Appropriations'!O22+'Sponsored Projects'!O21+'Student Aid'!O21+'Other Grant-Contract Types'!O21+'Gifts-Discretionary'!O21+'Self Sustaining'!O21+'UWC2 Fee Based Programs'!O21+'Practice Plan'!O21</f>
        <v>0</v>
      </c>
      <c r="P36" s="346">
        <f>GOF!P25+DOF!P22+'Special State Appropriations'!P22+'Sponsored Projects'!P21+'Student Aid'!P21+'Other Grant-Contract Types'!P21+'Gifts-Discretionary'!P21+'Self Sustaining'!P21+'UWC2 Fee Based Programs'!P21+'Practice Plan'!P21</f>
        <v>0</v>
      </c>
      <c r="Q36" s="123"/>
      <c r="R36" s="207"/>
      <c r="S36" s="205"/>
      <c r="T36" s="205"/>
      <c r="U36" s="205"/>
      <c r="V36" s="205"/>
      <c r="W36" s="205"/>
      <c r="X36" s="205"/>
      <c r="Y36" s="205"/>
      <c r="Z36" s="205"/>
      <c r="AA36" s="205"/>
      <c r="AB36" s="205"/>
      <c r="AC36" s="205"/>
      <c r="AD36" s="205"/>
      <c r="AE36" s="205"/>
      <c r="AF36" s="205"/>
      <c r="AG36" s="205"/>
      <c r="AH36" s="205"/>
      <c r="AI36" s="205"/>
      <c r="AJ36" s="205"/>
    </row>
    <row r="37" spans="1:36" s="206" customFormat="1" ht="15" customHeight="1" x14ac:dyDescent="0.35">
      <c r="A37" s="287" t="s">
        <v>41</v>
      </c>
      <c r="B37" s="414">
        <f>GOF!B26+DOF!B23+'Special State Appropriations'!B23+'Sponsored Projects'!B22+'Student Aid'!B22+'Other Grant-Contract Types'!B22+'Gifts-Discretionary'!B22+'Self Sustaining'!B22+'UWC2 Fee Based Programs'!B22+'Practice Plan'!B22</f>
        <v>0</v>
      </c>
      <c r="C37" s="414">
        <f>GOF!C26+DOF!C23+'Special State Appropriations'!C23+'Sponsored Projects'!C22+'Student Aid'!C22+'Other Grant-Contract Types'!C22+'Gifts-Discretionary'!C22+'Self Sustaining'!C22+'UWC2 Fee Based Programs'!C22+'Practice Plan'!C22</f>
        <v>0</v>
      </c>
      <c r="D37" s="388"/>
      <c r="E37" s="316"/>
      <c r="F37" s="365">
        <f>GOF!E26+DOF!E23+'Special State Appropriations'!E23+'Sponsored Projects'!E22+'Student Aid'!E22+'Other Grant-Contract Types'!E22+'Gifts-Discretionary'!E22+'Self Sustaining'!E22+'UWC2 Fee Based Programs'!E22+'Practice Plan'!E22</f>
        <v>0</v>
      </c>
      <c r="G37" s="420">
        <f>GOF!F26+DOF!F23+'Special State Appropriations'!F23+'Sponsored Projects'!F22+'Student Aid'!F22+'Other Grant-Contract Types'!F22+'Gifts-Discretionary'!F22+'Self Sustaining'!F22+'UWC2 Fee Based Programs'!F22+'Practice Plan'!F22</f>
        <v>0</v>
      </c>
      <c r="H37" s="420">
        <f>GOF!G26+DOF!G23+'Special State Appropriations'!G23+'Sponsored Projects'!G22+'Student Aid'!G22+'Other Grant-Contract Types'!G22+'Gifts-Discretionary'!G22+'Self Sustaining'!G22+'UWC2 Fee Based Programs'!G22+'Practice Plan'!G22</f>
        <v>0</v>
      </c>
      <c r="I37" s="346">
        <f>GOF!H26+DOF!H23+'Special State Appropriations'!H23+'Sponsored Projects'!H22+'Student Aid'!H22+'Other Grant-Contract Types'!H22+'Gifts-Discretionary'!H22+'Self Sustaining'!H22+'UWC2 Fee Based Programs'!H22+'Practice Plan'!H22</f>
        <v>0</v>
      </c>
      <c r="J37" s="340"/>
      <c r="K37" s="346">
        <f>GOF!K26+DOF!K23+'Special State Appropriations'!K23+'Sponsored Projects'!K22+'Student Aid'!K22+'Other Grant-Contract Types'!K22+'Gifts-Discretionary'!K22+'Self Sustaining'!K22+'UWC2 Fee Based Programs'!K22+'Practice Plan'!K22</f>
        <v>0</v>
      </c>
      <c r="L37" s="346">
        <f>GOF!L26+DOF!L23+'Special State Appropriations'!L23+'Sponsored Projects'!L22+'Student Aid'!L22+'Other Grant-Contract Types'!L22+'Gifts-Discretionary'!L22+'Self Sustaining'!L22+'UWC2 Fee Based Programs'!L22+'Practice Plan'!L22</f>
        <v>0</v>
      </c>
      <c r="M37" s="346"/>
      <c r="N37" s="340"/>
      <c r="O37" s="346">
        <f>GOF!O26+DOF!O23+'Special State Appropriations'!O23+'Sponsored Projects'!O22+'Student Aid'!O22+'Other Grant-Contract Types'!O22+'Gifts-Discretionary'!O22+'Self Sustaining'!O22+'UWC2 Fee Based Programs'!O22+'Practice Plan'!O22</f>
        <v>0</v>
      </c>
      <c r="P37" s="346">
        <f>GOF!P26+DOF!P23+'Special State Appropriations'!P23+'Sponsored Projects'!P22+'Student Aid'!P22+'Other Grant-Contract Types'!P22+'Gifts-Discretionary'!P22+'Self Sustaining'!P22+'UWC2 Fee Based Programs'!P22+'Practice Plan'!P22</f>
        <v>0</v>
      </c>
      <c r="Q37" s="123"/>
      <c r="R37" s="207"/>
      <c r="S37" s="205"/>
      <c r="T37" s="205"/>
      <c r="U37" s="205"/>
      <c r="V37" s="205"/>
      <c r="W37" s="205"/>
      <c r="X37" s="205"/>
      <c r="Y37" s="205"/>
      <c r="Z37" s="205"/>
      <c r="AA37" s="205"/>
      <c r="AB37" s="205"/>
      <c r="AC37" s="205"/>
      <c r="AD37" s="205"/>
      <c r="AE37" s="205"/>
      <c r="AF37" s="205"/>
      <c r="AG37" s="205"/>
      <c r="AH37" s="205"/>
      <c r="AI37" s="205"/>
      <c r="AJ37" s="205"/>
    </row>
    <row r="38" spans="1:36" s="206" customFormat="1" ht="15" customHeight="1" x14ac:dyDescent="0.35">
      <c r="A38" s="262" t="s">
        <v>42</v>
      </c>
      <c r="B38" s="414">
        <f>GOF!B27+DOF!B24+'Special State Appropriations'!B24+'Sponsored Projects'!B23+'Student Aid'!B23+'Other Grant-Contract Types'!B23+'Gifts-Discretionary'!B23+'Self Sustaining'!B23+'UWC2 Fee Based Programs'!B23+'Practice Plan'!B23</f>
        <v>0</v>
      </c>
      <c r="C38" s="414">
        <f>GOF!C27+DOF!C24+'Special State Appropriations'!C24+'Sponsored Projects'!C23+'Student Aid'!C23+'Other Grant-Contract Types'!C23+'Gifts-Discretionary'!C23+'Self Sustaining'!C23+'UWC2 Fee Based Programs'!C23+'Practice Plan'!C23</f>
        <v>0</v>
      </c>
      <c r="D38" s="388"/>
      <c r="E38" s="316"/>
      <c r="F38" s="365">
        <f>GOF!E27+DOF!E24+'Special State Appropriations'!E24+'Sponsored Projects'!E23+'Student Aid'!E23+'Other Grant-Contract Types'!E23+'Gifts-Discretionary'!E23+'Self Sustaining'!E23+'UWC2 Fee Based Programs'!E23+'Practice Plan'!E23</f>
        <v>0</v>
      </c>
      <c r="G38" s="420">
        <f>GOF!F27+DOF!F24+'Special State Appropriations'!F24+'Sponsored Projects'!F23+'Student Aid'!F23+'Other Grant-Contract Types'!F23+'Gifts-Discretionary'!F23+'Self Sustaining'!F23+'UWC2 Fee Based Programs'!F23+'Practice Plan'!F23</f>
        <v>0</v>
      </c>
      <c r="H38" s="420">
        <f>GOF!G27+DOF!G24+'Special State Appropriations'!G24+'Sponsored Projects'!G23+'Student Aid'!G23+'Other Grant-Contract Types'!G23+'Gifts-Discretionary'!G23+'Self Sustaining'!G23+'UWC2 Fee Based Programs'!G23+'Practice Plan'!G23</f>
        <v>0</v>
      </c>
      <c r="I38" s="350">
        <f>GOF!H27+DOF!H24+'Special State Appropriations'!H24+'Sponsored Projects'!H23+'Student Aid'!H23+'Other Grant-Contract Types'!H23+'Gifts-Discretionary'!H23+'Self Sustaining'!H23+'UWC2 Fee Based Programs'!H23+'Practice Plan'!H23</f>
        <v>0</v>
      </c>
      <c r="J38" s="316"/>
      <c r="K38" s="271">
        <f>GOF!K27+DOF!K24+'Special State Appropriations'!K24+'Sponsored Projects'!K23+'Student Aid'!K23+'Other Grant-Contract Types'!K23+'Gifts-Discretionary'!K23+'Self Sustaining'!K23+'UWC2 Fee Based Programs'!K23+'Practice Plan'!K23</f>
        <v>0</v>
      </c>
      <c r="L38" s="271">
        <f>GOF!L27+DOF!L24+'Special State Appropriations'!L24+'Sponsored Projects'!L23+'Student Aid'!L23+'Other Grant-Contract Types'!L23+'Gifts-Discretionary'!L23+'Self Sustaining'!L23+'UWC2 Fee Based Programs'!L23+'Practice Plan'!L23</f>
        <v>0</v>
      </c>
      <c r="M38" s="225"/>
      <c r="N38" s="340"/>
      <c r="O38" s="271">
        <f>GOF!O27+DOF!O24+'Special State Appropriations'!O24+'Sponsored Projects'!O23+'Student Aid'!O23+'Other Grant-Contract Types'!O23+'Gifts-Discretionary'!O23+'Self Sustaining'!O23+'UWC2 Fee Based Programs'!O23+'Practice Plan'!O23</f>
        <v>0</v>
      </c>
      <c r="P38" s="271">
        <f>GOF!P27+DOF!P24+'Special State Appropriations'!P24+'Sponsored Projects'!P23+'Student Aid'!P23+'Other Grant-Contract Types'!P23+'Gifts-Discretionary'!P23+'Self Sustaining'!P23+'UWC2 Fee Based Programs'!P23+'Practice Plan'!P23</f>
        <v>0</v>
      </c>
      <c r="Q38" s="123"/>
      <c r="R38" s="207"/>
      <c r="S38" s="205"/>
      <c r="T38" s="205"/>
      <c r="U38" s="205"/>
      <c r="V38" s="205"/>
      <c r="W38" s="205"/>
      <c r="X38" s="205"/>
      <c r="Y38" s="205"/>
      <c r="Z38" s="205"/>
      <c r="AA38" s="205"/>
      <c r="AB38" s="205"/>
      <c r="AC38" s="205"/>
      <c r="AD38" s="205"/>
      <c r="AE38" s="205"/>
      <c r="AF38" s="205"/>
      <c r="AG38" s="205"/>
      <c r="AH38" s="205"/>
      <c r="AI38" s="205"/>
      <c r="AJ38" s="205"/>
    </row>
    <row r="39" spans="1:36" s="210" customFormat="1" ht="15" customHeight="1" x14ac:dyDescent="0.4">
      <c r="A39" s="236" t="s">
        <v>43</v>
      </c>
      <c r="B39" s="275">
        <f>SUM(B30:B38)</f>
        <v>0</v>
      </c>
      <c r="C39" s="275">
        <f>SUM(C30:C38)</f>
        <v>0</v>
      </c>
      <c r="D39" s="362">
        <f>SUM(D30:D38)</f>
        <v>0</v>
      </c>
      <c r="E39" s="316"/>
      <c r="F39" s="226">
        <f>SUM(F30:F38)</f>
        <v>0</v>
      </c>
      <c r="G39" s="422">
        <f>SUM(G30:G38)</f>
        <v>0</v>
      </c>
      <c r="H39" s="423">
        <f>SUM(H30:H38)</f>
        <v>0</v>
      </c>
      <c r="I39" s="274">
        <f>SUM(I30:I38)</f>
        <v>0</v>
      </c>
      <c r="J39" s="316"/>
      <c r="K39" s="274">
        <f>SUM(K30:K38)</f>
        <v>0</v>
      </c>
      <c r="L39" s="274">
        <f>SUM(L30:L38)</f>
        <v>0</v>
      </c>
      <c r="M39" s="270"/>
      <c r="N39" s="316"/>
      <c r="O39" s="274">
        <f>SUM(O30:O38)</f>
        <v>0</v>
      </c>
      <c r="P39" s="274">
        <f>SUM(P30:P38)</f>
        <v>0</v>
      </c>
      <c r="Q39" s="268"/>
      <c r="R39" s="208"/>
      <c r="S39" s="209"/>
      <c r="T39" s="209"/>
      <c r="U39" s="209"/>
      <c r="V39" s="209"/>
      <c r="W39" s="209"/>
      <c r="X39" s="209"/>
      <c r="Y39" s="209"/>
      <c r="Z39" s="209"/>
      <c r="AA39" s="209"/>
      <c r="AB39" s="209"/>
      <c r="AC39" s="209"/>
      <c r="AD39" s="209"/>
      <c r="AE39" s="209"/>
      <c r="AF39" s="209"/>
      <c r="AG39" s="209"/>
      <c r="AH39" s="209"/>
      <c r="AI39" s="209"/>
      <c r="AJ39" s="209"/>
    </row>
    <row r="40" spans="1:36" s="189" customFormat="1" ht="28.5" x14ac:dyDescent="0.4">
      <c r="A40" s="288" t="s">
        <v>44</v>
      </c>
      <c r="B40" s="391">
        <f>+GOF!B29+DOF!B26+'Special State Appropriations'!B26+'Practice Plan'!B25+'Sponsored Projects'!B25+'Student Aid'!B25+'Other Grant-Contract Types'!B25+'Gifts-Discretionary'!B25+'Self Sustaining'!B25+'UWC2 Fee Based Programs'!B25</f>
        <v>0</v>
      </c>
      <c r="C40" s="391">
        <f>+GOF!C29+DOF!C26+'Special State Appropriations'!C26+'Practice Plan'!C25+'Sponsored Projects'!C25+'Student Aid'!C25+'Other Grant-Contract Types'!C25+'Gifts-Discretionary'!C25+'Self Sustaining'!C25+'UWC2 Fee Based Programs'!C25</f>
        <v>0</v>
      </c>
      <c r="D40" s="389"/>
      <c r="E40" s="316"/>
      <c r="F40" s="391">
        <f>+GOF!E29+DOF!E26+'Special State Appropriations'!E26+'Practice Plan'!E25+'Sponsored Projects'!E25+'Student Aid'!E25+'Other Grant-Contract Types'!E25+'Gifts-Discretionary'!E25+'Self Sustaining'!E25+'UWC2 Fee Based Programs'!E25</f>
        <v>0</v>
      </c>
      <c r="G40" s="424">
        <f>+GOF!F29+DOF!F26+'Special State Appropriations'!F26+'Practice Plan'!F25+'Sponsored Projects'!F25+'Student Aid'!F25+'Other Grant-Contract Types'!F25+'Gifts-Discretionary'!F25+'Self Sustaining'!F25+'UWC2 Fee Based Programs'!F25</f>
        <v>0</v>
      </c>
      <c r="H40" s="424">
        <f>+GOF!G29+DOF!G26+'Special State Appropriations'!G26+'Practice Plan'!G25+'Sponsored Projects'!G25+'Student Aid'!G25+'Other Grant-Contract Types'!G25+'Gifts-Discretionary'!G25+'Self Sustaining'!G25+'UWC2 Fee Based Programs'!G25</f>
        <v>0</v>
      </c>
      <c r="I40" s="473">
        <f>+GOF!H29+DOF!H26+'Special State Appropriations'!H26+'Practice Plan'!H25+'Sponsored Projects'!H25+'Student Aid'!H25+'Other Grant-Contract Types'!H25+'Gifts-Discretionary'!H25+'Self Sustaining'!H25+'UWC2 Fee Based Programs'!H25</f>
        <v>0</v>
      </c>
      <c r="J40" s="316"/>
      <c r="K40" s="473">
        <f>+GOF!K29+DOF!K26+'Special State Appropriations'!K26+'Practice Plan'!K25+'Sponsored Projects'!K25+'Student Aid'!K25+'Other Grant-Contract Types'!K25+'Gifts-Discretionary'!K25+'Self Sustaining'!K25+'UWC2 Fee Based Programs'!K25</f>
        <v>0</v>
      </c>
      <c r="L40" s="473">
        <f>+GOF!L29+DOF!L26+'Special State Appropriations'!L26+'Practice Plan'!L25+'Sponsored Projects'!L25+'Student Aid'!L25+'Other Grant-Contract Types'!L25+'Gifts-Discretionary'!L25+'Self Sustaining'!L25+'UWC2 Fee Based Programs'!L25</f>
        <v>0</v>
      </c>
      <c r="M40" s="390"/>
      <c r="N40" s="316"/>
      <c r="O40" s="473">
        <f>+GOF!O29+DOF!O26+'Special State Appropriations'!O26+'Practice Plan'!O25+'Sponsored Projects'!O25+'Student Aid'!O25+'Other Grant-Contract Types'!O25+'Gifts-Discretionary'!O25+'Self Sustaining'!O25+'UWC2 Fee Based Programs'!O25</f>
        <v>0</v>
      </c>
      <c r="P40" s="473">
        <f>+GOF!P29+DOF!P26+'Special State Appropriations'!P26+'Practice Plan'!P25+'Sponsored Projects'!P25+'Student Aid'!P25+'Other Grant-Contract Types'!P25+'Gifts-Discretionary'!P25+'Self Sustaining'!P25+'UWC2 Fee Based Programs'!P25</f>
        <v>0</v>
      </c>
      <c r="Q40" s="123"/>
      <c r="R40" s="197"/>
      <c r="S40" s="188"/>
      <c r="T40" s="188"/>
      <c r="U40" s="188"/>
      <c r="V40" s="188"/>
      <c r="W40" s="188"/>
      <c r="X40" s="188"/>
      <c r="Y40" s="188"/>
      <c r="Z40" s="188"/>
      <c r="AA40" s="188"/>
      <c r="AB40" s="188"/>
      <c r="AC40" s="188"/>
      <c r="AD40" s="188"/>
      <c r="AE40" s="188"/>
      <c r="AF40" s="188"/>
      <c r="AG40" s="188"/>
      <c r="AH40" s="188"/>
      <c r="AI40" s="188"/>
      <c r="AJ40" s="188"/>
    </row>
    <row r="41" spans="1:36" s="189" customFormat="1" ht="15" customHeight="1" x14ac:dyDescent="0.4">
      <c r="A41" s="227" t="s">
        <v>45</v>
      </c>
      <c r="B41" s="391">
        <f>+GOF!B30+DOF!B27+'Special State Appropriations'!B27+'Practice Plan'!B26+'Sponsored Projects'!B26+'Student Aid'!B26+'Other Grant-Contract Types'!B26+'Gifts-Discretionary'!B26+'Self Sustaining'!B26+'UWC2 Fee Based Programs'!B26</f>
        <v>0</v>
      </c>
      <c r="C41" s="391">
        <f>+GOF!C30+DOF!C27+'Special State Appropriations'!C27+'Practice Plan'!C26+'Sponsored Projects'!C26+'Student Aid'!C26+'Other Grant-Contract Types'!C26+'Gifts-Discretionary'!C26+'Self Sustaining'!C26+'UWC2 Fee Based Programs'!C26</f>
        <v>0</v>
      </c>
      <c r="D41" s="389"/>
      <c r="E41" s="316"/>
      <c r="F41" s="391">
        <f>+GOF!E30+DOF!E27+'Special State Appropriations'!E27+'Practice Plan'!E26+'Sponsored Projects'!E26+'Student Aid'!E26+'Other Grant-Contract Types'!E26+'Gifts-Discretionary'!E26+'Self Sustaining'!E26+'UWC2 Fee Based Programs'!E26</f>
        <v>0</v>
      </c>
      <c r="G41" s="424">
        <f>+GOF!F30+DOF!F27+'Special State Appropriations'!F27+'Practice Plan'!F26+'Sponsored Projects'!F26+'Student Aid'!F26+'Other Grant-Contract Types'!F26+'Gifts-Discretionary'!F26+'Self Sustaining'!F26+'UWC2 Fee Based Programs'!F26</f>
        <v>0</v>
      </c>
      <c r="H41" s="424">
        <f>+GOF!G30+DOF!G27+'Special State Appropriations'!G27+'Practice Plan'!G26+'Sponsored Projects'!G26+'Student Aid'!G26+'Other Grant-Contract Types'!G26+'Gifts-Discretionary'!G26+'Self Sustaining'!G26+'UWC2 Fee Based Programs'!G26</f>
        <v>0</v>
      </c>
      <c r="I41" s="473">
        <f>+GOF!H30+DOF!H27+'Special State Appropriations'!H27+'Practice Plan'!H26+'Sponsored Projects'!H26+'Student Aid'!H26+'Other Grant-Contract Types'!H26+'Gifts-Discretionary'!H26+'Self Sustaining'!H26+'UWC2 Fee Based Programs'!H26</f>
        <v>0</v>
      </c>
      <c r="J41" s="316"/>
      <c r="K41" s="346">
        <f>+GOF!K30+DOF!K27+'Special State Appropriations'!K27+'Practice Plan'!K26+'Sponsored Projects'!K26+'Student Aid'!K26+'Other Grant-Contract Types'!K26+'Gifts-Discretionary'!K26+'Self Sustaining'!K26+'UWC2 Fee Based Programs'!K26</f>
        <v>0</v>
      </c>
      <c r="L41" s="346">
        <f>+GOF!L30+DOF!L27+'Special State Appropriations'!L27+'Practice Plan'!L26+'Sponsored Projects'!L26+'Student Aid'!L26+'Other Grant-Contract Types'!L26+'Gifts-Discretionary'!L26+'Self Sustaining'!L26+'UWC2 Fee Based Programs'!L26</f>
        <v>0</v>
      </c>
      <c r="M41" s="390"/>
      <c r="N41" s="316"/>
      <c r="O41" s="346">
        <f>+GOF!O30+DOF!O27+'Special State Appropriations'!O27+'Practice Plan'!O26+'Sponsored Projects'!O26+'Student Aid'!O26+'Other Grant-Contract Types'!O26+'Gifts-Discretionary'!O26+'Self Sustaining'!O26+'UWC2 Fee Based Programs'!O26</f>
        <v>0</v>
      </c>
      <c r="P41" s="346">
        <f>+GOF!P30+DOF!P27+'Special State Appropriations'!P27+'Practice Plan'!P26+'Sponsored Projects'!P26+'Student Aid'!P26+'Other Grant-Contract Types'!P26+'Gifts-Discretionary'!P26+'Self Sustaining'!P26+'UWC2 Fee Based Programs'!P26</f>
        <v>0</v>
      </c>
      <c r="Q41" s="123"/>
      <c r="R41" s="197"/>
      <c r="S41" s="188"/>
      <c r="T41" s="188"/>
      <c r="U41" s="188"/>
      <c r="V41" s="188"/>
      <c r="W41" s="188"/>
      <c r="X41" s="188"/>
      <c r="Y41" s="188"/>
      <c r="Z41" s="188"/>
      <c r="AA41" s="188"/>
      <c r="AB41" s="188"/>
      <c r="AC41" s="188"/>
      <c r="AD41" s="188"/>
      <c r="AE41" s="188"/>
      <c r="AF41" s="188"/>
      <c r="AG41" s="188"/>
      <c r="AH41" s="188"/>
      <c r="AI41" s="188"/>
      <c r="AJ41" s="188"/>
    </row>
    <row r="42" spans="1:36" s="189" customFormat="1" ht="15" customHeight="1" x14ac:dyDescent="0.4">
      <c r="A42" s="227" t="s">
        <v>46</v>
      </c>
      <c r="B42" s="391">
        <f>+GOF!B31+DOF!B28+'Special State Appropriations'!B28+'Practice Plan'!B27+'Sponsored Projects'!B27+'Student Aid'!B27+'Other Grant-Contract Types'!B27+'Gifts-Discretionary'!B27+'Self Sustaining'!B27+'UWC2 Fee Based Programs'!B27</f>
        <v>0</v>
      </c>
      <c r="C42" s="391">
        <f>+GOF!C31+DOF!C28+'Special State Appropriations'!C28+'Practice Plan'!C27+'Sponsored Projects'!C27+'Student Aid'!C27+'Other Grant-Contract Types'!C27+'Gifts-Discretionary'!C27+'Self Sustaining'!C27+'UWC2 Fee Based Programs'!C27</f>
        <v>0</v>
      </c>
      <c r="D42" s="389"/>
      <c r="E42" s="316"/>
      <c r="F42" s="391">
        <f>+GOF!E31+DOF!E28+'Special State Appropriations'!E28+'Practice Plan'!E27+'Sponsored Projects'!E27+'Student Aid'!E27+'Other Grant-Contract Types'!E27+'Gifts-Discretionary'!E27+'Self Sustaining'!E27+'UWC2 Fee Based Programs'!E27</f>
        <v>0</v>
      </c>
      <c r="G42" s="425">
        <f>+GOF!F31+DOF!F28+'Special State Appropriations'!F28+'Practice Plan'!F27+'Sponsored Projects'!F27+'Student Aid'!F27+'Other Grant-Contract Types'!F27+'Gifts-Discretionary'!F27+'Self Sustaining'!F27+'UWC2 Fee Based Programs'!F27</f>
        <v>0</v>
      </c>
      <c r="H42" s="425">
        <f>+GOF!G31+DOF!G28+'Special State Appropriations'!G28+'Practice Plan'!G27+'Sponsored Projects'!G27+'Student Aid'!G27+'Other Grant-Contract Types'!G27+'Gifts-Discretionary'!G27+'Self Sustaining'!G27+'UWC2 Fee Based Programs'!G27</f>
        <v>0</v>
      </c>
      <c r="I42" s="473">
        <f>+GOF!H31+DOF!H28+'Special State Appropriations'!H28+'Practice Plan'!H27+'Sponsored Projects'!H27+'Student Aid'!H27+'Other Grant-Contract Types'!H27+'Gifts-Discretionary'!H27+'Self Sustaining'!H27+'UWC2 Fee Based Programs'!H27</f>
        <v>0</v>
      </c>
      <c r="J42" s="316"/>
      <c r="K42" s="474">
        <f>+GOF!K31+DOF!K28+'Special State Appropriations'!K28+'Practice Plan'!K27+'Sponsored Projects'!K27+'Student Aid'!K27+'Other Grant-Contract Types'!K27+'Gifts-Discretionary'!K27+'Self Sustaining'!K27+'UWC2 Fee Based Programs'!K27</f>
        <v>0</v>
      </c>
      <c r="L42" s="474">
        <f>+GOF!L31+DOF!L28+'Special State Appropriations'!L28+'Practice Plan'!L27+'Sponsored Projects'!L27+'Student Aid'!L27+'Other Grant-Contract Types'!L27+'Gifts-Discretionary'!L27+'Self Sustaining'!L27+'UWC2 Fee Based Programs'!L27</f>
        <v>0</v>
      </c>
      <c r="M42" s="390"/>
      <c r="N42" s="316"/>
      <c r="O42" s="474">
        <f>+GOF!O31+DOF!O28+'Special State Appropriations'!O28+'Practice Plan'!O27+'Sponsored Projects'!O27+'Student Aid'!O27+'Other Grant-Contract Types'!O27+'Gifts-Discretionary'!O27+'Self Sustaining'!O27+'UWC2 Fee Based Programs'!O27</f>
        <v>0</v>
      </c>
      <c r="P42" s="474">
        <f>+GOF!P31+DOF!P28+'Special State Appropriations'!P28+'Practice Plan'!P27+'Sponsored Projects'!P27+'Student Aid'!P27+'Other Grant-Contract Types'!P27+'Gifts-Discretionary'!P27+'Self Sustaining'!P27+'UWC2 Fee Based Programs'!P27</f>
        <v>0</v>
      </c>
      <c r="Q42" s="123"/>
      <c r="R42" s="197"/>
      <c r="S42" s="188"/>
      <c r="T42" s="188"/>
      <c r="U42" s="188"/>
      <c r="V42" s="188"/>
      <c r="W42" s="188"/>
      <c r="X42" s="188"/>
      <c r="Y42" s="188"/>
      <c r="Z42" s="188"/>
      <c r="AA42" s="188"/>
      <c r="AB42" s="188"/>
      <c r="AC42" s="188"/>
      <c r="AD42" s="188"/>
      <c r="AE42" s="188"/>
      <c r="AF42" s="188"/>
      <c r="AG42" s="188"/>
      <c r="AH42" s="188"/>
      <c r="AI42" s="188"/>
      <c r="AJ42" s="188"/>
    </row>
    <row r="43" spans="1:36" s="210" customFormat="1" ht="15.75" x14ac:dyDescent="0.4">
      <c r="A43" s="238" t="s">
        <v>47</v>
      </c>
      <c r="B43" s="235">
        <f>SUM(B39:B42)</f>
        <v>0</v>
      </c>
      <c r="C43" s="235">
        <f>SUM(C39:C42)</f>
        <v>0</v>
      </c>
      <c r="D43" s="289"/>
      <c r="E43" s="316"/>
      <c r="F43" s="235">
        <f>SUM(F39:F42)</f>
        <v>0</v>
      </c>
      <c r="G43" s="426">
        <f>SUM(G39:G42)</f>
        <v>0</v>
      </c>
      <c r="H43" s="426">
        <f>SUM(H39:H42)</f>
        <v>0</v>
      </c>
      <c r="I43" s="240">
        <f>SUM(I39:I42)</f>
        <v>0</v>
      </c>
      <c r="J43" s="316"/>
      <c r="K43" s="240">
        <f>SUM(K39:K42)</f>
        <v>0</v>
      </c>
      <c r="L43" s="240">
        <f>SUM(L39:L42)</f>
        <v>0</v>
      </c>
      <c r="M43" s="239"/>
      <c r="N43" s="316"/>
      <c r="O43" s="240">
        <f>SUM(O39:O42)</f>
        <v>0</v>
      </c>
      <c r="P43" s="240">
        <f>SUM(P39:P42)</f>
        <v>0</v>
      </c>
      <c r="Q43" s="268"/>
      <c r="R43" s="208"/>
      <c r="S43" s="209"/>
      <c r="T43" s="209"/>
      <c r="U43" s="209"/>
      <c r="V43" s="209"/>
      <c r="W43" s="209"/>
      <c r="X43" s="209"/>
      <c r="Y43" s="209"/>
      <c r="Z43" s="209"/>
      <c r="AA43" s="209"/>
      <c r="AB43" s="209"/>
      <c r="AC43" s="209"/>
      <c r="AD43" s="209"/>
      <c r="AE43" s="209"/>
      <c r="AF43" s="209"/>
      <c r="AG43" s="209"/>
      <c r="AH43" s="209"/>
      <c r="AI43" s="209"/>
      <c r="AJ43" s="209"/>
    </row>
    <row r="44" spans="1:36" s="210" customFormat="1" ht="16.5" customHeight="1" x14ac:dyDescent="0.4">
      <c r="A44" s="475" t="s">
        <v>48</v>
      </c>
      <c r="B44" s="476">
        <f>+B26-B43</f>
        <v>0</v>
      </c>
      <c r="C44" s="476">
        <f>+C26-C43</f>
        <v>0</v>
      </c>
      <c r="D44" s="477"/>
      <c r="E44" s="478"/>
      <c r="F44" s="476">
        <f>+F26-F43</f>
        <v>0</v>
      </c>
      <c r="G44" s="479">
        <f>+G26-G43</f>
        <v>0</v>
      </c>
      <c r="H44" s="479">
        <f>+H26-H43</f>
        <v>0</v>
      </c>
      <c r="I44" s="480">
        <f>+I26-I43</f>
        <v>0</v>
      </c>
      <c r="J44" s="478"/>
      <c r="K44" s="480">
        <f>+K26-K43</f>
        <v>0</v>
      </c>
      <c r="L44" s="480">
        <f>+L26-L43</f>
        <v>0</v>
      </c>
      <c r="M44" s="481"/>
      <c r="N44" s="478"/>
      <c r="O44" s="480">
        <f>+O26-O43</f>
        <v>0</v>
      </c>
      <c r="P44" s="480">
        <f>+P26-P43</f>
        <v>0</v>
      </c>
      <c r="Q44" s="269"/>
      <c r="R44" s="209"/>
      <c r="S44" s="209"/>
      <c r="T44" s="209"/>
      <c r="U44" s="209"/>
      <c r="V44" s="209"/>
      <c r="W44" s="209"/>
      <c r="X44" s="209"/>
      <c r="Y44" s="209"/>
      <c r="Z44" s="209"/>
      <c r="AA44" s="209"/>
      <c r="AB44" s="209"/>
      <c r="AC44" s="209"/>
      <c r="AD44" s="209"/>
      <c r="AE44" s="209"/>
      <c r="AF44" s="209"/>
      <c r="AG44" s="209"/>
      <c r="AH44" s="209"/>
      <c r="AI44" s="209"/>
      <c r="AJ44" s="209"/>
    </row>
    <row r="45" spans="1:36" ht="9.75" customHeight="1" x14ac:dyDescent="0.35">
      <c r="A45" s="482"/>
      <c r="B45" s="483"/>
      <c r="C45" s="483"/>
      <c r="D45" s="483"/>
      <c r="E45" s="483"/>
      <c r="F45" s="483"/>
      <c r="G45" s="484"/>
      <c r="H45" s="484"/>
      <c r="I45" s="484"/>
      <c r="J45" s="484"/>
      <c r="K45" s="484"/>
      <c r="L45" s="484"/>
      <c r="M45" s="484"/>
      <c r="N45" s="484"/>
      <c r="O45" s="484"/>
      <c r="P45" s="485"/>
    </row>
  </sheetData>
  <sheetProtection algorithmName="SHA-512" hashValue="GpYZWGXwf3915q4NaFTFETcmsNClxbcj+5TxoEtwANnFXoZAAdQiNbHo0n7os/qTOJGuRVDw+V4DwInq/lD/bw==" saltValue="IFNLyqhR/22bRMKrwB3mwg==" spinCount="100000" sheet="1"/>
  <mergeCells count="9">
    <mergeCell ref="A2:P2"/>
    <mergeCell ref="A3:H3"/>
    <mergeCell ref="A5:H5"/>
    <mergeCell ref="O8:P8"/>
    <mergeCell ref="A7:H7"/>
    <mergeCell ref="K8:L8"/>
    <mergeCell ref="A4:P4"/>
    <mergeCell ref="B8:C8"/>
    <mergeCell ref="F8:I8"/>
  </mergeCells>
  <pageMargins left="0.25" right="0.25" top="0.25" bottom="0.25" header="0" footer="0"/>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tabColor rgb="FFFFC000"/>
    <pageSetUpPr fitToPage="1"/>
  </sheetPr>
  <dimension ref="A2:P531"/>
  <sheetViews>
    <sheetView zoomScale="110" zoomScaleNormal="110" zoomScaleSheetLayoutView="85" workbookViewId="0"/>
  </sheetViews>
  <sheetFormatPr defaultColWidth="9.1328125" defaultRowHeight="12.75" x14ac:dyDescent="0.35"/>
  <cols>
    <col min="1" max="1" width="42.1328125" style="46" customWidth="1"/>
    <col min="2" max="7" width="16.73046875" style="40" customWidth="1"/>
    <col min="8" max="8" width="13.59765625" style="40" customWidth="1"/>
    <col min="9" max="9" width="11.265625" style="40" customWidth="1"/>
    <col min="10" max="10" width="10.73046875" style="40" bestFit="1" customWidth="1"/>
    <col min="11" max="11" width="9.1328125" style="40"/>
    <col min="12" max="12" width="11.73046875" style="40" bestFit="1" customWidth="1"/>
    <col min="13" max="13" width="10.3984375" style="40" bestFit="1" customWidth="1"/>
    <col min="14" max="14" width="9.1328125" style="40"/>
    <col min="15" max="15" width="10.3984375" style="40" bestFit="1" customWidth="1"/>
    <col min="16" max="16384" width="9.1328125" style="40"/>
  </cols>
  <sheetData>
    <row r="2" spans="1:13" ht="18" x14ac:dyDescent="0.55000000000000004">
      <c r="A2" s="46" t="e">
        <f>LEFT(GOF!A2:Q2,(FIND("-",GOF!A2:Q2) -1 ))</f>
        <v>#VALUE!</v>
      </c>
      <c r="C2" s="70" t="s">
        <v>49</v>
      </c>
      <c r="G2" s="71" t="s">
        <v>0</v>
      </c>
    </row>
    <row r="3" spans="1:13" ht="13.15" x14ac:dyDescent="0.4">
      <c r="K3" s="409"/>
    </row>
    <row r="6" spans="1:13" s="69" customFormat="1" x14ac:dyDescent="0.35"/>
    <row r="7" spans="1:13" s="69" customFormat="1" x14ac:dyDescent="0.35"/>
    <row r="8" spans="1:13" s="69" customFormat="1" x14ac:dyDescent="0.35"/>
    <row r="9" spans="1:13" s="69" customFormat="1" x14ac:dyDescent="0.35"/>
    <row r="10" spans="1:13" s="69" customFormat="1" x14ac:dyDescent="0.35">
      <c r="C10" s="69" t="str">
        <f>'OPB Analysis Tab'!M5</f>
        <v>GOF</v>
      </c>
    </row>
    <row r="11" spans="1:13" s="69" customFormat="1" x14ac:dyDescent="0.35">
      <c r="C11" s="69" t="str">
        <f>'OPB Analysis Tab'!M13</f>
        <v>DOF</v>
      </c>
      <c r="J11" s="69" t="s">
        <v>50</v>
      </c>
      <c r="K11" s="69" t="s">
        <v>50</v>
      </c>
    </row>
    <row r="12" spans="1:13" s="69" customFormat="1" x14ac:dyDescent="0.35">
      <c r="C12" s="69" t="str">
        <f>'OPB Analysis Tab'!M21</f>
        <v>Special Appropriations</v>
      </c>
    </row>
    <row r="13" spans="1:13" s="69" customFormat="1" x14ac:dyDescent="0.35">
      <c r="C13" s="69" t="str">
        <f>'OPB Analysis Tab'!M29</f>
        <v>Practice Plan</v>
      </c>
      <c r="M13" s="69" t="s">
        <v>50</v>
      </c>
    </row>
    <row r="14" spans="1:13" s="69" customFormat="1" x14ac:dyDescent="0.35">
      <c r="C14" s="69" t="str">
        <f>'OPB Analysis Tab'!M37</f>
        <v>Sponsored Projects</v>
      </c>
    </row>
    <row r="15" spans="1:13" s="69" customFormat="1" x14ac:dyDescent="0.35">
      <c r="C15" s="69" t="str">
        <f>'OPB Analysis Tab'!M45</f>
        <v>Student Aid</v>
      </c>
      <c r="K15" s="69" t="s">
        <v>50</v>
      </c>
    </row>
    <row r="16" spans="1:13" s="69" customFormat="1" x14ac:dyDescent="0.35">
      <c r="C16" s="69" t="str">
        <f>'OPB Analysis Tab'!M53</f>
        <v>Grants &amp; Contracts - Others</v>
      </c>
    </row>
    <row r="17" spans="1:15" s="69" customFormat="1" x14ac:dyDescent="0.35">
      <c r="C17" s="69" t="str">
        <f>'OPB Analysis Tab'!M61</f>
        <v>Philanthropy - Gifts &amp; Discretionary</v>
      </c>
    </row>
    <row r="18" spans="1:15" s="69" customFormat="1" x14ac:dyDescent="0.35">
      <c r="C18" s="69" t="str">
        <f>'OPB Analysis Tab'!M69</f>
        <v>Self Sustaining</v>
      </c>
    </row>
    <row r="19" spans="1:15" s="69" customFormat="1" x14ac:dyDescent="0.35"/>
    <row r="20" spans="1:15" s="69" customFormat="1" x14ac:dyDescent="0.35"/>
    <row r="21" spans="1:15" s="69" customFormat="1" x14ac:dyDescent="0.35"/>
    <row r="22" spans="1:15" s="69" customFormat="1" x14ac:dyDescent="0.35"/>
    <row r="23" spans="1:15" s="69" customFormat="1" x14ac:dyDescent="0.35"/>
    <row r="24" spans="1:15" ht="15" x14ac:dyDescent="0.4">
      <c r="A24" s="600" t="s">
        <v>51</v>
      </c>
      <c r="B24" s="600"/>
      <c r="C24" s="600"/>
      <c r="D24" s="600"/>
      <c r="E24" s="600"/>
      <c r="F24" s="600"/>
      <c r="G24" s="600"/>
      <c r="H24" s="69"/>
      <c r="I24" s="69"/>
      <c r="J24" s="69"/>
      <c r="K24" s="69"/>
      <c r="L24" s="69"/>
      <c r="M24" s="69"/>
      <c r="N24" s="69"/>
    </row>
    <row r="25" spans="1:15" s="42" customFormat="1" ht="15.75" x14ac:dyDescent="0.4">
      <c r="A25" s="45"/>
      <c r="B25" s="41" t="s">
        <v>6</v>
      </c>
      <c r="C25" s="41" t="s">
        <v>7</v>
      </c>
      <c r="D25" s="41" t="s">
        <v>9</v>
      </c>
      <c r="E25" s="41" t="s">
        <v>12</v>
      </c>
      <c r="F25" s="41" t="s">
        <v>13</v>
      </c>
      <c r="G25" s="41" t="s">
        <v>14</v>
      </c>
      <c r="H25" s="41" t="s">
        <v>15</v>
      </c>
      <c r="I25" s="117" t="s">
        <v>52</v>
      </c>
      <c r="J25" s="69"/>
      <c r="K25" s="69"/>
      <c r="L25" s="69"/>
      <c r="M25" s="69"/>
      <c r="N25" s="69"/>
      <c r="O25" s="43"/>
    </row>
    <row r="26" spans="1:15" s="43" customFormat="1" ht="15" customHeight="1" x14ac:dyDescent="0.4">
      <c r="A26" s="490" t="s">
        <v>53</v>
      </c>
      <c r="B26" s="456">
        <f>+'All Funds Rollup'!B12</f>
        <v>0</v>
      </c>
      <c r="C26" s="456">
        <f>+'All Funds Rollup'!C12</f>
        <v>0</v>
      </c>
      <c r="D26" s="456">
        <f>+'All Funds Rollup'!F12</f>
        <v>0</v>
      </c>
      <c r="E26" s="456">
        <f>+'All Funds Rollup'!I12</f>
        <v>0</v>
      </c>
      <c r="F26" s="456">
        <f>+'All Funds Rollup'!K12</f>
        <v>0</v>
      </c>
      <c r="G26" s="456">
        <f>+'All Funds Rollup'!L12</f>
        <v>0</v>
      </c>
      <c r="H26" s="456">
        <f>+'All Funds Rollup'!O12</f>
        <v>0</v>
      </c>
      <c r="I26" s="456">
        <f>+'All Funds Rollup'!P12</f>
        <v>0</v>
      </c>
      <c r="J26" s="69"/>
      <c r="K26" s="69"/>
      <c r="L26" s="69"/>
      <c r="M26" s="69"/>
      <c r="N26" s="69"/>
    </row>
    <row r="27" spans="1:15" s="43" customFormat="1" ht="15" customHeight="1" x14ac:dyDescent="0.4">
      <c r="A27" s="490" t="s">
        <v>54</v>
      </c>
      <c r="B27" s="456">
        <f>+'All Funds Rollup'!B13</f>
        <v>0</v>
      </c>
      <c r="C27" s="456">
        <f>+'All Funds Rollup'!C13</f>
        <v>0</v>
      </c>
      <c r="D27" s="456">
        <f>+'All Funds Rollup'!F13</f>
        <v>0</v>
      </c>
      <c r="E27" s="456">
        <f>+'All Funds Rollup'!I13</f>
        <v>0</v>
      </c>
      <c r="F27" s="456">
        <f>+'All Funds Rollup'!K13</f>
        <v>0</v>
      </c>
      <c r="G27" s="456">
        <f>+'All Funds Rollup'!L13</f>
        <v>0</v>
      </c>
      <c r="H27" s="456">
        <f>+'All Funds Rollup'!O13</f>
        <v>0</v>
      </c>
      <c r="I27" s="456">
        <f>+'All Funds Rollup'!P13</f>
        <v>0</v>
      </c>
    </row>
    <row r="28" spans="1:15" s="43" customFormat="1" ht="15" customHeight="1" x14ac:dyDescent="0.4">
      <c r="A28" s="490" t="s">
        <v>55</v>
      </c>
      <c r="B28" s="456">
        <f>+'All Funds Rollup'!B15</f>
        <v>0</v>
      </c>
      <c r="C28" s="456">
        <f>+'All Funds Rollup'!C15</f>
        <v>0</v>
      </c>
      <c r="D28" s="456">
        <f>+'All Funds Rollup'!F15</f>
        <v>0</v>
      </c>
      <c r="E28" s="456">
        <f>+'All Funds Rollup'!I15</f>
        <v>0</v>
      </c>
      <c r="F28" s="456">
        <f>+'All Funds Rollup'!K15</f>
        <v>0</v>
      </c>
      <c r="G28" s="456">
        <f>+'All Funds Rollup'!L15</f>
        <v>0</v>
      </c>
      <c r="H28" s="456">
        <f>+'All Funds Rollup'!O15</f>
        <v>0</v>
      </c>
      <c r="I28" s="456">
        <f>+'All Funds Rollup'!P15</f>
        <v>0</v>
      </c>
    </row>
    <row r="29" spans="1:15" s="43" customFormat="1" ht="15" customHeight="1" x14ac:dyDescent="0.4">
      <c r="A29" s="490" t="s">
        <v>56</v>
      </c>
      <c r="B29" s="456">
        <f>+'All Funds Rollup'!B16</f>
        <v>0</v>
      </c>
      <c r="C29" s="456">
        <f>+'All Funds Rollup'!C16</f>
        <v>0</v>
      </c>
      <c r="D29" s="456">
        <f>+'All Funds Rollup'!F16</f>
        <v>0</v>
      </c>
      <c r="E29" s="456">
        <f>+'All Funds Rollup'!I16</f>
        <v>0</v>
      </c>
      <c r="F29" s="456">
        <f>+'All Funds Rollup'!K16</f>
        <v>0</v>
      </c>
      <c r="G29" s="456">
        <f>+'All Funds Rollup'!L16</f>
        <v>0</v>
      </c>
      <c r="H29" s="456">
        <f>+'All Funds Rollup'!O16</f>
        <v>0</v>
      </c>
      <c r="I29" s="456">
        <f>+'All Funds Rollup'!P16</f>
        <v>0</v>
      </c>
    </row>
    <row r="30" spans="1:15" s="43" customFormat="1" ht="15" customHeight="1" x14ac:dyDescent="0.4">
      <c r="A30" s="490" t="s">
        <v>57</v>
      </c>
      <c r="B30" s="456">
        <f>+'All Funds Rollup'!B18</f>
        <v>0</v>
      </c>
      <c r="C30" s="456">
        <f>+'All Funds Rollup'!C18</f>
        <v>0</v>
      </c>
      <c r="D30" s="456">
        <f>+'All Funds Rollup'!F18</f>
        <v>0</v>
      </c>
      <c r="E30" s="456">
        <f>+'All Funds Rollup'!I18</f>
        <v>0</v>
      </c>
      <c r="F30" s="456">
        <f>+'All Funds Rollup'!K18</f>
        <v>0</v>
      </c>
      <c r="G30" s="456">
        <f>+'All Funds Rollup'!L18</f>
        <v>0</v>
      </c>
      <c r="H30" s="456">
        <f>+'All Funds Rollup'!O18</f>
        <v>0</v>
      </c>
      <c r="I30" s="456">
        <f>+'All Funds Rollup'!P18</f>
        <v>0</v>
      </c>
    </row>
    <row r="31" spans="1:15" s="43" customFormat="1" ht="15" customHeight="1" x14ac:dyDescent="0.4">
      <c r="A31" s="490" t="s">
        <v>24</v>
      </c>
      <c r="B31" s="456">
        <f>+'All Funds Rollup'!B19</f>
        <v>0</v>
      </c>
      <c r="C31" s="456">
        <f>+'All Funds Rollup'!C19</f>
        <v>0</v>
      </c>
      <c r="D31" s="456">
        <f>+'All Funds Rollup'!F19</f>
        <v>0</v>
      </c>
      <c r="E31" s="456">
        <f>+'All Funds Rollup'!I19</f>
        <v>0</v>
      </c>
      <c r="F31" s="456">
        <f>+'All Funds Rollup'!K19</f>
        <v>0</v>
      </c>
      <c r="G31" s="456">
        <f>+'All Funds Rollup'!L19</f>
        <v>0</v>
      </c>
      <c r="H31" s="456">
        <f>+'All Funds Rollup'!O19</f>
        <v>0</v>
      </c>
      <c r="I31" s="456">
        <f>+'All Funds Rollup'!P19</f>
        <v>0</v>
      </c>
    </row>
    <row r="32" spans="1:15" s="43" customFormat="1" ht="15" customHeight="1" x14ac:dyDescent="0.4">
      <c r="A32" s="490" t="s">
        <v>25</v>
      </c>
      <c r="B32" s="456">
        <f>+'All Funds Rollup'!B20</f>
        <v>0</v>
      </c>
      <c r="C32" s="456">
        <f>+'All Funds Rollup'!C20</f>
        <v>0</v>
      </c>
      <c r="D32" s="456">
        <f>+'All Funds Rollup'!F20</f>
        <v>0</v>
      </c>
      <c r="E32" s="456">
        <f>+'All Funds Rollup'!I20</f>
        <v>0</v>
      </c>
      <c r="F32" s="456">
        <f>+'All Funds Rollup'!K20</f>
        <v>0</v>
      </c>
      <c r="G32" s="456">
        <f>+'All Funds Rollup'!L20</f>
        <v>0</v>
      </c>
      <c r="H32" s="456">
        <f>+'All Funds Rollup'!O20</f>
        <v>0</v>
      </c>
      <c r="I32" s="456">
        <f>+'All Funds Rollup'!P20</f>
        <v>0</v>
      </c>
    </row>
    <row r="33" spans="1:16" s="43" customFormat="1" ht="15" customHeight="1" x14ac:dyDescent="0.4">
      <c r="A33" s="490" t="s">
        <v>26</v>
      </c>
      <c r="B33" s="456">
        <f>+'All Funds Rollup'!B21</f>
        <v>0</v>
      </c>
      <c r="C33" s="456">
        <f>+'All Funds Rollup'!C21</f>
        <v>0</v>
      </c>
      <c r="D33" s="456">
        <f>+'All Funds Rollup'!F21</f>
        <v>0</v>
      </c>
      <c r="E33" s="456">
        <f>+'All Funds Rollup'!I21</f>
        <v>0</v>
      </c>
      <c r="F33" s="456">
        <f>+'All Funds Rollup'!K21</f>
        <v>0</v>
      </c>
      <c r="G33" s="456">
        <f>+'All Funds Rollup'!L21</f>
        <v>0</v>
      </c>
      <c r="H33" s="456">
        <f>+'All Funds Rollup'!O21</f>
        <v>0</v>
      </c>
      <c r="I33" s="456">
        <f>+'All Funds Rollup'!P21</f>
        <v>0</v>
      </c>
    </row>
    <row r="34" spans="1:16" s="43" customFormat="1" ht="15" customHeight="1" x14ac:dyDescent="0.4">
      <c r="A34" s="490" t="s">
        <v>27</v>
      </c>
      <c r="B34" s="456">
        <f>+'All Funds Rollup'!B22</f>
        <v>0</v>
      </c>
      <c r="C34" s="456">
        <f>+'All Funds Rollup'!C22</f>
        <v>0</v>
      </c>
      <c r="D34" s="456">
        <f>+'All Funds Rollup'!F22</f>
        <v>0</v>
      </c>
      <c r="E34" s="456">
        <f>+'All Funds Rollup'!I22</f>
        <v>0</v>
      </c>
      <c r="F34" s="456">
        <f>+'All Funds Rollup'!K22</f>
        <v>0</v>
      </c>
      <c r="G34" s="456">
        <f>+'All Funds Rollup'!L22</f>
        <v>0</v>
      </c>
      <c r="H34" s="456">
        <f>+'All Funds Rollup'!O22</f>
        <v>0</v>
      </c>
      <c r="I34" s="456">
        <f>+'All Funds Rollup'!P22</f>
        <v>0</v>
      </c>
    </row>
    <row r="35" spans="1:16" s="43" customFormat="1" ht="15" customHeight="1" x14ac:dyDescent="0.4">
      <c r="A35" s="490" t="s">
        <v>28</v>
      </c>
      <c r="B35" s="456">
        <f>+'All Funds Rollup'!B23</f>
        <v>0</v>
      </c>
      <c r="C35" s="456">
        <f>+'All Funds Rollup'!C23</f>
        <v>0</v>
      </c>
      <c r="D35" s="456">
        <f>+'All Funds Rollup'!F23</f>
        <v>0</v>
      </c>
      <c r="E35" s="456">
        <f>+'All Funds Rollup'!I23</f>
        <v>0</v>
      </c>
      <c r="F35" s="456">
        <f>+'All Funds Rollup'!K23</f>
        <v>0</v>
      </c>
      <c r="G35" s="456">
        <f>+'All Funds Rollup'!L23</f>
        <v>0</v>
      </c>
      <c r="H35" s="456">
        <f>+'All Funds Rollup'!O23</f>
        <v>0</v>
      </c>
      <c r="I35" s="456">
        <f>+'All Funds Rollup'!P23</f>
        <v>0</v>
      </c>
    </row>
    <row r="36" spans="1:16" s="43" customFormat="1" ht="15" customHeight="1" x14ac:dyDescent="0.4">
      <c r="A36" s="490" t="s">
        <v>29</v>
      </c>
      <c r="B36" s="456">
        <f>+'All Funds Rollup'!B24</f>
        <v>0</v>
      </c>
      <c r="C36" s="456">
        <f>+'All Funds Rollup'!C24</f>
        <v>0</v>
      </c>
      <c r="D36" s="456">
        <f>+'All Funds Rollup'!F24</f>
        <v>0</v>
      </c>
      <c r="E36" s="456">
        <f>+'All Funds Rollup'!I24</f>
        <v>0</v>
      </c>
      <c r="F36" s="456">
        <f>+'All Funds Rollup'!K24</f>
        <v>0</v>
      </c>
      <c r="G36" s="456">
        <f>+'All Funds Rollup'!L24</f>
        <v>0</v>
      </c>
      <c r="H36" s="456">
        <f>+'All Funds Rollup'!O24</f>
        <v>0</v>
      </c>
      <c r="I36" s="456">
        <f>+'All Funds Rollup'!P24</f>
        <v>0</v>
      </c>
    </row>
    <row r="37" spans="1:16" s="43" customFormat="1" ht="15" customHeight="1" x14ac:dyDescent="0.4">
      <c r="A37" s="490" t="s">
        <v>30</v>
      </c>
      <c r="B37" s="456">
        <f>+'All Funds Rollup'!B25</f>
        <v>0</v>
      </c>
      <c r="C37" s="456">
        <f>+'All Funds Rollup'!C25</f>
        <v>0</v>
      </c>
      <c r="D37" s="456">
        <f>+'All Funds Rollup'!F25</f>
        <v>0</v>
      </c>
      <c r="E37" s="456">
        <f>+'All Funds Rollup'!I25</f>
        <v>0</v>
      </c>
      <c r="F37" s="456">
        <f>+'All Funds Rollup'!K25</f>
        <v>0</v>
      </c>
      <c r="G37" s="456">
        <f>+'All Funds Rollup'!L25</f>
        <v>0</v>
      </c>
      <c r="H37" s="456">
        <f>+'All Funds Rollup'!O25</f>
        <v>0</v>
      </c>
      <c r="I37" s="456">
        <f>+'All Funds Rollup'!P25</f>
        <v>0</v>
      </c>
    </row>
    <row r="38" spans="1:16" x14ac:dyDescent="0.35">
      <c r="A38" s="131"/>
      <c r="B38" s="131"/>
      <c r="C38" s="131"/>
      <c r="D38" s="131"/>
      <c r="E38" s="131"/>
      <c r="F38" s="131"/>
      <c r="G38" s="131"/>
      <c r="H38" s="131"/>
      <c r="I38" s="131"/>
    </row>
    <row r="39" spans="1:16" ht="13.15" x14ac:dyDescent="0.4">
      <c r="A39" s="597" t="s">
        <v>58</v>
      </c>
      <c r="B39" s="598"/>
      <c r="C39" s="598"/>
      <c r="D39" s="598"/>
      <c r="E39" s="598"/>
      <c r="F39" s="598"/>
      <c r="G39" s="599"/>
      <c r="H39" s="131"/>
      <c r="I39" s="131"/>
    </row>
    <row r="40" spans="1:16" ht="15.75" x14ac:dyDescent="0.35">
      <c r="A40" s="132"/>
      <c r="B40" s="41" t="str">
        <f t="shared" ref="B40:I40" si="0">+B25</f>
        <v>FY18 Actuals</v>
      </c>
      <c r="C40" s="41" t="str">
        <f t="shared" si="0"/>
        <v>FY19 Actuals</v>
      </c>
      <c r="D40" s="41" t="str">
        <f t="shared" si="0"/>
        <v>FY20 Actuals</v>
      </c>
      <c r="E40" s="41" t="str">
        <f t="shared" si="0"/>
        <v>FY21 Plan</v>
      </c>
      <c r="F40" s="41" t="str">
        <f t="shared" si="0"/>
        <v>FY22 Plan</v>
      </c>
      <c r="G40" s="41" t="str">
        <f t="shared" si="0"/>
        <v>FY23 Plan</v>
      </c>
      <c r="H40" s="41" t="str">
        <f t="shared" si="0"/>
        <v>FY24 Plan</v>
      </c>
      <c r="I40" s="41" t="str">
        <f t="shared" si="0"/>
        <v xml:space="preserve">FY25 Plan </v>
      </c>
    </row>
    <row r="41" spans="1:16" ht="15.75" x14ac:dyDescent="0.4">
      <c r="A41" s="490" t="s">
        <v>53</v>
      </c>
      <c r="B41" s="44"/>
      <c r="C41" s="457">
        <f t="shared" ref="C41:I41" si="1">IFERROR(+(C26-B26)/B26,0)</f>
        <v>0</v>
      </c>
      <c r="D41" s="457">
        <f t="shared" si="1"/>
        <v>0</v>
      </c>
      <c r="E41" s="457">
        <f t="shared" si="1"/>
        <v>0</v>
      </c>
      <c r="F41" s="457">
        <f t="shared" si="1"/>
        <v>0</v>
      </c>
      <c r="G41" s="457">
        <f t="shared" si="1"/>
        <v>0</v>
      </c>
      <c r="H41" s="457">
        <f t="shared" si="1"/>
        <v>0</v>
      </c>
      <c r="I41" s="457">
        <f t="shared" si="1"/>
        <v>0</v>
      </c>
      <c r="K41" s="408"/>
      <c r="L41" s="408"/>
      <c r="M41" s="408"/>
      <c r="N41" s="408"/>
      <c r="O41" s="408"/>
      <c r="P41" s="408"/>
    </row>
    <row r="42" spans="1:16" ht="15.75" x14ac:dyDescent="0.4">
      <c r="A42" s="490" t="s">
        <v>54</v>
      </c>
      <c r="B42" s="44"/>
      <c r="C42" s="457">
        <f t="shared" ref="C42:I52" si="2">IFERROR(+(C27-B27)/B27,0)</f>
        <v>0</v>
      </c>
      <c r="D42" s="457">
        <f t="shared" si="2"/>
        <v>0</v>
      </c>
      <c r="E42" s="457">
        <f t="shared" si="2"/>
        <v>0</v>
      </c>
      <c r="F42" s="457">
        <f t="shared" si="2"/>
        <v>0</v>
      </c>
      <c r="G42" s="457">
        <f t="shared" si="2"/>
        <v>0</v>
      </c>
      <c r="H42" s="457">
        <f t="shared" si="2"/>
        <v>0</v>
      </c>
      <c r="I42" s="457">
        <f t="shared" si="2"/>
        <v>0</v>
      </c>
      <c r="K42" s="408"/>
      <c r="L42" s="408"/>
      <c r="M42" s="408"/>
      <c r="N42" s="408"/>
      <c r="O42" s="408"/>
      <c r="P42" s="408"/>
    </row>
    <row r="43" spans="1:16" ht="15.75" x14ac:dyDescent="0.4">
      <c r="A43" s="490" t="s">
        <v>55</v>
      </c>
      <c r="B43" s="44"/>
      <c r="C43" s="457">
        <f t="shared" si="2"/>
        <v>0</v>
      </c>
      <c r="D43" s="457">
        <f t="shared" si="2"/>
        <v>0</v>
      </c>
      <c r="E43" s="457">
        <f t="shared" si="2"/>
        <v>0</v>
      </c>
      <c r="F43" s="457">
        <f t="shared" si="2"/>
        <v>0</v>
      </c>
      <c r="G43" s="457">
        <f t="shared" si="2"/>
        <v>0</v>
      </c>
      <c r="H43" s="457">
        <f t="shared" si="2"/>
        <v>0</v>
      </c>
      <c r="I43" s="457">
        <f t="shared" si="2"/>
        <v>0</v>
      </c>
      <c r="K43" s="408"/>
      <c r="L43" s="408"/>
      <c r="M43" s="408"/>
      <c r="N43" s="408"/>
      <c r="O43" s="408"/>
      <c r="P43" s="408"/>
    </row>
    <row r="44" spans="1:16" ht="15.75" x14ac:dyDescent="0.4">
      <c r="A44" s="490" t="s">
        <v>56</v>
      </c>
      <c r="B44" s="44"/>
      <c r="C44" s="457">
        <f t="shared" si="2"/>
        <v>0</v>
      </c>
      <c r="D44" s="457">
        <f t="shared" si="2"/>
        <v>0</v>
      </c>
      <c r="E44" s="457">
        <f t="shared" si="2"/>
        <v>0</v>
      </c>
      <c r="F44" s="457">
        <f t="shared" si="2"/>
        <v>0</v>
      </c>
      <c r="G44" s="457">
        <f t="shared" si="2"/>
        <v>0</v>
      </c>
      <c r="H44" s="457">
        <f t="shared" si="2"/>
        <v>0</v>
      </c>
      <c r="I44" s="457">
        <f t="shared" si="2"/>
        <v>0</v>
      </c>
      <c r="K44" s="408"/>
      <c r="L44" s="408"/>
      <c r="M44" s="408"/>
      <c r="N44" s="408"/>
      <c r="O44" s="408"/>
      <c r="P44" s="408"/>
    </row>
    <row r="45" spans="1:16" ht="15.75" x14ac:dyDescent="0.4">
      <c r="A45" s="490" t="s">
        <v>57</v>
      </c>
      <c r="B45" s="44"/>
      <c r="C45" s="457">
        <f t="shared" si="2"/>
        <v>0</v>
      </c>
      <c r="D45" s="457">
        <f t="shared" si="2"/>
        <v>0</v>
      </c>
      <c r="E45" s="457">
        <f t="shared" si="2"/>
        <v>0</v>
      </c>
      <c r="F45" s="457">
        <f t="shared" si="2"/>
        <v>0</v>
      </c>
      <c r="G45" s="457">
        <f t="shared" si="2"/>
        <v>0</v>
      </c>
      <c r="H45" s="457">
        <f t="shared" si="2"/>
        <v>0</v>
      </c>
      <c r="I45" s="457">
        <f t="shared" si="2"/>
        <v>0</v>
      </c>
      <c r="K45" s="408"/>
      <c r="L45" s="408"/>
      <c r="M45" s="408"/>
      <c r="N45" s="408"/>
      <c r="O45" s="408"/>
      <c r="P45" s="408"/>
    </row>
    <row r="46" spans="1:16" ht="15.75" x14ac:dyDescent="0.4">
      <c r="A46" s="490" t="s">
        <v>24</v>
      </c>
      <c r="B46" s="44"/>
      <c r="C46" s="457">
        <f t="shared" si="2"/>
        <v>0</v>
      </c>
      <c r="D46" s="457">
        <f t="shared" si="2"/>
        <v>0</v>
      </c>
      <c r="E46" s="457">
        <f t="shared" si="2"/>
        <v>0</v>
      </c>
      <c r="F46" s="457">
        <f t="shared" si="2"/>
        <v>0</v>
      </c>
      <c r="G46" s="457">
        <f t="shared" si="2"/>
        <v>0</v>
      </c>
      <c r="H46" s="457">
        <f t="shared" si="2"/>
        <v>0</v>
      </c>
      <c r="I46" s="457">
        <f t="shared" si="2"/>
        <v>0</v>
      </c>
      <c r="K46" s="408"/>
      <c r="L46" s="408"/>
      <c r="M46" s="408"/>
      <c r="N46" s="408"/>
      <c r="O46" s="408"/>
      <c r="P46" s="408"/>
    </row>
    <row r="47" spans="1:16" ht="15.75" x14ac:dyDescent="0.4">
      <c r="A47" s="490" t="s">
        <v>25</v>
      </c>
      <c r="B47" s="44"/>
      <c r="C47" s="457">
        <f t="shared" si="2"/>
        <v>0</v>
      </c>
      <c r="D47" s="457">
        <f t="shared" si="2"/>
        <v>0</v>
      </c>
      <c r="E47" s="457">
        <f t="shared" si="2"/>
        <v>0</v>
      </c>
      <c r="F47" s="457">
        <f t="shared" si="2"/>
        <v>0</v>
      </c>
      <c r="G47" s="457">
        <f t="shared" si="2"/>
        <v>0</v>
      </c>
      <c r="H47" s="457">
        <f t="shared" si="2"/>
        <v>0</v>
      </c>
      <c r="I47" s="457">
        <f t="shared" si="2"/>
        <v>0</v>
      </c>
      <c r="K47" s="408"/>
      <c r="L47" s="408"/>
      <c r="M47" s="408"/>
      <c r="N47" s="408"/>
      <c r="O47" s="408"/>
      <c r="P47" s="408"/>
    </row>
    <row r="48" spans="1:16" ht="15.75" x14ac:dyDescent="0.4">
      <c r="A48" s="490" t="s">
        <v>26</v>
      </c>
      <c r="B48" s="44"/>
      <c r="C48" s="457">
        <f t="shared" si="2"/>
        <v>0</v>
      </c>
      <c r="D48" s="457">
        <f t="shared" si="2"/>
        <v>0</v>
      </c>
      <c r="E48" s="457">
        <f t="shared" si="2"/>
        <v>0</v>
      </c>
      <c r="F48" s="457">
        <f t="shared" si="2"/>
        <v>0</v>
      </c>
      <c r="G48" s="457">
        <f t="shared" si="2"/>
        <v>0</v>
      </c>
      <c r="H48" s="457">
        <f t="shared" si="2"/>
        <v>0</v>
      </c>
      <c r="I48" s="457">
        <f t="shared" si="2"/>
        <v>0</v>
      </c>
      <c r="K48" s="408"/>
      <c r="L48" s="408"/>
      <c r="M48" s="408"/>
      <c r="N48" s="408"/>
      <c r="O48" s="408"/>
      <c r="P48" s="408"/>
    </row>
    <row r="49" spans="1:16" ht="15.75" x14ac:dyDescent="0.4">
      <c r="A49" s="490" t="s">
        <v>27</v>
      </c>
      <c r="B49" s="44"/>
      <c r="C49" s="457">
        <f t="shared" si="2"/>
        <v>0</v>
      </c>
      <c r="D49" s="457">
        <f t="shared" si="2"/>
        <v>0</v>
      </c>
      <c r="E49" s="457">
        <f t="shared" si="2"/>
        <v>0</v>
      </c>
      <c r="F49" s="457">
        <f t="shared" si="2"/>
        <v>0</v>
      </c>
      <c r="G49" s="457">
        <f t="shared" si="2"/>
        <v>0</v>
      </c>
      <c r="H49" s="457">
        <f t="shared" si="2"/>
        <v>0</v>
      </c>
      <c r="I49" s="457">
        <f t="shared" si="2"/>
        <v>0</v>
      </c>
      <c r="K49" s="408"/>
      <c r="L49" s="408"/>
      <c r="M49" s="408"/>
      <c r="N49" s="408"/>
      <c r="O49" s="408"/>
      <c r="P49" s="408"/>
    </row>
    <row r="50" spans="1:16" ht="15.75" x14ac:dyDescent="0.4">
      <c r="A50" s="490" t="s">
        <v>28</v>
      </c>
      <c r="B50" s="44"/>
      <c r="C50" s="457">
        <f t="shared" si="2"/>
        <v>0</v>
      </c>
      <c r="D50" s="457">
        <f t="shared" si="2"/>
        <v>0</v>
      </c>
      <c r="E50" s="457">
        <f t="shared" si="2"/>
        <v>0</v>
      </c>
      <c r="F50" s="457">
        <f t="shared" si="2"/>
        <v>0</v>
      </c>
      <c r="G50" s="457">
        <f t="shared" si="2"/>
        <v>0</v>
      </c>
      <c r="H50" s="457">
        <f t="shared" si="2"/>
        <v>0</v>
      </c>
      <c r="I50" s="457">
        <f t="shared" si="2"/>
        <v>0</v>
      </c>
      <c r="K50" s="408"/>
      <c r="L50" s="408"/>
      <c r="M50" s="408"/>
      <c r="N50" s="408"/>
      <c r="O50" s="408"/>
      <c r="P50" s="408"/>
    </row>
    <row r="51" spans="1:16" ht="15.75" x14ac:dyDescent="0.4">
      <c r="A51" s="490" t="s">
        <v>29</v>
      </c>
      <c r="B51" s="44"/>
      <c r="C51" s="457">
        <f t="shared" si="2"/>
        <v>0</v>
      </c>
      <c r="D51" s="457">
        <f t="shared" si="2"/>
        <v>0</v>
      </c>
      <c r="E51" s="457">
        <f t="shared" si="2"/>
        <v>0</v>
      </c>
      <c r="F51" s="457">
        <f t="shared" si="2"/>
        <v>0</v>
      </c>
      <c r="G51" s="457">
        <f t="shared" si="2"/>
        <v>0</v>
      </c>
      <c r="H51" s="457">
        <f t="shared" si="2"/>
        <v>0</v>
      </c>
      <c r="I51" s="457">
        <f t="shared" si="2"/>
        <v>0</v>
      </c>
      <c r="K51" s="408"/>
      <c r="L51" s="408"/>
      <c r="M51" s="408"/>
      <c r="N51" s="408"/>
      <c r="O51" s="408"/>
      <c r="P51" s="408"/>
    </row>
    <row r="52" spans="1:16" ht="15.75" x14ac:dyDescent="0.4">
      <c r="A52" s="490" t="s">
        <v>30</v>
      </c>
      <c r="B52" s="44"/>
      <c r="C52" s="457">
        <f t="shared" si="2"/>
        <v>0</v>
      </c>
      <c r="D52" s="457">
        <f t="shared" si="2"/>
        <v>0</v>
      </c>
      <c r="E52" s="457">
        <f t="shared" si="2"/>
        <v>0</v>
      </c>
      <c r="F52" s="457">
        <f t="shared" si="2"/>
        <v>0</v>
      </c>
      <c r="G52" s="457">
        <f t="shared" si="2"/>
        <v>0</v>
      </c>
      <c r="H52" s="457">
        <f t="shared" si="2"/>
        <v>0</v>
      </c>
      <c r="I52" s="457">
        <f t="shared" si="2"/>
        <v>0</v>
      </c>
      <c r="K52" s="408"/>
      <c r="L52" s="408"/>
      <c r="M52" s="408"/>
      <c r="N52" s="408"/>
      <c r="O52" s="408"/>
      <c r="P52" s="408"/>
    </row>
    <row r="57" spans="1:16" x14ac:dyDescent="0.35">
      <c r="A57" s="46" t="s">
        <v>34</v>
      </c>
      <c r="B57" s="125">
        <f>'All Funds Rollup'!C30</f>
        <v>0</v>
      </c>
    </row>
    <row r="58" spans="1:16" x14ac:dyDescent="0.35">
      <c r="A58" s="46" t="s">
        <v>35</v>
      </c>
      <c r="B58" s="125">
        <f>'All Funds Rollup'!C31</f>
        <v>0</v>
      </c>
    </row>
    <row r="59" spans="1:16" x14ac:dyDescent="0.35">
      <c r="A59" s="46" t="s">
        <v>36</v>
      </c>
      <c r="B59" s="125">
        <f>'All Funds Rollup'!C32</f>
        <v>0</v>
      </c>
    </row>
    <row r="60" spans="1:16" x14ac:dyDescent="0.35">
      <c r="A60" s="46" t="s">
        <v>37</v>
      </c>
      <c r="B60" s="125">
        <f>'All Funds Rollup'!C33</f>
        <v>0</v>
      </c>
    </row>
    <row r="61" spans="1:16" x14ac:dyDescent="0.35">
      <c r="A61" s="46" t="s">
        <v>38</v>
      </c>
      <c r="B61" s="125">
        <f>'All Funds Rollup'!C34</f>
        <v>0</v>
      </c>
    </row>
    <row r="62" spans="1:16" x14ac:dyDescent="0.35">
      <c r="A62" s="46" t="s">
        <v>41</v>
      </c>
      <c r="B62" s="125">
        <f>'All Funds Rollup'!C37</f>
        <v>0</v>
      </c>
    </row>
    <row r="63" spans="1:16" x14ac:dyDescent="0.35">
      <c r="A63" s="46" t="s">
        <v>46</v>
      </c>
      <c r="B63" s="125">
        <f>'All Funds Rollup'!C42</f>
        <v>0</v>
      </c>
    </row>
    <row r="64" spans="1:16" x14ac:dyDescent="0.35">
      <c r="A64" s="46" t="s">
        <v>45</v>
      </c>
      <c r="B64" s="125">
        <f>'All Funds Rollup'!C41</f>
        <v>0</v>
      </c>
    </row>
    <row r="65" spans="1:9" x14ac:dyDescent="0.35">
      <c r="A65" s="46" t="s">
        <v>40</v>
      </c>
      <c r="B65" s="125">
        <f>'All Funds Rollup'!C36</f>
        <v>0</v>
      </c>
    </row>
    <row r="66" spans="1:9" x14ac:dyDescent="0.35">
      <c r="A66" s="46" t="s">
        <v>59</v>
      </c>
      <c r="B66" s="125">
        <f>'All Funds Rollup'!C40</f>
        <v>0</v>
      </c>
    </row>
    <row r="67" spans="1:9" x14ac:dyDescent="0.35">
      <c r="A67" s="46" t="s">
        <v>42</v>
      </c>
      <c r="B67" s="125">
        <f>'All Funds Rollup'!C38</f>
        <v>0</v>
      </c>
    </row>
    <row r="68" spans="1:9" x14ac:dyDescent="0.35">
      <c r="A68" s="46" t="s">
        <v>39</v>
      </c>
      <c r="B68" s="125">
        <f>'All Funds Rollup'!C35</f>
        <v>0</v>
      </c>
    </row>
    <row r="73" spans="1:9" ht="15" x14ac:dyDescent="0.4">
      <c r="A73" s="600" t="s">
        <v>60</v>
      </c>
      <c r="B73" s="600"/>
      <c r="C73" s="600"/>
      <c r="D73" s="600"/>
      <c r="E73" s="600"/>
      <c r="F73" s="600"/>
      <c r="G73" s="600"/>
    </row>
    <row r="74" spans="1:9" ht="15.75" x14ac:dyDescent="0.35">
      <c r="A74" s="45"/>
      <c r="B74" s="41" t="str">
        <f>+B25</f>
        <v>FY18 Actuals</v>
      </c>
      <c r="C74" s="41" t="str">
        <f t="shared" ref="C74:I74" si="3">+C25</f>
        <v>FY19 Actuals</v>
      </c>
      <c r="D74" s="41" t="str">
        <f t="shared" si="3"/>
        <v>FY20 Actuals</v>
      </c>
      <c r="E74" s="41" t="str">
        <f t="shared" si="3"/>
        <v>FY21 Plan</v>
      </c>
      <c r="F74" s="41" t="str">
        <f t="shared" si="3"/>
        <v>FY22 Plan</v>
      </c>
      <c r="G74" s="41" t="str">
        <f t="shared" si="3"/>
        <v>FY23 Plan</v>
      </c>
      <c r="H74" s="41" t="str">
        <f t="shared" si="3"/>
        <v>FY24 Plan</v>
      </c>
      <c r="I74" s="41" t="str">
        <f t="shared" si="3"/>
        <v xml:space="preserve">FY25 Plan </v>
      </c>
    </row>
    <row r="75" spans="1:9" ht="15.75" x14ac:dyDescent="0.35">
      <c r="A75" s="490" t="s">
        <v>61</v>
      </c>
      <c r="B75" s="456">
        <f>+GOF!B32</f>
        <v>0</v>
      </c>
      <c r="C75" s="456">
        <f>+GOF!C32</f>
        <v>0</v>
      </c>
      <c r="D75" s="456">
        <f>+GOF!E32</f>
        <v>0</v>
      </c>
      <c r="E75" s="456">
        <f>+GOF!H32</f>
        <v>0</v>
      </c>
      <c r="F75" s="456">
        <f>+GOF!K32</f>
        <v>0</v>
      </c>
      <c r="G75" s="456">
        <f>+GOF!L32</f>
        <v>0</v>
      </c>
      <c r="H75" s="456">
        <f>+GOF!O32</f>
        <v>0</v>
      </c>
      <c r="I75" s="456">
        <f>+GOF!P32</f>
        <v>0</v>
      </c>
    </row>
    <row r="76" spans="1:9" ht="15.75" x14ac:dyDescent="0.35">
      <c r="A76" s="490" t="s">
        <v>62</v>
      </c>
      <c r="B76" s="456">
        <f>+DOF!B29</f>
        <v>0</v>
      </c>
      <c r="C76" s="456">
        <f>+DOF!C29</f>
        <v>0</v>
      </c>
      <c r="D76" s="456">
        <f>+DOF!E29</f>
        <v>0</v>
      </c>
      <c r="E76" s="456">
        <f>+DOF!H29</f>
        <v>0</v>
      </c>
      <c r="F76" s="456">
        <f>+DOF!K29</f>
        <v>0</v>
      </c>
      <c r="G76" s="456">
        <f>+DOF!L29</f>
        <v>0</v>
      </c>
      <c r="H76" s="456">
        <f>+DOF!O29</f>
        <v>0</v>
      </c>
      <c r="I76" s="456">
        <f>+DOF!P29</f>
        <v>0</v>
      </c>
    </row>
    <row r="77" spans="1:9" ht="15.75" x14ac:dyDescent="0.35">
      <c r="A77" s="490" t="s">
        <v>57</v>
      </c>
      <c r="B77" s="456">
        <f>+'Special State Appropriations'!B29</f>
        <v>0</v>
      </c>
      <c r="C77" s="456">
        <f>+'Special State Appropriations'!C29</f>
        <v>0</v>
      </c>
      <c r="D77" s="456">
        <f>+'Special State Appropriations'!E29</f>
        <v>0</v>
      </c>
      <c r="E77" s="456">
        <f>+'Special State Appropriations'!H29</f>
        <v>0</v>
      </c>
      <c r="F77" s="456">
        <f>+'Special State Appropriations'!K29</f>
        <v>0</v>
      </c>
      <c r="G77" s="456">
        <f>+'Special State Appropriations'!L29</f>
        <v>0</v>
      </c>
      <c r="H77" s="456">
        <f>+'Special State Appropriations'!O29</f>
        <v>0</v>
      </c>
      <c r="I77" s="456">
        <f>+'Special State Appropriations'!P29</f>
        <v>0</v>
      </c>
    </row>
    <row r="78" spans="1:9" ht="15.75" x14ac:dyDescent="0.35">
      <c r="A78" s="490" t="s">
        <v>24</v>
      </c>
      <c r="B78" s="456">
        <f>+'Sponsored Projects'!B28</f>
        <v>0</v>
      </c>
      <c r="C78" s="456">
        <f>+'Sponsored Projects'!C28</f>
        <v>0</v>
      </c>
      <c r="D78" s="456">
        <f>+'Sponsored Projects'!E28</f>
        <v>0</v>
      </c>
      <c r="E78" s="456">
        <f>+'Sponsored Projects'!H28</f>
        <v>0</v>
      </c>
      <c r="F78" s="456">
        <f>+'Sponsored Projects'!K28</f>
        <v>0</v>
      </c>
      <c r="G78" s="456">
        <f>+'Sponsored Projects'!L28</f>
        <v>0</v>
      </c>
      <c r="H78" s="456">
        <f>+'Sponsored Projects'!O28</f>
        <v>0</v>
      </c>
      <c r="I78" s="456">
        <f>+'Sponsored Projects'!P28</f>
        <v>0</v>
      </c>
    </row>
    <row r="79" spans="1:9" ht="15.75" x14ac:dyDescent="0.35">
      <c r="A79" s="490" t="s">
        <v>25</v>
      </c>
      <c r="B79" s="456">
        <f>+'Student Aid'!B28</f>
        <v>0</v>
      </c>
      <c r="C79" s="456">
        <f>+'Student Aid'!C28</f>
        <v>0</v>
      </c>
      <c r="D79" s="456">
        <f>+'Student Aid'!E28</f>
        <v>0</v>
      </c>
      <c r="E79" s="456">
        <f>+'Student Aid'!H28</f>
        <v>0</v>
      </c>
      <c r="F79" s="456">
        <f>+'Student Aid'!K28</f>
        <v>0</v>
      </c>
      <c r="G79" s="456">
        <f>+'Student Aid'!L28</f>
        <v>0</v>
      </c>
      <c r="H79" s="456">
        <f>+'Student Aid'!O28</f>
        <v>0</v>
      </c>
      <c r="I79" s="456">
        <f>+'Student Aid'!P28</f>
        <v>0</v>
      </c>
    </row>
    <row r="80" spans="1:9" ht="15.75" x14ac:dyDescent="0.35">
      <c r="A80" s="490" t="s">
        <v>26</v>
      </c>
      <c r="B80" s="456">
        <f>+'Other Grant-Contract Types'!B28</f>
        <v>0</v>
      </c>
      <c r="C80" s="456">
        <f>+'Other Grant-Contract Types'!C28</f>
        <v>0</v>
      </c>
      <c r="D80" s="456">
        <f>+'Other Grant-Contract Types'!E28</f>
        <v>0</v>
      </c>
      <c r="E80" s="456">
        <f>+'Other Grant-Contract Types'!H28</f>
        <v>0</v>
      </c>
      <c r="F80" s="456">
        <f>+'Other Grant-Contract Types'!K28</f>
        <v>0</v>
      </c>
      <c r="G80" s="456">
        <f>+'Other Grant-Contract Types'!L28</f>
        <v>0</v>
      </c>
      <c r="H80" s="456">
        <f>+'Other Grant-Contract Types'!O28</f>
        <v>0</v>
      </c>
      <c r="I80" s="456">
        <f>+'Other Grant-Contract Types'!P28</f>
        <v>0</v>
      </c>
    </row>
    <row r="81" spans="1:16" ht="15.75" x14ac:dyDescent="0.35">
      <c r="A81" s="490" t="s">
        <v>27</v>
      </c>
      <c r="B81" s="456">
        <f>+'Gifts-Discretionary'!B28</f>
        <v>0</v>
      </c>
      <c r="C81" s="456">
        <f>+'Gifts-Discretionary'!C28</f>
        <v>0</v>
      </c>
      <c r="D81" s="456">
        <f>+'Gifts-Discretionary'!E28</f>
        <v>0</v>
      </c>
      <c r="E81" s="456">
        <f>+'Gifts-Discretionary'!H28</f>
        <v>0</v>
      </c>
      <c r="F81" s="456">
        <f>+'Gifts-Discretionary'!K28</f>
        <v>0</v>
      </c>
      <c r="G81" s="456">
        <f>+'Gifts-Discretionary'!L28</f>
        <v>0</v>
      </c>
      <c r="H81" s="456">
        <f>+'Gifts-Discretionary'!O28</f>
        <v>0</v>
      </c>
      <c r="I81" s="456">
        <f>+'Gifts-Discretionary'!P28</f>
        <v>0</v>
      </c>
    </row>
    <row r="82" spans="1:16" ht="15.75" x14ac:dyDescent="0.35">
      <c r="A82" s="490" t="s">
        <v>28</v>
      </c>
      <c r="B82" s="456">
        <f>+'Self Sustaining'!B28</f>
        <v>0</v>
      </c>
      <c r="C82" s="456">
        <f>+'Self Sustaining'!C28</f>
        <v>0</v>
      </c>
      <c r="D82" s="456">
        <f>+'Self Sustaining'!E28</f>
        <v>0</v>
      </c>
      <c r="E82" s="456">
        <f>+'Self Sustaining'!H28</f>
        <v>0</v>
      </c>
      <c r="F82" s="456">
        <f>+'Self Sustaining'!K28</f>
        <v>0</v>
      </c>
      <c r="G82" s="456">
        <f>+'Self Sustaining'!L28</f>
        <v>0</v>
      </c>
      <c r="H82" s="456">
        <f>+'Self Sustaining'!O28</f>
        <v>0</v>
      </c>
      <c r="I82" s="456">
        <f>+'Self Sustaining'!P28</f>
        <v>0</v>
      </c>
    </row>
    <row r="83" spans="1:16" ht="15.75" x14ac:dyDescent="0.35">
      <c r="A83" s="490" t="s">
        <v>29</v>
      </c>
      <c r="B83" s="456">
        <f>+'UWC2 Fee Based Programs'!B28</f>
        <v>0</v>
      </c>
      <c r="C83" s="456">
        <f>+'UWC2 Fee Based Programs'!C28</f>
        <v>0</v>
      </c>
      <c r="D83" s="456">
        <f>+'UWC2 Fee Based Programs'!E28</f>
        <v>0</v>
      </c>
      <c r="E83" s="456">
        <f>+'UWC2 Fee Based Programs'!H28</f>
        <v>0</v>
      </c>
      <c r="F83" s="456">
        <f>+'UWC2 Fee Based Programs'!K28</f>
        <v>0</v>
      </c>
      <c r="G83" s="456">
        <f>+'UWC2 Fee Based Programs'!L28</f>
        <v>0</v>
      </c>
      <c r="H83" s="456">
        <f>+'UWC2 Fee Based Programs'!O28</f>
        <v>0</v>
      </c>
      <c r="I83" s="456">
        <f>+'UWC2 Fee Based Programs'!P28</f>
        <v>0</v>
      </c>
    </row>
    <row r="84" spans="1:16" ht="15.75" x14ac:dyDescent="0.35">
      <c r="A84" s="490" t="s">
        <v>30</v>
      </c>
      <c r="B84" s="456">
        <f>+'Practice Plan'!B28</f>
        <v>0</v>
      </c>
      <c r="C84" s="456">
        <f>+'Practice Plan'!C28</f>
        <v>0</v>
      </c>
      <c r="D84" s="456">
        <f>+'Practice Plan'!E28</f>
        <v>0</v>
      </c>
      <c r="E84" s="456">
        <f>+'Practice Plan'!H28</f>
        <v>0</v>
      </c>
      <c r="F84" s="456">
        <f>+'Practice Plan'!K28</f>
        <v>0</v>
      </c>
      <c r="G84" s="456">
        <f>+'Practice Plan'!L28</f>
        <v>0</v>
      </c>
      <c r="H84" s="456">
        <f>+'Practice Plan'!O28</f>
        <v>0</v>
      </c>
      <c r="I84" s="456">
        <f>+'Practice Plan'!P28</f>
        <v>0</v>
      </c>
    </row>
    <row r="85" spans="1:16" x14ac:dyDescent="0.35">
      <c r="A85" s="131"/>
      <c r="B85" s="131"/>
      <c r="C85" s="131"/>
      <c r="D85" s="131"/>
      <c r="E85" s="131"/>
      <c r="F85" s="131"/>
      <c r="G85" s="131"/>
      <c r="H85" s="131"/>
      <c r="I85" s="131"/>
    </row>
    <row r="86" spans="1:16" ht="13.15" x14ac:dyDescent="0.4">
      <c r="A86" s="597" t="s">
        <v>58</v>
      </c>
      <c r="B86" s="598"/>
      <c r="C86" s="598"/>
      <c r="D86" s="598"/>
      <c r="E86" s="598"/>
      <c r="F86" s="598"/>
      <c r="G86" s="599"/>
      <c r="H86" s="131"/>
      <c r="I86" s="131"/>
    </row>
    <row r="87" spans="1:16" ht="15.75" x14ac:dyDescent="0.35">
      <c r="A87" s="132"/>
      <c r="B87" s="41" t="str">
        <f>+B25</f>
        <v>FY18 Actuals</v>
      </c>
      <c r="C87" s="41" t="str">
        <f t="shared" ref="C87:I87" si="4">+C25</f>
        <v>FY19 Actuals</v>
      </c>
      <c r="D87" s="41" t="str">
        <f t="shared" si="4"/>
        <v>FY20 Actuals</v>
      </c>
      <c r="E87" s="41" t="str">
        <f t="shared" si="4"/>
        <v>FY21 Plan</v>
      </c>
      <c r="F87" s="41" t="str">
        <f t="shared" si="4"/>
        <v>FY22 Plan</v>
      </c>
      <c r="G87" s="41" t="str">
        <f t="shared" si="4"/>
        <v>FY23 Plan</v>
      </c>
      <c r="H87" s="41" t="str">
        <f t="shared" si="4"/>
        <v>FY24 Plan</v>
      </c>
      <c r="I87" s="41" t="str">
        <f t="shared" si="4"/>
        <v xml:space="preserve">FY25 Plan </v>
      </c>
    </row>
    <row r="88" spans="1:16" ht="15.75" x14ac:dyDescent="0.35">
      <c r="A88" s="490" t="s">
        <v>61</v>
      </c>
      <c r="B88" s="44"/>
      <c r="C88" s="457">
        <f t="shared" ref="C88:I94" si="5">IFERROR(+(C75-B75)/B75,0)</f>
        <v>0</v>
      </c>
      <c r="D88" s="457">
        <f t="shared" si="5"/>
        <v>0</v>
      </c>
      <c r="E88" s="457">
        <f t="shared" si="5"/>
        <v>0</v>
      </c>
      <c r="F88" s="457">
        <f t="shared" si="5"/>
        <v>0</v>
      </c>
      <c r="G88" s="457">
        <f t="shared" si="5"/>
        <v>0</v>
      </c>
      <c r="H88" s="457">
        <f t="shared" si="5"/>
        <v>0</v>
      </c>
      <c r="I88" s="457">
        <f t="shared" si="5"/>
        <v>0</v>
      </c>
      <c r="K88" s="392"/>
      <c r="L88" s="392"/>
      <c r="M88" s="392"/>
      <c r="N88" s="392"/>
      <c r="O88" s="392"/>
      <c r="P88" s="392"/>
    </row>
    <row r="89" spans="1:16" ht="15.75" x14ac:dyDescent="0.35">
      <c r="A89" s="490" t="s">
        <v>62</v>
      </c>
      <c r="B89" s="44"/>
      <c r="C89" s="457">
        <f t="shared" si="5"/>
        <v>0</v>
      </c>
      <c r="D89" s="457">
        <f t="shared" si="5"/>
        <v>0</v>
      </c>
      <c r="E89" s="457">
        <f t="shared" si="5"/>
        <v>0</v>
      </c>
      <c r="F89" s="457">
        <f t="shared" si="5"/>
        <v>0</v>
      </c>
      <c r="G89" s="457">
        <f t="shared" si="5"/>
        <v>0</v>
      </c>
      <c r="H89" s="457">
        <f t="shared" si="5"/>
        <v>0</v>
      </c>
      <c r="I89" s="457">
        <f t="shared" si="5"/>
        <v>0</v>
      </c>
      <c r="K89" s="392"/>
      <c r="L89" s="392"/>
      <c r="M89" s="392"/>
      <c r="N89" s="392"/>
      <c r="O89" s="392"/>
      <c r="P89" s="392"/>
    </row>
    <row r="90" spans="1:16" ht="15.75" x14ac:dyDescent="0.35">
      <c r="A90" s="490" t="s">
        <v>57</v>
      </c>
      <c r="B90" s="44"/>
      <c r="C90" s="457">
        <f t="shared" si="5"/>
        <v>0</v>
      </c>
      <c r="D90" s="457">
        <f t="shared" si="5"/>
        <v>0</v>
      </c>
      <c r="E90" s="457">
        <f t="shared" si="5"/>
        <v>0</v>
      </c>
      <c r="F90" s="457">
        <f t="shared" si="5"/>
        <v>0</v>
      </c>
      <c r="G90" s="457">
        <f t="shared" si="5"/>
        <v>0</v>
      </c>
      <c r="H90" s="457">
        <f t="shared" si="5"/>
        <v>0</v>
      </c>
      <c r="I90" s="457">
        <f t="shared" si="5"/>
        <v>0</v>
      </c>
      <c r="K90" s="392"/>
      <c r="L90" s="392"/>
      <c r="M90" s="392"/>
      <c r="N90" s="392"/>
      <c r="O90" s="392"/>
      <c r="P90" s="392"/>
    </row>
    <row r="91" spans="1:16" ht="15.75" x14ac:dyDescent="0.35">
      <c r="A91" s="490" t="s">
        <v>24</v>
      </c>
      <c r="B91" s="44"/>
      <c r="C91" s="457">
        <f t="shared" si="5"/>
        <v>0</v>
      </c>
      <c r="D91" s="457">
        <f t="shared" si="5"/>
        <v>0</v>
      </c>
      <c r="E91" s="457">
        <f t="shared" si="5"/>
        <v>0</v>
      </c>
      <c r="F91" s="457">
        <f t="shared" si="5"/>
        <v>0</v>
      </c>
      <c r="G91" s="457">
        <f t="shared" si="5"/>
        <v>0</v>
      </c>
      <c r="H91" s="457">
        <f t="shared" si="5"/>
        <v>0</v>
      </c>
      <c r="I91" s="457">
        <f t="shared" si="5"/>
        <v>0</v>
      </c>
      <c r="K91" s="392"/>
      <c r="L91" s="392"/>
      <c r="M91" s="392"/>
      <c r="N91" s="392"/>
      <c r="O91" s="392"/>
      <c r="P91" s="392"/>
    </row>
    <row r="92" spans="1:16" ht="15.75" x14ac:dyDescent="0.35">
      <c r="A92" s="490" t="s">
        <v>25</v>
      </c>
      <c r="B92" s="44"/>
      <c r="C92" s="457">
        <f t="shared" si="5"/>
        <v>0</v>
      </c>
      <c r="D92" s="457">
        <f t="shared" si="5"/>
        <v>0</v>
      </c>
      <c r="E92" s="457">
        <f t="shared" si="5"/>
        <v>0</v>
      </c>
      <c r="F92" s="457">
        <f t="shared" si="5"/>
        <v>0</v>
      </c>
      <c r="G92" s="457">
        <f t="shared" si="5"/>
        <v>0</v>
      </c>
      <c r="H92" s="457">
        <f t="shared" si="5"/>
        <v>0</v>
      </c>
      <c r="I92" s="457">
        <f t="shared" si="5"/>
        <v>0</v>
      </c>
      <c r="K92" s="392"/>
      <c r="L92" s="392"/>
      <c r="M92" s="392"/>
      <c r="N92" s="392"/>
      <c r="O92" s="392"/>
      <c r="P92" s="392"/>
    </row>
    <row r="93" spans="1:16" ht="15.75" x14ac:dyDescent="0.35">
      <c r="A93" s="490" t="s">
        <v>26</v>
      </c>
      <c r="B93" s="44"/>
      <c r="C93" s="457">
        <f t="shared" si="5"/>
        <v>0</v>
      </c>
      <c r="D93" s="457">
        <f t="shared" si="5"/>
        <v>0</v>
      </c>
      <c r="E93" s="457">
        <f t="shared" si="5"/>
        <v>0</v>
      </c>
      <c r="F93" s="457">
        <f t="shared" si="5"/>
        <v>0</v>
      </c>
      <c r="G93" s="457">
        <f t="shared" si="5"/>
        <v>0</v>
      </c>
      <c r="H93" s="457">
        <f t="shared" si="5"/>
        <v>0</v>
      </c>
      <c r="I93" s="457">
        <f t="shared" si="5"/>
        <v>0</v>
      </c>
      <c r="K93" s="392"/>
      <c r="L93" s="392"/>
      <c r="M93" s="392"/>
      <c r="N93" s="392"/>
      <c r="O93" s="392"/>
      <c r="P93" s="392"/>
    </row>
    <row r="94" spans="1:16" ht="15.75" x14ac:dyDescent="0.35">
      <c r="A94" s="490" t="s">
        <v>27</v>
      </c>
      <c r="B94" s="44"/>
      <c r="C94" s="457">
        <f t="shared" si="5"/>
        <v>0</v>
      </c>
      <c r="D94" s="457">
        <f t="shared" si="5"/>
        <v>0</v>
      </c>
      <c r="E94" s="457">
        <f t="shared" si="5"/>
        <v>0</v>
      </c>
      <c r="F94" s="457">
        <f t="shared" si="5"/>
        <v>0</v>
      </c>
      <c r="G94" s="457">
        <f t="shared" si="5"/>
        <v>0</v>
      </c>
      <c r="H94" s="457">
        <f t="shared" si="5"/>
        <v>0</v>
      </c>
      <c r="I94" s="457">
        <f t="shared" si="5"/>
        <v>0</v>
      </c>
      <c r="K94" s="392"/>
      <c r="L94" s="392"/>
      <c r="M94" s="392"/>
      <c r="N94" s="392"/>
      <c r="O94" s="392"/>
      <c r="P94" s="392"/>
    </row>
    <row r="95" spans="1:16" ht="15.75" x14ac:dyDescent="0.35">
      <c r="A95" s="490" t="s">
        <v>28</v>
      </c>
      <c r="B95" s="44"/>
      <c r="C95" s="457">
        <f t="shared" ref="C95:I95" si="6">IFERROR(+(C82-B82)/B82,0)</f>
        <v>0</v>
      </c>
      <c r="D95" s="457">
        <f t="shared" si="6"/>
        <v>0</v>
      </c>
      <c r="E95" s="457">
        <f t="shared" si="6"/>
        <v>0</v>
      </c>
      <c r="F95" s="457">
        <f t="shared" si="6"/>
        <v>0</v>
      </c>
      <c r="G95" s="457">
        <f t="shared" si="6"/>
        <v>0</v>
      </c>
      <c r="H95" s="457">
        <f t="shared" si="6"/>
        <v>0</v>
      </c>
      <c r="I95" s="457">
        <f t="shared" si="6"/>
        <v>0</v>
      </c>
      <c r="K95" s="392"/>
      <c r="L95" s="392"/>
      <c r="M95" s="392"/>
      <c r="N95" s="392"/>
      <c r="O95" s="392"/>
      <c r="P95" s="392"/>
    </row>
    <row r="96" spans="1:16" ht="15.75" x14ac:dyDescent="0.35">
      <c r="A96" s="490" t="s">
        <v>29</v>
      </c>
      <c r="B96" s="44"/>
      <c r="C96" s="457">
        <f t="shared" ref="C96:I96" si="7">IFERROR(+(C83-B83)/B83,0)</f>
        <v>0</v>
      </c>
      <c r="D96" s="457">
        <f t="shared" si="7"/>
        <v>0</v>
      </c>
      <c r="E96" s="457">
        <f t="shared" si="7"/>
        <v>0</v>
      </c>
      <c r="F96" s="457">
        <f t="shared" si="7"/>
        <v>0</v>
      </c>
      <c r="G96" s="457">
        <f t="shared" si="7"/>
        <v>0</v>
      </c>
      <c r="H96" s="457">
        <f t="shared" si="7"/>
        <v>0</v>
      </c>
      <c r="I96" s="457">
        <f t="shared" si="7"/>
        <v>0</v>
      </c>
      <c r="K96" s="392"/>
      <c r="L96" s="392"/>
      <c r="M96" s="392"/>
      <c r="N96" s="392"/>
      <c r="O96" s="392"/>
      <c r="P96" s="392"/>
    </row>
    <row r="97" spans="1:16" ht="15.75" x14ac:dyDescent="0.35">
      <c r="A97" s="490" t="s">
        <v>30</v>
      </c>
      <c r="B97" s="44"/>
      <c r="C97" s="457">
        <f t="shared" ref="C97:I97" si="8">IFERROR(+(C84-B84)/B84,0)</f>
        <v>0</v>
      </c>
      <c r="D97" s="457">
        <f t="shared" si="8"/>
        <v>0</v>
      </c>
      <c r="E97" s="457">
        <f t="shared" si="8"/>
        <v>0</v>
      </c>
      <c r="F97" s="457">
        <f t="shared" si="8"/>
        <v>0</v>
      </c>
      <c r="G97" s="457">
        <f t="shared" si="8"/>
        <v>0</v>
      </c>
      <c r="H97" s="457">
        <f t="shared" si="8"/>
        <v>0</v>
      </c>
      <c r="I97" s="457">
        <f t="shared" si="8"/>
        <v>0</v>
      </c>
      <c r="K97" s="392"/>
      <c r="L97" s="392"/>
      <c r="M97" s="392"/>
      <c r="N97" s="392"/>
      <c r="O97" s="392"/>
      <c r="P97" s="392"/>
    </row>
    <row r="98" spans="1:16" x14ac:dyDescent="0.35">
      <c r="A98" s="131"/>
      <c r="B98" s="131"/>
      <c r="C98" s="131"/>
      <c r="D98" s="131"/>
      <c r="E98" s="131"/>
      <c r="F98" s="131"/>
      <c r="G98" s="131"/>
      <c r="H98" s="131"/>
      <c r="I98" s="131"/>
    </row>
    <row r="100" spans="1:16" x14ac:dyDescent="0.35">
      <c r="B100" s="46"/>
    </row>
    <row r="101" spans="1:16" x14ac:dyDescent="0.35">
      <c r="B101" s="46"/>
    </row>
    <row r="102" spans="1:16" x14ac:dyDescent="0.35">
      <c r="B102" s="46"/>
    </row>
    <row r="103" spans="1:16" x14ac:dyDescent="0.35">
      <c r="B103" s="46"/>
    </row>
    <row r="104" spans="1:16" x14ac:dyDescent="0.35">
      <c r="B104" s="46"/>
    </row>
    <row r="105" spans="1:16" x14ac:dyDescent="0.35">
      <c r="B105" s="46"/>
    </row>
    <row r="106" spans="1:16" x14ac:dyDescent="0.35">
      <c r="B106" s="46"/>
    </row>
    <row r="107" spans="1:16" x14ac:dyDescent="0.35">
      <c r="B107" s="46"/>
    </row>
    <row r="108" spans="1:16" x14ac:dyDescent="0.35">
      <c r="B108" s="46"/>
    </row>
    <row r="109" spans="1:16" x14ac:dyDescent="0.35">
      <c r="B109" s="46"/>
    </row>
    <row r="110" spans="1:16" x14ac:dyDescent="0.35">
      <c r="B110" s="46"/>
    </row>
    <row r="111" spans="1:16" x14ac:dyDescent="0.35">
      <c r="B111" s="46"/>
    </row>
    <row r="112" spans="1:16" x14ac:dyDescent="0.35">
      <c r="B112" s="46"/>
    </row>
    <row r="113" spans="2:2" x14ac:dyDescent="0.35">
      <c r="B113" s="46"/>
    </row>
    <row r="114" spans="2:2" x14ac:dyDescent="0.35">
      <c r="B114" s="46"/>
    </row>
    <row r="115" spans="2:2" x14ac:dyDescent="0.35">
      <c r="B115" s="46"/>
    </row>
    <row r="116" spans="2:2" x14ac:dyDescent="0.35">
      <c r="B116" s="46"/>
    </row>
    <row r="117" spans="2:2" x14ac:dyDescent="0.35">
      <c r="B117" s="46"/>
    </row>
    <row r="118" spans="2:2" x14ac:dyDescent="0.35">
      <c r="B118" s="46"/>
    </row>
    <row r="119" spans="2:2" x14ac:dyDescent="0.35">
      <c r="B119" s="46"/>
    </row>
    <row r="120" spans="2:2" x14ac:dyDescent="0.35">
      <c r="B120" s="46"/>
    </row>
    <row r="121" spans="2:2" x14ac:dyDescent="0.35">
      <c r="B121" s="46"/>
    </row>
    <row r="122" spans="2:2" x14ac:dyDescent="0.35">
      <c r="B122" s="46"/>
    </row>
    <row r="123" spans="2:2" x14ac:dyDescent="0.35">
      <c r="B123" s="46"/>
    </row>
    <row r="124" spans="2:2" x14ac:dyDescent="0.35">
      <c r="B124" s="46"/>
    </row>
    <row r="125" spans="2:2" x14ac:dyDescent="0.35">
      <c r="B125" s="46"/>
    </row>
    <row r="126" spans="2:2" x14ac:dyDescent="0.35">
      <c r="B126" s="46"/>
    </row>
    <row r="127" spans="2:2" x14ac:dyDescent="0.35">
      <c r="B127" s="46"/>
    </row>
    <row r="128" spans="2:2" x14ac:dyDescent="0.35">
      <c r="B128" s="46"/>
    </row>
    <row r="129" spans="2:2" x14ac:dyDescent="0.35">
      <c r="B129" s="46"/>
    </row>
    <row r="130" spans="2:2" x14ac:dyDescent="0.35">
      <c r="B130" s="46"/>
    </row>
    <row r="131" spans="2:2" x14ac:dyDescent="0.35">
      <c r="B131" s="46"/>
    </row>
    <row r="132" spans="2:2" x14ac:dyDescent="0.35">
      <c r="B132" s="46"/>
    </row>
    <row r="133" spans="2:2" x14ac:dyDescent="0.35">
      <c r="B133" s="46"/>
    </row>
    <row r="134" spans="2:2" x14ac:dyDescent="0.35">
      <c r="B134" s="46"/>
    </row>
    <row r="135" spans="2:2" x14ac:dyDescent="0.35">
      <c r="B135" s="46"/>
    </row>
    <row r="136" spans="2:2" x14ac:dyDescent="0.35">
      <c r="B136" s="46"/>
    </row>
    <row r="137" spans="2:2" x14ac:dyDescent="0.35">
      <c r="B137" s="46"/>
    </row>
    <row r="138" spans="2:2" x14ac:dyDescent="0.35">
      <c r="B138" s="46"/>
    </row>
    <row r="139" spans="2:2" x14ac:dyDescent="0.35">
      <c r="B139" s="46"/>
    </row>
    <row r="140" spans="2:2" x14ac:dyDescent="0.35">
      <c r="B140" s="46"/>
    </row>
    <row r="141" spans="2:2" x14ac:dyDescent="0.35">
      <c r="B141" s="46"/>
    </row>
    <row r="142" spans="2:2" x14ac:dyDescent="0.35">
      <c r="B142" s="46"/>
    </row>
    <row r="143" spans="2:2" x14ac:dyDescent="0.35">
      <c r="B143" s="46"/>
    </row>
    <row r="144" spans="2:2" x14ac:dyDescent="0.35">
      <c r="B144" s="46"/>
    </row>
    <row r="145" spans="1:16" x14ac:dyDescent="0.35">
      <c r="B145" s="46"/>
    </row>
    <row r="146" spans="1:16" x14ac:dyDescent="0.35">
      <c r="B146" s="46"/>
    </row>
    <row r="147" spans="1:16" x14ac:dyDescent="0.35">
      <c r="B147" s="46"/>
    </row>
    <row r="148" spans="1:16" x14ac:dyDescent="0.35">
      <c r="B148" s="46"/>
    </row>
    <row r="149" spans="1:16" x14ac:dyDescent="0.35">
      <c r="B149" s="46"/>
    </row>
    <row r="150" spans="1:16" x14ac:dyDescent="0.35">
      <c r="B150" s="46"/>
    </row>
    <row r="151" spans="1:16" x14ac:dyDescent="0.35">
      <c r="B151" s="46"/>
    </row>
    <row r="152" spans="1:16" x14ac:dyDescent="0.35">
      <c r="B152" s="46"/>
    </row>
    <row r="153" spans="1:16" x14ac:dyDescent="0.35">
      <c r="B153" s="46"/>
    </row>
    <row r="154" spans="1:16" x14ac:dyDescent="0.35">
      <c r="B154" s="46"/>
    </row>
    <row r="155" spans="1:16" x14ac:dyDescent="0.35">
      <c r="B155" s="46"/>
    </row>
    <row r="156" spans="1:16" x14ac:dyDescent="0.35">
      <c r="B156" s="46"/>
    </row>
    <row r="157" spans="1:16" x14ac:dyDescent="0.35">
      <c r="B157" s="46"/>
    </row>
    <row r="158" spans="1:16" ht="15" x14ac:dyDescent="0.4">
      <c r="A158" s="85"/>
      <c r="B158" s="85"/>
      <c r="C158" s="85"/>
      <c r="D158" s="85"/>
      <c r="E158" s="85"/>
      <c r="F158" s="85"/>
      <c r="G158" s="85"/>
      <c r="H158" s="85"/>
    </row>
    <row r="159" spans="1:16" s="95" customFormat="1" ht="15" x14ac:dyDescent="0.4">
      <c r="A159" s="94"/>
      <c r="B159" s="94"/>
      <c r="C159" s="94"/>
      <c r="D159" s="94"/>
      <c r="E159" s="94"/>
      <c r="F159" s="94"/>
      <c r="G159" s="94"/>
      <c r="H159" s="94"/>
      <c r="J159" s="40"/>
      <c r="K159" s="40"/>
      <c r="L159" s="40"/>
      <c r="M159" s="40"/>
      <c r="N159" s="40"/>
      <c r="O159" s="40"/>
      <c r="P159" s="40"/>
    </row>
    <row r="160" spans="1:16" s="104" customFormat="1" ht="13.15" x14ac:dyDescent="0.35">
      <c r="A160" s="118"/>
      <c r="B160" s="118" t="s">
        <v>63</v>
      </c>
      <c r="C160" s="119" t="str">
        <f>+B25</f>
        <v>FY18 Actuals</v>
      </c>
      <c r="D160" s="119" t="str">
        <f t="shared" ref="D160:J160" si="9">+C25</f>
        <v>FY19 Actuals</v>
      </c>
      <c r="E160" s="119" t="str">
        <f t="shared" si="9"/>
        <v>FY20 Actuals</v>
      </c>
      <c r="F160" s="119" t="str">
        <f t="shared" si="9"/>
        <v>FY21 Plan</v>
      </c>
      <c r="G160" s="119" t="str">
        <f t="shared" si="9"/>
        <v>FY22 Plan</v>
      </c>
      <c r="H160" s="119" t="str">
        <f t="shared" si="9"/>
        <v>FY23 Plan</v>
      </c>
      <c r="I160" s="119" t="str">
        <f t="shared" si="9"/>
        <v>FY24 Plan</v>
      </c>
      <c r="J160" s="119" t="str">
        <f t="shared" si="9"/>
        <v xml:space="preserve">FY25 Plan </v>
      </c>
      <c r="K160" s="40"/>
      <c r="L160" s="40"/>
      <c r="M160" s="40"/>
      <c r="N160" s="40"/>
      <c r="O160" s="40"/>
      <c r="P160" s="40"/>
    </row>
    <row r="161" spans="1:16" s="104" customFormat="1" ht="13.15" x14ac:dyDescent="0.35">
      <c r="A161" s="120" t="s">
        <v>61</v>
      </c>
      <c r="B161" s="120" t="s">
        <v>64</v>
      </c>
      <c r="C161" s="458">
        <f t="shared" ref="C161:J161" si="10">+B26+B27</f>
        <v>0</v>
      </c>
      <c r="D161" s="458">
        <f t="shared" si="10"/>
        <v>0</v>
      </c>
      <c r="E161" s="458">
        <f t="shared" si="10"/>
        <v>0</v>
      </c>
      <c r="F161" s="458">
        <f t="shared" si="10"/>
        <v>0</v>
      </c>
      <c r="G161" s="458">
        <f t="shared" si="10"/>
        <v>0</v>
      </c>
      <c r="H161" s="458">
        <f t="shared" si="10"/>
        <v>0</v>
      </c>
      <c r="I161" s="458">
        <f t="shared" si="10"/>
        <v>0</v>
      </c>
      <c r="J161" s="458">
        <f t="shared" si="10"/>
        <v>0</v>
      </c>
      <c r="K161" s="40"/>
      <c r="L161" s="40"/>
      <c r="M161" s="40"/>
      <c r="N161" s="40"/>
      <c r="O161" s="40"/>
      <c r="P161" s="40"/>
    </row>
    <row r="162" spans="1:16" s="104" customFormat="1" ht="13.15" x14ac:dyDescent="0.35">
      <c r="A162" s="120" t="s">
        <v>61</v>
      </c>
      <c r="B162" s="120" t="s">
        <v>65</v>
      </c>
      <c r="C162" s="458">
        <f t="shared" ref="C162:J162" si="11">+B75</f>
        <v>0</v>
      </c>
      <c r="D162" s="458">
        <f t="shared" si="11"/>
        <v>0</v>
      </c>
      <c r="E162" s="458">
        <f t="shared" si="11"/>
        <v>0</v>
      </c>
      <c r="F162" s="458">
        <f t="shared" si="11"/>
        <v>0</v>
      </c>
      <c r="G162" s="458">
        <f t="shared" si="11"/>
        <v>0</v>
      </c>
      <c r="H162" s="458">
        <f t="shared" si="11"/>
        <v>0</v>
      </c>
      <c r="I162" s="458">
        <f t="shared" si="11"/>
        <v>0</v>
      </c>
      <c r="J162" s="458">
        <f t="shared" si="11"/>
        <v>0</v>
      </c>
      <c r="L162" s="104" t="s">
        <v>66</v>
      </c>
    </row>
    <row r="163" spans="1:16" s="104" customFormat="1" ht="13.15" x14ac:dyDescent="0.35">
      <c r="A163" s="120" t="s">
        <v>62</v>
      </c>
      <c r="B163" s="120" t="s">
        <v>64</v>
      </c>
      <c r="C163" s="458">
        <f t="shared" ref="C163:J163" si="12">+B28+B29</f>
        <v>0</v>
      </c>
      <c r="D163" s="458">
        <f t="shared" si="12"/>
        <v>0</v>
      </c>
      <c r="E163" s="458">
        <f t="shared" si="12"/>
        <v>0</v>
      </c>
      <c r="F163" s="458">
        <f t="shared" si="12"/>
        <v>0</v>
      </c>
      <c r="G163" s="458">
        <f t="shared" si="12"/>
        <v>0</v>
      </c>
      <c r="H163" s="458">
        <f t="shared" si="12"/>
        <v>0</v>
      </c>
      <c r="I163" s="458">
        <f t="shared" si="12"/>
        <v>0</v>
      </c>
      <c r="J163" s="458">
        <f t="shared" si="12"/>
        <v>0</v>
      </c>
    </row>
    <row r="164" spans="1:16" s="104" customFormat="1" ht="13.15" x14ac:dyDescent="0.35">
      <c r="A164" s="120" t="s">
        <v>62</v>
      </c>
      <c r="B164" s="120" t="s">
        <v>65</v>
      </c>
      <c r="C164" s="458">
        <f t="shared" ref="C164:J164" si="13">+B76</f>
        <v>0</v>
      </c>
      <c r="D164" s="458">
        <f t="shared" si="13"/>
        <v>0</v>
      </c>
      <c r="E164" s="458">
        <f t="shared" si="13"/>
        <v>0</v>
      </c>
      <c r="F164" s="458">
        <f t="shared" si="13"/>
        <v>0</v>
      </c>
      <c r="G164" s="458">
        <f t="shared" si="13"/>
        <v>0</v>
      </c>
      <c r="H164" s="458">
        <f t="shared" si="13"/>
        <v>0</v>
      </c>
      <c r="I164" s="458">
        <f t="shared" si="13"/>
        <v>0</v>
      </c>
      <c r="J164" s="458">
        <f t="shared" si="13"/>
        <v>0</v>
      </c>
    </row>
    <row r="165" spans="1:16" s="104" customFormat="1" ht="13.15" x14ac:dyDescent="0.35">
      <c r="A165" s="120" t="s">
        <v>67</v>
      </c>
      <c r="B165" s="120" t="s">
        <v>68</v>
      </c>
      <c r="C165" s="458">
        <f t="shared" ref="C165:J165" si="14">+B30</f>
        <v>0</v>
      </c>
      <c r="D165" s="458">
        <f t="shared" si="14"/>
        <v>0</v>
      </c>
      <c r="E165" s="458">
        <f t="shared" si="14"/>
        <v>0</v>
      </c>
      <c r="F165" s="458">
        <f t="shared" si="14"/>
        <v>0</v>
      </c>
      <c r="G165" s="458">
        <f t="shared" si="14"/>
        <v>0</v>
      </c>
      <c r="H165" s="458">
        <f t="shared" si="14"/>
        <v>0</v>
      </c>
      <c r="I165" s="458">
        <f t="shared" si="14"/>
        <v>0</v>
      </c>
      <c r="J165" s="458">
        <f t="shared" si="14"/>
        <v>0</v>
      </c>
    </row>
    <row r="166" spans="1:16" s="104" customFormat="1" ht="13.15" x14ac:dyDescent="0.35">
      <c r="A166" s="120" t="s">
        <v>67</v>
      </c>
      <c r="B166" s="120" t="s">
        <v>65</v>
      </c>
      <c r="C166" s="458">
        <f t="shared" ref="C166:J166" si="15">+B77</f>
        <v>0</v>
      </c>
      <c r="D166" s="458">
        <f t="shared" si="15"/>
        <v>0</v>
      </c>
      <c r="E166" s="458">
        <f t="shared" si="15"/>
        <v>0</v>
      </c>
      <c r="F166" s="458">
        <f t="shared" si="15"/>
        <v>0</v>
      </c>
      <c r="G166" s="458">
        <f t="shared" si="15"/>
        <v>0</v>
      </c>
      <c r="H166" s="458">
        <f t="shared" si="15"/>
        <v>0</v>
      </c>
      <c r="I166" s="458">
        <f t="shared" si="15"/>
        <v>0</v>
      </c>
      <c r="J166" s="458">
        <f t="shared" si="15"/>
        <v>0</v>
      </c>
    </row>
    <row r="167" spans="1:16" s="104" customFormat="1" ht="13.15" x14ac:dyDescent="0.35">
      <c r="A167" s="120" t="s">
        <v>69</v>
      </c>
      <c r="B167" s="120" t="s">
        <v>68</v>
      </c>
      <c r="C167" s="458">
        <f t="shared" ref="C167:J167" si="16">+B31+B32</f>
        <v>0</v>
      </c>
      <c r="D167" s="458">
        <f t="shared" si="16"/>
        <v>0</v>
      </c>
      <c r="E167" s="458">
        <f t="shared" si="16"/>
        <v>0</v>
      </c>
      <c r="F167" s="458">
        <f t="shared" si="16"/>
        <v>0</v>
      </c>
      <c r="G167" s="458">
        <f t="shared" si="16"/>
        <v>0</v>
      </c>
      <c r="H167" s="458">
        <f t="shared" si="16"/>
        <v>0</v>
      </c>
      <c r="I167" s="458">
        <f t="shared" si="16"/>
        <v>0</v>
      </c>
      <c r="J167" s="458">
        <f t="shared" si="16"/>
        <v>0</v>
      </c>
    </row>
    <row r="168" spans="1:16" s="104" customFormat="1" ht="13.15" x14ac:dyDescent="0.35">
      <c r="A168" s="120" t="s">
        <v>69</v>
      </c>
      <c r="B168" s="120" t="s">
        <v>65</v>
      </c>
      <c r="C168" s="458">
        <f t="shared" ref="C168:J168" si="17">+B78+B79</f>
        <v>0</v>
      </c>
      <c r="D168" s="458">
        <f t="shared" si="17"/>
        <v>0</v>
      </c>
      <c r="E168" s="458">
        <f t="shared" si="17"/>
        <v>0</v>
      </c>
      <c r="F168" s="458">
        <f t="shared" si="17"/>
        <v>0</v>
      </c>
      <c r="G168" s="458">
        <f t="shared" si="17"/>
        <v>0</v>
      </c>
      <c r="H168" s="458">
        <f t="shared" si="17"/>
        <v>0</v>
      </c>
      <c r="I168" s="458">
        <f t="shared" si="17"/>
        <v>0</v>
      </c>
      <c r="J168" s="458">
        <f t="shared" si="17"/>
        <v>0</v>
      </c>
    </row>
    <row r="169" spans="1:16" s="104" customFormat="1" ht="13.15" x14ac:dyDescent="0.35">
      <c r="A169" s="120" t="s">
        <v>70</v>
      </c>
      <c r="B169" s="120" t="s">
        <v>68</v>
      </c>
      <c r="C169" s="458">
        <f t="shared" ref="C169:J169" si="18">+B33</f>
        <v>0</v>
      </c>
      <c r="D169" s="458">
        <f t="shared" si="18"/>
        <v>0</v>
      </c>
      <c r="E169" s="458">
        <f t="shared" si="18"/>
        <v>0</v>
      </c>
      <c r="F169" s="458">
        <f t="shared" si="18"/>
        <v>0</v>
      </c>
      <c r="G169" s="458">
        <f t="shared" si="18"/>
        <v>0</v>
      </c>
      <c r="H169" s="458">
        <f t="shared" si="18"/>
        <v>0</v>
      </c>
      <c r="I169" s="458">
        <f t="shared" si="18"/>
        <v>0</v>
      </c>
      <c r="J169" s="458">
        <f t="shared" si="18"/>
        <v>0</v>
      </c>
    </row>
    <row r="170" spans="1:16" s="104" customFormat="1" ht="13.15" x14ac:dyDescent="0.35">
      <c r="A170" s="120" t="s">
        <v>70</v>
      </c>
      <c r="B170" s="120" t="s">
        <v>65</v>
      </c>
      <c r="C170" s="458">
        <f t="shared" ref="C170:J170" si="19">+B80</f>
        <v>0</v>
      </c>
      <c r="D170" s="458">
        <f t="shared" si="19"/>
        <v>0</v>
      </c>
      <c r="E170" s="458">
        <f t="shared" si="19"/>
        <v>0</v>
      </c>
      <c r="F170" s="458">
        <f t="shared" si="19"/>
        <v>0</v>
      </c>
      <c r="G170" s="458">
        <f t="shared" si="19"/>
        <v>0</v>
      </c>
      <c r="H170" s="458">
        <f t="shared" si="19"/>
        <v>0</v>
      </c>
      <c r="I170" s="458">
        <f t="shared" si="19"/>
        <v>0</v>
      </c>
      <c r="J170" s="458">
        <f t="shared" si="19"/>
        <v>0</v>
      </c>
    </row>
    <row r="171" spans="1:16" s="104" customFormat="1" ht="13.15" x14ac:dyDescent="0.35">
      <c r="A171" s="120" t="s">
        <v>71</v>
      </c>
      <c r="B171" s="120" t="s">
        <v>68</v>
      </c>
      <c r="C171" s="458">
        <f t="shared" ref="C171:J171" si="20">+B34</f>
        <v>0</v>
      </c>
      <c r="D171" s="458">
        <f t="shared" si="20"/>
        <v>0</v>
      </c>
      <c r="E171" s="458">
        <f t="shared" si="20"/>
        <v>0</v>
      </c>
      <c r="F171" s="458">
        <f t="shared" si="20"/>
        <v>0</v>
      </c>
      <c r="G171" s="458">
        <f t="shared" si="20"/>
        <v>0</v>
      </c>
      <c r="H171" s="458">
        <f t="shared" si="20"/>
        <v>0</v>
      </c>
      <c r="I171" s="458">
        <f t="shared" si="20"/>
        <v>0</v>
      </c>
      <c r="J171" s="458">
        <f t="shared" si="20"/>
        <v>0</v>
      </c>
    </row>
    <row r="172" spans="1:16" s="104" customFormat="1" ht="13.15" x14ac:dyDescent="0.35">
      <c r="A172" s="120" t="s">
        <v>71</v>
      </c>
      <c r="B172" s="120" t="s">
        <v>65</v>
      </c>
      <c r="C172" s="458">
        <f t="shared" ref="C172:J172" si="21">+B81</f>
        <v>0</v>
      </c>
      <c r="D172" s="458">
        <f t="shared" si="21"/>
        <v>0</v>
      </c>
      <c r="E172" s="458">
        <f t="shared" si="21"/>
        <v>0</v>
      </c>
      <c r="F172" s="458">
        <f t="shared" si="21"/>
        <v>0</v>
      </c>
      <c r="G172" s="458">
        <f t="shared" si="21"/>
        <v>0</v>
      </c>
      <c r="H172" s="458">
        <f t="shared" si="21"/>
        <v>0</v>
      </c>
      <c r="I172" s="458">
        <f t="shared" si="21"/>
        <v>0</v>
      </c>
      <c r="J172" s="458">
        <f t="shared" si="21"/>
        <v>0</v>
      </c>
    </row>
    <row r="173" spans="1:16" s="104" customFormat="1" ht="13.15" x14ac:dyDescent="0.35">
      <c r="A173" s="120" t="s">
        <v>28</v>
      </c>
      <c r="B173" s="120" t="s">
        <v>68</v>
      </c>
      <c r="C173" s="458">
        <f t="shared" ref="C173:J173" si="22">+B35</f>
        <v>0</v>
      </c>
      <c r="D173" s="458">
        <f t="shared" si="22"/>
        <v>0</v>
      </c>
      <c r="E173" s="458">
        <f t="shared" si="22"/>
        <v>0</v>
      </c>
      <c r="F173" s="458">
        <f t="shared" si="22"/>
        <v>0</v>
      </c>
      <c r="G173" s="458">
        <f t="shared" si="22"/>
        <v>0</v>
      </c>
      <c r="H173" s="458">
        <f t="shared" si="22"/>
        <v>0</v>
      </c>
      <c r="I173" s="458">
        <f t="shared" si="22"/>
        <v>0</v>
      </c>
      <c r="J173" s="458">
        <f t="shared" si="22"/>
        <v>0</v>
      </c>
    </row>
    <row r="174" spans="1:16" s="104" customFormat="1" ht="13.15" x14ac:dyDescent="0.35">
      <c r="A174" s="120" t="s">
        <v>28</v>
      </c>
      <c r="B174" s="120" t="s">
        <v>65</v>
      </c>
      <c r="C174" s="458">
        <f t="shared" ref="C174:J174" si="23">+B82</f>
        <v>0</v>
      </c>
      <c r="D174" s="458">
        <f t="shared" si="23"/>
        <v>0</v>
      </c>
      <c r="E174" s="458">
        <f t="shared" si="23"/>
        <v>0</v>
      </c>
      <c r="F174" s="458">
        <f t="shared" si="23"/>
        <v>0</v>
      </c>
      <c r="G174" s="458">
        <f t="shared" si="23"/>
        <v>0</v>
      </c>
      <c r="H174" s="458">
        <f t="shared" si="23"/>
        <v>0</v>
      </c>
      <c r="I174" s="458">
        <f t="shared" si="23"/>
        <v>0</v>
      </c>
      <c r="J174" s="458">
        <f t="shared" si="23"/>
        <v>0</v>
      </c>
    </row>
    <row r="175" spans="1:16" s="104" customFormat="1" ht="13.15" x14ac:dyDescent="0.35">
      <c r="A175" s="120" t="s">
        <v>29</v>
      </c>
      <c r="B175" s="120" t="s">
        <v>68</v>
      </c>
      <c r="C175" s="458">
        <f t="shared" ref="C175:J175" si="24">+B36</f>
        <v>0</v>
      </c>
      <c r="D175" s="458">
        <f t="shared" si="24"/>
        <v>0</v>
      </c>
      <c r="E175" s="458">
        <f t="shared" si="24"/>
        <v>0</v>
      </c>
      <c r="F175" s="458">
        <f t="shared" si="24"/>
        <v>0</v>
      </c>
      <c r="G175" s="458">
        <f t="shared" si="24"/>
        <v>0</v>
      </c>
      <c r="H175" s="458">
        <f t="shared" si="24"/>
        <v>0</v>
      </c>
      <c r="I175" s="458">
        <f t="shared" si="24"/>
        <v>0</v>
      </c>
      <c r="J175" s="458">
        <f t="shared" si="24"/>
        <v>0</v>
      </c>
    </row>
    <row r="176" spans="1:16" s="104" customFormat="1" ht="13.15" x14ac:dyDescent="0.35">
      <c r="A176" s="120" t="s">
        <v>29</v>
      </c>
      <c r="B176" s="120" t="s">
        <v>65</v>
      </c>
      <c r="C176" s="458">
        <f t="shared" ref="C176:J176" si="25">+B83</f>
        <v>0</v>
      </c>
      <c r="D176" s="458">
        <f t="shared" si="25"/>
        <v>0</v>
      </c>
      <c r="E176" s="458">
        <f t="shared" si="25"/>
        <v>0</v>
      </c>
      <c r="F176" s="458">
        <f t="shared" si="25"/>
        <v>0</v>
      </c>
      <c r="G176" s="458">
        <f t="shared" si="25"/>
        <v>0</v>
      </c>
      <c r="H176" s="458">
        <f t="shared" si="25"/>
        <v>0</v>
      </c>
      <c r="I176" s="458">
        <f t="shared" si="25"/>
        <v>0</v>
      </c>
      <c r="J176" s="458">
        <f t="shared" si="25"/>
        <v>0</v>
      </c>
    </row>
    <row r="177" spans="1:10" s="104" customFormat="1" ht="13.15" x14ac:dyDescent="0.35">
      <c r="A177" s="120" t="s">
        <v>72</v>
      </c>
      <c r="B177" s="120" t="s">
        <v>68</v>
      </c>
      <c r="C177" s="458">
        <f t="shared" ref="C177:J177" si="26">+B37</f>
        <v>0</v>
      </c>
      <c r="D177" s="458">
        <f t="shared" si="26"/>
        <v>0</v>
      </c>
      <c r="E177" s="458">
        <f t="shared" si="26"/>
        <v>0</v>
      </c>
      <c r="F177" s="458">
        <f t="shared" si="26"/>
        <v>0</v>
      </c>
      <c r="G177" s="458">
        <f t="shared" si="26"/>
        <v>0</v>
      </c>
      <c r="H177" s="458">
        <f t="shared" si="26"/>
        <v>0</v>
      </c>
      <c r="I177" s="458">
        <f t="shared" si="26"/>
        <v>0</v>
      </c>
      <c r="J177" s="458">
        <f t="shared" si="26"/>
        <v>0</v>
      </c>
    </row>
    <row r="178" spans="1:10" s="104" customFormat="1" ht="13.15" x14ac:dyDescent="0.35">
      <c r="A178" s="120" t="s">
        <v>72</v>
      </c>
      <c r="B178" s="120" t="s">
        <v>65</v>
      </c>
      <c r="C178" s="458">
        <f t="shared" ref="C178:J178" si="27">+B84</f>
        <v>0</v>
      </c>
      <c r="D178" s="458">
        <f t="shared" si="27"/>
        <v>0</v>
      </c>
      <c r="E178" s="458">
        <f t="shared" si="27"/>
        <v>0</v>
      </c>
      <c r="F178" s="458">
        <f t="shared" si="27"/>
        <v>0</v>
      </c>
      <c r="G178" s="458">
        <f t="shared" si="27"/>
        <v>0</v>
      </c>
      <c r="H178" s="458">
        <f t="shared" si="27"/>
        <v>0</v>
      </c>
      <c r="I178" s="458">
        <f t="shared" si="27"/>
        <v>0</v>
      </c>
      <c r="J178" s="458">
        <f t="shared" si="27"/>
        <v>0</v>
      </c>
    </row>
    <row r="179" spans="1:10" s="69" customFormat="1" x14ac:dyDescent="0.35">
      <c r="C179" s="131"/>
      <c r="D179" s="131"/>
      <c r="E179" s="131"/>
      <c r="F179" s="131"/>
      <c r="G179" s="131"/>
      <c r="H179" s="131"/>
      <c r="I179" s="459"/>
      <c r="J179" s="131"/>
    </row>
    <row r="180" spans="1:10" s="46" customFormat="1" x14ac:dyDescent="0.35"/>
    <row r="181" spans="1:10" s="46" customFormat="1" x14ac:dyDescent="0.35"/>
    <row r="182" spans="1:10" s="46" customFormat="1" x14ac:dyDescent="0.35"/>
    <row r="183" spans="1:10" s="46" customFormat="1" x14ac:dyDescent="0.35"/>
    <row r="184" spans="1:10" s="46" customFormat="1" x14ac:dyDescent="0.35"/>
    <row r="185" spans="1:10" s="46" customFormat="1" x14ac:dyDescent="0.35"/>
    <row r="186" spans="1:10" s="46" customFormat="1" x14ac:dyDescent="0.35"/>
    <row r="187" spans="1:10" s="46" customFormat="1" x14ac:dyDescent="0.35"/>
    <row r="188" spans="1:10" s="46" customFormat="1" x14ac:dyDescent="0.35"/>
    <row r="189" spans="1:10" s="46" customFormat="1" x14ac:dyDescent="0.35"/>
    <row r="190" spans="1:10" s="46" customFormat="1" x14ac:dyDescent="0.35"/>
    <row r="191" spans="1:10" s="46" customFormat="1" x14ac:dyDescent="0.35"/>
    <row r="192" spans="1:10" s="46" customFormat="1" x14ac:dyDescent="0.35"/>
    <row r="193" s="46" customFormat="1" x14ac:dyDescent="0.35"/>
    <row r="194" s="46" customFormat="1" x14ac:dyDescent="0.35"/>
    <row r="195" s="46" customFormat="1" x14ac:dyDescent="0.35"/>
    <row r="196" s="46" customFormat="1" x14ac:dyDescent="0.35"/>
    <row r="197" s="46" customFormat="1" x14ac:dyDescent="0.35"/>
    <row r="198" s="46" customFormat="1" x14ac:dyDescent="0.35"/>
    <row r="199" s="46" customFormat="1" x14ac:dyDescent="0.35"/>
    <row r="200" s="46" customFormat="1" x14ac:dyDescent="0.35"/>
    <row r="201" s="46" customFormat="1" x14ac:dyDescent="0.35"/>
    <row r="202" s="46" customFormat="1" x14ac:dyDescent="0.35"/>
    <row r="203" s="46" customFormat="1" x14ac:dyDescent="0.35"/>
    <row r="204" s="46" customFormat="1" x14ac:dyDescent="0.35"/>
    <row r="205" s="46" customFormat="1" x14ac:dyDescent="0.35"/>
    <row r="206" s="46" customFormat="1" x14ac:dyDescent="0.35"/>
    <row r="207" s="46" customFormat="1" x14ac:dyDescent="0.35"/>
    <row r="208" s="46" customFormat="1" x14ac:dyDescent="0.35"/>
    <row r="209" s="46" customFormat="1" x14ac:dyDescent="0.35"/>
    <row r="210" s="46" customFormat="1" x14ac:dyDescent="0.35"/>
    <row r="211" s="46" customFormat="1" x14ac:dyDescent="0.35"/>
    <row r="212" s="46" customFormat="1" x14ac:dyDescent="0.35"/>
    <row r="213" s="46" customFormat="1" x14ac:dyDescent="0.35"/>
    <row r="214" s="46" customFormat="1" x14ac:dyDescent="0.35"/>
    <row r="215" s="46" customFormat="1" x14ac:dyDescent="0.35"/>
    <row r="216" s="46" customFormat="1" x14ac:dyDescent="0.35"/>
    <row r="217" s="46" customFormat="1" x14ac:dyDescent="0.35"/>
    <row r="218" s="46" customFormat="1" x14ac:dyDescent="0.35"/>
    <row r="219" s="46" customFormat="1" x14ac:dyDescent="0.35"/>
    <row r="220" s="46" customFormat="1" x14ac:dyDescent="0.35"/>
    <row r="221" s="46" customFormat="1" x14ac:dyDescent="0.35"/>
    <row r="222" s="46" customFormat="1" x14ac:dyDescent="0.35"/>
    <row r="223" s="46" customFormat="1" x14ac:dyDescent="0.35"/>
    <row r="224" s="46" customFormat="1" x14ac:dyDescent="0.35"/>
    <row r="225" s="46" customFormat="1" x14ac:dyDescent="0.35"/>
    <row r="226" s="46" customFormat="1" x14ac:dyDescent="0.35"/>
    <row r="227" s="46" customFormat="1" x14ac:dyDescent="0.35"/>
    <row r="228" s="46" customFormat="1" x14ac:dyDescent="0.35"/>
    <row r="229" s="46" customFormat="1" x14ac:dyDescent="0.35"/>
    <row r="230" s="46" customFormat="1" x14ac:dyDescent="0.35"/>
    <row r="231" s="46" customFormat="1" x14ac:dyDescent="0.35"/>
    <row r="232" s="46" customFormat="1" x14ac:dyDescent="0.35"/>
    <row r="233" s="46" customFormat="1" x14ac:dyDescent="0.35"/>
    <row r="234" s="46" customFormat="1" x14ac:dyDescent="0.35"/>
    <row r="235" s="46" customFormat="1" x14ac:dyDescent="0.35"/>
    <row r="236" s="46" customFormat="1" x14ac:dyDescent="0.35"/>
    <row r="237" s="46" customFormat="1" x14ac:dyDescent="0.35"/>
    <row r="238" s="46" customFormat="1" x14ac:dyDescent="0.35"/>
    <row r="239" s="46" customFormat="1" x14ac:dyDescent="0.35"/>
    <row r="240" s="46" customFormat="1" x14ac:dyDescent="0.35"/>
    <row r="241" s="46" customFormat="1" x14ac:dyDescent="0.35"/>
    <row r="242" s="46" customFormat="1" x14ac:dyDescent="0.35"/>
    <row r="243" s="46" customFormat="1" x14ac:dyDescent="0.35"/>
    <row r="244" s="46" customFormat="1" x14ac:dyDescent="0.35"/>
    <row r="245" s="46" customFormat="1" x14ac:dyDescent="0.35"/>
    <row r="246" s="46" customFormat="1" x14ac:dyDescent="0.35"/>
    <row r="247" s="46" customFormat="1" x14ac:dyDescent="0.35"/>
    <row r="248" s="46" customFormat="1" x14ac:dyDescent="0.35"/>
    <row r="249" s="46" customFormat="1" x14ac:dyDescent="0.35"/>
    <row r="250" s="46" customFormat="1" x14ac:dyDescent="0.35"/>
    <row r="251" s="46" customFormat="1" x14ac:dyDescent="0.35"/>
    <row r="252" s="46" customFormat="1" x14ac:dyDescent="0.35"/>
    <row r="253" s="46" customFormat="1" x14ac:dyDescent="0.35"/>
    <row r="254" s="46" customFormat="1" x14ac:dyDescent="0.35"/>
    <row r="255" s="46" customFormat="1" x14ac:dyDescent="0.35"/>
    <row r="256" s="46" customFormat="1" x14ac:dyDescent="0.35"/>
    <row r="257" s="46" customFormat="1" x14ac:dyDescent="0.35"/>
    <row r="258" s="46" customFormat="1" x14ac:dyDescent="0.35"/>
    <row r="259" s="46" customFormat="1" x14ac:dyDescent="0.35"/>
    <row r="260" s="46" customFormat="1" x14ac:dyDescent="0.35"/>
    <row r="261" s="46" customFormat="1" x14ac:dyDescent="0.35"/>
    <row r="262" s="46" customFormat="1" x14ac:dyDescent="0.35"/>
    <row r="263" s="46" customFormat="1" x14ac:dyDescent="0.35"/>
    <row r="264" s="46" customFormat="1" x14ac:dyDescent="0.35"/>
    <row r="265" s="46" customFormat="1" x14ac:dyDescent="0.35"/>
    <row r="266" s="46" customFormat="1" x14ac:dyDescent="0.35"/>
    <row r="267" s="46" customFormat="1" x14ac:dyDescent="0.35"/>
    <row r="268" s="46" customFormat="1" x14ac:dyDescent="0.35"/>
    <row r="269" s="46" customFormat="1" x14ac:dyDescent="0.35"/>
    <row r="270" s="46" customFormat="1" x14ac:dyDescent="0.35"/>
    <row r="271" s="46" customFormat="1" x14ac:dyDescent="0.35"/>
    <row r="272" s="46" customFormat="1" x14ac:dyDescent="0.35"/>
    <row r="273" s="46" customFormat="1" x14ac:dyDescent="0.35"/>
    <row r="274" s="46" customFormat="1" x14ac:dyDescent="0.35"/>
    <row r="275" s="46" customFormat="1" x14ac:dyDescent="0.35"/>
    <row r="276" s="46" customFormat="1" x14ac:dyDescent="0.35"/>
    <row r="277" s="46" customFormat="1" x14ac:dyDescent="0.35"/>
    <row r="278" s="46" customFormat="1" x14ac:dyDescent="0.35"/>
    <row r="279" s="46" customFormat="1" x14ac:dyDescent="0.35"/>
    <row r="280" s="46" customFormat="1" x14ac:dyDescent="0.35"/>
    <row r="281" s="46" customFormat="1" x14ac:dyDescent="0.35"/>
    <row r="282" s="46" customFormat="1" x14ac:dyDescent="0.35"/>
    <row r="283" s="46" customFormat="1" x14ac:dyDescent="0.35"/>
    <row r="284" s="46" customFormat="1" x14ac:dyDescent="0.35"/>
    <row r="285" s="46" customFormat="1" x14ac:dyDescent="0.35"/>
    <row r="286" s="46" customFormat="1" x14ac:dyDescent="0.35"/>
    <row r="287" s="46" customFormat="1" x14ac:dyDescent="0.35"/>
    <row r="288" s="46" customFormat="1" x14ac:dyDescent="0.35"/>
    <row r="289" s="46" customFormat="1" x14ac:dyDescent="0.35"/>
    <row r="290" s="46" customFormat="1" x14ac:dyDescent="0.35"/>
    <row r="291" s="46" customFormat="1" x14ac:dyDescent="0.35"/>
    <row r="292" s="46" customFormat="1" x14ac:dyDescent="0.35"/>
    <row r="293" s="46" customFormat="1" x14ac:dyDescent="0.35"/>
    <row r="294" s="46" customFormat="1" x14ac:dyDescent="0.35"/>
    <row r="295" s="46" customFormat="1" x14ac:dyDescent="0.35"/>
    <row r="296" s="46" customFormat="1" x14ac:dyDescent="0.35"/>
    <row r="297" s="46" customFormat="1" x14ac:dyDescent="0.35"/>
    <row r="298" s="46" customFormat="1" x14ac:dyDescent="0.35"/>
    <row r="299" s="46" customFormat="1" x14ac:dyDescent="0.35"/>
    <row r="300" s="46" customFormat="1" x14ac:dyDescent="0.35"/>
    <row r="301" s="46" customFormat="1" x14ac:dyDescent="0.35"/>
    <row r="302" s="46" customFormat="1" x14ac:dyDescent="0.35"/>
    <row r="303" s="46" customFormat="1" x14ac:dyDescent="0.35"/>
    <row r="304" s="46" customFormat="1" x14ac:dyDescent="0.35"/>
    <row r="305" s="46" customFormat="1" x14ac:dyDescent="0.35"/>
    <row r="306" s="46" customFormat="1" x14ac:dyDescent="0.35"/>
    <row r="307" s="46" customFormat="1" x14ac:dyDescent="0.35"/>
    <row r="308" s="46" customFormat="1" x14ac:dyDescent="0.35"/>
    <row r="309" s="46" customFormat="1" x14ac:dyDescent="0.35"/>
    <row r="310" s="46" customFormat="1" x14ac:dyDescent="0.35"/>
    <row r="311" s="46" customFormat="1" x14ac:dyDescent="0.35"/>
    <row r="312" s="46" customFormat="1" x14ac:dyDescent="0.35"/>
    <row r="313" s="46" customFormat="1" x14ac:dyDescent="0.35"/>
    <row r="314" s="46" customFormat="1" x14ac:dyDescent="0.35"/>
    <row r="315" s="46" customFormat="1" x14ac:dyDescent="0.35"/>
    <row r="316" s="46" customFormat="1" x14ac:dyDescent="0.35"/>
    <row r="317" s="46" customFormat="1" x14ac:dyDescent="0.35"/>
    <row r="318" s="46" customFormat="1" x14ac:dyDescent="0.35"/>
    <row r="319" s="46" customFormat="1" x14ac:dyDescent="0.35"/>
    <row r="320" s="46" customFormat="1" x14ac:dyDescent="0.35"/>
    <row r="321" s="46" customFormat="1" x14ac:dyDescent="0.35"/>
    <row r="322" s="46" customFormat="1" x14ac:dyDescent="0.35"/>
    <row r="323" s="46" customFormat="1" x14ac:dyDescent="0.35"/>
    <row r="324" s="46" customFormat="1" x14ac:dyDescent="0.35"/>
    <row r="325" s="46" customFormat="1" x14ac:dyDescent="0.35"/>
    <row r="326" s="46" customFormat="1" x14ac:dyDescent="0.35"/>
    <row r="327" s="46" customFormat="1" x14ac:dyDescent="0.35"/>
    <row r="328" s="46" customFormat="1" x14ac:dyDescent="0.35"/>
    <row r="329" s="46" customFormat="1" x14ac:dyDescent="0.35"/>
    <row r="330" s="46" customFormat="1" x14ac:dyDescent="0.35"/>
    <row r="331" s="46" customFormat="1" x14ac:dyDescent="0.35"/>
    <row r="332" s="46" customFormat="1" x14ac:dyDescent="0.35"/>
    <row r="333" s="46" customFormat="1" x14ac:dyDescent="0.35"/>
    <row r="334" s="46" customFormat="1" x14ac:dyDescent="0.35"/>
    <row r="335" s="46" customFormat="1" x14ac:dyDescent="0.35"/>
    <row r="336" s="46" customFormat="1" x14ac:dyDescent="0.35"/>
    <row r="337" s="46" customFormat="1" x14ac:dyDescent="0.35"/>
    <row r="338" s="46" customFormat="1" x14ac:dyDescent="0.35"/>
    <row r="339" s="46" customFormat="1" x14ac:dyDescent="0.35"/>
    <row r="340" s="46" customFormat="1" x14ac:dyDescent="0.35"/>
    <row r="341" s="46" customFormat="1" x14ac:dyDescent="0.35"/>
    <row r="342" s="46" customFormat="1" x14ac:dyDescent="0.35"/>
    <row r="343" s="46" customFormat="1" x14ac:dyDescent="0.35"/>
    <row r="344" s="46" customFormat="1" x14ac:dyDescent="0.35"/>
    <row r="345" s="46" customFormat="1" x14ac:dyDescent="0.35"/>
    <row r="346" s="46" customFormat="1" x14ac:dyDescent="0.35"/>
    <row r="347" s="46" customFormat="1" x14ac:dyDescent="0.35"/>
    <row r="348" s="46" customFormat="1" x14ac:dyDescent="0.35"/>
    <row r="349" s="46" customFormat="1" x14ac:dyDescent="0.35"/>
    <row r="350" s="46" customFormat="1" x14ac:dyDescent="0.35"/>
    <row r="351" s="46" customFormat="1" x14ac:dyDescent="0.35"/>
    <row r="352" s="46" customFormat="1" x14ac:dyDescent="0.35"/>
    <row r="353" s="46" customFormat="1" x14ac:dyDescent="0.35"/>
    <row r="354" s="46" customFormat="1" x14ac:dyDescent="0.35"/>
    <row r="355" s="46" customFormat="1" x14ac:dyDescent="0.35"/>
    <row r="356" s="46" customFormat="1" x14ac:dyDescent="0.35"/>
    <row r="357" s="46" customFormat="1" x14ac:dyDescent="0.35"/>
    <row r="358" s="46" customFormat="1" x14ac:dyDescent="0.35"/>
    <row r="359" s="46" customFormat="1" x14ac:dyDescent="0.35"/>
    <row r="360" s="46" customFormat="1" x14ac:dyDescent="0.35"/>
    <row r="361" s="46" customFormat="1" x14ac:dyDescent="0.35"/>
    <row r="362" s="46" customFormat="1" x14ac:dyDescent="0.35"/>
    <row r="363" s="46" customFormat="1" x14ac:dyDescent="0.35"/>
    <row r="364" s="46" customFormat="1" x14ac:dyDescent="0.35"/>
    <row r="365" s="46" customFormat="1" x14ac:dyDescent="0.35"/>
    <row r="366" s="46" customFormat="1" x14ac:dyDescent="0.35"/>
    <row r="367" s="46" customFormat="1" x14ac:dyDescent="0.35"/>
    <row r="368" s="46" customFormat="1" x14ac:dyDescent="0.35"/>
    <row r="369" s="46" customFormat="1" x14ac:dyDescent="0.35"/>
    <row r="370" s="46" customFormat="1" x14ac:dyDescent="0.35"/>
    <row r="371" s="46" customFormat="1" x14ac:dyDescent="0.35"/>
    <row r="372" s="46" customFormat="1" x14ac:dyDescent="0.35"/>
    <row r="373" s="46" customFormat="1" x14ac:dyDescent="0.35"/>
    <row r="374" s="46" customFormat="1" x14ac:dyDescent="0.35"/>
    <row r="375" s="46" customFormat="1" x14ac:dyDescent="0.35"/>
    <row r="376" s="46" customFormat="1" x14ac:dyDescent="0.35"/>
    <row r="377" s="46" customFormat="1" x14ac:dyDescent="0.35"/>
    <row r="378" s="46" customFormat="1" x14ac:dyDescent="0.35"/>
    <row r="379" s="46" customFormat="1" x14ac:dyDescent="0.35"/>
    <row r="380" s="46" customFormat="1" x14ac:dyDescent="0.35"/>
    <row r="381" s="46" customFormat="1" x14ac:dyDescent="0.35"/>
    <row r="382" s="46" customFormat="1" x14ac:dyDescent="0.35"/>
    <row r="383" s="46" customFormat="1" x14ac:dyDescent="0.35"/>
    <row r="384" s="46" customFormat="1" x14ac:dyDescent="0.35"/>
    <row r="385" s="46" customFormat="1" x14ac:dyDescent="0.35"/>
    <row r="386" s="46" customFormat="1" x14ac:dyDescent="0.35"/>
    <row r="387" s="46" customFormat="1" x14ac:dyDescent="0.35"/>
    <row r="388" s="46" customFormat="1" x14ac:dyDescent="0.35"/>
    <row r="389" s="46" customFormat="1" x14ac:dyDescent="0.35"/>
    <row r="390" s="46" customFormat="1" x14ac:dyDescent="0.35"/>
    <row r="391" s="46" customFormat="1" x14ac:dyDescent="0.35"/>
    <row r="392" s="46" customFormat="1" x14ac:dyDescent="0.35"/>
    <row r="393" s="46" customFormat="1" x14ac:dyDescent="0.35"/>
    <row r="394" s="46" customFormat="1" x14ac:dyDescent="0.35"/>
    <row r="395" s="46" customFormat="1" x14ac:dyDescent="0.35"/>
    <row r="396" s="46" customFormat="1" x14ac:dyDescent="0.35"/>
    <row r="397" s="46" customFormat="1" x14ac:dyDescent="0.35"/>
    <row r="398" s="46" customFormat="1" x14ac:dyDescent="0.35"/>
    <row r="399" s="46" customFormat="1" x14ac:dyDescent="0.35"/>
    <row r="400" s="46" customFormat="1" x14ac:dyDescent="0.35"/>
    <row r="401" s="46" customFormat="1" x14ac:dyDescent="0.35"/>
    <row r="402" s="46" customFormat="1" x14ac:dyDescent="0.35"/>
    <row r="403" s="46" customFormat="1" x14ac:dyDescent="0.35"/>
    <row r="404" s="46" customFormat="1" x14ac:dyDescent="0.35"/>
    <row r="405" s="46" customFormat="1" x14ac:dyDescent="0.35"/>
    <row r="406" s="46" customFormat="1" x14ac:dyDescent="0.35"/>
    <row r="407" s="46" customFormat="1" x14ac:dyDescent="0.35"/>
    <row r="408" s="46" customFormat="1" x14ac:dyDescent="0.35"/>
    <row r="409" s="46" customFormat="1" x14ac:dyDescent="0.35"/>
    <row r="410" s="46" customFormat="1" x14ac:dyDescent="0.35"/>
    <row r="411" s="46" customFormat="1" x14ac:dyDescent="0.35"/>
    <row r="412" s="46" customFormat="1" x14ac:dyDescent="0.35"/>
    <row r="413" s="46" customFormat="1" x14ac:dyDescent="0.35"/>
    <row r="414" s="46" customFormat="1" x14ac:dyDescent="0.35"/>
    <row r="415" s="46" customFormat="1" x14ac:dyDescent="0.35"/>
    <row r="416" s="46" customFormat="1" x14ac:dyDescent="0.35"/>
    <row r="417" s="46" customFormat="1" x14ac:dyDescent="0.35"/>
    <row r="418" s="46" customFormat="1" x14ac:dyDescent="0.35"/>
    <row r="419" s="46" customFormat="1" x14ac:dyDescent="0.35"/>
    <row r="420" s="46" customFormat="1" x14ac:dyDescent="0.35"/>
    <row r="421" s="46" customFormat="1" x14ac:dyDescent="0.35"/>
    <row r="422" s="46" customFormat="1" x14ac:dyDescent="0.35"/>
    <row r="423" s="46" customFormat="1" x14ac:dyDescent="0.35"/>
    <row r="424" s="46" customFormat="1" x14ac:dyDescent="0.35"/>
    <row r="425" s="46" customFormat="1" x14ac:dyDescent="0.35"/>
    <row r="426" s="46" customFormat="1" x14ac:dyDescent="0.35"/>
    <row r="427" s="46" customFormat="1" x14ac:dyDescent="0.35"/>
    <row r="428" s="46" customFormat="1" x14ac:dyDescent="0.35"/>
    <row r="429" s="46" customFormat="1" x14ac:dyDescent="0.35"/>
    <row r="430" s="46" customFormat="1" x14ac:dyDescent="0.35"/>
    <row r="431" s="46" customFormat="1" x14ac:dyDescent="0.35"/>
    <row r="432" s="46" customFormat="1" x14ac:dyDescent="0.35"/>
    <row r="433" s="46" customFormat="1" x14ac:dyDescent="0.35"/>
    <row r="434" s="46" customFormat="1" x14ac:dyDescent="0.35"/>
    <row r="435" s="46" customFormat="1" x14ac:dyDescent="0.35"/>
    <row r="436" s="46" customFormat="1" x14ac:dyDescent="0.35"/>
    <row r="437" s="46" customFormat="1" x14ac:dyDescent="0.35"/>
    <row r="438" s="46" customFormat="1" x14ac:dyDescent="0.35"/>
    <row r="439" s="46" customFormat="1" x14ac:dyDescent="0.35"/>
    <row r="440" s="46" customFormat="1" x14ac:dyDescent="0.35"/>
    <row r="441" s="46" customFormat="1" x14ac:dyDescent="0.35"/>
    <row r="442" s="46" customFormat="1" x14ac:dyDescent="0.35"/>
    <row r="443" s="46" customFormat="1" x14ac:dyDescent="0.35"/>
    <row r="444" s="46" customFormat="1" x14ac:dyDescent="0.35"/>
    <row r="445" s="46" customFormat="1" x14ac:dyDescent="0.35"/>
    <row r="446" s="46" customFormat="1" x14ac:dyDescent="0.35"/>
    <row r="447" s="46" customFormat="1" x14ac:dyDescent="0.35"/>
    <row r="448" s="46" customFormat="1" x14ac:dyDescent="0.35"/>
    <row r="449" s="46" customFormat="1" x14ac:dyDescent="0.35"/>
    <row r="450" s="46" customFormat="1" x14ac:dyDescent="0.35"/>
    <row r="451" s="46" customFormat="1" x14ac:dyDescent="0.35"/>
    <row r="452" s="46" customFormat="1" x14ac:dyDescent="0.35"/>
    <row r="453" s="46" customFormat="1" x14ac:dyDescent="0.35"/>
    <row r="454" s="46" customFormat="1" x14ac:dyDescent="0.35"/>
    <row r="455" s="46" customFormat="1" x14ac:dyDescent="0.35"/>
    <row r="456" s="46" customFormat="1" x14ac:dyDescent="0.35"/>
    <row r="457" s="46" customFormat="1" x14ac:dyDescent="0.35"/>
    <row r="458" s="46" customFormat="1" x14ac:dyDescent="0.35"/>
    <row r="459" s="46" customFormat="1" x14ac:dyDescent="0.35"/>
    <row r="460" s="46" customFormat="1" x14ac:dyDescent="0.35"/>
    <row r="461" s="46" customFormat="1" x14ac:dyDescent="0.35"/>
    <row r="462" s="46" customFormat="1" x14ac:dyDescent="0.35"/>
    <row r="463" s="46" customFormat="1" x14ac:dyDescent="0.35"/>
    <row r="464" s="46" customFormat="1" x14ac:dyDescent="0.35"/>
    <row r="465" s="46" customFormat="1" x14ac:dyDescent="0.35"/>
    <row r="466" s="46" customFormat="1" x14ac:dyDescent="0.35"/>
    <row r="467" s="46" customFormat="1" x14ac:dyDescent="0.35"/>
    <row r="468" s="46" customFormat="1" x14ac:dyDescent="0.35"/>
    <row r="469" s="46" customFormat="1" x14ac:dyDescent="0.35"/>
    <row r="470" s="46" customFormat="1" x14ac:dyDescent="0.35"/>
    <row r="471" s="46" customFormat="1" x14ac:dyDescent="0.35"/>
    <row r="472" s="46" customFormat="1" x14ac:dyDescent="0.35"/>
    <row r="473" s="46" customFormat="1" x14ac:dyDescent="0.35"/>
    <row r="474" s="46" customFormat="1" x14ac:dyDescent="0.35"/>
    <row r="475" s="46" customFormat="1" x14ac:dyDescent="0.35"/>
    <row r="476" s="46" customFormat="1" x14ac:dyDescent="0.35"/>
    <row r="477" s="46" customFormat="1" x14ac:dyDescent="0.35"/>
    <row r="478" s="46" customFormat="1" x14ac:dyDescent="0.35"/>
    <row r="479" s="46" customFormat="1" x14ac:dyDescent="0.35"/>
    <row r="480" s="46" customFormat="1" x14ac:dyDescent="0.35"/>
    <row r="481" s="46" customFormat="1" x14ac:dyDescent="0.35"/>
    <row r="482" s="46" customFormat="1" x14ac:dyDescent="0.35"/>
    <row r="483" s="46" customFormat="1" x14ac:dyDescent="0.35"/>
    <row r="484" s="46" customFormat="1" x14ac:dyDescent="0.35"/>
    <row r="485" s="46" customFormat="1" x14ac:dyDescent="0.35"/>
    <row r="486" s="46" customFormat="1" x14ac:dyDescent="0.35"/>
    <row r="487" s="46" customFormat="1" x14ac:dyDescent="0.35"/>
    <row r="488" s="46" customFormat="1" x14ac:dyDescent="0.35"/>
    <row r="489" s="46" customFormat="1" x14ac:dyDescent="0.35"/>
    <row r="490" s="46" customFormat="1" x14ac:dyDescent="0.35"/>
    <row r="491" s="46" customFormat="1" x14ac:dyDescent="0.35"/>
    <row r="492" s="46" customFormat="1" x14ac:dyDescent="0.35"/>
    <row r="493" s="46" customFormat="1" x14ac:dyDescent="0.35"/>
    <row r="494" s="46" customFormat="1" x14ac:dyDescent="0.35"/>
    <row r="495" s="46" customFormat="1" x14ac:dyDescent="0.35"/>
    <row r="496" s="46" customFormat="1" x14ac:dyDescent="0.35"/>
    <row r="497" s="46" customFormat="1" x14ac:dyDescent="0.35"/>
    <row r="498" s="46" customFormat="1" x14ac:dyDescent="0.35"/>
    <row r="499" s="46" customFormat="1" x14ac:dyDescent="0.35"/>
    <row r="500" s="46" customFormat="1" x14ac:dyDescent="0.35"/>
    <row r="501" s="46" customFormat="1" x14ac:dyDescent="0.35"/>
    <row r="502" s="46" customFormat="1" x14ac:dyDescent="0.35"/>
    <row r="503" s="46" customFormat="1" x14ac:dyDescent="0.35"/>
    <row r="504" s="46" customFormat="1" x14ac:dyDescent="0.35"/>
    <row r="505" s="46" customFormat="1" x14ac:dyDescent="0.35"/>
    <row r="506" s="46" customFormat="1" x14ac:dyDescent="0.35"/>
    <row r="507" s="46" customFormat="1" x14ac:dyDescent="0.35"/>
    <row r="508" s="46" customFormat="1" x14ac:dyDescent="0.35"/>
    <row r="509" s="46" customFormat="1" x14ac:dyDescent="0.35"/>
    <row r="510" s="46" customFormat="1" x14ac:dyDescent="0.35"/>
    <row r="511" s="46" customFormat="1" x14ac:dyDescent="0.35"/>
    <row r="512" s="46" customFormat="1" x14ac:dyDescent="0.35"/>
    <row r="513" s="46" customFormat="1" x14ac:dyDescent="0.35"/>
    <row r="514" s="46" customFormat="1" x14ac:dyDescent="0.35"/>
    <row r="515" s="46" customFormat="1" x14ac:dyDescent="0.35"/>
    <row r="516" s="46" customFormat="1" x14ac:dyDescent="0.35"/>
    <row r="517" s="46" customFormat="1" x14ac:dyDescent="0.35"/>
    <row r="518" s="46" customFormat="1" x14ac:dyDescent="0.35"/>
    <row r="519" s="46" customFormat="1" x14ac:dyDescent="0.35"/>
    <row r="520" s="46" customFormat="1" x14ac:dyDescent="0.35"/>
    <row r="521" s="46" customFormat="1" x14ac:dyDescent="0.35"/>
    <row r="522" s="46" customFormat="1" x14ac:dyDescent="0.35"/>
    <row r="523" s="46" customFormat="1" x14ac:dyDescent="0.35"/>
    <row r="524" s="46" customFormat="1" x14ac:dyDescent="0.35"/>
    <row r="525" s="46" customFormat="1" x14ac:dyDescent="0.35"/>
    <row r="526" s="46" customFormat="1" x14ac:dyDescent="0.35"/>
    <row r="527" s="46" customFormat="1" x14ac:dyDescent="0.35"/>
    <row r="528" s="46" customFormat="1" x14ac:dyDescent="0.35"/>
    <row r="529" s="46" customFormat="1" x14ac:dyDescent="0.35"/>
    <row r="530" s="46" customFormat="1" x14ac:dyDescent="0.35"/>
    <row r="531" s="46" customFormat="1" x14ac:dyDescent="0.35"/>
  </sheetData>
  <sheetProtection algorithmName="SHA-512" hashValue="POEpijKLZezhgZ1AwzKTWeyLFIYIsHkawbxrVlU3R4uJYgL7Zqun7b8BOG1PUnlcDPGPnzjyJBGE6wgAi90Jqg==" saltValue="Co1Y39EFYqiov5CX6AfaIA==" spinCount="100000" sheet="1" objects="1" scenarios="1"/>
  <sortState xmlns:xlrd2="http://schemas.microsoft.com/office/spreadsheetml/2017/richdata2" ref="A55:C66">
    <sortCondition ref="C55:C66"/>
  </sortState>
  <mergeCells count="4">
    <mergeCell ref="A39:G39"/>
    <mergeCell ref="A24:G24"/>
    <mergeCell ref="A73:G73"/>
    <mergeCell ref="A86:G86"/>
  </mergeCells>
  <pageMargins left="0.25" right="0.25" top="0.53" bottom="0.19" header="0.3" footer="0.09"/>
  <pageSetup scale="73" fitToHeight="0" orientation="landscape" horizontalDpi="1200" verticalDpi="1200" r:id="rId1"/>
  <rowBreaks count="2" manualBreakCount="2">
    <brk id="53" max="16383" man="1"/>
    <brk id="10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rgb="FFFFC000"/>
    <pageSetUpPr fitToPage="1"/>
  </sheetPr>
  <dimension ref="A1:Q75"/>
  <sheetViews>
    <sheetView zoomScaleNormal="100" workbookViewId="0"/>
  </sheetViews>
  <sheetFormatPr defaultColWidth="7.1328125" defaultRowHeight="14.25" x14ac:dyDescent="0.45"/>
  <cols>
    <col min="1" max="1" width="26.73046875" bestFit="1" customWidth="1"/>
    <col min="2" max="2" width="13.265625" customWidth="1"/>
    <col min="3" max="3" width="13.265625" style="24" customWidth="1"/>
    <col min="4" max="9" width="13.265625" customWidth="1"/>
  </cols>
  <sheetData>
    <row r="1" spans="1:13" s="24" customFormat="1" x14ac:dyDescent="0.45"/>
    <row r="2" spans="1:13" s="24" customFormat="1" ht="18" x14ac:dyDescent="0.55000000000000004">
      <c r="A2" s="24" t="e">
        <f>LEFT(GOF!A2:Q2,(FIND("-",GOF!A2:Q2) -1 ))</f>
        <v>#VALUE!</v>
      </c>
      <c r="E2" s="71" t="s">
        <v>0</v>
      </c>
    </row>
    <row r="3" spans="1:13" s="24" customFormat="1" ht="8.25" customHeight="1" x14ac:dyDescent="0.45"/>
    <row r="4" spans="1:13" s="24" customFormat="1" x14ac:dyDescent="0.45"/>
    <row r="5" spans="1:13" x14ac:dyDescent="0.45">
      <c r="A5" s="24"/>
      <c r="B5" s="24"/>
      <c r="D5" s="24"/>
      <c r="E5" s="24"/>
      <c r="F5" s="24"/>
      <c r="G5" s="24"/>
      <c r="H5" s="24"/>
      <c r="I5" s="24"/>
      <c r="J5" s="24"/>
      <c r="K5" s="24"/>
      <c r="L5" s="24"/>
      <c r="M5" s="386"/>
    </row>
    <row r="7" spans="1:13" x14ac:dyDescent="0.45">
      <c r="A7" s="24"/>
      <c r="B7" s="24"/>
      <c r="D7" s="24"/>
      <c r="E7" s="24"/>
      <c r="F7" s="24"/>
      <c r="G7" s="24"/>
      <c r="H7" s="24"/>
      <c r="I7" s="24"/>
      <c r="J7" s="24"/>
      <c r="K7" s="24"/>
      <c r="L7" s="396"/>
      <c r="M7" s="24"/>
    </row>
    <row r="8" spans="1:13" s="24" customFormat="1" x14ac:dyDescent="0.45"/>
    <row r="9" spans="1:13" s="24" customFormat="1" x14ac:dyDescent="0.45"/>
    <row r="10" spans="1:13" s="24" customFormat="1" x14ac:dyDescent="0.45"/>
    <row r="11" spans="1:13" s="24" customFormat="1" x14ac:dyDescent="0.45"/>
    <row r="12" spans="1:13" s="24" customFormat="1" x14ac:dyDescent="0.45"/>
    <row r="13" spans="1:13" s="24" customFormat="1" x14ac:dyDescent="0.45"/>
    <row r="14" spans="1:13" s="24" customFormat="1" x14ac:dyDescent="0.45"/>
    <row r="15" spans="1:13" s="24" customFormat="1" x14ac:dyDescent="0.45"/>
    <row r="16" spans="1:13" s="24" customFormat="1" x14ac:dyDescent="0.45"/>
    <row r="17" spans="1:17" s="24" customFormat="1" x14ac:dyDescent="0.45"/>
    <row r="18" spans="1:17" s="24" customFormat="1" x14ac:dyDescent="0.45"/>
    <row r="19" spans="1:17" s="24" customFormat="1" x14ac:dyDescent="0.45"/>
    <row r="20" spans="1:17" s="24" customFormat="1" x14ac:dyDescent="0.45"/>
    <row r="21" spans="1:17" s="24" customFormat="1" x14ac:dyDescent="0.45"/>
    <row r="22" spans="1:17" s="24" customFormat="1" x14ac:dyDescent="0.45"/>
    <row r="23" spans="1:17" s="24" customFormat="1" x14ac:dyDescent="0.45"/>
    <row r="24" spans="1:17" s="24" customFormat="1" x14ac:dyDescent="0.45"/>
    <row r="25" spans="1:17" s="24" customFormat="1" x14ac:dyDescent="0.45"/>
    <row r="26" spans="1:17" s="24" customFormat="1" x14ac:dyDescent="0.45"/>
    <row r="27" spans="1:17" s="24" customFormat="1" ht="8.25" customHeight="1" x14ac:dyDescent="0.45"/>
    <row r="28" spans="1:17" x14ac:dyDescent="0.45">
      <c r="A28" s="38" t="s">
        <v>73</v>
      </c>
      <c r="B28" s="37" t="s">
        <v>74</v>
      </c>
      <c r="C28" s="37" t="s">
        <v>75</v>
      </c>
      <c r="D28" s="122" t="s">
        <v>76</v>
      </c>
      <c r="E28" s="37" t="s">
        <v>77</v>
      </c>
      <c r="F28" s="122" t="s">
        <v>78</v>
      </c>
      <c r="G28" s="37" t="s">
        <v>79</v>
      </c>
      <c r="H28" s="122" t="s">
        <v>80</v>
      </c>
      <c r="I28" s="37" t="s">
        <v>81</v>
      </c>
      <c r="J28" s="24"/>
      <c r="K28" s="24"/>
      <c r="L28" s="24"/>
      <c r="M28" s="24"/>
      <c r="N28" s="24"/>
      <c r="O28" s="24"/>
      <c r="P28" s="24"/>
      <c r="Q28" s="24"/>
    </row>
    <row r="29" spans="1:17" x14ac:dyDescent="0.45">
      <c r="A29" s="24" t="s">
        <v>61</v>
      </c>
      <c r="B29" s="460">
        <f>+GOF!B39</f>
        <v>0</v>
      </c>
      <c r="C29" s="460">
        <f>+GOF!C39</f>
        <v>0</v>
      </c>
      <c r="D29" s="460">
        <f>+GOF!E39</f>
        <v>0</v>
      </c>
      <c r="E29" s="460">
        <f>+GOF!H39</f>
        <v>0</v>
      </c>
      <c r="F29" s="460">
        <f>+GOF!K39</f>
        <v>0</v>
      </c>
      <c r="G29" s="460">
        <f>+GOF!L39</f>
        <v>0</v>
      </c>
      <c r="H29" s="460">
        <f>+GOF!O39</f>
        <v>0</v>
      </c>
      <c r="I29" s="460">
        <f>+GOF!P39</f>
        <v>0</v>
      </c>
      <c r="J29" s="24"/>
      <c r="K29" s="24"/>
      <c r="L29" s="24"/>
      <c r="M29" s="24"/>
      <c r="N29" s="24"/>
      <c r="O29" s="24"/>
      <c r="P29" s="24"/>
      <c r="Q29" s="24"/>
    </row>
    <row r="30" spans="1:17" x14ac:dyDescent="0.45">
      <c r="A30" s="24" t="s">
        <v>62</v>
      </c>
      <c r="B30" s="460">
        <f>+DOF!B35</f>
        <v>0</v>
      </c>
      <c r="C30" s="460">
        <f>+DOF!C35</f>
        <v>0</v>
      </c>
      <c r="D30" s="460">
        <f>+DOF!E35</f>
        <v>0</v>
      </c>
      <c r="E30" s="460">
        <f>+DOF!H35</f>
        <v>0</v>
      </c>
      <c r="F30" s="460">
        <f>+DOF!K35</f>
        <v>0</v>
      </c>
      <c r="G30" s="460">
        <f>+DOF!L35</f>
        <v>0</v>
      </c>
      <c r="H30" s="460">
        <f>+DOF!O35</f>
        <v>0</v>
      </c>
      <c r="I30" s="460">
        <f>+DOF!P35</f>
        <v>0</v>
      </c>
      <c r="J30" s="24"/>
      <c r="K30" s="24"/>
      <c r="L30" s="24"/>
      <c r="M30" s="24"/>
      <c r="N30" s="24"/>
      <c r="O30" s="24"/>
      <c r="P30" s="24"/>
      <c r="Q30" s="24"/>
    </row>
    <row r="31" spans="1:17" x14ac:dyDescent="0.45">
      <c r="A31" s="24" t="s">
        <v>57</v>
      </c>
      <c r="B31" s="460">
        <f>+'Special State Appropriations'!B35</f>
        <v>0</v>
      </c>
      <c r="C31" s="460">
        <f>+'Special State Appropriations'!C35</f>
        <v>0</v>
      </c>
      <c r="D31" s="460">
        <f>+'Special State Appropriations'!E35</f>
        <v>0</v>
      </c>
      <c r="E31" s="460">
        <f>+'Special State Appropriations'!H35</f>
        <v>0</v>
      </c>
      <c r="F31" s="460">
        <f>+'Special State Appropriations'!K35</f>
        <v>0</v>
      </c>
      <c r="G31" s="460">
        <f>+'Special State Appropriations'!L35</f>
        <v>0</v>
      </c>
      <c r="H31" s="460">
        <f>+'Special State Appropriations'!O35</f>
        <v>0</v>
      </c>
      <c r="I31" s="460">
        <f>+'Special State Appropriations'!P35</f>
        <v>0</v>
      </c>
      <c r="J31" s="24"/>
      <c r="K31" s="24"/>
      <c r="L31" s="24"/>
      <c r="M31" s="24"/>
      <c r="N31" s="24"/>
      <c r="O31" s="24"/>
      <c r="P31" s="24"/>
      <c r="Q31" s="24"/>
    </row>
    <row r="32" spans="1:17" x14ac:dyDescent="0.45">
      <c r="A32" s="24" t="s">
        <v>72</v>
      </c>
      <c r="B32" s="460">
        <f>+'Practice Plan'!B33</f>
        <v>0</v>
      </c>
      <c r="C32" s="460">
        <f>+'Practice Plan'!C33</f>
        <v>0</v>
      </c>
      <c r="D32" s="460">
        <f>+'Practice Plan'!E33</f>
        <v>0</v>
      </c>
      <c r="E32" s="460">
        <f>+'Practice Plan'!H33</f>
        <v>0</v>
      </c>
      <c r="F32" s="460">
        <f>+'Practice Plan'!K33</f>
        <v>0</v>
      </c>
      <c r="G32" s="460">
        <f>+'Practice Plan'!L33</f>
        <v>0</v>
      </c>
      <c r="H32" s="460">
        <f>+'Practice Plan'!O33</f>
        <v>0</v>
      </c>
      <c r="I32" s="460">
        <f>+'Practice Plan'!P33</f>
        <v>0</v>
      </c>
      <c r="J32" s="24"/>
      <c r="K32" s="24"/>
      <c r="L32" s="24"/>
      <c r="M32" s="24"/>
      <c r="N32" s="24"/>
      <c r="O32" s="24"/>
      <c r="P32" s="24"/>
      <c r="Q32" s="24"/>
    </row>
    <row r="33" spans="1:16" x14ac:dyDescent="0.45">
      <c r="A33" s="24" t="s">
        <v>27</v>
      </c>
      <c r="B33" s="460">
        <f>+'Gifts-Discretionary'!B33</f>
        <v>0</v>
      </c>
      <c r="C33" s="460">
        <f>+'Gifts-Discretionary'!C33</f>
        <v>0</v>
      </c>
      <c r="D33" s="460">
        <f>+'Gifts-Discretionary'!E33</f>
        <v>0</v>
      </c>
      <c r="E33" s="460">
        <f>+'Gifts-Discretionary'!H33</f>
        <v>0</v>
      </c>
      <c r="F33" s="460">
        <f>+'Gifts-Discretionary'!K33</f>
        <v>0</v>
      </c>
      <c r="G33" s="460">
        <f>+'Gifts-Discretionary'!L33</f>
        <v>0</v>
      </c>
      <c r="H33" s="460">
        <f>+'Gifts-Discretionary'!O33</f>
        <v>0</v>
      </c>
      <c r="I33" s="460">
        <f>+'Gifts-Discretionary'!P33</f>
        <v>0</v>
      </c>
      <c r="J33" s="24"/>
      <c r="K33" s="24"/>
      <c r="L33" s="24"/>
      <c r="M33" s="24"/>
      <c r="N33" s="24"/>
      <c r="O33" s="24"/>
      <c r="P33" s="24"/>
    </row>
    <row r="34" spans="1:16" s="24" customFormat="1" x14ac:dyDescent="0.45">
      <c r="A34" s="24" t="s">
        <v>82</v>
      </c>
      <c r="B34" s="460">
        <f>+'Other Grant-Contract Types'!B33</f>
        <v>0</v>
      </c>
      <c r="C34" s="460">
        <f>+'Other Grant-Contract Types'!C33</f>
        <v>0</v>
      </c>
      <c r="D34" s="460">
        <f>+'Other Grant-Contract Types'!E33</f>
        <v>0</v>
      </c>
      <c r="E34" s="460">
        <f>+'Other Grant-Contract Types'!H33</f>
        <v>0</v>
      </c>
      <c r="F34" s="460">
        <f>+'Other Grant-Contract Types'!K33</f>
        <v>0</v>
      </c>
      <c r="G34" s="460">
        <f>+'Other Grant-Contract Types'!L33</f>
        <v>0</v>
      </c>
      <c r="H34" s="460">
        <f>+'Other Grant-Contract Types'!O33</f>
        <v>0</v>
      </c>
      <c r="I34" s="460">
        <f>+'Other Grant-Contract Types'!P33</f>
        <v>0</v>
      </c>
    </row>
    <row r="35" spans="1:16" s="24" customFormat="1" x14ac:dyDescent="0.45">
      <c r="A35" s="24" t="s">
        <v>29</v>
      </c>
      <c r="B35" s="460">
        <f>+'UWC2 Fee Based Programs'!B33</f>
        <v>0</v>
      </c>
      <c r="C35" s="460">
        <f>+'UWC2 Fee Based Programs'!C33</f>
        <v>0</v>
      </c>
      <c r="D35" s="460">
        <f>+'UWC2 Fee Based Programs'!E33</f>
        <v>0</v>
      </c>
      <c r="E35" s="460">
        <f>+'UWC2 Fee Based Programs'!H33</f>
        <v>0</v>
      </c>
      <c r="F35" s="460">
        <f>+'UWC2 Fee Based Programs'!K33</f>
        <v>0</v>
      </c>
      <c r="G35" s="460">
        <f>+'UWC2 Fee Based Programs'!L33</f>
        <v>0</v>
      </c>
      <c r="H35" s="460">
        <f>+'UWC2 Fee Based Programs'!O33</f>
        <v>0</v>
      </c>
      <c r="I35" s="460">
        <f>+'UWC2 Fee Based Programs'!P33</f>
        <v>0</v>
      </c>
    </row>
    <row r="36" spans="1:16" x14ac:dyDescent="0.45">
      <c r="A36" s="24" t="s">
        <v>83</v>
      </c>
      <c r="B36" s="460">
        <f>+'Self Sustaining'!B33</f>
        <v>0</v>
      </c>
      <c r="C36" s="460">
        <f>+'Self Sustaining'!C33</f>
        <v>0</v>
      </c>
      <c r="D36" s="460">
        <f>+'Self Sustaining'!E33</f>
        <v>0</v>
      </c>
      <c r="E36" s="460">
        <f>+'Self Sustaining'!H33</f>
        <v>0</v>
      </c>
      <c r="F36" s="460">
        <f>+'Self Sustaining'!K33</f>
        <v>0</v>
      </c>
      <c r="G36" s="460">
        <f>+'Self Sustaining'!L33</f>
        <v>0</v>
      </c>
      <c r="H36" s="460">
        <f>+'Self Sustaining'!O33</f>
        <v>0</v>
      </c>
      <c r="I36" s="460">
        <f>+'Self Sustaining'!P33</f>
        <v>0</v>
      </c>
      <c r="J36" s="24"/>
      <c r="K36" s="24"/>
      <c r="L36" s="24"/>
      <c r="M36" s="24"/>
      <c r="N36" s="24"/>
      <c r="O36" s="24"/>
      <c r="P36" s="24"/>
    </row>
    <row r="37" spans="1:16" s="24" customFormat="1" ht="11.25" customHeight="1" x14ac:dyDescent="0.45">
      <c r="B37" s="460"/>
      <c r="C37" s="460"/>
      <c r="D37" s="460"/>
      <c r="E37" s="460"/>
      <c r="F37" s="460"/>
      <c r="G37" s="460"/>
      <c r="H37" s="460"/>
      <c r="I37" s="460"/>
    </row>
    <row r="38" spans="1:16" x14ac:dyDescent="0.45">
      <c r="A38" s="39" t="s">
        <v>84</v>
      </c>
      <c r="B38" s="461">
        <f t="shared" ref="B38:I38" si="0">+B29+B30</f>
        <v>0</v>
      </c>
      <c r="C38" s="461">
        <f t="shared" si="0"/>
        <v>0</v>
      </c>
      <c r="D38" s="461">
        <f t="shared" si="0"/>
        <v>0</v>
      </c>
      <c r="E38" s="461">
        <f t="shared" si="0"/>
        <v>0</v>
      </c>
      <c r="F38" s="461">
        <f t="shared" si="0"/>
        <v>0</v>
      </c>
      <c r="G38" s="461">
        <f t="shared" si="0"/>
        <v>0</v>
      </c>
      <c r="H38" s="461">
        <f t="shared" si="0"/>
        <v>0</v>
      </c>
      <c r="I38" s="461">
        <f t="shared" si="0"/>
        <v>0</v>
      </c>
      <c r="J38" s="24"/>
      <c r="K38" s="24"/>
      <c r="L38" s="24"/>
      <c r="M38" s="24"/>
      <c r="N38" s="24"/>
      <c r="O38" s="24"/>
      <c r="P38" s="24"/>
    </row>
    <row r="39" spans="1:16" x14ac:dyDescent="0.45">
      <c r="A39" s="39" t="s">
        <v>85</v>
      </c>
      <c r="B39" s="461">
        <f t="shared" ref="B39:I39" si="1">+B36</f>
        <v>0</v>
      </c>
      <c r="C39" s="461">
        <f t="shared" si="1"/>
        <v>0</v>
      </c>
      <c r="D39" s="461">
        <f t="shared" si="1"/>
        <v>0</v>
      </c>
      <c r="E39" s="461">
        <f t="shared" si="1"/>
        <v>0</v>
      </c>
      <c r="F39" s="461">
        <f t="shared" si="1"/>
        <v>0</v>
      </c>
      <c r="G39" s="461">
        <f t="shared" si="1"/>
        <v>0</v>
      </c>
      <c r="H39" s="461">
        <f t="shared" si="1"/>
        <v>0</v>
      </c>
      <c r="I39" s="461">
        <f t="shared" si="1"/>
        <v>0</v>
      </c>
      <c r="J39" s="24"/>
      <c r="K39" s="24"/>
      <c r="L39" s="24"/>
      <c r="M39" s="24"/>
      <c r="N39" s="24"/>
      <c r="O39" s="24"/>
      <c r="P39" s="24"/>
    </row>
    <row r="40" spans="1:16" x14ac:dyDescent="0.45">
      <c r="A40" s="24"/>
      <c r="B40" s="121"/>
      <c r="C40" s="121"/>
      <c r="D40" s="121"/>
      <c r="E40" s="121"/>
      <c r="F40" s="121"/>
      <c r="G40" s="121"/>
      <c r="H40" s="121"/>
      <c r="I40" s="121"/>
      <c r="J40" s="24"/>
      <c r="K40" s="24"/>
      <c r="L40" s="24"/>
      <c r="M40" s="24"/>
      <c r="N40" s="24"/>
      <c r="O40" s="24"/>
      <c r="P40" s="24"/>
    </row>
    <row r="41" spans="1:16" x14ac:dyDescent="0.45">
      <c r="A41" s="121"/>
      <c r="B41" s="121"/>
      <c r="C41" s="121"/>
      <c r="D41" s="121"/>
      <c r="E41" s="121"/>
      <c r="F41" s="121"/>
      <c r="G41" s="121"/>
      <c r="H41" s="121"/>
      <c r="I41" s="121"/>
      <c r="J41" s="24"/>
      <c r="K41" s="24"/>
      <c r="L41" s="24"/>
      <c r="M41" s="24"/>
      <c r="N41" s="24"/>
      <c r="O41" s="24"/>
      <c r="P41" s="24"/>
    </row>
    <row r="42" spans="1:16" x14ac:dyDescent="0.45">
      <c r="A42" s="121"/>
      <c r="B42" s="121"/>
      <c r="C42" s="121"/>
      <c r="D42" s="121"/>
      <c r="E42" s="121"/>
      <c r="F42" s="121"/>
      <c r="G42" s="121"/>
      <c r="H42" s="121"/>
      <c r="I42" s="121"/>
      <c r="J42" s="24"/>
      <c r="K42" s="24"/>
      <c r="L42" s="24"/>
      <c r="M42" s="24"/>
      <c r="N42" s="24"/>
      <c r="O42" s="24"/>
      <c r="P42" s="24"/>
    </row>
    <row r="43" spans="1:16" x14ac:dyDescent="0.45">
      <c r="A43" s="121"/>
      <c r="B43" s="121"/>
      <c r="C43" s="121"/>
      <c r="D43" s="121"/>
      <c r="E43" s="121"/>
      <c r="F43" s="121"/>
      <c r="G43" s="121"/>
      <c r="H43" s="121"/>
      <c r="I43" s="121"/>
      <c r="J43" s="24"/>
      <c r="K43" s="24"/>
      <c r="L43" s="24"/>
      <c r="M43" s="24"/>
      <c r="N43" s="24"/>
      <c r="O43" s="24"/>
      <c r="P43" s="24"/>
    </row>
    <row r="44" spans="1:16" x14ac:dyDescent="0.45">
      <c r="A44" s="121"/>
      <c r="B44" s="121"/>
      <c r="C44" s="121"/>
      <c r="D44" s="121"/>
      <c r="E44" s="121"/>
      <c r="F44" s="121"/>
      <c r="G44" s="121"/>
      <c r="H44" s="121"/>
      <c r="I44" s="121"/>
      <c r="J44" s="24"/>
      <c r="K44" s="24"/>
      <c r="L44" s="24"/>
      <c r="M44" s="24"/>
      <c r="N44" s="24"/>
      <c r="O44" s="24"/>
      <c r="P44" s="24"/>
    </row>
    <row r="45" spans="1:16" x14ac:dyDescent="0.45">
      <c r="A45" s="121"/>
      <c r="B45" s="121"/>
      <c r="C45" s="121"/>
      <c r="D45" s="121"/>
      <c r="E45" s="121"/>
      <c r="F45" s="121"/>
      <c r="G45" s="121"/>
      <c r="H45" s="121"/>
      <c r="I45" s="121"/>
      <c r="J45" s="24"/>
      <c r="K45" s="24"/>
      <c r="L45" s="24"/>
      <c r="M45" s="24"/>
      <c r="N45" s="24"/>
      <c r="O45" s="24"/>
      <c r="P45" s="24"/>
    </row>
    <row r="46" spans="1:16" x14ac:dyDescent="0.45">
      <c r="A46" s="121"/>
      <c r="B46" s="121"/>
      <c r="C46" s="121"/>
      <c r="D46" s="121"/>
      <c r="E46" s="121"/>
      <c r="F46" s="121"/>
      <c r="G46" s="121"/>
      <c r="H46" s="121"/>
      <c r="I46" s="121"/>
      <c r="J46" s="24"/>
      <c r="K46" s="24"/>
      <c r="L46" s="24"/>
      <c r="M46" s="24"/>
      <c r="N46" s="24"/>
      <c r="O46" s="24"/>
      <c r="P46" s="24"/>
    </row>
    <row r="47" spans="1:16" x14ac:dyDescent="0.45">
      <c r="A47" s="121"/>
      <c r="B47" s="121"/>
      <c r="C47" s="121"/>
      <c r="D47" s="121"/>
      <c r="E47" s="121"/>
      <c r="F47" s="121"/>
      <c r="G47" s="121"/>
      <c r="H47" s="121"/>
      <c r="I47" s="121"/>
      <c r="J47" s="24"/>
      <c r="K47" s="24"/>
      <c r="L47" s="24"/>
      <c r="M47" s="24"/>
      <c r="N47" s="24"/>
      <c r="O47" s="24"/>
      <c r="P47" s="24"/>
    </row>
    <row r="48" spans="1:16" x14ac:dyDescent="0.45">
      <c r="A48" s="121"/>
      <c r="B48" s="121"/>
      <c r="C48" s="121"/>
      <c r="D48" s="121"/>
      <c r="E48" s="121"/>
      <c r="F48" s="121"/>
      <c r="G48" s="121"/>
      <c r="H48" s="121"/>
      <c r="I48" s="121"/>
      <c r="J48" s="24"/>
      <c r="K48" s="24"/>
      <c r="L48" s="24"/>
      <c r="M48" s="24"/>
      <c r="N48" s="24"/>
      <c r="O48" s="24"/>
      <c r="P48" s="24"/>
    </row>
    <row r="49" spans="1:9" x14ac:dyDescent="0.45">
      <c r="A49" s="121"/>
      <c r="B49" s="121"/>
      <c r="C49" s="121"/>
      <c r="D49" s="121"/>
      <c r="E49" s="121"/>
      <c r="F49" s="121"/>
      <c r="G49" s="121"/>
      <c r="H49" s="121"/>
      <c r="I49" s="121"/>
    </row>
    <row r="50" spans="1:9" x14ac:dyDescent="0.45">
      <c r="A50" s="121"/>
      <c r="B50" s="121"/>
      <c r="C50" s="121"/>
      <c r="D50" s="121"/>
      <c r="E50" s="121"/>
      <c r="F50" s="121"/>
      <c r="G50" s="121"/>
      <c r="H50" s="121"/>
      <c r="I50" s="121"/>
    </row>
    <row r="51" spans="1:9" x14ac:dyDescent="0.45">
      <c r="A51" s="121"/>
      <c r="B51" s="121"/>
      <c r="C51" s="121"/>
      <c r="D51" s="121"/>
      <c r="E51" s="121"/>
      <c r="F51" s="121"/>
      <c r="G51" s="121"/>
      <c r="H51" s="121"/>
      <c r="I51" s="121"/>
    </row>
    <row r="52" spans="1:9" x14ac:dyDescent="0.45">
      <c r="A52" s="121"/>
      <c r="B52" s="121"/>
      <c r="C52" s="121"/>
      <c r="D52" s="121"/>
      <c r="E52" s="121"/>
      <c r="F52" s="121"/>
      <c r="G52" s="121"/>
      <c r="H52" s="121"/>
      <c r="I52" s="121"/>
    </row>
    <row r="53" spans="1:9" x14ac:dyDescent="0.45">
      <c r="A53" s="121"/>
      <c r="B53" s="121"/>
      <c r="C53" s="121"/>
      <c r="D53" s="121"/>
      <c r="E53" s="121"/>
      <c r="F53" s="121"/>
      <c r="G53" s="121"/>
      <c r="H53" s="121"/>
      <c r="I53" s="121"/>
    </row>
    <row r="54" spans="1:9" x14ac:dyDescent="0.45">
      <c r="A54" s="121"/>
      <c r="B54" s="121"/>
      <c r="C54" s="121"/>
      <c r="D54" s="121"/>
      <c r="E54" s="121"/>
      <c r="F54" s="121"/>
      <c r="G54" s="121"/>
      <c r="H54" s="121"/>
      <c r="I54" s="121"/>
    </row>
    <row r="55" spans="1:9" x14ac:dyDescent="0.45">
      <c r="A55" s="121"/>
      <c r="B55" s="121"/>
      <c r="C55" s="121"/>
      <c r="D55" s="121"/>
      <c r="E55" s="121"/>
      <c r="F55" s="121"/>
      <c r="G55" s="121"/>
      <c r="H55" s="121"/>
      <c r="I55" s="121"/>
    </row>
    <row r="56" spans="1:9" x14ac:dyDescent="0.45">
      <c r="A56" s="121"/>
      <c r="B56" s="121"/>
      <c r="C56" s="121"/>
      <c r="D56" s="121"/>
      <c r="E56" s="121"/>
      <c r="F56" s="121"/>
      <c r="G56" s="121"/>
      <c r="H56" s="121"/>
      <c r="I56" s="121"/>
    </row>
    <row r="57" spans="1:9" x14ac:dyDescent="0.45">
      <c r="A57" s="121"/>
      <c r="B57" s="121"/>
      <c r="C57" s="121"/>
      <c r="D57" s="121"/>
      <c r="E57" s="121"/>
      <c r="F57" s="121"/>
      <c r="G57" s="121"/>
      <c r="H57" s="121"/>
      <c r="I57" s="121"/>
    </row>
    <row r="58" spans="1:9" x14ac:dyDescent="0.45">
      <c r="A58" s="121"/>
      <c r="B58" s="121"/>
      <c r="C58" s="121"/>
      <c r="D58" s="121"/>
      <c r="E58" s="121"/>
      <c r="F58" s="121"/>
      <c r="G58" s="121"/>
      <c r="H58" s="121"/>
      <c r="I58" s="121"/>
    </row>
    <row r="59" spans="1:9" x14ac:dyDescent="0.45">
      <c r="A59" s="121"/>
      <c r="B59" s="121"/>
      <c r="C59" s="121"/>
      <c r="D59" s="121"/>
      <c r="E59" s="121"/>
      <c r="F59" s="121"/>
      <c r="G59" s="121"/>
      <c r="H59" s="121"/>
      <c r="I59" s="121"/>
    </row>
    <row r="60" spans="1:9" x14ac:dyDescent="0.45">
      <c r="A60" s="121"/>
      <c r="B60" s="121"/>
      <c r="C60" s="121"/>
      <c r="D60" s="121"/>
      <c r="E60" s="121"/>
      <c r="F60" s="121"/>
      <c r="G60" s="121"/>
      <c r="H60" s="121"/>
      <c r="I60" s="121"/>
    </row>
    <row r="61" spans="1:9" x14ac:dyDescent="0.45">
      <c r="A61" s="121"/>
      <c r="B61" s="121"/>
      <c r="C61" s="121"/>
      <c r="D61" s="121"/>
      <c r="E61" s="121"/>
      <c r="F61" s="121"/>
      <c r="G61" s="121"/>
      <c r="H61" s="121"/>
      <c r="I61" s="121"/>
    </row>
    <row r="62" spans="1:9" x14ac:dyDescent="0.45">
      <c r="A62" s="121"/>
      <c r="B62" s="121"/>
      <c r="C62" s="121"/>
      <c r="D62" s="121"/>
      <c r="E62" s="121"/>
      <c r="F62" s="121"/>
      <c r="G62" s="121"/>
      <c r="H62" s="121"/>
      <c r="I62" s="121"/>
    </row>
    <row r="63" spans="1:9" x14ac:dyDescent="0.45">
      <c r="A63" s="121"/>
      <c r="B63" s="121"/>
      <c r="C63" s="121"/>
      <c r="D63" s="121"/>
      <c r="E63" s="121"/>
      <c r="F63" s="121"/>
      <c r="G63" s="121"/>
      <c r="H63" s="121"/>
      <c r="I63" s="121"/>
    </row>
    <row r="64" spans="1:9" x14ac:dyDescent="0.45">
      <c r="A64" s="121"/>
      <c r="B64" s="121"/>
      <c r="C64" s="121"/>
      <c r="D64" s="121"/>
      <c r="E64" s="121"/>
      <c r="F64" s="121"/>
      <c r="G64" s="121"/>
      <c r="H64" s="121"/>
      <c r="I64" s="121"/>
    </row>
    <row r="65" spans="1:9" x14ac:dyDescent="0.45">
      <c r="A65" s="121"/>
      <c r="B65" s="121"/>
      <c r="C65" s="121"/>
      <c r="D65" s="121"/>
      <c r="E65" s="121"/>
      <c r="F65" s="121"/>
      <c r="G65" s="121"/>
      <c r="H65" s="121"/>
      <c r="I65" s="121"/>
    </row>
    <row r="66" spans="1:9" x14ac:dyDescent="0.45">
      <c r="A66" s="121"/>
      <c r="B66" s="121"/>
      <c r="C66" s="121"/>
      <c r="D66" s="121"/>
      <c r="E66" s="121"/>
      <c r="F66" s="121"/>
      <c r="G66" s="121"/>
      <c r="H66" s="121"/>
      <c r="I66" s="121"/>
    </row>
    <row r="67" spans="1:9" x14ac:dyDescent="0.45">
      <c r="A67" s="121"/>
      <c r="B67" s="121"/>
      <c r="C67" s="121"/>
      <c r="D67" s="121"/>
      <c r="E67" s="121"/>
      <c r="F67" s="121"/>
      <c r="G67" s="121"/>
      <c r="H67" s="121"/>
      <c r="I67" s="121"/>
    </row>
    <row r="68" spans="1:9" x14ac:dyDescent="0.45">
      <c r="A68" s="121"/>
      <c r="B68" s="121"/>
      <c r="C68" s="121"/>
      <c r="D68" s="121"/>
      <c r="E68" s="121"/>
      <c r="F68" s="121"/>
      <c r="G68" s="121"/>
      <c r="H68" s="121"/>
      <c r="I68" s="121"/>
    </row>
    <row r="69" spans="1:9" x14ac:dyDescent="0.45">
      <c r="A69" s="121"/>
      <c r="B69" s="121"/>
      <c r="C69" s="121"/>
      <c r="D69" s="121"/>
      <c r="E69" s="121"/>
      <c r="F69" s="121"/>
      <c r="G69" s="121"/>
      <c r="H69" s="121"/>
      <c r="I69" s="121"/>
    </row>
    <row r="70" spans="1:9" x14ac:dyDescent="0.45">
      <c r="A70" s="121"/>
      <c r="B70" s="121"/>
      <c r="C70" s="121"/>
      <c r="D70" s="121"/>
      <c r="E70" s="121"/>
      <c r="F70" s="121"/>
      <c r="G70" s="121"/>
      <c r="H70" s="121"/>
      <c r="I70" s="121"/>
    </row>
    <row r="71" spans="1:9" x14ac:dyDescent="0.45">
      <c r="A71" s="121"/>
      <c r="B71" s="121"/>
      <c r="C71" s="121"/>
      <c r="D71" s="121"/>
      <c r="E71" s="121"/>
      <c r="F71" s="121"/>
      <c r="G71" s="121"/>
      <c r="H71" s="121"/>
      <c r="I71" s="121"/>
    </row>
    <row r="72" spans="1:9" x14ac:dyDescent="0.45">
      <c r="A72" s="121"/>
      <c r="B72" s="121"/>
      <c r="C72" s="121"/>
      <c r="D72" s="121"/>
      <c r="E72" s="121"/>
      <c r="F72" s="121"/>
      <c r="G72" s="121"/>
      <c r="H72" s="121"/>
      <c r="I72" s="121"/>
    </row>
    <row r="73" spans="1:9" x14ac:dyDescent="0.45">
      <c r="A73" s="121"/>
      <c r="B73" s="121"/>
      <c r="C73" s="121"/>
      <c r="D73" s="121"/>
      <c r="E73" s="121"/>
      <c r="F73" s="121"/>
      <c r="G73" s="121"/>
      <c r="H73" s="121"/>
      <c r="I73" s="121"/>
    </row>
    <row r="74" spans="1:9" x14ac:dyDescent="0.45">
      <c r="A74" s="121"/>
      <c r="B74" s="121"/>
      <c r="C74" s="121"/>
      <c r="D74" s="121"/>
      <c r="E74" s="121"/>
      <c r="F74" s="121"/>
      <c r="G74" s="121"/>
      <c r="H74" s="121"/>
      <c r="I74" s="121"/>
    </row>
    <row r="75" spans="1:9" x14ac:dyDescent="0.45">
      <c r="A75" s="121"/>
      <c r="B75" s="121"/>
      <c r="C75" s="121"/>
      <c r="D75" s="121"/>
      <c r="E75" s="121"/>
      <c r="F75" s="121"/>
      <c r="G75" s="121"/>
      <c r="H75" s="121"/>
      <c r="I75" s="121"/>
    </row>
  </sheetData>
  <sheetProtection algorithmName="SHA-512" hashValue="+lgkmtgYjkalMuwUAfD76WlYXfKOsBvr0C6zPzvnnvoJe4SvKols3P+Hl7qloibrLKHMv8h4MltLcvvX5YmSKQ==" saltValue="lf+XD4EK9Npb5hEpqx/iyg==" spinCount="100000" sheet="1" objects="1" scenarios="1"/>
  <printOptions horizontalCentered="1" verticalCentered="1"/>
  <pageMargins left="0.25" right="0.25" top="0.28999999999999998" bottom="0.21" header="0.17" footer="7.0000000000000007E-2"/>
  <pageSetup fitToHeight="0" orientation="landscape" horizontalDpi="1200" verticalDpi="1200" r:id="rId1"/>
  <rowBreaks count="1" manualBreakCount="1">
    <brk id="39" max="8"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rgb="FFFFC000"/>
    <pageSetUpPr fitToPage="1"/>
  </sheetPr>
  <dimension ref="A1:AK66"/>
  <sheetViews>
    <sheetView zoomScaleNormal="100" workbookViewId="0"/>
  </sheetViews>
  <sheetFormatPr defaultColWidth="9.1328125" defaultRowHeight="12.75" x14ac:dyDescent="0.35"/>
  <cols>
    <col min="1" max="1" width="43.1328125" style="179" customWidth="1"/>
    <col min="2" max="3" width="16.73046875" style="179" customWidth="1"/>
    <col min="4" max="4" width="16.73046875" style="179" hidden="1" customWidth="1"/>
    <col min="5" max="5" width="1.86328125" style="179" customWidth="1"/>
    <col min="6" max="8" width="16.73046875" style="179" customWidth="1"/>
    <col min="9" max="9" width="16.73046875" style="179" hidden="1" customWidth="1"/>
    <col min="10" max="10" width="16.73046875" style="179" customWidth="1"/>
    <col min="11" max="11" width="1.86328125" style="184" customWidth="1"/>
    <col min="12" max="13" width="16.73046875" style="179" customWidth="1"/>
    <col min="14" max="14" width="16.73046875" style="179" hidden="1" customWidth="1"/>
    <col min="15" max="15" width="1.86328125" style="184" customWidth="1"/>
    <col min="16" max="17" width="16.73046875" style="179" customWidth="1"/>
    <col min="18" max="18" width="16.73046875" style="179" hidden="1" customWidth="1"/>
    <col min="19" max="20" width="9.1328125" style="179"/>
    <col min="21" max="21" width="9.1328125" style="179" customWidth="1"/>
    <col min="22" max="16384" width="9.1328125" style="179"/>
  </cols>
  <sheetData>
    <row r="1" spans="1:37" ht="13.15" x14ac:dyDescent="0.4">
      <c r="A1" s="211"/>
      <c r="B1" s="211"/>
      <c r="C1" s="211"/>
      <c r="D1" s="211"/>
      <c r="E1" s="211"/>
      <c r="F1" s="211"/>
      <c r="G1" s="211"/>
      <c r="H1" s="211"/>
      <c r="I1" s="211"/>
      <c r="J1" s="211"/>
      <c r="K1" s="211"/>
      <c r="L1" s="211"/>
      <c r="M1" s="211"/>
      <c r="N1" s="212"/>
      <c r="O1" s="211"/>
      <c r="P1" s="211"/>
      <c r="Q1" s="211"/>
      <c r="S1" s="178"/>
      <c r="T1" s="178"/>
      <c r="U1" s="178"/>
      <c r="V1" s="178"/>
    </row>
    <row r="2" spans="1:37" ht="18" x14ac:dyDescent="0.55000000000000004">
      <c r="A2" s="602" t="e">
        <f>CONCATENATE(LEFT(GOF!A2:Q2,(FIND("-",GOF!A2:Q2) -1 )),"GOF, DOF, SPECIAL STATE APPROPRIATIONS (ROF) AND SELF SUSTAINING")</f>
        <v>#VALUE!</v>
      </c>
      <c r="B2" s="602"/>
      <c r="C2" s="602"/>
      <c r="D2" s="602"/>
      <c r="E2" s="602"/>
      <c r="F2" s="602"/>
      <c r="G2" s="602"/>
      <c r="H2" s="602"/>
      <c r="I2" s="602"/>
      <c r="J2" s="602"/>
      <c r="K2" s="602"/>
      <c r="L2" s="602"/>
      <c r="M2" s="602"/>
      <c r="N2" s="603"/>
      <c r="O2" s="603"/>
      <c r="P2" s="603"/>
      <c r="Q2" s="603"/>
      <c r="R2" s="180"/>
      <c r="S2" s="181"/>
      <c r="T2" s="181"/>
      <c r="U2" s="181"/>
      <c r="V2" s="181"/>
      <c r="W2" s="181"/>
      <c r="X2" s="181"/>
      <c r="Y2" s="181"/>
      <c r="Z2" s="181"/>
      <c r="AA2" s="181"/>
      <c r="AB2" s="181"/>
      <c r="AC2" s="181"/>
      <c r="AD2" s="181"/>
      <c r="AE2" s="181"/>
      <c r="AF2" s="181"/>
      <c r="AG2" s="181"/>
      <c r="AH2" s="181"/>
      <c r="AI2" s="181"/>
      <c r="AJ2" s="181"/>
    </row>
    <row r="3" spans="1:37" ht="18" x14ac:dyDescent="0.35">
      <c r="A3" s="589" t="s">
        <v>0</v>
      </c>
      <c r="B3" s="589"/>
      <c r="C3" s="589"/>
      <c r="D3" s="589"/>
      <c r="E3" s="589"/>
      <c r="F3" s="589"/>
      <c r="G3" s="589"/>
      <c r="H3" s="589"/>
      <c r="I3" s="589"/>
      <c r="J3" s="589"/>
      <c r="K3" s="589"/>
      <c r="L3" s="589"/>
      <c r="M3" s="589"/>
      <c r="N3" s="589"/>
      <c r="O3" s="589"/>
      <c r="P3" s="589"/>
      <c r="Q3" s="589"/>
      <c r="R3" s="180"/>
      <c r="S3" s="181"/>
      <c r="T3" s="181"/>
      <c r="U3" s="181"/>
      <c r="V3" s="181"/>
      <c r="W3" s="181"/>
      <c r="X3" s="181"/>
      <c r="Y3" s="181"/>
      <c r="Z3" s="181"/>
      <c r="AA3" s="181"/>
      <c r="AB3" s="181"/>
      <c r="AC3" s="181"/>
      <c r="AD3" s="181"/>
      <c r="AE3" s="181"/>
      <c r="AF3" s="181"/>
      <c r="AG3" s="181"/>
      <c r="AH3" s="181"/>
      <c r="AI3" s="181"/>
      <c r="AJ3" s="181"/>
    </row>
    <row r="4" spans="1:37" ht="142.5" customHeight="1" x14ac:dyDescent="0.35">
      <c r="A4" s="601" t="s">
        <v>86</v>
      </c>
      <c r="B4" s="601"/>
      <c r="C4" s="601"/>
      <c r="D4" s="601"/>
      <c r="E4" s="601"/>
      <c r="F4" s="601"/>
      <c r="G4" s="601"/>
      <c r="H4" s="601"/>
      <c r="I4" s="601"/>
      <c r="J4" s="601"/>
      <c r="K4" s="601"/>
      <c r="L4" s="601"/>
      <c r="M4" s="601"/>
      <c r="N4" s="601"/>
      <c r="O4" s="601"/>
      <c r="P4" s="601"/>
      <c r="Q4" s="601"/>
      <c r="R4" s="182"/>
      <c r="S4" s="181"/>
      <c r="T4" s="181"/>
      <c r="U4" s="230"/>
      <c r="V4" s="181"/>
      <c r="W4" s="181"/>
      <c r="X4" s="181"/>
      <c r="Y4" s="181"/>
      <c r="Z4" s="181"/>
      <c r="AA4" s="181"/>
      <c r="AB4" s="181"/>
      <c r="AC4" s="181"/>
      <c r="AD4" s="181"/>
      <c r="AE4" s="181"/>
      <c r="AF4" s="181"/>
      <c r="AG4" s="181"/>
      <c r="AH4" s="181"/>
      <c r="AI4" s="181"/>
      <c r="AJ4" s="181"/>
      <c r="AK4" s="181"/>
    </row>
    <row r="5" spans="1:37" ht="3.75" customHeight="1" x14ac:dyDescent="0.35">
      <c r="A5" s="590"/>
      <c r="B5" s="590"/>
      <c r="C5" s="590"/>
      <c r="D5" s="590"/>
      <c r="E5" s="590"/>
      <c r="F5" s="590"/>
      <c r="G5" s="590"/>
      <c r="H5" s="590"/>
      <c r="I5" s="560"/>
      <c r="J5" s="560"/>
      <c r="K5" s="214"/>
      <c r="L5" s="560"/>
      <c r="M5" s="560"/>
      <c r="N5" s="560"/>
      <c r="O5" s="214"/>
      <c r="P5" s="560"/>
      <c r="Q5" s="560"/>
      <c r="R5" s="183"/>
      <c r="S5" s="181"/>
      <c r="T5" s="181"/>
      <c r="U5" s="181"/>
      <c r="V5" s="181"/>
      <c r="W5" s="181"/>
      <c r="X5" s="181"/>
      <c r="Y5" s="181"/>
      <c r="Z5" s="181"/>
      <c r="AA5" s="181"/>
      <c r="AB5" s="181"/>
      <c r="AC5" s="181"/>
      <c r="AD5" s="181"/>
      <c r="AE5" s="181"/>
      <c r="AF5" s="181"/>
      <c r="AG5" s="181"/>
      <c r="AH5" s="181"/>
      <c r="AI5" s="181"/>
      <c r="AJ5" s="181"/>
    </row>
    <row r="6" spans="1:37" ht="3.75" customHeight="1" x14ac:dyDescent="0.35">
      <c r="A6" s="593"/>
      <c r="B6" s="594"/>
      <c r="C6" s="594"/>
      <c r="D6" s="594"/>
      <c r="E6" s="594"/>
      <c r="F6" s="594"/>
      <c r="G6" s="594"/>
      <c r="H6" s="594"/>
      <c r="I6" s="561"/>
      <c r="J6" s="561"/>
      <c r="K6" s="216"/>
      <c r="L6" s="561"/>
      <c r="M6" s="561"/>
      <c r="N6" s="561"/>
      <c r="O6" s="216"/>
      <c r="P6" s="561"/>
      <c r="Q6" s="561"/>
      <c r="R6" s="186"/>
      <c r="S6" s="181"/>
      <c r="T6" s="181"/>
      <c r="U6" s="181"/>
      <c r="V6" s="181"/>
      <c r="W6" s="181"/>
      <c r="X6" s="181"/>
      <c r="Y6" s="181"/>
      <c r="Z6" s="181"/>
      <c r="AA6" s="181"/>
      <c r="AB6" s="181"/>
      <c r="AC6" s="181"/>
      <c r="AD6" s="181"/>
      <c r="AE6" s="181"/>
      <c r="AF6" s="181"/>
      <c r="AG6" s="181"/>
      <c r="AH6" s="181"/>
      <c r="AI6" s="181"/>
      <c r="AJ6" s="181"/>
    </row>
    <row r="7" spans="1:37" s="189" customFormat="1" ht="15" customHeight="1" x14ac:dyDescent="0.4">
      <c r="A7" s="217"/>
      <c r="B7" s="596" t="s">
        <v>2</v>
      </c>
      <c r="C7" s="596"/>
      <c r="D7" s="233"/>
      <c r="E7" s="232"/>
      <c r="F7" s="596" t="s">
        <v>3</v>
      </c>
      <c r="G7" s="596"/>
      <c r="H7" s="596"/>
      <c r="I7" s="596"/>
      <c r="J7" s="596"/>
      <c r="K7" s="218"/>
      <c r="L7" s="591" t="s">
        <v>4</v>
      </c>
      <c r="M7" s="592"/>
      <c r="N7" s="219"/>
      <c r="O7" s="218"/>
      <c r="P7" s="591" t="s">
        <v>5</v>
      </c>
      <c r="Q7" s="592"/>
      <c r="R7" s="187"/>
      <c r="S7" s="181"/>
      <c r="T7" s="181"/>
      <c r="U7" s="181"/>
      <c r="V7" s="181"/>
      <c r="W7" s="181"/>
      <c r="X7" s="181"/>
      <c r="Y7" s="188"/>
      <c r="Z7" s="188"/>
      <c r="AA7" s="188"/>
      <c r="AB7" s="188"/>
      <c r="AC7" s="188"/>
      <c r="AD7" s="188"/>
      <c r="AE7" s="188"/>
      <c r="AF7" s="188"/>
      <c r="AG7" s="188"/>
      <c r="AH7" s="188"/>
      <c r="AI7" s="188"/>
      <c r="AJ7" s="188"/>
      <c r="AK7" s="188"/>
    </row>
    <row r="8" spans="1:37" s="189" customFormat="1" ht="45.75" customHeight="1" x14ac:dyDescent="0.4">
      <c r="A8" s="220"/>
      <c r="B8" s="562" t="s">
        <v>6</v>
      </c>
      <c r="C8" s="562" t="s">
        <v>7</v>
      </c>
      <c r="D8" s="562" t="s">
        <v>8</v>
      </c>
      <c r="E8" s="222"/>
      <c r="F8" s="562" t="s">
        <v>9</v>
      </c>
      <c r="G8" s="221" t="s">
        <v>10</v>
      </c>
      <c r="H8" s="221" t="s">
        <v>87</v>
      </c>
      <c r="I8" s="562" t="s">
        <v>8</v>
      </c>
      <c r="J8" s="562" t="s">
        <v>12</v>
      </c>
      <c r="K8" s="222"/>
      <c r="L8" s="562" t="s">
        <v>13</v>
      </c>
      <c r="M8" s="562" t="s">
        <v>14</v>
      </c>
      <c r="N8" s="562" t="s">
        <v>8</v>
      </c>
      <c r="O8" s="222"/>
      <c r="P8" s="562" t="s">
        <v>15</v>
      </c>
      <c r="Q8" s="562" t="s">
        <v>16</v>
      </c>
      <c r="R8" s="190" t="s">
        <v>8</v>
      </c>
      <c r="S8" s="385"/>
      <c r="T8" s="188"/>
      <c r="U8" s="188"/>
      <c r="V8" s="188"/>
      <c r="W8" s="188"/>
      <c r="X8" s="188"/>
      <c r="Y8" s="188"/>
      <c r="Z8" s="188"/>
      <c r="AA8" s="188"/>
      <c r="AB8" s="188"/>
      <c r="AC8" s="188"/>
      <c r="AD8" s="188"/>
      <c r="AE8" s="188"/>
      <c r="AF8" s="188"/>
      <c r="AG8" s="188"/>
      <c r="AH8" s="188"/>
      <c r="AI8" s="188"/>
      <c r="AJ8" s="188"/>
      <c r="AK8" s="188"/>
    </row>
    <row r="9" spans="1:37" s="189" customFormat="1" ht="15" customHeight="1" x14ac:dyDescent="0.4">
      <c r="A9" s="488" t="s">
        <v>17</v>
      </c>
      <c r="B9" s="333"/>
      <c r="C9" s="333"/>
      <c r="D9" s="333"/>
      <c r="E9" s="334"/>
      <c r="F9" s="335"/>
      <c r="G9" s="336"/>
      <c r="H9" s="336"/>
      <c r="I9" s="333"/>
      <c r="J9" s="333"/>
      <c r="K9" s="334"/>
      <c r="L9" s="333"/>
      <c r="M9" s="333"/>
      <c r="N9" s="333"/>
      <c r="O9" s="334"/>
      <c r="P9" s="333"/>
      <c r="Q9" s="333"/>
      <c r="R9" s="191"/>
      <c r="S9" s="188"/>
      <c r="T9" s="188"/>
      <c r="U9" s="188"/>
      <c r="V9" s="188"/>
      <c r="W9" s="188"/>
      <c r="X9" s="188"/>
      <c r="Y9" s="188"/>
      <c r="Z9" s="188"/>
      <c r="AA9" s="188"/>
      <c r="AB9" s="188"/>
      <c r="AC9" s="188"/>
      <c r="AD9" s="188"/>
      <c r="AE9" s="188"/>
      <c r="AF9" s="188"/>
      <c r="AG9" s="188"/>
      <c r="AH9" s="188"/>
      <c r="AI9" s="188"/>
      <c r="AJ9" s="188"/>
      <c r="AK9" s="188"/>
    </row>
    <row r="10" spans="1:37" s="189" customFormat="1" ht="15" customHeight="1" x14ac:dyDescent="0.4">
      <c r="A10" s="491" t="s">
        <v>18</v>
      </c>
      <c r="B10" s="333"/>
      <c r="C10" s="333"/>
      <c r="D10" s="337"/>
      <c r="E10" s="334"/>
      <c r="F10" s="335"/>
      <c r="G10" s="338"/>
      <c r="H10" s="338"/>
      <c r="I10" s="337"/>
      <c r="J10" s="339"/>
      <c r="K10" s="340"/>
      <c r="L10" s="339"/>
      <c r="M10" s="339"/>
      <c r="N10" s="337"/>
      <c r="O10" s="340"/>
      <c r="P10" s="339"/>
      <c r="Q10" s="339"/>
      <c r="R10" s="191"/>
      <c r="S10" s="188"/>
      <c r="T10" s="385"/>
      <c r="U10" s="188"/>
      <c r="V10" s="188"/>
      <c r="W10" s="188"/>
      <c r="X10" s="188"/>
      <c r="Y10" s="188"/>
      <c r="Z10" s="188"/>
      <c r="AA10" s="188"/>
      <c r="AB10" s="188"/>
      <c r="AC10" s="188"/>
      <c r="AD10" s="188"/>
      <c r="AE10" s="188"/>
      <c r="AF10" s="188"/>
      <c r="AG10" s="188"/>
      <c r="AH10" s="188"/>
      <c r="AI10" s="188"/>
      <c r="AJ10" s="188"/>
      <c r="AK10" s="188"/>
    </row>
    <row r="11" spans="1:37" s="194" customFormat="1" ht="15" customHeight="1" x14ac:dyDescent="0.4">
      <c r="A11" s="489" t="s">
        <v>19</v>
      </c>
      <c r="B11" s="361">
        <f>+GOF!B10+GOF!B13</f>
        <v>0</v>
      </c>
      <c r="C11" s="361">
        <f>+GOF!C10+GOF!C13</f>
        <v>0</v>
      </c>
      <c r="D11" s="341"/>
      <c r="E11" s="334"/>
      <c r="F11" s="341">
        <f>+GOF!E10+GOF!E13</f>
        <v>0</v>
      </c>
      <c r="G11" s="441">
        <f>+GOF!F10+GOF!F13</f>
        <v>0</v>
      </c>
      <c r="H11" s="441">
        <f>+GOF!G10+GOF!G13</f>
        <v>0</v>
      </c>
      <c r="I11" s="342"/>
      <c r="J11" s="486">
        <f>+GOF!H10+GOF!H13</f>
        <v>0</v>
      </c>
      <c r="K11" s="343"/>
      <c r="L11" s="486">
        <f>+GOF!K10+GOF!K13</f>
        <v>0</v>
      </c>
      <c r="M11" s="486">
        <f>+GOF!L10+GOF!L13</f>
        <v>0</v>
      </c>
      <c r="N11" s="342"/>
      <c r="O11" s="343"/>
      <c r="P11" s="486">
        <f>+GOF!O10+GOF!O13</f>
        <v>0</v>
      </c>
      <c r="Q11" s="486">
        <f>+GOF!P10+GOF!P13</f>
        <v>0</v>
      </c>
      <c r="R11" s="192"/>
      <c r="S11" s="193"/>
      <c r="T11" s="193"/>
      <c r="U11" s="193"/>
      <c r="V11" s="193"/>
      <c r="W11" s="193"/>
      <c r="X11" s="193"/>
      <c r="Y11" s="193"/>
      <c r="Z11" s="193"/>
      <c r="AA11" s="193"/>
      <c r="AB11" s="193"/>
      <c r="AC11" s="193"/>
      <c r="AD11" s="193"/>
      <c r="AE11" s="193"/>
      <c r="AF11" s="193"/>
      <c r="AG11" s="193"/>
      <c r="AH11" s="193"/>
      <c r="AI11" s="193"/>
      <c r="AJ11" s="193"/>
      <c r="AK11" s="193"/>
    </row>
    <row r="12" spans="1:37" s="194" customFormat="1" ht="15" customHeight="1" x14ac:dyDescent="0.4">
      <c r="A12" s="489" t="s">
        <v>20</v>
      </c>
      <c r="B12" s="365">
        <f>+GOF!B11+GOF!B14</f>
        <v>0</v>
      </c>
      <c r="C12" s="365">
        <f>+GOF!C11+GOF!C14</f>
        <v>0</v>
      </c>
      <c r="D12" s="344"/>
      <c r="E12" s="334"/>
      <c r="F12" s="344">
        <f>+GOF!E11+GOF!E14</f>
        <v>0</v>
      </c>
      <c r="G12" s="442">
        <f>+GOF!F11+GOF!F14</f>
        <v>0</v>
      </c>
      <c r="H12" s="442">
        <f>+GOF!G11+GOF!G14</f>
        <v>0</v>
      </c>
      <c r="I12" s="345"/>
      <c r="J12" s="346">
        <f>+GOF!H11+GOF!H14</f>
        <v>0</v>
      </c>
      <c r="K12" s="316"/>
      <c r="L12" s="346">
        <f>+GOF!K11+GOF!K14</f>
        <v>0</v>
      </c>
      <c r="M12" s="346">
        <f>+GOF!L11+GOF!L14</f>
        <v>0</v>
      </c>
      <c r="N12" s="345"/>
      <c r="O12" s="316"/>
      <c r="P12" s="346">
        <f>+GOF!O11+GOF!O14</f>
        <v>0</v>
      </c>
      <c r="Q12" s="346">
        <f>+GOF!P11+GOF!P14</f>
        <v>0</v>
      </c>
      <c r="R12" s="123"/>
      <c r="S12" s="195"/>
      <c r="T12" s="193"/>
      <c r="U12" s="193"/>
      <c r="V12" s="193"/>
      <c r="W12" s="193"/>
      <c r="X12" s="193"/>
      <c r="Y12" s="193"/>
      <c r="Z12" s="193"/>
      <c r="AA12" s="193"/>
      <c r="AB12" s="193"/>
      <c r="AC12" s="193"/>
      <c r="AD12" s="193"/>
      <c r="AE12" s="193"/>
      <c r="AF12" s="193"/>
      <c r="AG12" s="193"/>
      <c r="AH12" s="193"/>
      <c r="AI12" s="193"/>
      <c r="AJ12" s="193"/>
      <c r="AK12" s="193"/>
    </row>
    <row r="13" spans="1:37" s="189" customFormat="1" ht="15" customHeight="1" x14ac:dyDescent="0.4">
      <c r="A13" s="488" t="s">
        <v>88</v>
      </c>
      <c r="B13" s="413"/>
      <c r="C13" s="413"/>
      <c r="D13" s="347"/>
      <c r="E13" s="334"/>
      <c r="F13" s="348"/>
      <c r="G13" s="336"/>
      <c r="H13" s="336"/>
      <c r="I13" s="349"/>
      <c r="J13" s="350"/>
      <c r="K13" s="316"/>
      <c r="L13" s="350"/>
      <c r="M13" s="350"/>
      <c r="N13" s="349"/>
      <c r="O13" s="316"/>
      <c r="P13" s="350"/>
      <c r="Q13" s="350"/>
      <c r="R13" s="196"/>
      <c r="S13" s="197"/>
      <c r="T13" s="188"/>
      <c r="U13" s="188"/>
      <c r="V13" s="188"/>
      <c r="W13" s="188"/>
      <c r="X13" s="188"/>
      <c r="Y13" s="188"/>
      <c r="Z13" s="188"/>
      <c r="AA13" s="188"/>
      <c r="AB13" s="188"/>
      <c r="AC13" s="188"/>
      <c r="AD13" s="188"/>
      <c r="AE13" s="188"/>
      <c r="AF13" s="188"/>
      <c r="AG13" s="188"/>
      <c r="AH13" s="188"/>
      <c r="AI13" s="188"/>
      <c r="AJ13" s="188"/>
      <c r="AK13" s="188"/>
    </row>
    <row r="14" spans="1:37" s="194" customFormat="1" ht="15" customHeight="1" x14ac:dyDescent="0.4">
      <c r="A14" s="489" t="s">
        <v>19</v>
      </c>
      <c r="B14" s="365">
        <f>+DOF!B10</f>
        <v>0</v>
      </c>
      <c r="C14" s="365">
        <f>+DOF!C10</f>
        <v>0</v>
      </c>
      <c r="D14" s="344"/>
      <c r="E14" s="334"/>
      <c r="F14" s="344">
        <f>+DOF!E10</f>
        <v>0</v>
      </c>
      <c r="G14" s="442">
        <f>+DOF!F10</f>
        <v>0</v>
      </c>
      <c r="H14" s="442">
        <f>+DOF!G10</f>
        <v>0</v>
      </c>
      <c r="I14" s="345"/>
      <c r="J14" s="346">
        <f>+DOF!H10</f>
        <v>0</v>
      </c>
      <c r="K14" s="316"/>
      <c r="L14" s="346">
        <f>+DOF!K10</f>
        <v>0</v>
      </c>
      <c r="M14" s="346">
        <f>+DOF!L10</f>
        <v>0</v>
      </c>
      <c r="N14" s="345"/>
      <c r="O14" s="316"/>
      <c r="P14" s="346">
        <f>+DOF!O10</f>
        <v>0</v>
      </c>
      <c r="Q14" s="346">
        <f>+DOF!P10</f>
        <v>0</v>
      </c>
      <c r="R14" s="123"/>
      <c r="S14" s="195"/>
      <c r="T14" s="193"/>
      <c r="U14" s="193"/>
      <c r="V14" s="193"/>
      <c r="W14" s="193"/>
      <c r="X14" s="193"/>
      <c r="Y14" s="193"/>
      <c r="Z14" s="193"/>
      <c r="AA14" s="193"/>
      <c r="AB14" s="193"/>
      <c r="AC14" s="193"/>
      <c r="AD14" s="193"/>
      <c r="AE14" s="193"/>
      <c r="AF14" s="193"/>
      <c r="AG14" s="193"/>
      <c r="AH14" s="193"/>
      <c r="AI14" s="193"/>
      <c r="AJ14" s="193"/>
      <c r="AK14" s="193"/>
    </row>
    <row r="15" spans="1:37" s="194" customFormat="1" ht="15" customHeight="1" x14ac:dyDescent="0.4">
      <c r="A15" s="489" t="s">
        <v>20</v>
      </c>
      <c r="B15" s="365">
        <f>+DOF!B11</f>
        <v>0</v>
      </c>
      <c r="C15" s="365">
        <f>+DOF!C11</f>
        <v>0</v>
      </c>
      <c r="D15" s="344"/>
      <c r="E15" s="334"/>
      <c r="F15" s="344">
        <f>+DOF!E11</f>
        <v>0</v>
      </c>
      <c r="G15" s="442">
        <f>+DOF!F11</f>
        <v>0</v>
      </c>
      <c r="H15" s="442">
        <f>+DOF!G11</f>
        <v>0</v>
      </c>
      <c r="I15" s="345"/>
      <c r="J15" s="346">
        <f>+DOF!H11</f>
        <v>0</v>
      </c>
      <c r="K15" s="316"/>
      <c r="L15" s="346">
        <f>+DOF!K11</f>
        <v>0</v>
      </c>
      <c r="M15" s="346">
        <f>+DOF!L11</f>
        <v>0</v>
      </c>
      <c r="N15" s="345"/>
      <c r="O15" s="316"/>
      <c r="P15" s="346">
        <f>+DOF!O11</f>
        <v>0</v>
      </c>
      <c r="Q15" s="346">
        <f>+DOF!P11</f>
        <v>0</v>
      </c>
      <c r="R15" s="123"/>
      <c r="S15" s="195"/>
      <c r="T15" s="193"/>
      <c r="U15" s="193"/>
      <c r="V15" s="193"/>
      <c r="W15" s="193"/>
      <c r="X15" s="193"/>
      <c r="Y15" s="193"/>
      <c r="Z15" s="193"/>
      <c r="AA15" s="193"/>
      <c r="AB15" s="193"/>
      <c r="AC15" s="193"/>
      <c r="AD15" s="193"/>
      <c r="AE15" s="193"/>
      <c r="AF15" s="193"/>
      <c r="AG15" s="193"/>
      <c r="AH15" s="193"/>
      <c r="AI15" s="193"/>
      <c r="AJ15" s="193"/>
      <c r="AK15" s="193"/>
    </row>
    <row r="16" spans="1:37" s="189" customFormat="1" ht="15" customHeight="1" x14ac:dyDescent="0.4">
      <c r="A16" s="488" t="s">
        <v>22</v>
      </c>
      <c r="B16" s="413"/>
      <c r="C16" s="413"/>
      <c r="D16" s="347"/>
      <c r="E16" s="334"/>
      <c r="F16" s="348"/>
      <c r="G16" s="336"/>
      <c r="H16" s="336"/>
      <c r="I16" s="349"/>
      <c r="J16" s="350"/>
      <c r="K16" s="316"/>
      <c r="L16" s="350"/>
      <c r="M16" s="350"/>
      <c r="N16" s="349"/>
      <c r="O16" s="316"/>
      <c r="P16" s="350"/>
      <c r="Q16" s="350"/>
      <c r="R16" s="196"/>
      <c r="S16" s="197"/>
      <c r="T16" s="188"/>
      <c r="U16" s="188"/>
      <c r="V16" s="188"/>
      <c r="W16" s="188"/>
      <c r="X16" s="188"/>
      <c r="Y16" s="188"/>
      <c r="Z16" s="188"/>
      <c r="AA16" s="188"/>
      <c r="AB16" s="188"/>
      <c r="AC16" s="188"/>
      <c r="AD16" s="188"/>
      <c r="AE16" s="188"/>
      <c r="AF16" s="188"/>
      <c r="AG16" s="188"/>
      <c r="AH16" s="188"/>
      <c r="AI16" s="188"/>
      <c r="AJ16" s="188"/>
      <c r="AK16" s="188"/>
    </row>
    <row r="17" spans="1:37" s="194" customFormat="1" ht="15" customHeight="1" x14ac:dyDescent="0.4">
      <c r="A17" s="489" t="s">
        <v>23</v>
      </c>
      <c r="B17" s="365">
        <f>+'Special State Appropriations'!B12</f>
        <v>0</v>
      </c>
      <c r="C17" s="365">
        <f>+'Special State Appropriations'!C12</f>
        <v>0</v>
      </c>
      <c r="D17" s="344"/>
      <c r="E17" s="334"/>
      <c r="F17" s="344">
        <f>+'Special State Appropriations'!E12</f>
        <v>0</v>
      </c>
      <c r="G17" s="442">
        <f>+'Special State Appropriations'!F12</f>
        <v>0</v>
      </c>
      <c r="H17" s="442">
        <f>+'Special State Appropriations'!G12</f>
        <v>0</v>
      </c>
      <c r="I17" s="345"/>
      <c r="J17" s="346">
        <f>+'Special State Appropriations'!H12</f>
        <v>0</v>
      </c>
      <c r="K17" s="316"/>
      <c r="L17" s="346">
        <f>+'Special State Appropriations'!K12</f>
        <v>0</v>
      </c>
      <c r="M17" s="346">
        <f>+'Special State Appropriations'!L12</f>
        <v>0</v>
      </c>
      <c r="N17" s="345"/>
      <c r="O17" s="316"/>
      <c r="P17" s="346">
        <f>+'Special State Appropriations'!O12</f>
        <v>0</v>
      </c>
      <c r="Q17" s="346">
        <f>+'Special State Appropriations'!P12</f>
        <v>0</v>
      </c>
      <c r="R17" s="123"/>
      <c r="S17" s="195"/>
      <c r="T17" s="193"/>
      <c r="U17" s="193"/>
      <c r="V17" s="193"/>
      <c r="W17" s="193"/>
      <c r="X17" s="193"/>
      <c r="Y17" s="193"/>
      <c r="Z17" s="193"/>
      <c r="AA17" s="193"/>
      <c r="AB17" s="193"/>
      <c r="AC17" s="193"/>
      <c r="AD17" s="193"/>
      <c r="AE17" s="193"/>
      <c r="AF17" s="193"/>
      <c r="AG17" s="193"/>
      <c r="AH17" s="193"/>
      <c r="AI17" s="193"/>
      <c r="AJ17" s="193"/>
      <c r="AK17" s="193"/>
    </row>
    <row r="18" spans="1:37" s="194" customFormat="1" ht="15" customHeight="1" x14ac:dyDescent="0.4">
      <c r="A18" s="489" t="s">
        <v>28</v>
      </c>
      <c r="B18" s="365">
        <f>+'Self Sustaining'!B11</f>
        <v>0</v>
      </c>
      <c r="C18" s="462">
        <f>+'Self Sustaining'!C11</f>
        <v>0</v>
      </c>
      <c r="D18" s="344"/>
      <c r="E18" s="334"/>
      <c r="F18" s="351">
        <f>+'Self Sustaining'!E11</f>
        <v>0</v>
      </c>
      <c r="G18" s="443">
        <f>+'Self Sustaining'!F11</f>
        <v>0</v>
      </c>
      <c r="H18" s="443">
        <f>+'Self Sustaining'!G11</f>
        <v>0</v>
      </c>
      <c r="I18" s="352"/>
      <c r="J18" s="474">
        <f>+'Self Sustaining'!H11</f>
        <v>0</v>
      </c>
      <c r="K18" s="316"/>
      <c r="L18" s="474">
        <f>+'Self Sustaining'!K11</f>
        <v>0</v>
      </c>
      <c r="M18" s="474">
        <f>+'Self Sustaining'!L11</f>
        <v>0</v>
      </c>
      <c r="N18" s="345"/>
      <c r="O18" s="316"/>
      <c r="P18" s="474">
        <f>+'Self Sustaining'!O11</f>
        <v>0</v>
      </c>
      <c r="Q18" s="474">
        <f>+'Self Sustaining'!P11</f>
        <v>0</v>
      </c>
      <c r="R18" s="123"/>
      <c r="S18" s="195"/>
      <c r="T18" s="193"/>
      <c r="U18" s="193"/>
      <c r="V18" s="193"/>
      <c r="W18" s="193"/>
      <c r="X18" s="193"/>
      <c r="Y18" s="193"/>
      <c r="Z18" s="193"/>
      <c r="AA18" s="193"/>
      <c r="AB18" s="193"/>
      <c r="AC18" s="193"/>
      <c r="AD18" s="193"/>
      <c r="AE18" s="193"/>
      <c r="AF18" s="193"/>
      <c r="AG18" s="193"/>
      <c r="AH18" s="193"/>
      <c r="AI18" s="193"/>
      <c r="AJ18" s="193"/>
      <c r="AK18" s="193"/>
    </row>
    <row r="19" spans="1:37" s="201" customFormat="1" ht="15" customHeight="1" x14ac:dyDescent="0.4">
      <c r="A19" s="96" t="s">
        <v>31</v>
      </c>
      <c r="B19" s="463">
        <f>SUM(B11:B18)</f>
        <v>0</v>
      </c>
      <c r="C19" s="235">
        <f>SUM(C11:C18)</f>
        <v>0</v>
      </c>
      <c r="D19" s="353"/>
      <c r="E19" s="334"/>
      <c r="F19" s="235">
        <f>SUM(F11:F18)</f>
        <v>0</v>
      </c>
      <c r="G19" s="426">
        <f>SUM(G11:G18)</f>
        <v>0</v>
      </c>
      <c r="H19" s="426">
        <f>SUM(H11:H18)</f>
        <v>0</v>
      </c>
      <c r="I19" s="240"/>
      <c r="J19" s="240">
        <f>SUM(J11:J18)</f>
        <v>0</v>
      </c>
      <c r="K19" s="316"/>
      <c r="L19" s="240">
        <f>SUM(L11:L18)</f>
        <v>0</v>
      </c>
      <c r="M19" s="240">
        <f>SUM(M11:M18)</f>
        <v>0</v>
      </c>
      <c r="N19" s="239"/>
      <c r="O19" s="316"/>
      <c r="P19" s="240">
        <f>SUM(P11:P18)</f>
        <v>0</v>
      </c>
      <c r="Q19" s="240">
        <f>SUM(Q11:Q18)</f>
        <v>0</v>
      </c>
      <c r="R19" s="269"/>
      <c r="S19" s="200"/>
      <c r="T19" s="200"/>
      <c r="U19" s="200"/>
      <c r="V19" s="200"/>
      <c r="W19" s="200"/>
      <c r="X19" s="200"/>
      <c r="Y19" s="200"/>
      <c r="Z19" s="200"/>
      <c r="AA19" s="200"/>
      <c r="AB19" s="200"/>
      <c r="AC19" s="200"/>
      <c r="AD19" s="200"/>
      <c r="AE19" s="200"/>
      <c r="AF19" s="200"/>
      <c r="AG19" s="200"/>
      <c r="AH19" s="200"/>
      <c r="AI19" s="200"/>
      <c r="AJ19" s="200"/>
      <c r="AK19" s="200"/>
    </row>
    <row r="20" spans="1:37" s="194" customFormat="1" ht="15" customHeight="1" x14ac:dyDescent="0.4">
      <c r="A20" s="223"/>
      <c r="B20" s="333"/>
      <c r="C20" s="464"/>
      <c r="D20" s="337"/>
      <c r="E20" s="334"/>
      <c r="F20" s="354"/>
      <c r="G20" s="355"/>
      <c r="H20" s="355"/>
      <c r="I20" s="356"/>
      <c r="J20" s="357"/>
      <c r="K20" s="358"/>
      <c r="L20" s="359"/>
      <c r="M20" s="359"/>
      <c r="N20" s="360"/>
      <c r="O20" s="358"/>
      <c r="P20" s="359"/>
      <c r="Q20" s="359"/>
      <c r="R20" s="191"/>
      <c r="S20" s="193"/>
      <c r="T20" s="193"/>
      <c r="U20" s="193"/>
      <c r="V20" s="193"/>
      <c r="W20" s="193"/>
      <c r="X20" s="193"/>
      <c r="Y20" s="193"/>
      <c r="Z20" s="193"/>
      <c r="AA20" s="193"/>
      <c r="AB20" s="193"/>
      <c r="AC20" s="193"/>
      <c r="AD20" s="193"/>
      <c r="AE20" s="193"/>
      <c r="AF20" s="193"/>
      <c r="AG20" s="193"/>
      <c r="AH20" s="193"/>
      <c r="AI20" s="193"/>
      <c r="AJ20" s="193"/>
      <c r="AK20" s="193"/>
    </row>
    <row r="21" spans="1:37" s="189" customFormat="1" ht="15.75" x14ac:dyDescent="0.4">
      <c r="A21" s="286" t="s">
        <v>32</v>
      </c>
      <c r="B21" s="465"/>
      <c r="C21" s="361"/>
      <c r="D21" s="362"/>
      <c r="E21" s="334"/>
      <c r="F21" s="363"/>
      <c r="G21" s="336"/>
      <c r="H21" s="336"/>
      <c r="I21" s="360"/>
      <c r="J21" s="335"/>
      <c r="K21" s="316"/>
      <c r="L21" s="360"/>
      <c r="M21" s="360"/>
      <c r="N21" s="360"/>
      <c r="O21" s="316"/>
      <c r="P21" s="360"/>
      <c r="Q21" s="360"/>
      <c r="R21" s="191"/>
      <c r="S21" s="188"/>
      <c r="T21" s="188"/>
      <c r="U21" s="188"/>
      <c r="V21" s="188"/>
      <c r="W21" s="188"/>
      <c r="X21" s="188"/>
      <c r="Y21" s="188"/>
      <c r="Z21" s="188"/>
      <c r="AA21" s="188"/>
      <c r="AB21" s="188"/>
      <c r="AC21" s="188"/>
      <c r="AD21" s="188"/>
      <c r="AE21" s="188"/>
      <c r="AF21" s="188"/>
      <c r="AG21" s="188"/>
      <c r="AH21" s="188"/>
      <c r="AI21" s="188"/>
      <c r="AJ21" s="188"/>
      <c r="AK21" s="188"/>
    </row>
    <row r="22" spans="1:37" s="203" customFormat="1" ht="15" customHeight="1" x14ac:dyDescent="0.4">
      <c r="A22" s="74" t="s">
        <v>33</v>
      </c>
      <c r="B22" s="465"/>
      <c r="C22" s="361"/>
      <c r="D22" s="362"/>
      <c r="E22" s="334"/>
      <c r="F22" s="363"/>
      <c r="G22" s="336"/>
      <c r="H22" s="336"/>
      <c r="I22" s="360"/>
      <c r="J22" s="487"/>
      <c r="K22" s="316"/>
      <c r="L22" s="360"/>
      <c r="M22" s="360"/>
      <c r="N22" s="360"/>
      <c r="O22" s="316"/>
      <c r="P22" s="360"/>
      <c r="Q22" s="360"/>
      <c r="R22" s="191"/>
      <c r="S22" s="202"/>
      <c r="T22" s="202"/>
      <c r="U22" s="202"/>
      <c r="V22" s="202"/>
      <c r="W22" s="202"/>
      <c r="X22" s="202"/>
      <c r="Y22" s="202"/>
      <c r="Z22" s="202"/>
      <c r="AA22" s="202"/>
      <c r="AB22" s="202"/>
      <c r="AC22" s="202"/>
      <c r="AD22" s="202"/>
      <c r="AE22" s="202"/>
      <c r="AF22" s="202"/>
      <c r="AG22" s="202"/>
      <c r="AH22" s="202"/>
      <c r="AI22" s="202"/>
      <c r="AJ22" s="202"/>
      <c r="AK22" s="202"/>
    </row>
    <row r="23" spans="1:37" s="206" customFormat="1" ht="15" customHeight="1" x14ac:dyDescent="0.35">
      <c r="A23" s="287" t="s">
        <v>34</v>
      </c>
      <c r="B23" s="465">
        <f>+GOF!B19+DOF!B16+'Special State Appropriations'!B16+'Self Sustaining'!B15</f>
        <v>0</v>
      </c>
      <c r="C23" s="361">
        <f>+GOF!C19+DOF!C16+'Special State Appropriations'!C16+'Self Sustaining'!C15</f>
        <v>0</v>
      </c>
      <c r="D23" s="362"/>
      <c r="E23" s="334"/>
      <c r="F23" s="361">
        <f>+GOF!E19+DOF!E16+'Special State Appropriations'!E16+'Self Sustaining'!E15</f>
        <v>0</v>
      </c>
      <c r="G23" s="338">
        <f>+GOF!F19+DOF!F16+'Special State Appropriations'!F16+'Self Sustaining'!F15</f>
        <v>0</v>
      </c>
      <c r="H23" s="338">
        <f>+GOF!G19+DOF!G16+'Special State Appropriations'!G16+'Self Sustaining'!G15</f>
        <v>0</v>
      </c>
      <c r="I23" s="364"/>
      <c r="J23" s="472">
        <f>+GOF!H19+DOF!H16+'Special State Appropriations'!H16+'Self Sustaining'!H15</f>
        <v>0</v>
      </c>
      <c r="K23" s="316"/>
      <c r="L23" s="472">
        <f>+GOF!K19+DOF!K16+'Special State Appropriations'!K16+'Self Sustaining'!K15</f>
        <v>0</v>
      </c>
      <c r="M23" s="472">
        <f>+GOF!L19+DOF!L16+'Special State Appropriations'!L16+'Self Sustaining'!L15</f>
        <v>0</v>
      </c>
      <c r="N23" s="364"/>
      <c r="O23" s="316"/>
      <c r="P23" s="472">
        <f>+GOF!O19+DOF!O16+'Special State Appropriations'!O16+'Self Sustaining'!O15</f>
        <v>0</v>
      </c>
      <c r="Q23" s="472">
        <f>+GOF!P19+DOF!P16+'Special State Appropriations'!P16+'Self Sustaining'!P15</f>
        <v>0</v>
      </c>
      <c r="R23" s="204">
        <f>+GOF!Q19+DOF!Q16+'Special State Appropriations'!Q16+'Practice Plan'!Q14+'Sponsored Projects'!Q15+'Student Aid'!Q15+'Other Grant-Contract Types'!Q15+'Gifts-Discretionary'!Q15+'Self Sustaining'!Q15</f>
        <v>0</v>
      </c>
      <c r="S23" s="205"/>
      <c r="T23" s="205"/>
      <c r="U23" s="205"/>
      <c r="V23" s="205"/>
      <c r="W23" s="205"/>
      <c r="X23" s="205"/>
      <c r="Y23" s="205"/>
      <c r="Z23" s="205"/>
      <c r="AA23" s="205"/>
      <c r="AB23" s="205"/>
      <c r="AC23" s="205"/>
      <c r="AD23" s="205"/>
      <c r="AE23" s="205"/>
      <c r="AF23" s="205"/>
      <c r="AG23" s="205"/>
      <c r="AH23" s="205"/>
      <c r="AI23" s="205"/>
      <c r="AJ23" s="205"/>
      <c r="AK23" s="205"/>
    </row>
    <row r="24" spans="1:37" s="206" customFormat="1" ht="15" customHeight="1" x14ac:dyDescent="0.35">
      <c r="A24" s="287" t="s">
        <v>35</v>
      </c>
      <c r="B24" s="466">
        <f>+GOF!B20+DOF!B17+'Special State Appropriations'!B17+'Self Sustaining'!B16</f>
        <v>0</v>
      </c>
      <c r="C24" s="365">
        <f>+GOF!C20+DOF!C17+'Special State Appropriations'!C17+'Self Sustaining'!C16</f>
        <v>0</v>
      </c>
      <c r="D24" s="362"/>
      <c r="E24" s="334"/>
      <c r="F24" s="365">
        <f>+GOF!E20+DOF!E17+'Special State Appropriations'!E17+'Self Sustaining'!E16</f>
        <v>0</v>
      </c>
      <c r="G24" s="444">
        <f>+GOF!F20+DOF!F17+'Special State Appropriations'!F17+'Self Sustaining'!F16</f>
        <v>0</v>
      </c>
      <c r="H24" s="444">
        <f>+GOF!G20+DOF!G17+'Special State Appropriations'!G17+'Self Sustaining'!G16</f>
        <v>0</v>
      </c>
      <c r="I24" s="345"/>
      <c r="J24" s="346">
        <f>+GOF!H20+DOF!H17+'Special State Appropriations'!H17+'Self Sustaining'!H16</f>
        <v>0</v>
      </c>
      <c r="K24" s="316"/>
      <c r="L24" s="346">
        <f>+GOF!K20+DOF!K17+'Special State Appropriations'!K17+'Self Sustaining'!K16</f>
        <v>0</v>
      </c>
      <c r="M24" s="346">
        <f>+GOF!L20+DOF!L17+'Special State Appropriations'!L17+'Self Sustaining'!L16</f>
        <v>0</v>
      </c>
      <c r="N24" s="345"/>
      <c r="O24" s="316"/>
      <c r="P24" s="346">
        <f>+GOF!O20+DOF!O17+'Special State Appropriations'!O17+'Self Sustaining'!O16</f>
        <v>0</v>
      </c>
      <c r="Q24" s="346">
        <f>+GOF!P20+DOF!P17+'Special State Appropriations'!P17+'Self Sustaining'!P16</f>
        <v>0</v>
      </c>
      <c r="R24" s="123"/>
      <c r="S24" s="207"/>
      <c r="T24" s="205"/>
      <c r="U24" s="205"/>
      <c r="V24" s="205"/>
      <c r="W24" s="205"/>
      <c r="X24" s="205"/>
      <c r="Y24" s="205"/>
      <c r="Z24" s="205"/>
      <c r="AA24" s="205"/>
      <c r="AB24" s="205"/>
      <c r="AC24" s="205"/>
      <c r="AD24" s="205"/>
      <c r="AE24" s="205"/>
      <c r="AF24" s="205"/>
      <c r="AG24" s="205"/>
      <c r="AH24" s="205"/>
      <c r="AI24" s="205"/>
      <c r="AJ24" s="205"/>
      <c r="AK24" s="205"/>
    </row>
    <row r="25" spans="1:37" s="206" customFormat="1" ht="15" customHeight="1" x14ac:dyDescent="0.35">
      <c r="A25" s="287" t="s">
        <v>36</v>
      </c>
      <c r="B25" s="466">
        <f>+GOF!B21+DOF!B18+'Special State Appropriations'!B18+'Self Sustaining'!B17</f>
        <v>0</v>
      </c>
      <c r="C25" s="365">
        <f>+GOF!C21+DOF!C18+'Special State Appropriations'!C18+'Self Sustaining'!C17</f>
        <v>0</v>
      </c>
      <c r="D25" s="362"/>
      <c r="E25" s="334"/>
      <c r="F25" s="365">
        <f>+GOF!E21+DOF!E18+'Special State Appropriations'!E18+'Self Sustaining'!E17</f>
        <v>0</v>
      </c>
      <c r="G25" s="444">
        <f>+GOF!F21+DOF!F18+'Special State Appropriations'!F18+'Self Sustaining'!F17</f>
        <v>0</v>
      </c>
      <c r="H25" s="444">
        <f>+GOF!G21+DOF!G18+'Special State Appropriations'!G18+'Self Sustaining'!G17</f>
        <v>0</v>
      </c>
      <c r="I25" s="345"/>
      <c r="J25" s="346">
        <f>+GOF!H21+DOF!H18+'Special State Appropriations'!H18+'Self Sustaining'!H17</f>
        <v>0</v>
      </c>
      <c r="K25" s="316"/>
      <c r="L25" s="346">
        <f>+GOF!K21+DOF!K18+'Special State Appropriations'!K18+'Self Sustaining'!K17</f>
        <v>0</v>
      </c>
      <c r="M25" s="346">
        <f>+GOF!L21+DOF!L18+'Special State Appropriations'!L18+'Self Sustaining'!L17</f>
        <v>0</v>
      </c>
      <c r="N25" s="345"/>
      <c r="O25" s="316"/>
      <c r="P25" s="346">
        <f>+GOF!O21+DOF!O18+'Special State Appropriations'!O18+'Self Sustaining'!O17</f>
        <v>0</v>
      </c>
      <c r="Q25" s="346">
        <f>+GOF!P21+DOF!P18+'Special State Appropriations'!P18+'Self Sustaining'!P17</f>
        <v>0</v>
      </c>
      <c r="R25" s="123"/>
      <c r="S25" s="207"/>
      <c r="T25" s="205"/>
      <c r="U25" s="205"/>
      <c r="V25" s="205"/>
      <c r="W25" s="205"/>
      <c r="X25" s="205"/>
      <c r="Y25" s="205"/>
      <c r="Z25" s="205"/>
      <c r="AA25" s="205"/>
      <c r="AB25" s="205"/>
      <c r="AC25" s="205"/>
      <c r="AD25" s="205"/>
      <c r="AE25" s="205"/>
      <c r="AF25" s="205"/>
      <c r="AG25" s="205"/>
      <c r="AH25" s="205"/>
      <c r="AI25" s="205"/>
      <c r="AJ25" s="205"/>
      <c r="AK25" s="205"/>
    </row>
    <row r="26" spans="1:37" s="206" customFormat="1" ht="15" customHeight="1" x14ac:dyDescent="0.35">
      <c r="A26" s="287" t="s">
        <v>37</v>
      </c>
      <c r="B26" s="466">
        <f>+GOF!B22+DOF!B19+'Special State Appropriations'!B19+'Self Sustaining'!B18</f>
        <v>0</v>
      </c>
      <c r="C26" s="365">
        <f>+GOF!C22+DOF!C19+'Special State Appropriations'!C19+'Self Sustaining'!C18</f>
        <v>0</v>
      </c>
      <c r="D26" s="362"/>
      <c r="E26" s="334"/>
      <c r="F26" s="365">
        <f>+GOF!E22+DOF!E19+'Special State Appropriations'!E19+'Self Sustaining'!E18</f>
        <v>0</v>
      </c>
      <c r="G26" s="444">
        <f>+GOF!F22+DOF!F19+'Special State Appropriations'!F19+'Self Sustaining'!F18</f>
        <v>0</v>
      </c>
      <c r="H26" s="444">
        <f>+GOF!G22+DOF!G19+'Special State Appropriations'!G19+'Self Sustaining'!G18</f>
        <v>0</v>
      </c>
      <c r="I26" s="345"/>
      <c r="J26" s="346">
        <f>+GOF!H22+DOF!H19+'Special State Appropriations'!H19+'Self Sustaining'!H18</f>
        <v>0</v>
      </c>
      <c r="K26" s="316"/>
      <c r="L26" s="346">
        <f>+GOF!K22+DOF!K19+'Special State Appropriations'!K19+'Self Sustaining'!K18</f>
        <v>0</v>
      </c>
      <c r="M26" s="346">
        <f>+GOF!L22+DOF!L19+'Special State Appropriations'!L19+'Self Sustaining'!L18</f>
        <v>0</v>
      </c>
      <c r="N26" s="345"/>
      <c r="O26" s="316"/>
      <c r="P26" s="346">
        <f>+GOF!O22+DOF!O19+'Special State Appropriations'!O19+'Self Sustaining'!O18</f>
        <v>0</v>
      </c>
      <c r="Q26" s="346">
        <f>+GOF!P22+DOF!P19+'Special State Appropriations'!P19+'Self Sustaining'!P18</f>
        <v>0</v>
      </c>
      <c r="R26" s="123"/>
      <c r="S26" s="207"/>
      <c r="T26" s="205"/>
      <c r="U26" s="205"/>
      <c r="V26" s="205"/>
      <c r="W26" s="205"/>
      <c r="X26" s="205"/>
      <c r="Y26" s="205"/>
      <c r="Z26" s="205"/>
      <c r="AA26" s="205"/>
      <c r="AB26" s="205"/>
      <c r="AC26" s="205"/>
      <c r="AD26" s="205"/>
      <c r="AE26" s="205"/>
      <c r="AF26" s="205"/>
      <c r="AG26" s="205"/>
      <c r="AH26" s="205"/>
      <c r="AI26" s="205"/>
      <c r="AJ26" s="205"/>
      <c r="AK26" s="205"/>
    </row>
    <row r="27" spans="1:37" s="206" customFormat="1" ht="15" customHeight="1" x14ac:dyDescent="0.35">
      <c r="A27" s="287" t="s">
        <v>38</v>
      </c>
      <c r="B27" s="466">
        <f>+GOF!B23+DOF!B20+'Special State Appropriations'!B20+'Self Sustaining'!B19</f>
        <v>0</v>
      </c>
      <c r="C27" s="365">
        <f>+GOF!C23+DOF!C20+'Special State Appropriations'!C20+'Self Sustaining'!C19</f>
        <v>0</v>
      </c>
      <c r="D27" s="362"/>
      <c r="E27" s="334"/>
      <c r="F27" s="365">
        <f>+GOF!E23+DOF!E20+'Special State Appropriations'!E20+'Self Sustaining'!E19</f>
        <v>0</v>
      </c>
      <c r="G27" s="444">
        <f>+GOF!F23+DOF!F20+'Special State Appropriations'!F20+'Self Sustaining'!F19</f>
        <v>0</v>
      </c>
      <c r="H27" s="444">
        <f>+GOF!G23+DOF!G20+'Special State Appropriations'!G20+'Self Sustaining'!G19</f>
        <v>0</v>
      </c>
      <c r="I27" s="345"/>
      <c r="J27" s="346">
        <f>+GOF!H23+DOF!H20+'Special State Appropriations'!H20+'Self Sustaining'!H19</f>
        <v>0</v>
      </c>
      <c r="K27" s="316"/>
      <c r="L27" s="346">
        <f>+GOF!K23+DOF!K20+'Special State Appropriations'!K20+'Self Sustaining'!K19</f>
        <v>0</v>
      </c>
      <c r="M27" s="346">
        <f>+GOF!L23+DOF!L20+'Special State Appropriations'!L20+'Self Sustaining'!L19</f>
        <v>0</v>
      </c>
      <c r="N27" s="345"/>
      <c r="O27" s="316"/>
      <c r="P27" s="346">
        <f>+GOF!O23+DOF!O20+'Special State Appropriations'!O20+'Self Sustaining'!O19</f>
        <v>0</v>
      </c>
      <c r="Q27" s="346">
        <f>+GOF!P23+DOF!P20+'Special State Appropriations'!P20+'Self Sustaining'!P19</f>
        <v>0</v>
      </c>
      <c r="R27" s="123"/>
      <c r="S27" s="207"/>
      <c r="T27" s="205"/>
      <c r="U27" s="205"/>
      <c r="V27" s="205"/>
      <c r="W27" s="205"/>
      <c r="X27" s="205"/>
      <c r="Y27" s="205"/>
      <c r="Z27" s="205"/>
      <c r="AA27" s="205"/>
      <c r="AB27" s="205"/>
      <c r="AC27" s="205"/>
      <c r="AD27" s="205"/>
      <c r="AE27" s="205"/>
      <c r="AF27" s="205"/>
      <c r="AG27" s="205"/>
      <c r="AH27" s="205"/>
      <c r="AI27" s="205"/>
      <c r="AJ27" s="205"/>
      <c r="AK27" s="205"/>
    </row>
    <row r="28" spans="1:37" s="206" customFormat="1" ht="15" customHeight="1" x14ac:dyDescent="0.35">
      <c r="A28" s="287" t="s">
        <v>39</v>
      </c>
      <c r="B28" s="466">
        <f>+GOF!B24+DOF!B21+'Special State Appropriations'!B21+'Self Sustaining'!B20</f>
        <v>0</v>
      </c>
      <c r="C28" s="365">
        <f>+GOF!C24+DOF!C21+'Special State Appropriations'!C21+'Self Sustaining'!C20</f>
        <v>0</v>
      </c>
      <c r="D28" s="362"/>
      <c r="E28" s="334"/>
      <c r="F28" s="365">
        <f>+GOF!E24+DOF!E21+'Special State Appropriations'!E21+'Self Sustaining'!E20</f>
        <v>0</v>
      </c>
      <c r="G28" s="444">
        <f>+GOF!F24+DOF!F21+'Special State Appropriations'!F21+'Self Sustaining'!F20</f>
        <v>0</v>
      </c>
      <c r="H28" s="444">
        <f>+GOF!G24+DOF!G21+'Special State Appropriations'!G21+'Self Sustaining'!G20</f>
        <v>0</v>
      </c>
      <c r="I28" s="345"/>
      <c r="J28" s="346">
        <f>+GOF!H24+DOF!H21+'Special State Appropriations'!H21+'Self Sustaining'!H20</f>
        <v>0</v>
      </c>
      <c r="K28" s="316"/>
      <c r="L28" s="346">
        <f>+GOF!K24+DOF!K21+'Special State Appropriations'!K21+'Self Sustaining'!K20</f>
        <v>0</v>
      </c>
      <c r="M28" s="346">
        <f>+GOF!L24+DOF!L21+'Special State Appropriations'!L21+'Self Sustaining'!L20</f>
        <v>0</v>
      </c>
      <c r="N28" s="345"/>
      <c r="O28" s="316"/>
      <c r="P28" s="346">
        <f>+GOF!O24+DOF!O21+'Special State Appropriations'!O21+'Self Sustaining'!O20</f>
        <v>0</v>
      </c>
      <c r="Q28" s="346">
        <f>+GOF!P24+DOF!P21+'Special State Appropriations'!P21+'Self Sustaining'!P20</f>
        <v>0</v>
      </c>
      <c r="R28" s="123"/>
      <c r="S28" s="207"/>
      <c r="T28" s="205"/>
      <c r="U28" s="205"/>
      <c r="V28" s="205"/>
      <c r="W28" s="205"/>
      <c r="X28" s="205"/>
      <c r="Y28" s="205"/>
      <c r="Z28" s="205"/>
      <c r="AA28" s="205"/>
      <c r="AB28" s="205"/>
      <c r="AC28" s="205"/>
      <c r="AD28" s="205"/>
      <c r="AE28" s="205"/>
      <c r="AF28" s="205"/>
      <c r="AG28" s="205"/>
      <c r="AH28" s="205"/>
      <c r="AI28" s="205"/>
      <c r="AJ28" s="205"/>
      <c r="AK28" s="205"/>
    </row>
    <row r="29" spans="1:37" s="206" customFormat="1" ht="15" customHeight="1" x14ac:dyDescent="0.35">
      <c r="A29" s="287" t="s">
        <v>40</v>
      </c>
      <c r="B29" s="466">
        <f>+GOF!B25+DOF!B22+'Special State Appropriations'!B22+'Self Sustaining'!B21</f>
        <v>0</v>
      </c>
      <c r="C29" s="365">
        <f>+GOF!C25+DOF!C22+'Special State Appropriations'!C22+'Self Sustaining'!C21</f>
        <v>0</v>
      </c>
      <c r="D29" s="362"/>
      <c r="E29" s="334"/>
      <c r="F29" s="365">
        <f>+GOF!E25+DOF!E22+'Special State Appropriations'!E22+'Self Sustaining'!E21</f>
        <v>0</v>
      </c>
      <c r="G29" s="444">
        <f>+GOF!F25+DOF!F22+'Special State Appropriations'!F22+'Self Sustaining'!F21</f>
        <v>0</v>
      </c>
      <c r="H29" s="444">
        <f>+GOF!G25+DOF!G22+'Special State Appropriations'!G22+'Self Sustaining'!G21</f>
        <v>0</v>
      </c>
      <c r="I29" s="345"/>
      <c r="J29" s="346">
        <f>+GOF!H25+DOF!H22+'Special State Appropriations'!H22+'Self Sustaining'!H21</f>
        <v>0</v>
      </c>
      <c r="K29" s="316"/>
      <c r="L29" s="346">
        <f>+GOF!K25+DOF!K22+'Special State Appropriations'!K22+'Self Sustaining'!K21</f>
        <v>0</v>
      </c>
      <c r="M29" s="346">
        <f>+GOF!L25+DOF!L22+'Special State Appropriations'!L22+'Self Sustaining'!L21</f>
        <v>0</v>
      </c>
      <c r="N29" s="345"/>
      <c r="O29" s="316"/>
      <c r="P29" s="346">
        <f>+GOF!O25+DOF!O22+'Special State Appropriations'!O22+'Self Sustaining'!O21</f>
        <v>0</v>
      </c>
      <c r="Q29" s="346">
        <f>+GOF!P25+DOF!P22+'Special State Appropriations'!P22+'Self Sustaining'!P21</f>
        <v>0</v>
      </c>
      <c r="R29" s="123"/>
      <c r="S29" s="207"/>
      <c r="T29" s="205"/>
      <c r="U29" s="205"/>
      <c r="V29" s="205"/>
      <c r="W29" s="205"/>
      <c r="X29" s="205"/>
      <c r="Y29" s="205"/>
      <c r="Z29" s="205"/>
      <c r="AA29" s="205"/>
      <c r="AB29" s="205"/>
      <c r="AC29" s="205"/>
      <c r="AD29" s="205"/>
      <c r="AE29" s="205"/>
      <c r="AF29" s="205"/>
      <c r="AG29" s="205"/>
      <c r="AH29" s="205"/>
      <c r="AI29" s="205"/>
      <c r="AJ29" s="205"/>
      <c r="AK29" s="205"/>
    </row>
    <row r="30" spans="1:37" s="206" customFormat="1" ht="15" customHeight="1" x14ac:dyDescent="0.35">
      <c r="A30" s="287" t="s">
        <v>41</v>
      </c>
      <c r="B30" s="466">
        <f>+GOF!B26+DOF!B23+'Special State Appropriations'!B23+'Self Sustaining'!B22</f>
        <v>0</v>
      </c>
      <c r="C30" s="365">
        <f>+GOF!C26+DOF!C23+'Special State Appropriations'!C23+'Self Sustaining'!C22</f>
        <v>0</v>
      </c>
      <c r="D30" s="362"/>
      <c r="E30" s="334"/>
      <c r="F30" s="365">
        <f>+GOF!E26+DOF!E23+'Special State Appropriations'!E23+'Self Sustaining'!E22</f>
        <v>0</v>
      </c>
      <c r="G30" s="444">
        <f>+GOF!F26+DOF!F23+'Special State Appropriations'!F23+'Self Sustaining'!F22</f>
        <v>0</v>
      </c>
      <c r="H30" s="444">
        <f>+GOF!G26+DOF!G23+'Special State Appropriations'!G23+'Self Sustaining'!G22</f>
        <v>0</v>
      </c>
      <c r="I30" s="345"/>
      <c r="J30" s="346">
        <f>+GOF!H26+DOF!H23+'Special State Appropriations'!H23+'Self Sustaining'!H22</f>
        <v>0</v>
      </c>
      <c r="K30" s="316"/>
      <c r="L30" s="346">
        <f>+GOF!K26+DOF!K23+'Special State Appropriations'!K23+'Self Sustaining'!K22</f>
        <v>0</v>
      </c>
      <c r="M30" s="346">
        <f>+GOF!L26+DOF!L23+'Special State Appropriations'!L23+'Self Sustaining'!L22</f>
        <v>0</v>
      </c>
      <c r="N30" s="345"/>
      <c r="O30" s="316"/>
      <c r="P30" s="346">
        <f>+GOF!O26+DOF!O23+'Special State Appropriations'!O23+'Self Sustaining'!O22</f>
        <v>0</v>
      </c>
      <c r="Q30" s="346">
        <f>+GOF!P26+DOF!P23+'Special State Appropriations'!P23+'Self Sustaining'!P22</f>
        <v>0</v>
      </c>
      <c r="R30" s="123"/>
      <c r="S30" s="207"/>
      <c r="T30" s="205"/>
      <c r="U30" s="205"/>
      <c r="V30" s="205"/>
      <c r="W30" s="205"/>
      <c r="X30" s="205"/>
      <c r="Y30" s="205"/>
      <c r="Z30" s="205"/>
      <c r="AA30" s="205"/>
      <c r="AB30" s="205"/>
      <c r="AC30" s="205"/>
      <c r="AD30" s="205"/>
      <c r="AE30" s="205"/>
      <c r="AF30" s="205"/>
      <c r="AG30" s="205"/>
      <c r="AH30" s="205"/>
      <c r="AI30" s="205"/>
      <c r="AJ30" s="205"/>
      <c r="AK30" s="205"/>
    </row>
    <row r="31" spans="1:37" s="206" customFormat="1" ht="15" customHeight="1" x14ac:dyDescent="0.35">
      <c r="A31" s="224" t="s">
        <v>42</v>
      </c>
      <c r="B31" s="467">
        <f>+GOF!B27+DOF!B24+'Special State Appropriations'!B24+'Self Sustaining'!B23</f>
        <v>0</v>
      </c>
      <c r="C31" s="468">
        <f>+GOF!C27+DOF!C24+'Special State Appropriations'!C24+'Self Sustaining'!C23</f>
        <v>0</v>
      </c>
      <c r="D31" s="362"/>
      <c r="E31" s="334"/>
      <c r="F31" s="365">
        <f>+GOF!E27+DOF!E24+'Special State Appropriations'!E24+'Self Sustaining'!E23</f>
        <v>0</v>
      </c>
      <c r="G31" s="444">
        <f>+GOF!F27+DOF!F24+'Special State Appropriations'!F24+'Self Sustaining'!F23</f>
        <v>0</v>
      </c>
      <c r="H31" s="444">
        <f>+GOF!G27+DOF!G24+'Special State Appropriations'!G24+'Self Sustaining'!G23</f>
        <v>0</v>
      </c>
      <c r="I31" s="271"/>
      <c r="J31" s="350">
        <f>+GOF!H27+DOF!H24+'Special State Appropriations'!H24+'Self Sustaining'!H23</f>
        <v>0</v>
      </c>
      <c r="K31" s="316"/>
      <c r="L31" s="271">
        <f>+GOF!K27+DOF!K24+'Special State Appropriations'!K24+'Self Sustaining'!K23</f>
        <v>0</v>
      </c>
      <c r="M31" s="271">
        <f>+GOF!L27+DOF!L24+'Special State Appropriations'!L24+'Self Sustaining'!L23</f>
        <v>0</v>
      </c>
      <c r="N31" s="225"/>
      <c r="O31" s="316"/>
      <c r="P31" s="271">
        <f>+GOF!O27+DOF!O24+'Special State Appropriations'!O24+'Self Sustaining'!O23</f>
        <v>0</v>
      </c>
      <c r="Q31" s="271">
        <f>+GOF!P27+DOF!P24+'Special State Appropriations'!P24+'Self Sustaining'!P23</f>
        <v>0</v>
      </c>
      <c r="R31" s="123"/>
      <c r="S31" s="207"/>
      <c r="T31" s="205"/>
      <c r="U31" s="205"/>
      <c r="V31" s="205"/>
      <c r="W31" s="205"/>
      <c r="X31" s="205"/>
      <c r="Y31" s="205"/>
      <c r="Z31" s="205"/>
      <c r="AA31" s="205"/>
      <c r="AB31" s="205"/>
      <c r="AC31" s="205"/>
      <c r="AD31" s="205"/>
      <c r="AE31" s="205"/>
      <c r="AF31" s="205"/>
      <c r="AG31" s="205"/>
      <c r="AH31" s="205"/>
      <c r="AI31" s="205"/>
      <c r="AJ31" s="205"/>
      <c r="AK31" s="205"/>
    </row>
    <row r="32" spans="1:37" s="210" customFormat="1" ht="15" customHeight="1" x14ac:dyDescent="0.4">
      <c r="A32" s="236" t="s">
        <v>43</v>
      </c>
      <c r="B32" s="469">
        <f>SUM(B23:B31)</f>
        <v>0</v>
      </c>
      <c r="C32" s="275">
        <f>SUM(C23:C31)</f>
        <v>0</v>
      </c>
      <c r="D32" s="353">
        <f>SUM(D23:D31)</f>
        <v>0</v>
      </c>
      <c r="E32" s="334"/>
      <c r="F32" s="275">
        <f>SUM(F23:F31)</f>
        <v>0</v>
      </c>
      <c r="G32" s="445">
        <f>SUM(G23:G31)</f>
        <v>0</v>
      </c>
      <c r="H32" s="445">
        <f>SUM(H23:H31)</f>
        <v>0</v>
      </c>
      <c r="I32" s="274"/>
      <c r="J32" s="274">
        <f>SUM(J23:J31)</f>
        <v>0</v>
      </c>
      <c r="K32" s="316"/>
      <c r="L32" s="274">
        <f>SUM(L23:L31)</f>
        <v>0</v>
      </c>
      <c r="M32" s="274">
        <f>SUM(M23:M31)</f>
        <v>0</v>
      </c>
      <c r="N32" s="270"/>
      <c r="O32" s="316"/>
      <c r="P32" s="274">
        <f>SUM(P23:P31)</f>
        <v>0</v>
      </c>
      <c r="Q32" s="274">
        <f>SUM(Q23:Q31)</f>
        <v>0</v>
      </c>
      <c r="R32" s="268"/>
      <c r="S32" s="208"/>
      <c r="T32" s="209"/>
      <c r="U32" s="209"/>
      <c r="V32" s="209"/>
      <c r="W32" s="209"/>
      <c r="X32" s="209"/>
      <c r="Y32" s="209"/>
      <c r="Z32" s="209"/>
      <c r="AA32" s="209"/>
      <c r="AB32" s="209"/>
      <c r="AC32" s="209"/>
      <c r="AD32" s="209"/>
      <c r="AE32" s="209"/>
      <c r="AF32" s="209"/>
      <c r="AG32" s="209"/>
      <c r="AH32" s="209"/>
      <c r="AI32" s="209"/>
      <c r="AJ32" s="209"/>
      <c r="AK32" s="209"/>
    </row>
    <row r="33" spans="1:37" s="189" customFormat="1" ht="28.5" x14ac:dyDescent="0.4">
      <c r="A33" s="288" t="s">
        <v>44</v>
      </c>
      <c r="B33" s="470">
        <f>+GOF!B29+DOF!B26+'Special State Appropriations'!B26+'Self Sustaining'!B25</f>
        <v>0</v>
      </c>
      <c r="C33" s="365">
        <f>+GOF!C29+DOF!C26+'Special State Appropriations'!C26+'Self Sustaining'!C25</f>
        <v>0</v>
      </c>
      <c r="D33" s="362"/>
      <c r="E33" s="334"/>
      <c r="F33" s="365">
        <f>+GOF!E29+DOF!E26+'Special State Appropriations'!E26+'Self Sustaining'!E25</f>
        <v>0</v>
      </c>
      <c r="G33" s="446">
        <f>+GOF!F29+DOF!F26+'Special State Appropriations'!F26+'Self Sustaining'!F25</f>
        <v>0</v>
      </c>
      <c r="H33" s="446">
        <f>+GOF!G29+DOF!G26+'Special State Appropriations'!G26+'Self Sustaining'!G25</f>
        <v>0</v>
      </c>
      <c r="I33" s="366"/>
      <c r="J33" s="473">
        <f>+GOF!H29+DOF!H26+'Special State Appropriations'!H26+'Self Sustaining'!H25</f>
        <v>0</v>
      </c>
      <c r="K33" s="316"/>
      <c r="L33" s="473">
        <f>+GOF!K29+DOF!K26+'Special State Appropriations'!K26+'Self Sustaining'!K25</f>
        <v>0</v>
      </c>
      <c r="M33" s="473">
        <f>+GOF!L29+DOF!L26+'Special State Appropriations'!L26+'Self Sustaining'!L25</f>
        <v>0</v>
      </c>
      <c r="N33" s="345"/>
      <c r="O33" s="316"/>
      <c r="P33" s="473">
        <f>+GOF!O29+DOF!O26+'Special State Appropriations'!O26+'Self Sustaining'!O25</f>
        <v>0</v>
      </c>
      <c r="Q33" s="473">
        <f>+GOF!P29+DOF!P26+'Special State Appropriations'!P26+'Self Sustaining'!P25</f>
        <v>0</v>
      </c>
      <c r="R33" s="123"/>
      <c r="S33" s="197"/>
      <c r="T33" s="188"/>
      <c r="U33" s="188"/>
      <c r="V33" s="188"/>
      <c r="W33" s="188"/>
      <c r="X33" s="188"/>
      <c r="Y33" s="188"/>
      <c r="Z33" s="188"/>
      <c r="AA33" s="188"/>
      <c r="AB33" s="188"/>
      <c r="AC33" s="188"/>
      <c r="AD33" s="188"/>
      <c r="AE33" s="188"/>
      <c r="AF33" s="188"/>
      <c r="AG33" s="188"/>
      <c r="AH33" s="188"/>
      <c r="AI33" s="188"/>
      <c r="AJ33" s="188"/>
      <c r="AK33" s="188"/>
    </row>
    <row r="34" spans="1:37" s="189" customFormat="1" ht="15" customHeight="1" x14ac:dyDescent="0.4">
      <c r="A34" s="227" t="s">
        <v>45</v>
      </c>
      <c r="B34" s="466">
        <f>+GOF!B30+DOF!B27+'Special State Appropriations'!B27+'Self Sustaining'!B26</f>
        <v>0</v>
      </c>
      <c r="C34" s="365">
        <f>+GOF!C30+DOF!C27+'Special State Appropriations'!C27+'Self Sustaining'!C26</f>
        <v>0</v>
      </c>
      <c r="D34" s="362"/>
      <c r="E34" s="334"/>
      <c r="F34" s="365">
        <f>+GOF!E30+DOF!E27+'Special State Appropriations'!E27+'Self Sustaining'!E26</f>
        <v>0</v>
      </c>
      <c r="G34" s="444">
        <f>+GOF!F30+DOF!F27+'Special State Appropriations'!F27+'Self Sustaining'!F26</f>
        <v>0</v>
      </c>
      <c r="H34" s="444">
        <f>+GOF!G30+DOF!G27+'Special State Appropriations'!G27+'Self Sustaining'!G26</f>
        <v>0</v>
      </c>
      <c r="I34" s="345"/>
      <c r="J34" s="346">
        <f>+GOF!H30+DOF!H27+'Special State Appropriations'!H27+'Self Sustaining'!H26</f>
        <v>0</v>
      </c>
      <c r="K34" s="316"/>
      <c r="L34" s="346">
        <f>+GOF!K30+DOF!K27+'Special State Appropriations'!K27+'Self Sustaining'!K26</f>
        <v>0</v>
      </c>
      <c r="M34" s="346">
        <f>+GOF!L30+DOF!L27+'Special State Appropriations'!L27+'Self Sustaining'!L26</f>
        <v>0</v>
      </c>
      <c r="N34" s="345"/>
      <c r="O34" s="316"/>
      <c r="P34" s="346">
        <f>+GOF!O30+DOF!O27+'Special State Appropriations'!O27+'Self Sustaining'!O26</f>
        <v>0</v>
      </c>
      <c r="Q34" s="346">
        <f>+GOF!P30+DOF!P27+'Special State Appropriations'!P27+'Self Sustaining'!P26</f>
        <v>0</v>
      </c>
      <c r="R34" s="123"/>
      <c r="S34" s="197"/>
      <c r="T34" s="188"/>
      <c r="U34" s="188"/>
      <c r="V34" s="188"/>
      <c r="W34" s="188"/>
      <c r="X34" s="188"/>
      <c r="Y34" s="188"/>
      <c r="Z34" s="188"/>
      <c r="AA34" s="188"/>
      <c r="AB34" s="188"/>
      <c r="AC34" s="188"/>
      <c r="AD34" s="188"/>
      <c r="AE34" s="188"/>
      <c r="AF34" s="188"/>
      <c r="AG34" s="188"/>
      <c r="AH34" s="188"/>
      <c r="AI34" s="188"/>
      <c r="AJ34" s="188"/>
      <c r="AK34" s="188"/>
    </row>
    <row r="35" spans="1:37" s="189" customFormat="1" ht="15" customHeight="1" x14ac:dyDescent="0.4">
      <c r="A35" s="227" t="s">
        <v>46</v>
      </c>
      <c r="B35" s="471">
        <f>+GOF!B31+DOF!B28+'Special State Appropriations'!B28+'Self Sustaining'!B27</f>
        <v>0</v>
      </c>
      <c r="C35" s="365">
        <f>+GOF!C31+DOF!C28+'Special State Appropriations'!C28+'Self Sustaining'!C27</f>
        <v>0</v>
      </c>
      <c r="D35" s="362"/>
      <c r="E35" s="334"/>
      <c r="F35" s="365">
        <f>+GOF!E31+DOF!E28+'Special State Appropriations'!E28+'Self Sustaining'!E27</f>
        <v>0</v>
      </c>
      <c r="G35" s="447">
        <f>+GOF!F31+DOF!F28+'Special State Appropriations'!F28+'Self Sustaining'!F27</f>
        <v>0</v>
      </c>
      <c r="H35" s="447">
        <f>+GOF!G31+DOF!G28+'Special State Appropriations'!G28+'Self Sustaining'!G27</f>
        <v>0</v>
      </c>
      <c r="I35" s="352"/>
      <c r="J35" s="474">
        <f>+GOF!H31+DOF!H28+'Special State Appropriations'!H28+'Self Sustaining'!H27</f>
        <v>0</v>
      </c>
      <c r="K35" s="316"/>
      <c r="L35" s="474">
        <f>+GOF!K31+DOF!K28+'Special State Appropriations'!K28+'Self Sustaining'!K27</f>
        <v>0</v>
      </c>
      <c r="M35" s="474">
        <f>+GOF!L31+DOF!L28+'Special State Appropriations'!L28+'Self Sustaining'!L27</f>
        <v>0</v>
      </c>
      <c r="N35" s="345"/>
      <c r="O35" s="316"/>
      <c r="P35" s="474">
        <f>+GOF!O31+DOF!O28+'Special State Appropriations'!O28+'Self Sustaining'!O27</f>
        <v>0</v>
      </c>
      <c r="Q35" s="474">
        <f>+GOF!P31+DOF!P28+'Special State Appropriations'!P28+'Self Sustaining'!P27</f>
        <v>0</v>
      </c>
      <c r="R35" s="123"/>
      <c r="S35" s="197"/>
      <c r="T35" s="188"/>
      <c r="U35" s="188"/>
      <c r="V35" s="188"/>
      <c r="W35" s="188"/>
      <c r="X35" s="188"/>
      <c r="Y35" s="188"/>
      <c r="Z35" s="188"/>
      <c r="AA35" s="188"/>
      <c r="AB35" s="188"/>
      <c r="AC35" s="188"/>
      <c r="AD35" s="188"/>
      <c r="AE35" s="188"/>
      <c r="AF35" s="188"/>
      <c r="AG35" s="188"/>
      <c r="AH35" s="188"/>
      <c r="AI35" s="188"/>
      <c r="AJ35" s="188"/>
      <c r="AK35" s="188"/>
    </row>
    <row r="36" spans="1:37" s="210" customFormat="1" ht="15.75" x14ac:dyDescent="0.4">
      <c r="A36" s="238" t="s">
        <v>47</v>
      </c>
      <c r="B36" s="235">
        <f>SUM(B32:B35)</f>
        <v>0</v>
      </c>
      <c r="C36" s="235">
        <f>SUM(C32:C35)</f>
        <v>0</v>
      </c>
      <c r="D36" s="353"/>
      <c r="E36" s="334"/>
      <c r="F36" s="235">
        <f>SUM(F32:F35)</f>
        <v>0</v>
      </c>
      <c r="G36" s="426">
        <f>SUM(G32:G35)</f>
        <v>0</v>
      </c>
      <c r="H36" s="426">
        <f>SUM(H32:H35)</f>
        <v>0</v>
      </c>
      <c r="I36" s="240"/>
      <c r="J36" s="240">
        <f>SUM(J32:J35)</f>
        <v>0</v>
      </c>
      <c r="K36" s="316"/>
      <c r="L36" s="240">
        <f>SUM(L32:L35)</f>
        <v>0</v>
      </c>
      <c r="M36" s="240">
        <f>SUM(M32:M35)</f>
        <v>0</v>
      </c>
      <c r="N36" s="239"/>
      <c r="O36" s="316"/>
      <c r="P36" s="240">
        <f>SUM(P32:P35)</f>
        <v>0</v>
      </c>
      <c r="Q36" s="240">
        <f>SUM(Q32:Q35)</f>
        <v>0</v>
      </c>
      <c r="R36" s="268"/>
      <c r="S36" s="197"/>
      <c r="T36" s="188"/>
      <c r="U36" s="188"/>
      <c r="V36" s="188"/>
      <c r="W36" s="188"/>
      <c r="X36" s="188"/>
      <c r="Y36" s="188"/>
      <c r="Z36" s="188"/>
      <c r="AA36" s="188"/>
      <c r="AB36" s="188"/>
      <c r="AC36" s="188"/>
      <c r="AD36" s="188"/>
      <c r="AE36" s="188"/>
      <c r="AF36" s="188"/>
      <c r="AG36" s="188"/>
      <c r="AH36" s="188"/>
      <c r="AI36" s="188"/>
      <c r="AJ36" s="188"/>
      <c r="AK36" s="188"/>
    </row>
    <row r="37" spans="1:37" s="210" customFormat="1" ht="18.75" customHeight="1" thickBot="1" x14ac:dyDescent="0.45">
      <c r="A37" s="266" t="s">
        <v>48</v>
      </c>
      <c r="B37" s="272">
        <f>+B19-B36</f>
        <v>0</v>
      </c>
      <c r="C37" s="272">
        <f>+C19-C36</f>
        <v>0</v>
      </c>
      <c r="D37" s="353"/>
      <c r="E37" s="367"/>
      <c r="F37" s="272">
        <f>+F19-F36</f>
        <v>0</v>
      </c>
      <c r="G37" s="427">
        <f>+G19-G36</f>
        <v>0</v>
      </c>
      <c r="H37" s="427">
        <f>+H19-H36</f>
        <v>0</v>
      </c>
      <c r="I37" s="273"/>
      <c r="J37" s="273">
        <f>+J19-J36</f>
        <v>0</v>
      </c>
      <c r="K37" s="368"/>
      <c r="L37" s="273">
        <f>+L19-L36</f>
        <v>0</v>
      </c>
      <c r="M37" s="273">
        <f>+M19-M36</f>
        <v>0</v>
      </c>
      <c r="N37" s="267"/>
      <c r="O37" s="368"/>
      <c r="P37" s="273">
        <f>+P19-P36</f>
        <v>0</v>
      </c>
      <c r="Q37" s="273">
        <f>+Q19-Q36</f>
        <v>0</v>
      </c>
      <c r="R37" s="269"/>
      <c r="S37" s="197"/>
      <c r="T37" s="188"/>
      <c r="U37" s="188"/>
      <c r="V37" s="188"/>
      <c r="W37" s="188"/>
      <c r="X37" s="188"/>
      <c r="Y37" s="188"/>
      <c r="Z37" s="188"/>
      <c r="AA37" s="188"/>
      <c r="AB37" s="188"/>
      <c r="AC37" s="188"/>
      <c r="AD37" s="188"/>
      <c r="AE37" s="188"/>
      <c r="AF37" s="188"/>
      <c r="AG37" s="188"/>
      <c r="AH37" s="188"/>
      <c r="AI37" s="188"/>
      <c r="AJ37" s="188"/>
      <c r="AK37" s="188"/>
    </row>
    <row r="38" spans="1:37" ht="6.75" customHeight="1" thickTop="1" x14ac:dyDescent="0.4">
      <c r="A38" s="228"/>
      <c r="B38" s="334"/>
      <c r="C38" s="334"/>
      <c r="D38" s="334"/>
      <c r="E38" s="334"/>
      <c r="F38" s="334"/>
      <c r="G38" s="355"/>
      <c r="H38" s="355"/>
      <c r="I38" s="369"/>
      <c r="J38" s="370"/>
      <c r="K38" s="316"/>
      <c r="L38" s="370"/>
      <c r="M38" s="370"/>
      <c r="N38" s="371"/>
      <c r="O38" s="316"/>
      <c r="P38" s="370"/>
      <c r="Q38" s="370"/>
      <c r="S38" s="197"/>
      <c r="T38" s="188"/>
      <c r="U38" s="188"/>
      <c r="V38" s="188"/>
      <c r="W38" s="188"/>
      <c r="X38" s="188"/>
      <c r="Y38" s="188"/>
      <c r="Z38" s="188"/>
      <c r="AA38" s="188"/>
      <c r="AB38" s="188"/>
      <c r="AC38" s="188"/>
      <c r="AD38" s="188"/>
      <c r="AE38" s="188"/>
      <c r="AF38" s="188"/>
      <c r="AG38" s="188"/>
      <c r="AH38" s="188"/>
      <c r="AI38" s="188"/>
      <c r="AJ38" s="188"/>
      <c r="AK38" s="188"/>
    </row>
    <row r="39" spans="1:37" ht="15" x14ac:dyDescent="0.4">
      <c r="A39" s="262" t="s">
        <v>89</v>
      </c>
      <c r="B39" s="375">
        <f>+GOF!B35+DOF!B32+'Special State Appropriations'!B32+'Self Sustaining'!B31</f>
        <v>0</v>
      </c>
      <c r="C39" s="375">
        <f>+GOF!C35+DOF!C32+'Special State Appropriations'!C32+'Self Sustaining'!C31</f>
        <v>0</v>
      </c>
      <c r="D39" s="377"/>
      <c r="E39" s="378"/>
      <c r="F39" s="375">
        <f>+GOF!E35+DOF!E32+'Special State Appropriations'!E32+'Self Sustaining'!E31</f>
        <v>0</v>
      </c>
      <c r="G39" s="373">
        <f>+GOF!F35+DOF!F32+'Special State Appropriations'!F32+'Self Sustaining'!F31</f>
        <v>0</v>
      </c>
      <c r="H39" s="373">
        <f>+GOF!G35+DOF!G32+'Special State Appropriations'!G32+'Self Sustaining'!G31</f>
        <v>0</v>
      </c>
      <c r="I39" s="379"/>
      <c r="J39" s="380">
        <f>+GOF!H35+DOF!H32+'Special State Appropriations'!H32+'Self Sustaining'!H31</f>
        <v>0</v>
      </c>
      <c r="K39" s="372"/>
      <c r="L39" s="380">
        <f>+GOF!K35+DOF!K32+'Special State Appropriations'!K32+'Self Sustaining'!K31</f>
        <v>0</v>
      </c>
      <c r="M39" s="380">
        <f>+GOF!L35+DOF!L32+'Special State Appropriations'!L32+'Self Sustaining'!L31</f>
        <v>0</v>
      </c>
      <c r="N39" s="381"/>
      <c r="O39" s="372"/>
      <c r="P39" s="380">
        <f>+GOF!O35+DOF!O32+'Special State Appropriations'!O32+'Self Sustaining'!O31</f>
        <v>0</v>
      </c>
      <c r="Q39" s="380">
        <f>+GOF!P35+DOF!P32+'Special State Appropriations'!P32+'Self Sustaining'!P31</f>
        <v>0</v>
      </c>
      <c r="S39" s="394"/>
      <c r="T39" s="188"/>
      <c r="U39" s="188"/>
      <c r="V39" s="188"/>
      <c r="W39" s="188"/>
      <c r="X39" s="188"/>
      <c r="Y39" s="188"/>
      <c r="Z39" s="188"/>
      <c r="AA39" s="188"/>
      <c r="AB39" s="188"/>
      <c r="AC39" s="188"/>
      <c r="AD39" s="188"/>
      <c r="AE39" s="188"/>
      <c r="AF39" s="188"/>
      <c r="AG39" s="188"/>
      <c r="AH39" s="188"/>
      <c r="AI39" s="188"/>
      <c r="AJ39" s="188"/>
      <c r="AK39" s="188"/>
    </row>
    <row r="40" spans="1:37" ht="15" x14ac:dyDescent="0.4">
      <c r="A40" s="263" t="s">
        <v>48</v>
      </c>
      <c r="B40" s="332">
        <f>+GOF!B36+DOF!B33+'Special State Appropriations'!B33+'Self Sustaining'!B32</f>
        <v>0</v>
      </c>
      <c r="C40" s="332">
        <f>+GOF!C36+DOF!C33+'Special State Appropriations'!C33+'Self Sustaining'!C32</f>
        <v>0</v>
      </c>
      <c r="D40" s="377"/>
      <c r="E40" s="378"/>
      <c r="F40" s="375">
        <f>+GOF!E36+DOF!E33+'Special State Appropriations'!E33+'Self Sustaining'!E32</f>
        <v>0</v>
      </c>
      <c r="G40" s="374">
        <f>+G37</f>
        <v>0</v>
      </c>
      <c r="H40" s="374">
        <f>+H37</f>
        <v>0</v>
      </c>
      <c r="I40" s="379"/>
      <c r="J40" s="265">
        <f>+GOF!H36+DOF!H33+'Special State Appropriations'!H33+'Self Sustaining'!H32</f>
        <v>0</v>
      </c>
      <c r="K40" s="372"/>
      <c r="L40" s="265">
        <f>+GOF!K36+DOF!K33+'Special State Appropriations'!K33+'Self Sustaining'!K32</f>
        <v>0</v>
      </c>
      <c r="M40" s="265">
        <f>+GOF!L36+DOF!L33+'Special State Appropriations'!L33+'Self Sustaining'!L32</f>
        <v>0</v>
      </c>
      <c r="N40" s="264"/>
      <c r="O40" s="372"/>
      <c r="P40" s="265">
        <f>+GOF!O36+DOF!O33+'Special State Appropriations'!O33+'Self Sustaining'!O32</f>
        <v>0</v>
      </c>
      <c r="Q40" s="265">
        <f>+GOF!P36+DOF!P33+'Special State Appropriations'!P33+'Self Sustaining'!P32</f>
        <v>0</v>
      </c>
      <c r="S40" s="197"/>
      <c r="T40" s="188"/>
      <c r="U40" s="188"/>
      <c r="V40" s="188"/>
      <c r="W40" s="188"/>
      <c r="X40" s="188"/>
      <c r="Y40" s="188"/>
      <c r="Z40" s="188"/>
      <c r="AA40" s="188"/>
      <c r="AB40" s="188"/>
      <c r="AC40" s="188"/>
      <c r="AD40" s="188"/>
      <c r="AE40" s="188"/>
      <c r="AF40" s="188"/>
      <c r="AG40" s="188"/>
      <c r="AH40" s="188"/>
      <c r="AI40" s="188"/>
      <c r="AJ40" s="188"/>
      <c r="AK40" s="188"/>
    </row>
    <row r="41" spans="1:37" ht="15.75" x14ac:dyDescent="0.4">
      <c r="A41" s="263" t="s">
        <v>90</v>
      </c>
      <c r="B41" s="332">
        <f>+GOF!B38+'Special State Appropriations'!B34</f>
        <v>0</v>
      </c>
      <c r="C41" s="332">
        <f>+GOF!C38+'Special State Appropriations'!C34</f>
        <v>0</v>
      </c>
      <c r="D41" s="377"/>
      <c r="E41" s="378"/>
      <c r="F41" s="332">
        <f>+GOF!E38+'Special State Appropriations'!E34</f>
        <v>0</v>
      </c>
      <c r="G41" s="374">
        <f>+GOF!F38+'Special State Appropriations'!F34</f>
        <v>0</v>
      </c>
      <c r="H41" s="374">
        <f>+GOF!G38+'Special State Appropriations'!G34</f>
        <v>0</v>
      </c>
      <c r="I41" s="374">
        <f>+GOF!H38+'Special State Appropriations'!H34</f>
        <v>0</v>
      </c>
      <c r="J41" s="265">
        <f>+GOF!H38+'Special State Appropriations'!H34</f>
        <v>0</v>
      </c>
      <c r="K41" s="372"/>
      <c r="L41" s="332">
        <f>+GOF!K38+'Special State Appropriations'!K34</f>
        <v>0</v>
      </c>
      <c r="M41" s="332">
        <f>+GOF!L38+'Special State Appropriations'!L34</f>
        <v>0</v>
      </c>
      <c r="N41" s="264"/>
      <c r="O41" s="372"/>
      <c r="P41" s="332">
        <f>+GOF!O38+'Special State Appropriations'!O34</f>
        <v>0</v>
      </c>
      <c r="Q41" s="332">
        <f>+GOF!P38+'Special State Appropriations'!P34</f>
        <v>0</v>
      </c>
      <c r="S41" s="394"/>
      <c r="T41" s="188"/>
      <c r="U41" s="188"/>
      <c r="V41" s="188"/>
      <c r="W41" s="188"/>
      <c r="X41" s="188"/>
      <c r="Y41" s="188"/>
      <c r="Z41" s="188"/>
      <c r="AA41" s="188"/>
      <c r="AB41" s="188"/>
      <c r="AC41" s="188"/>
      <c r="AD41" s="188"/>
      <c r="AE41" s="188"/>
      <c r="AF41" s="188"/>
      <c r="AG41" s="188"/>
      <c r="AH41" s="188"/>
      <c r="AI41" s="188"/>
      <c r="AJ41" s="188"/>
      <c r="AK41" s="188"/>
    </row>
    <row r="42" spans="1:37" ht="15.75" x14ac:dyDescent="0.4">
      <c r="A42" s="258" t="s">
        <v>91</v>
      </c>
      <c r="B42" s="332">
        <f>+GOF!B38+DOF!B34</f>
        <v>0</v>
      </c>
      <c r="C42" s="332">
        <f>+GOF!C38+DOF!C34</f>
        <v>0</v>
      </c>
      <c r="D42" s="377"/>
      <c r="E42" s="378"/>
      <c r="F42" s="332">
        <f>+GOF!E38+DOF!E34</f>
        <v>0</v>
      </c>
      <c r="G42" s="374">
        <f>+GOF!F38+DOF!F34</f>
        <v>0</v>
      </c>
      <c r="H42" s="374">
        <f>+GOF!G38+DOF!G34</f>
        <v>0</v>
      </c>
      <c r="I42" s="374">
        <f>+GOF!H38+DOF!H34</f>
        <v>0</v>
      </c>
      <c r="J42" s="265">
        <f>+GOF!H38+DOF!H34</f>
        <v>0</v>
      </c>
      <c r="K42" s="372"/>
      <c r="L42" s="332">
        <f>+GOF!K38+DOF!K34</f>
        <v>0</v>
      </c>
      <c r="M42" s="332">
        <f>+GOF!L38+DOF!L34</f>
        <v>0</v>
      </c>
      <c r="N42" s="264"/>
      <c r="O42" s="372"/>
      <c r="P42" s="332">
        <f>+GOF!O38+DOF!O34</f>
        <v>0</v>
      </c>
      <c r="Q42" s="332">
        <f>+GOF!P38+DOF!P34</f>
        <v>0</v>
      </c>
      <c r="S42" s="394"/>
      <c r="T42" s="188"/>
      <c r="U42" s="188"/>
      <c r="V42" s="188"/>
      <c r="W42" s="188"/>
      <c r="X42" s="188"/>
      <c r="Y42" s="188"/>
      <c r="Z42" s="188"/>
      <c r="AA42" s="188"/>
      <c r="AB42" s="188"/>
      <c r="AC42" s="188"/>
      <c r="AD42" s="188"/>
      <c r="AE42" s="188"/>
      <c r="AF42" s="188"/>
      <c r="AG42" s="188"/>
      <c r="AH42" s="188"/>
      <c r="AI42" s="188"/>
      <c r="AJ42" s="188"/>
      <c r="AK42" s="188"/>
    </row>
    <row r="43" spans="1:37" ht="15.75" x14ac:dyDescent="0.4">
      <c r="A43" s="514" t="s">
        <v>92</v>
      </c>
      <c r="B43" s="376">
        <f>+GOF!B39+DOF!B35+'Special State Appropriations'!B35+'Self Sustaining'!B33</f>
        <v>0</v>
      </c>
      <c r="C43" s="376">
        <f>+GOF!C39+DOF!C35+'Special State Appropriations'!C35+'Self Sustaining'!C33</f>
        <v>0</v>
      </c>
      <c r="D43" s="377"/>
      <c r="E43" s="378"/>
      <c r="F43" s="375">
        <f>+GOF!E39+DOF!E35+'Special State Appropriations'!E35+'Self Sustaining'!E33</f>
        <v>0</v>
      </c>
      <c r="G43" s="373">
        <f>+GOF!F39+DOF!F35+'Special State Appropriations'!F35+'Self Sustaining'!F33</f>
        <v>0</v>
      </c>
      <c r="H43" s="373">
        <f>+GOF!G39+DOF!G35+'Special State Appropriations'!G35+'Self Sustaining'!G33</f>
        <v>0</v>
      </c>
      <c r="I43" s="379"/>
      <c r="J43" s="380">
        <f>+GOF!H39+DOF!H35+'Special State Appropriations'!H35+'Self Sustaining'!H33</f>
        <v>0</v>
      </c>
      <c r="K43" s="380"/>
      <c r="L43" s="380">
        <f>+GOF!K39+DOF!K35+'Special State Appropriations'!K35+'Self Sustaining'!K33</f>
        <v>0</v>
      </c>
      <c r="M43" s="380">
        <f>+GOF!L39+DOF!L35+'Special State Appropriations'!L35+'Self Sustaining'!L33</f>
        <v>0</v>
      </c>
      <c r="N43" s="381"/>
      <c r="O43" s="372"/>
      <c r="P43" s="380">
        <f>+GOF!O39+DOF!O35+'Special State Appropriations'!O35+'Self Sustaining'!O33</f>
        <v>0</v>
      </c>
      <c r="Q43" s="380">
        <f>+GOF!P39+DOF!P35+'Special State Appropriations'!P35+'Self Sustaining'!P33</f>
        <v>0</v>
      </c>
      <c r="S43" s="394"/>
      <c r="T43" s="188"/>
      <c r="U43" s="188"/>
      <c r="V43" s="188"/>
      <c r="W43" s="188"/>
      <c r="X43" s="188"/>
      <c r="Y43" s="188"/>
      <c r="Z43" s="188"/>
      <c r="AA43" s="188"/>
      <c r="AB43" s="188"/>
      <c r="AC43" s="188"/>
      <c r="AD43" s="188"/>
      <c r="AE43" s="188"/>
      <c r="AF43" s="188"/>
      <c r="AG43" s="188"/>
      <c r="AH43" s="188"/>
      <c r="AI43" s="188"/>
      <c r="AJ43" s="188"/>
      <c r="AK43" s="188"/>
    </row>
    <row r="44" spans="1:37" ht="15" x14ac:dyDescent="0.4">
      <c r="A44" s="382"/>
      <c r="B44" s="382"/>
      <c r="C44" s="382"/>
      <c r="D44" s="382"/>
      <c r="E44" s="382"/>
      <c r="F44" s="382"/>
      <c r="G44" s="382"/>
      <c r="H44" s="382"/>
      <c r="I44" s="382"/>
      <c r="J44" s="382"/>
      <c r="K44" s="382"/>
      <c r="L44" s="382"/>
      <c r="M44" s="382"/>
      <c r="N44" s="382"/>
      <c r="O44" s="382"/>
      <c r="P44" s="382"/>
      <c r="Q44" s="383"/>
      <c r="S44" s="197"/>
      <c r="T44" s="188"/>
      <c r="U44" s="188"/>
      <c r="V44" s="188"/>
      <c r="W44" s="188"/>
      <c r="X44" s="188"/>
      <c r="Y44" s="188"/>
      <c r="Z44" s="188"/>
      <c r="AA44" s="188"/>
      <c r="AB44" s="188"/>
      <c r="AC44" s="188"/>
      <c r="AD44" s="188"/>
      <c r="AE44" s="188"/>
      <c r="AF44" s="188"/>
      <c r="AG44" s="188"/>
      <c r="AH44" s="188"/>
      <c r="AI44" s="188"/>
      <c r="AJ44" s="188"/>
      <c r="AK44" s="188"/>
    </row>
    <row r="45" spans="1:37" ht="15" x14ac:dyDescent="0.4">
      <c r="A45" s="382"/>
      <c r="B45" s="382"/>
      <c r="C45" s="382"/>
      <c r="D45" s="382"/>
      <c r="E45" s="382"/>
      <c r="F45" s="382"/>
      <c r="G45" s="382"/>
      <c r="H45" s="382"/>
      <c r="I45" s="382"/>
      <c r="J45" s="382"/>
      <c r="K45" s="382"/>
      <c r="L45" s="382"/>
      <c r="M45" s="382"/>
      <c r="N45" s="382"/>
      <c r="O45" s="382"/>
      <c r="P45" s="382"/>
      <c r="Q45" s="383"/>
      <c r="S45" s="197"/>
      <c r="T45" s="188"/>
      <c r="U45" s="188"/>
      <c r="V45" s="188"/>
      <c r="W45" s="188"/>
      <c r="X45" s="188"/>
      <c r="Y45" s="188"/>
      <c r="Z45" s="188"/>
      <c r="AA45" s="188"/>
      <c r="AB45" s="188"/>
      <c r="AC45" s="188"/>
      <c r="AD45" s="188"/>
      <c r="AE45" s="188"/>
      <c r="AF45" s="188"/>
      <c r="AG45" s="188"/>
      <c r="AH45" s="188"/>
      <c r="AI45" s="188"/>
      <c r="AJ45" s="188"/>
      <c r="AK45" s="188"/>
    </row>
    <row r="46" spans="1:37" ht="14.25" x14ac:dyDescent="0.35">
      <c r="A46" s="382"/>
      <c r="B46" s="382"/>
      <c r="C46" s="382"/>
      <c r="D46" s="382"/>
      <c r="E46" s="382"/>
      <c r="F46" s="382"/>
      <c r="G46" s="382"/>
      <c r="H46" s="382"/>
      <c r="I46" s="382"/>
      <c r="J46" s="382"/>
      <c r="K46" s="382"/>
      <c r="L46" s="382"/>
      <c r="M46" s="382"/>
      <c r="N46" s="382"/>
      <c r="O46" s="382"/>
      <c r="P46" s="382"/>
      <c r="Q46" s="383"/>
    </row>
    <row r="47" spans="1:37" ht="14.25" x14ac:dyDescent="0.35">
      <c r="A47" s="382"/>
      <c r="B47" s="382"/>
      <c r="C47" s="382"/>
      <c r="D47" s="382"/>
      <c r="E47" s="382"/>
      <c r="F47" s="382"/>
      <c r="G47" s="382"/>
      <c r="H47" s="382"/>
      <c r="I47" s="382"/>
      <c r="J47" s="382"/>
      <c r="K47" s="382"/>
      <c r="L47" s="382"/>
      <c r="M47" s="382"/>
      <c r="N47" s="382"/>
      <c r="O47" s="382"/>
      <c r="P47" s="382"/>
      <c r="Q47" s="383"/>
    </row>
    <row r="48" spans="1:37" ht="14.25" x14ac:dyDescent="0.35">
      <c r="A48" s="382"/>
      <c r="B48" s="382"/>
      <c r="C48" s="382"/>
      <c r="D48" s="382"/>
      <c r="E48" s="382"/>
      <c r="F48" s="382"/>
      <c r="G48" s="382"/>
      <c r="H48" s="382"/>
      <c r="I48" s="382"/>
      <c r="J48" s="382"/>
      <c r="K48" s="382"/>
      <c r="L48" s="382"/>
      <c r="M48" s="382"/>
      <c r="N48" s="382"/>
      <c r="O48" s="382"/>
      <c r="P48" s="382"/>
      <c r="Q48" s="383"/>
    </row>
    <row r="49" spans="1:17" ht="14.25" x14ac:dyDescent="0.35">
      <c r="A49" s="382"/>
      <c r="B49" s="382"/>
      <c r="C49" s="382"/>
      <c r="D49" s="382"/>
      <c r="E49" s="382"/>
      <c r="F49" s="382"/>
      <c r="G49" s="382"/>
      <c r="H49" s="382"/>
      <c r="I49" s="382"/>
      <c r="J49" s="382"/>
      <c r="K49" s="382"/>
      <c r="L49" s="382"/>
      <c r="M49" s="382"/>
      <c r="N49" s="382"/>
      <c r="O49" s="382"/>
      <c r="P49" s="382"/>
      <c r="Q49" s="383"/>
    </row>
    <row r="50" spans="1:17" ht="14.25" x14ac:dyDescent="0.35">
      <c r="A50" s="382"/>
      <c r="B50" s="382"/>
      <c r="C50" s="382"/>
      <c r="D50" s="382"/>
      <c r="E50" s="382"/>
      <c r="F50" s="382"/>
      <c r="G50" s="382"/>
      <c r="H50" s="382"/>
      <c r="I50" s="382"/>
      <c r="J50" s="382"/>
      <c r="K50" s="382"/>
      <c r="L50" s="382"/>
      <c r="M50" s="382"/>
      <c r="N50" s="382"/>
      <c r="O50" s="382"/>
      <c r="P50" s="382"/>
      <c r="Q50" s="383"/>
    </row>
    <row r="51" spans="1:17" ht="14.25" x14ac:dyDescent="0.35">
      <c r="A51" s="382"/>
      <c r="B51" s="382"/>
      <c r="C51" s="382"/>
      <c r="D51" s="382"/>
      <c r="E51" s="382"/>
      <c r="F51" s="382"/>
      <c r="G51" s="382"/>
      <c r="H51" s="382"/>
      <c r="I51" s="382"/>
      <c r="J51" s="382"/>
      <c r="K51" s="382"/>
      <c r="L51" s="382"/>
      <c r="M51" s="382"/>
      <c r="N51" s="382"/>
      <c r="O51" s="382"/>
      <c r="P51" s="382"/>
      <c r="Q51" s="383"/>
    </row>
    <row r="52" spans="1:17" ht="14.25" x14ac:dyDescent="0.35">
      <c r="A52" s="382"/>
      <c r="B52" s="382"/>
      <c r="C52" s="382"/>
      <c r="D52" s="382"/>
      <c r="E52" s="382"/>
      <c r="F52" s="382"/>
      <c r="G52" s="382"/>
      <c r="H52" s="382"/>
      <c r="I52" s="382"/>
      <c r="J52" s="382"/>
      <c r="K52" s="382"/>
      <c r="L52" s="382"/>
      <c r="M52" s="382"/>
      <c r="N52" s="382"/>
      <c r="O52" s="382"/>
      <c r="P52" s="382"/>
      <c r="Q52" s="383"/>
    </row>
    <row r="53" spans="1:17" ht="14.25" x14ac:dyDescent="0.35">
      <c r="A53" s="382"/>
      <c r="B53" s="382"/>
      <c r="C53" s="382"/>
      <c r="D53" s="382"/>
      <c r="E53" s="382"/>
      <c r="F53" s="382"/>
      <c r="G53" s="382"/>
      <c r="H53" s="382"/>
      <c r="I53" s="382"/>
      <c r="J53" s="382"/>
      <c r="K53" s="382"/>
      <c r="L53" s="382"/>
      <c r="M53" s="382"/>
      <c r="N53" s="382"/>
      <c r="O53" s="382"/>
      <c r="P53" s="382"/>
      <c r="Q53" s="383"/>
    </row>
    <row r="54" spans="1:17" ht="14.25" x14ac:dyDescent="0.35">
      <c r="A54" s="382"/>
      <c r="B54" s="382"/>
      <c r="C54" s="382"/>
      <c r="D54" s="382"/>
      <c r="E54" s="382"/>
      <c r="F54" s="382"/>
      <c r="G54" s="382"/>
      <c r="H54" s="382"/>
      <c r="I54" s="382"/>
      <c r="J54" s="382"/>
      <c r="K54" s="382"/>
      <c r="L54" s="382"/>
      <c r="M54" s="382"/>
      <c r="N54" s="382"/>
      <c r="O54" s="382"/>
      <c r="P54" s="382"/>
      <c r="Q54" s="383"/>
    </row>
    <row r="55" spans="1:17" ht="14.25" x14ac:dyDescent="0.35">
      <c r="A55" s="382"/>
      <c r="B55" s="382"/>
      <c r="C55" s="382"/>
      <c r="D55" s="382"/>
      <c r="E55" s="382"/>
      <c r="F55" s="382"/>
      <c r="G55" s="382"/>
      <c r="H55" s="382"/>
      <c r="I55" s="382"/>
      <c r="J55" s="382"/>
      <c r="K55" s="382"/>
      <c r="L55" s="382"/>
      <c r="M55" s="382"/>
      <c r="N55" s="382"/>
      <c r="O55" s="382"/>
      <c r="P55" s="382"/>
      <c r="Q55" s="383"/>
    </row>
    <row r="56" spans="1:17" ht="14.25" x14ac:dyDescent="0.35">
      <c r="A56" s="382"/>
      <c r="B56" s="382"/>
      <c r="C56" s="382"/>
      <c r="D56" s="382"/>
      <c r="E56" s="382"/>
      <c r="F56" s="382"/>
      <c r="G56" s="382"/>
      <c r="H56" s="382"/>
      <c r="I56" s="382"/>
      <c r="J56" s="382"/>
      <c r="K56" s="382"/>
      <c r="L56" s="382"/>
      <c r="M56" s="382"/>
      <c r="N56" s="382"/>
      <c r="O56" s="382"/>
      <c r="P56" s="382"/>
      <c r="Q56" s="383"/>
    </row>
    <row r="57" spans="1:17" ht="14.25" x14ac:dyDescent="0.35">
      <c r="A57" s="382"/>
      <c r="B57" s="382"/>
      <c r="C57" s="382"/>
      <c r="D57" s="382"/>
      <c r="E57" s="382"/>
      <c r="F57" s="382"/>
      <c r="G57" s="382"/>
      <c r="H57" s="382"/>
      <c r="I57" s="382"/>
      <c r="J57" s="382"/>
      <c r="K57" s="382"/>
      <c r="L57" s="382"/>
      <c r="M57" s="382"/>
      <c r="N57" s="382"/>
      <c r="O57" s="382"/>
      <c r="P57" s="382"/>
      <c r="Q57" s="383"/>
    </row>
    <row r="58" spans="1:17" ht="14.25" x14ac:dyDescent="0.35">
      <c r="A58" s="382"/>
      <c r="B58" s="382"/>
      <c r="C58" s="382"/>
      <c r="D58" s="382"/>
      <c r="E58" s="382"/>
      <c r="F58" s="382"/>
      <c r="G58" s="382"/>
      <c r="H58" s="382"/>
      <c r="I58" s="382"/>
      <c r="J58" s="382"/>
      <c r="K58" s="382"/>
      <c r="L58" s="382"/>
      <c r="M58" s="382"/>
      <c r="N58" s="382"/>
      <c r="O58" s="382"/>
      <c r="P58" s="382"/>
      <c r="Q58" s="383"/>
    </row>
    <row r="59" spans="1:17" ht="14.25" x14ac:dyDescent="0.35">
      <c r="A59" s="382"/>
      <c r="B59" s="382"/>
      <c r="C59" s="382"/>
      <c r="D59" s="382"/>
      <c r="E59" s="382"/>
      <c r="F59" s="382"/>
      <c r="G59" s="382"/>
      <c r="H59" s="382"/>
      <c r="I59" s="382"/>
      <c r="J59" s="382"/>
      <c r="K59" s="382"/>
      <c r="L59" s="382"/>
      <c r="M59" s="382"/>
      <c r="N59" s="382"/>
      <c r="O59" s="382"/>
      <c r="P59" s="382"/>
      <c r="Q59" s="383"/>
    </row>
    <row r="60" spans="1:17" ht="14.25" x14ac:dyDescent="0.35">
      <c r="A60" s="382"/>
      <c r="B60" s="382"/>
      <c r="C60" s="382"/>
      <c r="D60" s="382"/>
      <c r="E60" s="382"/>
      <c r="F60" s="382"/>
      <c r="G60" s="382"/>
      <c r="H60" s="382"/>
      <c r="I60" s="382"/>
      <c r="J60" s="382"/>
      <c r="K60" s="382"/>
      <c r="L60" s="382"/>
      <c r="M60" s="382"/>
      <c r="N60" s="382"/>
      <c r="O60" s="382"/>
      <c r="P60" s="382"/>
      <c r="Q60" s="383"/>
    </row>
    <row r="61" spans="1:17" ht="14.25" x14ac:dyDescent="0.35">
      <c r="A61" s="382"/>
      <c r="B61" s="382"/>
      <c r="C61" s="382"/>
      <c r="D61" s="382"/>
      <c r="E61" s="382"/>
      <c r="F61" s="382"/>
      <c r="G61" s="382"/>
      <c r="H61" s="382"/>
      <c r="I61" s="382"/>
      <c r="J61" s="382"/>
      <c r="K61" s="382"/>
      <c r="L61" s="382"/>
      <c r="M61" s="382"/>
      <c r="N61" s="382"/>
      <c r="O61" s="382"/>
      <c r="P61" s="382"/>
      <c r="Q61" s="383"/>
    </row>
    <row r="62" spans="1:17" ht="14.25" x14ac:dyDescent="0.35">
      <c r="A62" s="382"/>
      <c r="B62" s="382"/>
      <c r="C62" s="382"/>
      <c r="D62" s="382"/>
      <c r="E62" s="382"/>
      <c r="F62" s="382"/>
      <c r="G62" s="382"/>
      <c r="H62" s="382"/>
      <c r="I62" s="382"/>
      <c r="J62" s="382"/>
      <c r="K62" s="382"/>
      <c r="L62" s="382"/>
      <c r="M62" s="382"/>
      <c r="N62" s="382"/>
      <c r="O62" s="382"/>
      <c r="P62" s="382"/>
      <c r="Q62" s="383"/>
    </row>
    <row r="63" spans="1:17" x14ac:dyDescent="0.35">
      <c r="K63" s="179"/>
    </row>
    <row r="64" spans="1:17" x14ac:dyDescent="0.35">
      <c r="K64" s="179"/>
    </row>
    <row r="65" spans="11:11" x14ac:dyDescent="0.35">
      <c r="K65" s="179"/>
    </row>
    <row r="66" spans="11:11" x14ac:dyDescent="0.35">
      <c r="K66" s="179"/>
    </row>
  </sheetData>
  <sheetProtection algorithmName="SHA-512" hashValue="ITUo6SEh3JrScnJvtgdBIXyiFKP0j/IoKTO3S6ZSoGkIBBb+2bDADLQwY0rcdurqkqdWn7HfVDfSGUYVipLC0g==" saltValue="2vgS/NwaBdNLI1irJUKUzg==" spinCount="100000" sheet="1"/>
  <mergeCells count="9">
    <mergeCell ref="A3:Q3"/>
    <mergeCell ref="A4:Q4"/>
    <mergeCell ref="A2:Q2"/>
    <mergeCell ref="L7:M7"/>
    <mergeCell ref="P7:Q7"/>
    <mergeCell ref="A5:H5"/>
    <mergeCell ref="A6:H6"/>
    <mergeCell ref="B7:C7"/>
    <mergeCell ref="F7:J7"/>
  </mergeCells>
  <pageMargins left="0.25" right="0.25" top="0.75" bottom="0.57999999999999996" header="0.3" footer="0.2"/>
  <pageSetup scale="74" fitToHeight="0" orientation="landscape" horizontalDpi="1200" verticalDpi="12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7030A0"/>
    <pageSetUpPr fitToPage="1"/>
  </sheetPr>
  <dimension ref="A1:AI60"/>
  <sheetViews>
    <sheetView topLeftCell="A7" zoomScaleNormal="100" zoomScaleSheetLayoutView="100" workbookViewId="0">
      <selection activeCell="A26" sqref="A26:XFD26"/>
    </sheetView>
  </sheetViews>
  <sheetFormatPr defaultColWidth="9.1328125" defaultRowHeight="14.25" x14ac:dyDescent="0.45"/>
  <cols>
    <col min="1" max="1" width="42.1328125" style="1" customWidth="1"/>
    <col min="2" max="3" width="16.73046875" style="418" customWidth="1"/>
    <col min="4" max="4" width="1.86328125" style="1" customWidth="1"/>
    <col min="5" max="5" width="16.73046875" style="1" customWidth="1"/>
    <col min="6" max="6" width="16.73046875" style="418" customWidth="1"/>
    <col min="7" max="8" width="16.73046875" style="1" customWidth="1"/>
    <col min="9" max="9" width="16.73046875" style="1" hidden="1" customWidth="1"/>
    <col min="10" max="10" width="1.86328125" style="18" customWidth="1"/>
    <col min="11" max="11" width="16.73046875" style="1" customWidth="1"/>
    <col min="12" max="12" width="17" style="1" customWidth="1"/>
    <col min="13" max="13" width="16.73046875" style="1" hidden="1" customWidth="1"/>
    <col min="14" max="14" width="1.86328125" style="18" customWidth="1"/>
    <col min="15" max="16" width="16.73046875" style="1" customWidth="1"/>
    <col min="17" max="17" width="0" style="1" hidden="1" customWidth="1"/>
    <col min="18" max="18" width="9.1328125" style="505"/>
    <col min="19" max="20" width="10.3984375" style="505" bestFit="1" customWidth="1"/>
    <col min="21" max="22" width="10.3984375" style="1" bestFit="1" customWidth="1"/>
    <col min="23" max="16384" width="9.1328125" style="1"/>
  </cols>
  <sheetData>
    <row r="1" spans="1:35" ht="18" x14ac:dyDescent="0.45">
      <c r="A1" s="16"/>
      <c r="B1" s="415"/>
      <c r="C1" s="415"/>
      <c r="D1" s="16"/>
      <c r="E1" s="16"/>
      <c r="G1" s="16"/>
      <c r="H1" s="16"/>
      <c r="I1" s="16"/>
      <c r="J1" s="16"/>
      <c r="K1" s="16"/>
      <c r="L1" s="16"/>
      <c r="M1" s="27"/>
      <c r="N1" s="16"/>
      <c r="O1" s="27"/>
      <c r="P1" s="27"/>
      <c r="Q1" s="2"/>
      <c r="R1" s="499"/>
      <c r="S1" s="499"/>
      <c r="T1" s="499"/>
      <c r="U1" s="2"/>
      <c r="V1" s="2"/>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row>
    <row r="3" spans="1:35" x14ac:dyDescent="0.45">
      <c r="A3" s="606"/>
      <c r="B3" s="606"/>
      <c r="C3" s="606"/>
      <c r="D3" s="606"/>
      <c r="E3" s="606"/>
      <c r="F3" s="606"/>
      <c r="G3" s="606"/>
      <c r="H3" s="563"/>
      <c r="I3" s="563"/>
      <c r="J3" s="19"/>
      <c r="K3" s="563"/>
      <c r="L3" s="563"/>
      <c r="M3" s="563"/>
      <c r="N3" s="19"/>
      <c r="O3" s="563"/>
      <c r="P3" s="563"/>
      <c r="Q3" s="2"/>
      <c r="R3" s="499"/>
      <c r="S3" s="499"/>
      <c r="T3" s="499"/>
      <c r="U3" s="2"/>
      <c r="V3" s="2"/>
      <c r="W3" s="2"/>
      <c r="X3" s="2"/>
      <c r="Y3" s="2"/>
      <c r="Z3" s="2"/>
      <c r="AA3" s="2"/>
      <c r="AB3" s="2"/>
      <c r="AC3" s="2"/>
      <c r="AD3" s="2"/>
      <c r="AE3" s="2"/>
      <c r="AF3" s="2"/>
      <c r="AG3" s="2"/>
      <c r="AH3" s="2"/>
    </row>
    <row r="4" spans="1:35" ht="103.5" customHeight="1" x14ac:dyDescent="0.45">
      <c r="A4" s="595" t="s">
        <v>93</v>
      </c>
      <c r="B4" s="595"/>
      <c r="C4" s="595"/>
      <c r="D4" s="595"/>
      <c r="E4" s="595"/>
      <c r="F4" s="595"/>
      <c r="G4" s="595"/>
      <c r="H4" s="595"/>
      <c r="I4" s="595"/>
      <c r="J4" s="595"/>
      <c r="K4" s="595"/>
      <c r="L4" s="595"/>
      <c r="M4" s="595"/>
      <c r="N4" s="595"/>
      <c r="O4" s="595"/>
      <c r="P4" s="595"/>
      <c r="Q4" s="2"/>
      <c r="R4" s="499"/>
      <c r="S4" s="499"/>
      <c r="T4" s="499"/>
      <c r="U4" s="2"/>
      <c r="V4" s="2"/>
      <c r="W4" s="2"/>
      <c r="X4" s="2"/>
      <c r="Y4" s="2"/>
      <c r="Z4" s="2"/>
      <c r="AA4" s="2"/>
      <c r="AB4" s="2"/>
      <c r="AC4" s="2"/>
      <c r="AD4" s="2"/>
      <c r="AE4" s="2"/>
      <c r="AF4" s="2"/>
      <c r="AG4" s="2"/>
      <c r="AH4" s="2"/>
    </row>
    <row r="5" spans="1:35" s="552" customFormat="1" ht="84.75" customHeight="1" x14ac:dyDescent="0.45">
      <c r="A5" s="607" t="s">
        <v>94</v>
      </c>
      <c r="B5" s="607"/>
      <c r="C5" s="607"/>
      <c r="D5" s="607"/>
      <c r="E5" s="607"/>
      <c r="F5" s="607"/>
      <c r="G5" s="607"/>
      <c r="H5" s="607"/>
      <c r="I5" s="607"/>
      <c r="J5" s="607"/>
      <c r="K5" s="607"/>
      <c r="L5" s="607"/>
      <c r="M5" s="607"/>
      <c r="N5" s="607"/>
      <c r="O5" s="607"/>
      <c r="P5" s="607"/>
      <c r="Q5" s="550"/>
      <c r="R5" s="551"/>
      <c r="S5" s="551"/>
      <c r="T5" s="551"/>
      <c r="U5" s="550"/>
      <c r="V5" s="550"/>
      <c r="W5" s="550"/>
      <c r="X5" s="550"/>
      <c r="Y5" s="550"/>
      <c r="Z5" s="550"/>
      <c r="AA5" s="550"/>
      <c r="AB5" s="550"/>
      <c r="AC5" s="550"/>
      <c r="AD5" s="550"/>
      <c r="AE5" s="550"/>
      <c r="AF5" s="550"/>
      <c r="AG5" s="550"/>
      <c r="AH5" s="550"/>
    </row>
    <row r="6" spans="1:35" s="5" customFormat="1" ht="15" customHeight="1" x14ac:dyDescent="0.45">
      <c r="A6" s="217"/>
      <c r="B6" s="591" t="s">
        <v>95</v>
      </c>
      <c r="C6" s="592"/>
      <c r="D6" s="568"/>
      <c r="E6" s="596" t="s">
        <v>3</v>
      </c>
      <c r="F6" s="596"/>
      <c r="G6" s="596"/>
      <c r="H6" s="596"/>
      <c r="I6" s="233"/>
      <c r="J6" s="568"/>
      <c r="K6" s="591" t="s">
        <v>4</v>
      </c>
      <c r="L6" s="592"/>
      <c r="M6" s="219"/>
      <c r="N6" s="568"/>
      <c r="O6" s="591" t="s">
        <v>5</v>
      </c>
      <c r="P6" s="592"/>
      <c r="Q6" s="21"/>
      <c r="R6" s="499"/>
      <c r="S6" s="499"/>
      <c r="T6" s="499"/>
      <c r="U6" s="4"/>
      <c r="V6" s="4"/>
      <c r="W6" s="4"/>
      <c r="X6" s="4"/>
      <c r="Y6" s="4"/>
      <c r="Z6" s="4"/>
      <c r="AA6" s="4"/>
      <c r="AB6" s="4"/>
      <c r="AC6" s="4"/>
      <c r="AD6" s="4"/>
      <c r="AE6" s="4"/>
      <c r="AF6" s="4"/>
      <c r="AG6" s="4"/>
      <c r="AH6" s="4"/>
      <c r="AI6" s="4"/>
    </row>
    <row r="7" spans="1:35" s="5" customFormat="1" ht="46.5" customHeight="1" x14ac:dyDescent="0.45">
      <c r="A7" s="220"/>
      <c r="B7" s="562" t="s">
        <v>6</v>
      </c>
      <c r="C7" s="562" t="s">
        <v>7</v>
      </c>
      <c r="D7" s="568"/>
      <c r="E7" s="562"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
      <c r="V7" s="4"/>
      <c r="W7" s="4"/>
      <c r="X7" s="4"/>
      <c r="Y7" s="4"/>
      <c r="Z7" s="4"/>
      <c r="AA7" s="4"/>
      <c r="AB7" s="4"/>
      <c r="AC7" s="4"/>
      <c r="AD7" s="4"/>
      <c r="AE7" s="4"/>
      <c r="AF7" s="4"/>
      <c r="AG7" s="4"/>
      <c r="AH7" s="4"/>
      <c r="AI7" s="4"/>
    </row>
    <row r="8" spans="1:35" s="5" customFormat="1" ht="15" customHeight="1" x14ac:dyDescent="0.45">
      <c r="A8" s="286" t="s">
        <v>17</v>
      </c>
      <c r="B8" s="333"/>
      <c r="C8" s="333"/>
      <c r="D8" s="568"/>
      <c r="E8" s="333"/>
      <c r="F8" s="336"/>
      <c r="G8" s="336"/>
      <c r="H8" s="333"/>
      <c r="I8" s="335"/>
      <c r="J8" s="568"/>
      <c r="K8" s="333"/>
      <c r="L8" s="333"/>
      <c r="M8" s="333"/>
      <c r="N8" s="568"/>
      <c r="O8" s="333"/>
      <c r="P8" s="333"/>
      <c r="Q8" s="25"/>
      <c r="R8" s="499"/>
      <c r="S8" s="499"/>
      <c r="T8" s="499"/>
      <c r="U8" s="4"/>
      <c r="V8" s="4"/>
      <c r="W8" s="4"/>
      <c r="X8" s="4"/>
      <c r="Y8" s="4"/>
      <c r="Z8" s="4"/>
      <c r="AA8" s="4"/>
      <c r="AB8" s="4"/>
      <c r="AC8" s="4"/>
      <c r="AD8" s="4"/>
      <c r="AE8" s="4"/>
      <c r="AF8" s="4"/>
      <c r="AG8" s="4"/>
      <c r="AH8" s="4"/>
      <c r="AI8" s="4"/>
    </row>
    <row r="9" spans="1:35" s="5" customFormat="1" ht="15" customHeight="1" x14ac:dyDescent="0.45">
      <c r="A9" s="286" t="s">
        <v>96</v>
      </c>
      <c r="B9" s="361"/>
      <c r="C9" s="361"/>
      <c r="D9" s="568"/>
      <c r="E9" s="361"/>
      <c r="F9" s="338"/>
      <c r="G9" s="338"/>
      <c r="H9" s="333"/>
      <c r="I9" s="335"/>
      <c r="J9" s="568"/>
      <c r="K9" s="333"/>
      <c r="L9" s="333"/>
      <c r="M9" s="333"/>
      <c r="N9" s="568"/>
      <c r="O9" s="333"/>
      <c r="P9" s="333"/>
      <c r="Q9" s="25"/>
      <c r="R9" s="499"/>
      <c r="S9" s="499"/>
      <c r="T9" s="499"/>
      <c r="U9" s="4"/>
      <c r="V9" s="4"/>
      <c r="W9" s="4"/>
      <c r="X9" s="4"/>
      <c r="Y9" s="4"/>
      <c r="Z9" s="4"/>
      <c r="AA9" s="4"/>
      <c r="AB9" s="4"/>
      <c r="AC9" s="4"/>
      <c r="AD9" s="4"/>
      <c r="AE9" s="4"/>
      <c r="AF9" s="4"/>
      <c r="AG9" s="4"/>
      <c r="AH9" s="4"/>
      <c r="AI9" s="4"/>
    </row>
    <row r="10" spans="1:35" s="9" customFormat="1" ht="15" customHeight="1" x14ac:dyDescent="0.45">
      <c r="A10" s="287" t="s">
        <v>19</v>
      </c>
      <c r="B10" s="388"/>
      <c r="C10" s="388"/>
      <c r="D10" s="568"/>
      <c r="E10" s="388"/>
      <c r="F10" s="338"/>
      <c r="G10" s="338">
        <f>+E10-F10</f>
        <v>0</v>
      </c>
      <c r="H10" s="295"/>
      <c r="I10" s="547"/>
      <c r="J10" s="568"/>
      <c r="K10" s="295"/>
      <c r="L10" s="295"/>
      <c r="M10" s="545"/>
      <c r="N10" s="568"/>
      <c r="O10" s="295"/>
      <c r="P10" s="295"/>
      <c r="Q10" s="22"/>
      <c r="R10" s="501"/>
      <c r="S10" s="501"/>
      <c r="T10" s="501"/>
      <c r="U10" s="8"/>
      <c r="V10" s="8"/>
      <c r="W10" s="8"/>
      <c r="X10" s="8"/>
      <c r="Y10" s="8"/>
      <c r="Z10" s="8"/>
      <c r="AA10" s="8"/>
      <c r="AB10" s="8"/>
      <c r="AC10" s="8"/>
      <c r="AD10" s="8"/>
      <c r="AE10" s="8"/>
      <c r="AF10" s="8"/>
      <c r="AG10" s="8"/>
      <c r="AH10" s="8"/>
      <c r="AI10" s="8"/>
    </row>
    <row r="11" spans="1:35" s="9" customFormat="1" ht="15" customHeight="1" x14ac:dyDescent="0.45">
      <c r="A11" s="287" t="s">
        <v>20</v>
      </c>
      <c r="B11" s="391"/>
      <c r="C11" s="391"/>
      <c r="D11" s="568"/>
      <c r="E11" s="391"/>
      <c r="F11" s="444"/>
      <c r="G11" s="444">
        <f>+E11-F11</f>
        <v>0</v>
      </c>
      <c r="H11" s="299"/>
      <c r="I11" s="534"/>
      <c r="J11" s="568"/>
      <c r="K11" s="299"/>
      <c r="L11" s="299"/>
      <c r="M11" s="546"/>
      <c r="N11" s="568"/>
      <c r="O11" s="299"/>
      <c r="P11" s="299"/>
      <c r="Q11" s="22"/>
      <c r="R11" s="501"/>
      <c r="S11" s="501"/>
      <c r="T11" s="501"/>
      <c r="U11" s="8"/>
      <c r="V11" s="8"/>
      <c r="W11" s="8"/>
      <c r="X11" s="8"/>
      <c r="Y11" s="8"/>
      <c r="Z11" s="8"/>
      <c r="AA11" s="8"/>
      <c r="AB11" s="8"/>
      <c r="AC11" s="8"/>
      <c r="AD11" s="8"/>
      <c r="AE11" s="8"/>
      <c r="AF11" s="8"/>
      <c r="AG11" s="8"/>
      <c r="AH11" s="8"/>
      <c r="AI11" s="8"/>
    </row>
    <row r="12" spans="1:35" s="5" customFormat="1" ht="15" customHeight="1" x14ac:dyDescent="0.45">
      <c r="A12" s="286" t="s">
        <v>97</v>
      </c>
      <c r="B12" s="391"/>
      <c r="C12" s="391"/>
      <c r="D12" s="568"/>
      <c r="E12" s="391"/>
      <c r="F12" s="444"/>
      <c r="G12" s="444"/>
      <c r="H12" s="543"/>
      <c r="I12" s="544"/>
      <c r="J12" s="568"/>
      <c r="K12" s="543"/>
      <c r="L12" s="543"/>
      <c r="M12" s="543"/>
      <c r="N12" s="568"/>
      <c r="O12" s="543"/>
      <c r="P12" s="543"/>
      <c r="Q12" s="25"/>
      <c r="R12" s="499"/>
      <c r="S12" s="499"/>
      <c r="T12" s="499"/>
      <c r="U12" s="4"/>
      <c r="V12" s="4"/>
      <c r="W12" s="4"/>
      <c r="X12" s="4"/>
      <c r="Y12" s="4"/>
      <c r="Z12" s="4"/>
      <c r="AA12" s="4"/>
      <c r="AB12" s="4"/>
      <c r="AC12" s="4"/>
      <c r="AD12" s="4"/>
      <c r="AE12" s="4"/>
      <c r="AF12" s="4"/>
      <c r="AG12" s="4"/>
      <c r="AH12" s="4"/>
      <c r="AI12" s="4"/>
    </row>
    <row r="13" spans="1:35" s="9" customFormat="1" ht="15" customHeight="1" x14ac:dyDescent="0.45">
      <c r="A13" s="287" t="s">
        <v>19</v>
      </c>
      <c r="B13" s="391"/>
      <c r="C13" s="391"/>
      <c r="D13" s="568"/>
      <c r="E13" s="391"/>
      <c r="F13" s="444"/>
      <c r="G13" s="338">
        <f>+E13-F13</f>
        <v>0</v>
      </c>
      <c r="H13" s="299"/>
      <c r="I13" s="534"/>
      <c r="J13" s="568"/>
      <c r="K13" s="299"/>
      <c r="L13" s="299"/>
      <c r="M13" s="345"/>
      <c r="N13" s="568"/>
      <c r="O13" s="299"/>
      <c r="P13" s="299"/>
      <c r="Q13" s="22"/>
      <c r="R13" s="501"/>
      <c r="S13" s="501"/>
      <c r="T13" s="501"/>
      <c r="U13" s="8"/>
      <c r="V13" s="8"/>
      <c r="W13" s="8"/>
      <c r="X13" s="8"/>
      <c r="Y13" s="8"/>
      <c r="Z13" s="8"/>
      <c r="AA13" s="8"/>
      <c r="AB13" s="8"/>
      <c r="AC13" s="8"/>
      <c r="AD13" s="8"/>
      <c r="AE13" s="8"/>
      <c r="AF13" s="8"/>
      <c r="AG13" s="8"/>
      <c r="AH13" s="8"/>
      <c r="AI13" s="8"/>
    </row>
    <row r="14" spans="1:35" s="9" customFormat="1" ht="15" customHeight="1" x14ac:dyDescent="0.45">
      <c r="A14" s="287" t="s">
        <v>20</v>
      </c>
      <c r="B14" s="391"/>
      <c r="C14" s="391"/>
      <c r="D14" s="568"/>
      <c r="E14" s="391"/>
      <c r="F14" s="444"/>
      <c r="G14" s="444">
        <f>+E14-F14</f>
        <v>0</v>
      </c>
      <c r="H14" s="299"/>
      <c r="I14" s="534"/>
      <c r="J14" s="568"/>
      <c r="K14" s="299"/>
      <c r="L14" s="299"/>
      <c r="M14" s="345"/>
      <c r="N14" s="568"/>
      <c r="O14" s="299"/>
      <c r="P14" s="299"/>
      <c r="Q14" s="22"/>
      <c r="R14" s="501"/>
      <c r="S14" s="501"/>
      <c r="T14" s="501"/>
      <c r="U14" s="8"/>
      <c r="V14" s="8"/>
      <c r="W14" s="8"/>
      <c r="X14" s="8"/>
      <c r="Y14" s="8"/>
      <c r="Z14" s="8"/>
      <c r="AA14" s="8"/>
      <c r="AB14" s="8"/>
      <c r="AC14" s="8"/>
      <c r="AD14" s="8"/>
      <c r="AE14" s="8"/>
      <c r="AF14" s="8"/>
      <c r="AG14" s="8"/>
      <c r="AH14" s="8"/>
      <c r="AI14" s="8"/>
    </row>
    <row r="15" spans="1:35" s="34" customFormat="1" ht="15" customHeight="1" x14ac:dyDescent="0.45">
      <c r="A15" s="96" t="s">
        <v>98</v>
      </c>
      <c r="B15" s="463">
        <f>SUM(B10:B14)</f>
        <v>0</v>
      </c>
      <c r="C15" s="235">
        <f>SUM(C10:C14)</f>
        <v>0</v>
      </c>
      <c r="D15" s="568"/>
      <c r="E15" s="235">
        <f>SUM(E10:E14)</f>
        <v>0</v>
      </c>
      <c r="F15" s="426">
        <f>SUM(F10:F14)</f>
        <v>0</v>
      </c>
      <c r="G15" s="426">
        <f>SUM(G10:G14)</f>
        <v>0</v>
      </c>
      <c r="H15" s="240">
        <f>SUM(H10:H14)</f>
        <v>0</v>
      </c>
      <c r="I15" s="542">
        <f>SUM(I10:I14)</f>
        <v>0</v>
      </c>
      <c r="J15" s="568"/>
      <c r="K15" s="240">
        <f t="shared" ref="K15:P15" si="0">SUM(K10:K14)</f>
        <v>0</v>
      </c>
      <c r="L15" s="240">
        <f t="shared" si="0"/>
        <v>0</v>
      </c>
      <c r="M15" s="239">
        <f t="shared" si="0"/>
        <v>0</v>
      </c>
      <c r="N15" s="568"/>
      <c r="O15" s="240">
        <f t="shared" si="0"/>
        <v>0</v>
      </c>
      <c r="P15" s="240">
        <f t="shared" si="0"/>
        <v>0</v>
      </c>
      <c r="Q15" s="241"/>
      <c r="R15" s="502"/>
      <c r="S15" s="502"/>
      <c r="T15" s="502"/>
      <c r="U15" s="33"/>
      <c r="V15" s="33"/>
      <c r="W15" s="33"/>
      <c r="X15" s="33"/>
      <c r="Y15" s="33"/>
      <c r="Z15" s="33"/>
      <c r="AA15" s="33"/>
      <c r="AB15" s="33"/>
      <c r="AC15" s="33"/>
      <c r="AD15" s="33"/>
      <c r="AE15" s="33"/>
      <c r="AF15" s="33"/>
      <c r="AG15" s="33"/>
      <c r="AH15" s="33"/>
      <c r="AI15" s="33"/>
    </row>
    <row r="16" spans="1:35" s="9" customFormat="1" ht="15" customHeight="1" x14ac:dyDescent="0.45">
      <c r="A16" s="287"/>
      <c r="B16" s="361"/>
      <c r="C16" s="361"/>
      <c r="D16" s="568"/>
      <c r="E16" s="361"/>
      <c r="F16" s="338"/>
      <c r="G16" s="338"/>
      <c r="H16" s="360"/>
      <c r="I16" s="335"/>
      <c r="J16" s="568"/>
      <c r="K16" s="360"/>
      <c r="L16" s="360"/>
      <c r="M16" s="360"/>
      <c r="N16" s="568"/>
      <c r="O16" s="360"/>
      <c r="P16" s="360"/>
      <c r="Q16" s="25"/>
      <c r="R16" s="501"/>
      <c r="S16" s="502"/>
      <c r="T16" s="502"/>
      <c r="U16" s="33"/>
      <c r="V16" s="33"/>
      <c r="W16" s="8"/>
      <c r="X16" s="8"/>
      <c r="Y16" s="8"/>
      <c r="Z16" s="8"/>
      <c r="AA16" s="8"/>
      <c r="AB16" s="8"/>
      <c r="AC16" s="8"/>
      <c r="AD16" s="8"/>
      <c r="AE16" s="8"/>
      <c r="AF16" s="8"/>
      <c r="AG16" s="8"/>
      <c r="AH16" s="8"/>
      <c r="AI16" s="8"/>
    </row>
    <row r="17" spans="1:35" s="5" customFormat="1" ht="15.75" x14ac:dyDescent="0.45">
      <c r="A17" s="286" t="s">
        <v>32</v>
      </c>
      <c r="B17" s="361"/>
      <c r="C17" s="361"/>
      <c r="D17" s="568"/>
      <c r="E17" s="361"/>
      <c r="F17" s="338"/>
      <c r="G17" s="338"/>
      <c r="H17" s="360"/>
      <c r="I17" s="335"/>
      <c r="J17" s="568"/>
      <c r="K17" s="360"/>
      <c r="L17" s="360"/>
      <c r="M17" s="360"/>
      <c r="N17" s="568"/>
      <c r="O17" s="360"/>
      <c r="P17" s="360"/>
      <c r="Q17" s="25"/>
      <c r="R17" s="499"/>
      <c r="S17" s="502"/>
      <c r="T17" s="502"/>
      <c r="U17" s="33"/>
      <c r="V17" s="33"/>
      <c r="W17" s="4"/>
      <c r="X17" s="4"/>
      <c r="Y17" s="4"/>
      <c r="Z17" s="4"/>
      <c r="AA17" s="4"/>
      <c r="AB17" s="4"/>
      <c r="AC17" s="4"/>
      <c r="AD17" s="4"/>
      <c r="AE17" s="4"/>
      <c r="AF17" s="4"/>
      <c r="AG17" s="4"/>
      <c r="AH17" s="4"/>
      <c r="AI17" s="4"/>
    </row>
    <row r="18" spans="1:35" s="11" customFormat="1" ht="15" customHeight="1" x14ac:dyDescent="0.45">
      <c r="A18" s="74" t="s">
        <v>33</v>
      </c>
      <c r="B18" s="361"/>
      <c r="C18" s="361"/>
      <c r="D18" s="568"/>
      <c r="E18" s="361"/>
      <c r="F18" s="338"/>
      <c r="G18" s="338"/>
      <c r="H18" s="360"/>
      <c r="I18" s="335"/>
      <c r="J18" s="568"/>
      <c r="K18" s="360"/>
      <c r="L18" s="360"/>
      <c r="M18" s="360"/>
      <c r="N18" s="568"/>
      <c r="O18" s="360"/>
      <c r="P18" s="360"/>
      <c r="Q18" s="25"/>
      <c r="R18" s="503"/>
      <c r="S18" s="502"/>
      <c r="T18" s="502"/>
      <c r="U18" s="33"/>
      <c r="V18" s="33"/>
      <c r="W18" s="10"/>
      <c r="X18" s="10"/>
      <c r="Y18" s="10"/>
      <c r="Z18" s="10"/>
      <c r="AA18" s="10"/>
      <c r="AB18" s="10"/>
      <c r="AC18" s="10"/>
      <c r="AD18" s="10"/>
      <c r="AE18" s="10"/>
      <c r="AF18" s="10"/>
      <c r="AG18" s="10"/>
      <c r="AH18" s="10"/>
      <c r="AI18" s="10"/>
    </row>
    <row r="19" spans="1:35" s="13" customFormat="1" ht="15" customHeight="1" x14ac:dyDescent="0.45">
      <c r="A19" s="287" t="s">
        <v>99</v>
      </c>
      <c r="B19" s="388"/>
      <c r="C19" s="388"/>
      <c r="D19" s="568"/>
      <c r="E19" s="388"/>
      <c r="F19" s="338"/>
      <c r="G19" s="338">
        <f t="shared" ref="G19:G31" si="1">+E19-F19</f>
        <v>0</v>
      </c>
      <c r="H19" s="548"/>
      <c r="I19" s="302"/>
      <c r="J19" s="568"/>
      <c r="K19" s="548"/>
      <c r="L19" s="548"/>
      <c r="M19" s="364"/>
      <c r="N19" s="568"/>
      <c r="O19" s="548"/>
      <c r="P19" s="548"/>
      <c r="Q19" s="22"/>
      <c r="R19" s="499"/>
      <c r="S19" s="502"/>
      <c r="T19" s="502"/>
      <c r="U19" s="33"/>
      <c r="V19" s="33"/>
      <c r="W19" s="12"/>
      <c r="X19" s="12"/>
      <c r="Y19" s="12"/>
      <c r="Z19" s="12"/>
      <c r="AA19" s="12"/>
      <c r="AB19" s="12"/>
      <c r="AC19" s="12"/>
      <c r="AD19" s="12"/>
      <c r="AE19" s="12"/>
      <c r="AF19" s="12"/>
      <c r="AG19" s="12"/>
      <c r="AH19" s="12"/>
      <c r="AI19" s="12"/>
    </row>
    <row r="20" spans="1:35" s="13" customFormat="1" ht="15" customHeight="1" x14ac:dyDescent="0.45">
      <c r="A20" s="287" t="s">
        <v>35</v>
      </c>
      <c r="B20" s="391"/>
      <c r="C20" s="391"/>
      <c r="D20" s="568"/>
      <c r="E20" s="391"/>
      <c r="F20" s="444"/>
      <c r="G20" s="444">
        <f t="shared" si="1"/>
        <v>0</v>
      </c>
      <c r="H20" s="299"/>
      <c r="I20" s="534"/>
      <c r="J20" s="568"/>
      <c r="K20" s="299"/>
      <c r="L20" s="299"/>
      <c r="M20" s="345"/>
      <c r="N20" s="568"/>
      <c r="O20" s="299"/>
      <c r="P20" s="299"/>
      <c r="Q20" s="22"/>
      <c r="R20" s="499"/>
      <c r="S20" s="502"/>
      <c r="T20" s="502"/>
      <c r="U20" s="33"/>
      <c r="V20" s="33"/>
      <c r="W20" s="12"/>
      <c r="X20" s="12"/>
      <c r="Y20" s="12"/>
      <c r="Z20" s="12"/>
      <c r="AA20" s="12"/>
      <c r="AB20" s="12"/>
      <c r="AC20" s="12"/>
      <c r="AD20" s="12"/>
      <c r="AE20" s="12"/>
      <c r="AF20" s="12"/>
      <c r="AG20" s="12"/>
      <c r="AH20" s="12"/>
      <c r="AI20" s="12"/>
    </row>
    <row r="21" spans="1:35" s="13" customFormat="1" ht="15" customHeight="1" x14ac:dyDescent="0.45">
      <c r="A21" s="287" t="s">
        <v>36</v>
      </c>
      <c r="B21" s="391"/>
      <c r="C21" s="391"/>
      <c r="D21" s="568"/>
      <c r="E21" s="391"/>
      <c r="F21" s="444"/>
      <c r="G21" s="444">
        <f t="shared" si="1"/>
        <v>0</v>
      </c>
      <c r="H21" s="299"/>
      <c r="I21" s="534"/>
      <c r="J21" s="568"/>
      <c r="K21" s="299"/>
      <c r="L21" s="299"/>
      <c r="M21" s="345"/>
      <c r="N21" s="568"/>
      <c r="O21" s="299"/>
      <c r="P21" s="299"/>
      <c r="Q21" s="22"/>
      <c r="R21" s="499"/>
      <c r="S21" s="502"/>
      <c r="T21" s="502"/>
      <c r="U21" s="33"/>
      <c r="V21" s="33"/>
      <c r="W21" s="12"/>
      <c r="X21" s="12"/>
      <c r="Y21" s="12"/>
      <c r="Z21" s="12"/>
      <c r="AA21" s="12"/>
      <c r="AB21" s="12"/>
      <c r="AC21" s="12"/>
      <c r="AD21" s="12"/>
      <c r="AE21" s="12"/>
      <c r="AF21" s="12"/>
      <c r="AG21" s="12"/>
      <c r="AH21" s="12"/>
      <c r="AI21" s="12"/>
    </row>
    <row r="22" spans="1:35" s="13" customFormat="1" ht="15" customHeight="1" x14ac:dyDescent="0.45">
      <c r="A22" s="287" t="s">
        <v>37</v>
      </c>
      <c r="B22" s="391"/>
      <c r="C22" s="391"/>
      <c r="D22" s="568"/>
      <c r="E22" s="391"/>
      <c r="F22" s="444"/>
      <c r="G22" s="444">
        <f t="shared" si="1"/>
        <v>0</v>
      </c>
      <c r="H22" s="299"/>
      <c r="I22" s="534"/>
      <c r="J22" s="568"/>
      <c r="K22" s="299"/>
      <c r="L22" s="299"/>
      <c r="M22" s="345"/>
      <c r="N22" s="568"/>
      <c r="O22" s="299"/>
      <c r="P22" s="299"/>
      <c r="Q22" s="22"/>
      <c r="R22" s="499"/>
      <c r="S22" s="502"/>
      <c r="T22" s="502"/>
      <c r="U22" s="33"/>
      <c r="V22" s="33"/>
      <c r="W22" s="12"/>
      <c r="X22" s="12"/>
      <c r="Y22" s="12"/>
      <c r="Z22" s="12"/>
      <c r="AA22" s="12"/>
      <c r="AB22" s="12"/>
      <c r="AC22" s="12"/>
      <c r="AD22" s="12"/>
      <c r="AE22" s="12"/>
      <c r="AF22" s="12"/>
      <c r="AG22" s="12"/>
      <c r="AH22" s="12"/>
      <c r="AI22" s="12"/>
    </row>
    <row r="23" spans="1:35" s="13" customFormat="1" ht="15" customHeight="1" x14ac:dyDescent="0.45">
      <c r="A23" s="287" t="s">
        <v>38</v>
      </c>
      <c r="B23" s="391"/>
      <c r="C23" s="391"/>
      <c r="D23" s="568"/>
      <c r="E23" s="391"/>
      <c r="F23" s="444"/>
      <c r="G23" s="444">
        <f t="shared" si="1"/>
        <v>0</v>
      </c>
      <c r="H23" s="299"/>
      <c r="I23" s="534"/>
      <c r="J23" s="568"/>
      <c r="K23" s="299"/>
      <c r="L23" s="299"/>
      <c r="M23" s="345"/>
      <c r="N23" s="568"/>
      <c r="O23" s="299"/>
      <c r="P23" s="299"/>
      <c r="Q23" s="22"/>
      <c r="R23" s="499"/>
      <c r="S23" s="502"/>
      <c r="T23" s="502"/>
      <c r="U23" s="33"/>
      <c r="V23" s="33"/>
      <c r="W23" s="12"/>
      <c r="X23" s="12"/>
      <c r="Y23" s="12"/>
      <c r="Z23" s="12"/>
      <c r="AA23" s="12"/>
      <c r="AB23" s="12"/>
      <c r="AC23" s="12"/>
      <c r="AD23" s="12"/>
      <c r="AE23" s="12"/>
      <c r="AF23" s="12"/>
      <c r="AG23" s="12"/>
      <c r="AH23" s="12"/>
      <c r="AI23" s="12"/>
    </row>
    <row r="24" spans="1:35" s="13" customFormat="1" ht="15" customHeight="1" x14ac:dyDescent="0.45">
      <c r="A24" s="287" t="s">
        <v>39</v>
      </c>
      <c r="B24" s="391"/>
      <c r="C24" s="391"/>
      <c r="D24" s="568"/>
      <c r="E24" s="391"/>
      <c r="F24" s="444"/>
      <c r="G24" s="444">
        <f t="shared" si="1"/>
        <v>0</v>
      </c>
      <c r="H24" s="299"/>
      <c r="I24" s="534"/>
      <c r="J24" s="568"/>
      <c r="K24" s="299"/>
      <c r="L24" s="299"/>
      <c r="M24" s="345"/>
      <c r="N24" s="568"/>
      <c r="O24" s="299"/>
      <c r="P24" s="299"/>
      <c r="Q24" s="22"/>
      <c r="R24" s="499"/>
      <c r="S24" s="502"/>
      <c r="T24" s="502"/>
      <c r="U24" s="33"/>
      <c r="V24" s="33"/>
      <c r="W24" s="12"/>
      <c r="X24" s="12"/>
      <c r="Y24" s="12"/>
      <c r="Z24" s="12"/>
      <c r="AA24" s="12"/>
      <c r="AB24" s="12"/>
      <c r="AC24" s="12"/>
      <c r="AD24" s="12"/>
      <c r="AE24" s="12"/>
      <c r="AF24" s="12"/>
      <c r="AG24" s="12"/>
      <c r="AH24" s="12"/>
      <c r="AI24" s="12"/>
    </row>
    <row r="25" spans="1:35" s="13" customFormat="1" ht="15" customHeight="1" x14ac:dyDescent="0.45">
      <c r="A25" s="287" t="s">
        <v>40</v>
      </c>
      <c r="B25" s="391"/>
      <c r="C25" s="391"/>
      <c r="D25" s="568"/>
      <c r="E25" s="391"/>
      <c r="F25" s="444"/>
      <c r="G25" s="444">
        <f t="shared" si="1"/>
        <v>0</v>
      </c>
      <c r="H25" s="299"/>
      <c r="I25" s="534"/>
      <c r="J25" s="568"/>
      <c r="K25" s="299"/>
      <c r="L25" s="299"/>
      <c r="M25" s="345"/>
      <c r="N25" s="568"/>
      <c r="O25" s="299"/>
      <c r="P25" s="299"/>
      <c r="Q25" s="22"/>
      <c r="R25" s="499"/>
      <c r="S25" s="502"/>
      <c r="T25" s="502"/>
      <c r="U25" s="33"/>
      <c r="V25" s="33"/>
      <c r="W25" s="12"/>
      <c r="X25" s="12"/>
      <c r="Y25" s="12"/>
      <c r="Z25" s="12"/>
      <c r="AA25" s="12"/>
      <c r="AB25" s="12"/>
      <c r="AC25" s="12"/>
      <c r="AD25" s="12"/>
      <c r="AE25" s="12"/>
      <c r="AF25" s="12"/>
      <c r="AG25" s="12"/>
      <c r="AH25" s="12"/>
      <c r="AI25" s="12"/>
    </row>
    <row r="26" spans="1:35" s="13" customFormat="1" ht="15" customHeight="1" x14ac:dyDescent="0.45">
      <c r="A26" s="287" t="s">
        <v>100</v>
      </c>
      <c r="B26" s="391"/>
      <c r="C26" s="391"/>
      <c r="D26" s="568"/>
      <c r="E26" s="391"/>
      <c r="F26" s="444"/>
      <c r="G26" s="444">
        <f t="shared" si="1"/>
        <v>0</v>
      </c>
      <c r="H26" s="327"/>
      <c r="I26" s="534"/>
      <c r="J26" s="568"/>
      <c r="K26" s="327"/>
      <c r="L26" s="327"/>
      <c r="M26" s="345"/>
      <c r="N26" s="568"/>
      <c r="O26" s="327"/>
      <c r="P26" s="327"/>
      <c r="Q26" s="22"/>
      <c r="R26" s="499"/>
      <c r="S26" s="502"/>
      <c r="T26" s="502"/>
      <c r="U26" s="33"/>
      <c r="V26" s="33"/>
      <c r="W26" s="12"/>
      <c r="X26" s="12"/>
      <c r="Y26" s="12"/>
      <c r="Z26" s="12"/>
      <c r="AA26" s="12"/>
      <c r="AB26" s="12"/>
      <c r="AC26" s="12"/>
      <c r="AD26" s="12"/>
      <c r="AE26" s="12"/>
      <c r="AF26" s="12"/>
      <c r="AG26" s="12"/>
      <c r="AH26" s="12"/>
      <c r="AI26" s="12"/>
    </row>
    <row r="27" spans="1:35" s="13" customFormat="1" ht="15" customHeight="1" x14ac:dyDescent="0.45">
      <c r="A27" s="224" t="s">
        <v>101</v>
      </c>
      <c r="B27" s="536"/>
      <c r="C27" s="391"/>
      <c r="D27" s="568"/>
      <c r="E27" s="391"/>
      <c r="F27" s="537"/>
      <c r="G27" s="444">
        <f t="shared" si="1"/>
        <v>0</v>
      </c>
      <c r="H27" s="538">
        <f>(_xlfn.IFNA(VLOOKUP($A19,'Benefits Drivers'!$A$6:$F$13,2,FALSE)*H$19,0))+(_xlfn.IFNA(VLOOKUP($A20,'Benefits Drivers'!$A$6:$F$13,2,FALSE)*H$20,0))+(_xlfn.IFNA(VLOOKUP($A21,'Benefits Drivers'!$A$6:$F$13,2,FALSE)*H$21,0))+(_xlfn.IFNA(VLOOKUP($A22,'Benefits Drivers'!$A$6:$F$13,2,FALSE)*H$22,0))+(_xlfn.IFNA(VLOOKUP($A23,'Benefits Drivers'!$A$6:$F$13,2,FALSE)*H$23,0))+(_xlfn.IFNA(VLOOKUP($A25,'Benefits Drivers'!$A$6:$F$13,2,FALSE)*H$25,0))+(_xlfn.IFNA(VLOOKUP($A26,'Benefits Drivers'!$A$6:$F$13,2,FALSE)*H$26,0))+(_xlfn.IFNA(VLOOKUP($A24,'Benefits Drivers'!$A$6:$F$13,2,FALSE)*H$24,0))</f>
        <v>0</v>
      </c>
      <c r="I27" s="539">
        <f>(_xlfn.IFNA(VLOOKUP($A19,'Benefits Drivers'!$A$6:$F$13,4,FALSE)*I$19,0))+(_xlfn.IFNA(VLOOKUP($A20,'Benefits Drivers'!$A$6:$F$13,4,FALSE)*I$20,0))+(_xlfn.IFNA(VLOOKUP($A21,'Benefits Drivers'!$A$6:$F$13,4,FALSE)*I$21,0))+(_xlfn.IFNA(VLOOKUP($A22,'Benefits Drivers'!$A$6:$F$13,4,FALSE)*I$22,0))+(_xlfn.IFNA(VLOOKUP($A23,'Benefits Drivers'!$A$6:$F$13,4,FALSE)*I$23,0))+(_xlfn.IFNA(VLOOKUP($A25,'Benefits Drivers'!$A$6:$F$13,4,FALSE)*I$25,0))+(_xlfn.IFNA(VLOOKUP($A26,'Benefits Drivers'!$A$6:$F$13,4,FALSE)*I$26,0))+(_xlfn.IFNA(VLOOKUP($A24,'Benefits Drivers'!$A$6:$F$13,4,FALSE)*I$24,0))</f>
        <v>0</v>
      </c>
      <c r="J27" s="568"/>
      <c r="K27" s="538">
        <f>(_xlfn.IFNA(VLOOKUP($A19,'Benefits Drivers'!$A$6:$F$13,3,FALSE)*K$19,0))+(_xlfn.IFNA(VLOOKUP($A20,'Benefits Drivers'!$A$6:$F$13,3,FALSE)*K$20,0))+(_xlfn.IFNA(VLOOKUP($A21,'Benefits Drivers'!$A$6:$F$13,3,FALSE)*K$21,0))+(_xlfn.IFNA(VLOOKUP($A22,'Benefits Drivers'!$A$6:$F$13,3,FALSE)*K$22,0))+(_xlfn.IFNA(VLOOKUP($A23,'Benefits Drivers'!$A$6:$F$13,3,FALSE)*K$23,0))+(_xlfn.IFNA(VLOOKUP($A25,'Benefits Drivers'!$A$6:$F$13,3,FALSE)*K$25,0))+(_xlfn.IFNA(VLOOKUP($A26,'Benefits Drivers'!$A$6:$F$13,3,FALSE)*K$26,0))+(_xlfn.IFNA(VLOOKUP($A24,'Benefits Drivers'!$A$6:$F$13,3,FALSE)*K$24,0))</f>
        <v>0</v>
      </c>
      <c r="L27" s="538">
        <f>(_xlfn.IFNA(VLOOKUP($A19,'Benefits Drivers'!$A$6:$F$13,4,FALSE)*L$19,0))+(_xlfn.IFNA(VLOOKUP($A20,'Benefits Drivers'!$A$6:$F$13,4,FALSE)*L$20,0))+(_xlfn.IFNA(VLOOKUP($A21,'Benefits Drivers'!$A$6:$F$13,4,FALSE)*L$21,0))+(_xlfn.IFNA(VLOOKUP($A22,'Benefits Drivers'!$A$6:$F$13,4,FALSE)*L$22,0))+(_xlfn.IFNA(VLOOKUP($A23,'Benefits Drivers'!$A$6:$F$13,4,FALSE)*L$23,0))+(_xlfn.IFNA(VLOOKUP($A25,'Benefits Drivers'!$A$6:$F$13,4,FALSE)*L$25,0))+(_xlfn.IFNA(VLOOKUP($A26,'Benefits Drivers'!$A$6:$F$13,4,FALSE)*L$26,0))+(_xlfn.IFNA(VLOOKUP($A24,'Benefits Drivers'!$A$6:$F$13,4,FALSE)*L$24,0))</f>
        <v>0</v>
      </c>
      <c r="M27" s="540"/>
      <c r="N27" s="568"/>
      <c r="O27" s="538">
        <f>(_xlfn.IFNA(VLOOKUP($A19,'Benefits Drivers'!$A$6:$F$13,5,FALSE)*O$19,0))+(_xlfn.IFNA(VLOOKUP($A20,'Benefits Drivers'!$A$6:$F$13,5,FALSE)*O$20,0))+(_xlfn.IFNA(VLOOKUP($A21,'Benefits Drivers'!$A$6:$F$13,5,FALSE)*O$21,0))+(_xlfn.IFNA(VLOOKUP($A22,'Benefits Drivers'!$A$6:$F$13,5,FALSE)*O$22,0))+(_xlfn.IFNA(VLOOKUP($A23,'Benefits Drivers'!$A$6:$F$13,5,FALSE)*O$23,0))+(_xlfn.IFNA(VLOOKUP($A25,'Benefits Drivers'!$A$6:$F$13,5,FALSE)*O$25,0))+(_xlfn.IFNA(VLOOKUP($A26,'Benefits Drivers'!$A$6:$F$13,5,FALSE)*O$26,0))+(_xlfn.IFNA(VLOOKUP($A24,'Benefits Drivers'!$A$6:$F$13,5,FALSE)*O$24,0))</f>
        <v>0</v>
      </c>
      <c r="P27" s="538">
        <f>(_xlfn.IFNA(VLOOKUP($A19,'Benefits Drivers'!$A$6:$F$13,6,FALSE)*P$19,0))+(_xlfn.IFNA(VLOOKUP($A20,'Benefits Drivers'!$A$6:$F$13,6,FALSE)*P$20,0))+(_xlfn.IFNA(VLOOKUP($A21,'Benefits Drivers'!$A$6:$F$13,6,FALSE)*P$21,0))+(_xlfn.IFNA(VLOOKUP($A22,'Benefits Drivers'!$A$6:$F$13,6,FALSE)*P$22,0))+(_xlfn.IFNA(VLOOKUP($A23,'Benefits Drivers'!$A$6:$F$13,6,FALSE)*P$23,0))+(_xlfn.IFNA(VLOOKUP($A25,'Benefits Drivers'!$A$6:$F$13,6,FALSE)*P$25,0))+(_xlfn.IFNA(VLOOKUP($A26,'Benefits Drivers'!$A$6:$F$13,6,FALSE)*P$26,0))+(_xlfn.IFNA(VLOOKUP($A24,'Benefits Drivers'!$A$6:$F$13,6,FALSE)*P$24,0))</f>
        <v>0</v>
      </c>
      <c r="Q27" s="31"/>
      <c r="R27" s="499"/>
      <c r="S27" s="502"/>
      <c r="T27" s="502"/>
      <c r="U27" s="33"/>
      <c r="V27" s="33"/>
      <c r="W27" s="12"/>
      <c r="X27" s="12"/>
      <c r="Y27" s="12"/>
      <c r="Z27" s="12"/>
      <c r="AA27" s="12"/>
      <c r="AB27" s="12"/>
      <c r="AC27" s="12"/>
      <c r="AD27" s="12"/>
      <c r="AE27" s="12"/>
      <c r="AF27" s="12"/>
      <c r="AG27" s="12"/>
      <c r="AH27" s="12"/>
      <c r="AI27" s="12"/>
    </row>
    <row r="28" spans="1:35" s="15" customFormat="1" ht="15" customHeight="1" x14ac:dyDescent="0.45">
      <c r="A28" s="236" t="s">
        <v>43</v>
      </c>
      <c r="B28" s="275">
        <f>SUM(B19:B27)</f>
        <v>0</v>
      </c>
      <c r="C28" s="275">
        <f>SUM(C19:C27)</f>
        <v>0</v>
      </c>
      <c r="D28" s="568"/>
      <c r="E28" s="275">
        <f>SUM(E19:E27)</f>
        <v>0</v>
      </c>
      <c r="F28" s="445">
        <f t="shared" ref="F28:P28" si="2">SUM(F19:F27)</f>
        <v>0</v>
      </c>
      <c r="G28" s="445">
        <f t="shared" si="2"/>
        <v>0</v>
      </c>
      <c r="H28" s="274">
        <f>SUM(H19:H27)</f>
        <v>0</v>
      </c>
      <c r="I28" s="541">
        <f>SUM(I19:I27)</f>
        <v>0</v>
      </c>
      <c r="J28" s="568"/>
      <c r="K28" s="274">
        <f t="shared" si="2"/>
        <v>0</v>
      </c>
      <c r="L28" s="274">
        <f t="shared" si="2"/>
        <v>0</v>
      </c>
      <c r="M28" s="270">
        <f t="shared" si="2"/>
        <v>0</v>
      </c>
      <c r="N28" s="568"/>
      <c r="O28" s="274">
        <f t="shared" si="2"/>
        <v>0</v>
      </c>
      <c r="P28" s="274">
        <f t="shared" si="2"/>
        <v>0</v>
      </c>
      <c r="Q28" s="31"/>
      <c r="R28" s="503"/>
      <c r="S28" s="503"/>
      <c r="T28" s="503"/>
      <c r="U28" s="14"/>
      <c r="V28" s="14"/>
      <c r="W28" s="14"/>
      <c r="X28" s="14"/>
      <c r="Y28" s="14"/>
      <c r="Z28" s="14"/>
      <c r="AA28" s="14"/>
      <c r="AB28" s="14"/>
      <c r="AC28" s="14"/>
      <c r="AD28" s="14"/>
      <c r="AE28" s="14"/>
      <c r="AF28" s="14"/>
      <c r="AG28" s="14"/>
      <c r="AH28" s="14"/>
      <c r="AI28" s="14"/>
    </row>
    <row r="29" spans="1:35" s="5" customFormat="1" ht="28.5" x14ac:dyDescent="0.45">
      <c r="A29" s="288" t="s">
        <v>102</v>
      </c>
      <c r="B29" s="535"/>
      <c r="C29" s="535"/>
      <c r="D29" s="568"/>
      <c r="E29" s="535"/>
      <c r="F29" s="446"/>
      <c r="G29" s="444">
        <f t="shared" si="1"/>
        <v>0</v>
      </c>
      <c r="H29" s="549"/>
      <c r="I29" s="534"/>
      <c r="J29" s="568"/>
      <c r="K29" s="549"/>
      <c r="L29" s="549"/>
      <c r="M29" s="325"/>
      <c r="N29" s="568"/>
      <c r="O29" s="549"/>
      <c r="P29" s="549"/>
      <c r="Q29" s="22"/>
      <c r="R29" s="499"/>
      <c r="S29" s="499"/>
      <c r="T29" s="499"/>
      <c r="U29" s="4"/>
      <c r="V29" s="4"/>
      <c r="W29" s="4"/>
      <c r="X29" s="4"/>
      <c r="Y29" s="4"/>
      <c r="Z29" s="4"/>
      <c r="AA29" s="4"/>
      <c r="AB29" s="4"/>
      <c r="AC29" s="4"/>
      <c r="AD29" s="4"/>
      <c r="AE29" s="4"/>
      <c r="AF29" s="4"/>
      <c r="AG29" s="4"/>
      <c r="AH29" s="4"/>
      <c r="AI29" s="4"/>
    </row>
    <row r="30" spans="1:35" s="5" customFormat="1" ht="15" customHeight="1" x14ac:dyDescent="0.45">
      <c r="A30" s="227" t="s">
        <v>45</v>
      </c>
      <c r="B30" s="391"/>
      <c r="C30" s="391"/>
      <c r="D30" s="568"/>
      <c r="E30" s="391"/>
      <c r="F30" s="444"/>
      <c r="G30" s="444">
        <f t="shared" si="1"/>
        <v>0</v>
      </c>
      <c r="H30" s="299"/>
      <c r="I30" s="534"/>
      <c r="J30" s="568"/>
      <c r="K30" s="299"/>
      <c r="L30" s="299"/>
      <c r="M30" s="325"/>
      <c r="N30" s="568"/>
      <c r="O30" s="299"/>
      <c r="P30" s="299"/>
      <c r="Q30" s="22"/>
      <c r="R30" s="499"/>
      <c r="S30" s="499"/>
      <c r="T30" s="499"/>
      <c r="U30" s="4"/>
      <c r="V30" s="4"/>
      <c r="W30" s="4"/>
      <c r="X30" s="4"/>
      <c r="Y30" s="4"/>
      <c r="Z30" s="4"/>
      <c r="AA30" s="4"/>
      <c r="AB30" s="4"/>
      <c r="AC30" s="4"/>
      <c r="AD30" s="4"/>
      <c r="AE30" s="4"/>
      <c r="AF30" s="4"/>
      <c r="AG30" s="4"/>
      <c r="AH30" s="4"/>
      <c r="AI30" s="4"/>
    </row>
    <row r="31" spans="1:35" s="5" customFormat="1" ht="15" customHeight="1" x14ac:dyDescent="0.45">
      <c r="A31" s="227" t="s">
        <v>46</v>
      </c>
      <c r="B31" s="391"/>
      <c r="C31" s="391"/>
      <c r="D31" s="568"/>
      <c r="E31" s="391"/>
      <c r="F31" s="444"/>
      <c r="G31" s="444">
        <f t="shared" si="1"/>
        <v>0</v>
      </c>
      <c r="H31" s="299"/>
      <c r="I31" s="534"/>
      <c r="J31" s="568"/>
      <c r="K31" s="299"/>
      <c r="L31" s="299"/>
      <c r="M31" s="325"/>
      <c r="N31" s="568"/>
      <c r="O31" s="299"/>
      <c r="P31" s="299"/>
      <c r="Q31" s="22"/>
      <c r="R31" s="499"/>
      <c r="S31" s="499"/>
      <c r="T31" s="499"/>
      <c r="U31" s="4"/>
      <c r="V31" s="4"/>
      <c r="W31" s="4"/>
      <c r="X31" s="4"/>
      <c r="Y31" s="4"/>
      <c r="Z31" s="4"/>
      <c r="AA31" s="4"/>
      <c r="AB31" s="4"/>
      <c r="AC31" s="4"/>
      <c r="AD31" s="4"/>
      <c r="AE31" s="4"/>
      <c r="AF31" s="4"/>
      <c r="AG31" s="4"/>
      <c r="AH31" s="4"/>
      <c r="AI31" s="4"/>
    </row>
    <row r="32" spans="1:35" s="15" customFormat="1" ht="15.75" x14ac:dyDescent="0.45">
      <c r="A32" s="516" t="s">
        <v>47</v>
      </c>
      <c r="B32" s="235">
        <f>SUM(B28:B31)</f>
        <v>0</v>
      </c>
      <c r="C32" s="235">
        <f>SUM(C28:C31)</f>
        <v>0</v>
      </c>
      <c r="D32" s="568"/>
      <c r="E32" s="235">
        <f>SUM(E28:E31)</f>
        <v>0</v>
      </c>
      <c r="F32" s="517">
        <f>SUM(F28:F31)</f>
        <v>0</v>
      </c>
      <c r="G32" s="518">
        <f>SUM(G28:G31)</f>
        <v>0</v>
      </c>
      <c r="H32" s="240">
        <f>SUM(H28:H31)</f>
        <v>0</v>
      </c>
      <c r="I32" s="519">
        <f>SUM(I28:I31)</f>
        <v>0</v>
      </c>
      <c r="J32" s="568"/>
      <c r="K32" s="240">
        <f>SUM(K28:K31)</f>
        <v>0</v>
      </c>
      <c r="L32" s="240">
        <f>SUM(L28:L31)</f>
        <v>0</v>
      </c>
      <c r="M32" s="520"/>
      <c r="N32" s="568"/>
      <c r="O32" s="240">
        <f>SUM(O28:O31)</f>
        <v>0</v>
      </c>
      <c r="P32" s="240">
        <f>SUM(P28:P31)</f>
        <v>0</v>
      </c>
      <c r="Q32" s="241"/>
      <c r="R32" s="503"/>
      <c r="S32" s="503"/>
      <c r="T32" s="503"/>
      <c r="U32" s="14"/>
      <c r="V32" s="14"/>
      <c r="W32" s="14"/>
      <c r="X32" s="14"/>
      <c r="Y32" s="14"/>
      <c r="Z32" s="14"/>
      <c r="AA32" s="14"/>
      <c r="AB32" s="14"/>
      <c r="AC32" s="14"/>
      <c r="AD32" s="14"/>
      <c r="AE32" s="14"/>
      <c r="AF32" s="14"/>
      <c r="AG32" s="14"/>
      <c r="AH32" s="14"/>
      <c r="AI32" s="14"/>
    </row>
    <row r="33" spans="1:35" s="15" customFormat="1" ht="17.25" customHeight="1" x14ac:dyDescent="0.45">
      <c r="A33" s="569" t="s">
        <v>48</v>
      </c>
      <c r="B33" s="570">
        <f>+B15-B32</f>
        <v>0</v>
      </c>
      <c r="C33" s="570">
        <f>+C15-C32</f>
        <v>0</v>
      </c>
      <c r="D33" s="568"/>
      <c r="E33" s="570">
        <f>+E15-E32</f>
        <v>0</v>
      </c>
      <c r="F33" s="571">
        <f>+F15-F32</f>
        <v>0</v>
      </c>
      <c r="G33" s="572">
        <f>+G15-G32</f>
        <v>0</v>
      </c>
      <c r="H33" s="573">
        <f>+H15-H32</f>
        <v>0</v>
      </c>
      <c r="I33" s="574">
        <f>+I15-I32</f>
        <v>0</v>
      </c>
      <c r="J33" s="568"/>
      <c r="K33" s="573">
        <f>+K15-K32</f>
        <v>0</v>
      </c>
      <c r="L33" s="573">
        <f>+L15-L32</f>
        <v>0</v>
      </c>
      <c r="M33" s="575"/>
      <c r="N33" s="568"/>
      <c r="O33" s="573">
        <f>+O15-O32</f>
        <v>0</v>
      </c>
      <c r="P33" s="573">
        <f>+P15-P32</f>
        <v>0</v>
      </c>
      <c r="Q33" s="241"/>
      <c r="R33" s="503"/>
      <c r="S33" s="503"/>
      <c r="T33" s="503"/>
      <c r="U33" s="14"/>
      <c r="V33" s="14"/>
      <c r="W33" s="14"/>
      <c r="X33" s="14"/>
      <c r="Y33" s="14"/>
      <c r="Z33" s="14"/>
      <c r="AA33" s="14"/>
      <c r="AB33" s="14"/>
      <c r="AC33" s="14"/>
      <c r="AD33" s="14"/>
      <c r="AE33" s="14"/>
      <c r="AF33" s="14"/>
      <c r="AG33" s="14"/>
      <c r="AH33" s="14"/>
      <c r="AI33" s="14"/>
    </row>
    <row r="34" spans="1:35" s="5" customFormat="1" ht="9" customHeight="1" x14ac:dyDescent="0.45">
      <c r="A34" s="228"/>
      <c r="B34" s="521"/>
      <c r="C34" s="521"/>
      <c r="D34" s="316"/>
      <c r="E34" s="521"/>
      <c r="F34" s="522"/>
      <c r="G34" s="523"/>
      <c r="H34" s="369"/>
      <c r="I34" s="524"/>
      <c r="J34" s="316"/>
      <c r="K34" s="369"/>
      <c r="L34" s="369"/>
      <c r="M34" s="371"/>
      <c r="N34" s="316"/>
      <c r="O34" s="369"/>
      <c r="P34" s="369"/>
      <c r="Q34" s="31"/>
      <c r="R34" s="499"/>
      <c r="S34" s="499"/>
      <c r="T34" s="499"/>
      <c r="U34" s="4"/>
      <c r="V34" s="4"/>
      <c r="W34" s="4"/>
      <c r="X34" s="4"/>
      <c r="Y34" s="4"/>
      <c r="Z34" s="4"/>
      <c r="AA34" s="4"/>
      <c r="AB34" s="4"/>
      <c r="AC34" s="4"/>
      <c r="AD34" s="4"/>
      <c r="AE34" s="4"/>
      <c r="AF34" s="4"/>
      <c r="AG34" s="4"/>
      <c r="AH34" s="4"/>
      <c r="AI34" s="4"/>
    </row>
    <row r="35" spans="1:35" s="9" customFormat="1" ht="17.25" customHeight="1" x14ac:dyDescent="0.45">
      <c r="A35" s="514" t="s">
        <v>103</v>
      </c>
      <c r="B35" s="525"/>
      <c r="C35" s="525">
        <f>+B39</f>
        <v>0</v>
      </c>
      <c r="D35" s="316"/>
      <c r="E35" s="526">
        <f>+C39</f>
        <v>0</v>
      </c>
      <c r="F35" s="373">
        <f>+E35</f>
        <v>0</v>
      </c>
      <c r="G35" s="527">
        <f>+E35-F35</f>
        <v>0</v>
      </c>
      <c r="H35" s="528">
        <f>+E39</f>
        <v>0</v>
      </c>
      <c r="I35" s="529">
        <f>+H39</f>
        <v>0</v>
      </c>
      <c r="J35" s="316"/>
      <c r="K35" s="528">
        <f>+H39</f>
        <v>0</v>
      </c>
      <c r="L35" s="528">
        <f>+K39</f>
        <v>0</v>
      </c>
      <c r="M35" s="530"/>
      <c r="N35" s="316"/>
      <c r="O35" s="528">
        <f>+L39</f>
        <v>0</v>
      </c>
      <c r="P35" s="528">
        <f>+O39</f>
        <v>0</v>
      </c>
      <c r="Q35" s="254"/>
      <c r="R35" s="501"/>
      <c r="S35" s="501"/>
      <c r="T35" s="501"/>
      <c r="U35" s="8"/>
      <c r="V35" s="8"/>
      <c r="W35" s="8"/>
      <c r="X35" s="8"/>
      <c r="Y35" s="8"/>
      <c r="Z35" s="8"/>
      <c r="AA35" s="8"/>
      <c r="AB35" s="8"/>
      <c r="AC35" s="8"/>
      <c r="AD35" s="8"/>
      <c r="AE35" s="8"/>
      <c r="AF35" s="8"/>
      <c r="AG35" s="8"/>
      <c r="AH35" s="8"/>
      <c r="AI35" s="8"/>
    </row>
    <row r="36" spans="1:35" s="92" customFormat="1" ht="17.25" customHeight="1" x14ac:dyDescent="0.45">
      <c r="A36" s="263" t="s">
        <v>48</v>
      </c>
      <c r="B36" s="332">
        <f>+B33</f>
        <v>0</v>
      </c>
      <c r="C36" s="332">
        <f>+C33</f>
        <v>0</v>
      </c>
      <c r="D36" s="372"/>
      <c r="E36" s="531">
        <f>+E33</f>
        <v>0</v>
      </c>
      <c r="F36" s="374">
        <f>+F33</f>
        <v>0</v>
      </c>
      <c r="G36" s="532">
        <f>+E36-F36</f>
        <v>0</v>
      </c>
      <c r="H36" s="265">
        <f>+H33</f>
        <v>0</v>
      </c>
      <c r="I36" s="533">
        <f>+I33</f>
        <v>0</v>
      </c>
      <c r="J36" s="372"/>
      <c r="K36" s="265">
        <f>+K33</f>
        <v>0</v>
      </c>
      <c r="L36" s="265">
        <f>+L33</f>
        <v>0</v>
      </c>
      <c r="M36" s="264"/>
      <c r="N36" s="372"/>
      <c r="O36" s="265">
        <f>+O33</f>
        <v>0</v>
      </c>
      <c r="P36" s="265">
        <f>+P33</f>
        <v>0</v>
      </c>
      <c r="Q36" s="90"/>
      <c r="R36" s="504"/>
      <c r="S36" s="504"/>
      <c r="T36" s="504"/>
      <c r="U36" s="91"/>
      <c r="V36" s="91"/>
      <c r="W36" s="91"/>
      <c r="X36" s="91"/>
      <c r="Y36" s="91"/>
      <c r="Z36" s="91"/>
      <c r="AA36" s="91"/>
      <c r="AB36" s="91"/>
      <c r="AC36" s="91"/>
      <c r="AD36" s="91"/>
      <c r="AE36" s="91"/>
      <c r="AF36" s="91"/>
      <c r="AG36" s="91"/>
      <c r="AH36" s="91"/>
      <c r="AI36" s="91"/>
    </row>
    <row r="37" spans="1:35" s="92" customFormat="1" ht="17.25" customHeight="1" x14ac:dyDescent="0.45">
      <c r="A37" s="263" t="s">
        <v>104</v>
      </c>
      <c r="B37" s="332"/>
      <c r="C37" s="332"/>
      <c r="D37" s="372"/>
      <c r="E37" s="531"/>
      <c r="F37" s="374"/>
      <c r="G37" s="532"/>
      <c r="H37" s="265"/>
      <c r="I37" s="533"/>
      <c r="J37" s="372"/>
      <c r="K37" s="265"/>
      <c r="L37" s="265"/>
      <c r="M37" s="264"/>
      <c r="N37" s="372"/>
      <c r="O37" s="265"/>
      <c r="P37" s="265"/>
      <c r="Q37" s="90"/>
      <c r="R37" s="504"/>
      <c r="S37" s="504"/>
      <c r="T37" s="504"/>
      <c r="U37" s="91"/>
      <c r="V37" s="91"/>
      <c r="W37" s="91"/>
      <c r="X37" s="91"/>
      <c r="Y37" s="91"/>
      <c r="Z37" s="91"/>
      <c r="AA37" s="91"/>
      <c r="AB37" s="91"/>
      <c r="AC37" s="91"/>
      <c r="AD37" s="91"/>
      <c r="AE37" s="91"/>
      <c r="AF37" s="91"/>
      <c r="AG37" s="91"/>
      <c r="AH37" s="91"/>
      <c r="AI37" s="91"/>
    </row>
    <row r="38" spans="1:35" s="92" customFormat="1" ht="17.25" customHeight="1" x14ac:dyDescent="0.45">
      <c r="A38" s="263" t="s">
        <v>105</v>
      </c>
      <c r="B38" s="332">
        <f>IF(LEFT($A$2,3)="268",391817+160707, 0)</f>
        <v>0</v>
      </c>
      <c r="C38" s="332">
        <f>IF(LEFT($A$2,3)="268",391817+62050, 0)</f>
        <v>0</v>
      </c>
      <c r="D38" s="372"/>
      <c r="E38" s="332">
        <f>IF(LEFT($A$2,3)="268",391817, 0)</f>
        <v>0</v>
      </c>
      <c r="F38" s="374">
        <f>+E38</f>
        <v>0</v>
      </c>
      <c r="G38" s="532">
        <f>+E38-F38</f>
        <v>0</v>
      </c>
      <c r="H38" s="265">
        <f>IF(LEFT($A$2,3)="268",391817,0)</f>
        <v>0</v>
      </c>
      <c r="I38" s="533"/>
      <c r="J38" s="372"/>
      <c r="K38" s="332">
        <f>IF(LEFT($A$2,3)="268",391817, 0)</f>
        <v>0</v>
      </c>
      <c r="L38" s="332">
        <f>IF(LEFT($A$2,3)="268",391817, 0)</f>
        <v>0</v>
      </c>
      <c r="M38" s="264"/>
      <c r="N38" s="372"/>
      <c r="O38" s="332">
        <f t="shared" ref="O38:P38" si="3">IF(LEFT($A$2,3)="268",391817, 0)</f>
        <v>0</v>
      </c>
      <c r="P38" s="332">
        <f t="shared" si="3"/>
        <v>0</v>
      </c>
      <c r="Q38" s="90"/>
      <c r="R38" s="504"/>
      <c r="S38" s="504"/>
      <c r="T38" s="504"/>
      <c r="U38" s="91"/>
      <c r="V38" s="91"/>
      <c r="W38" s="91"/>
      <c r="X38" s="91"/>
      <c r="Y38" s="91"/>
      <c r="Z38" s="91"/>
      <c r="AA38" s="91"/>
      <c r="AB38" s="91"/>
      <c r="AC38" s="91"/>
      <c r="AD38" s="91"/>
      <c r="AE38" s="91"/>
      <c r="AF38" s="91"/>
      <c r="AG38" s="91"/>
      <c r="AH38" s="91"/>
      <c r="AI38" s="91"/>
    </row>
    <row r="39" spans="1:35" s="5" customFormat="1" ht="17.25" customHeight="1" x14ac:dyDescent="0.45">
      <c r="A39" s="514" t="s">
        <v>106</v>
      </c>
      <c r="B39" s="525">
        <f>SUM(B35:B38)</f>
        <v>0</v>
      </c>
      <c r="C39" s="525">
        <f>SUM(C35:C38)</f>
        <v>0</v>
      </c>
      <c r="D39" s="316"/>
      <c r="E39" s="525">
        <f>SUM(E35:E38)</f>
        <v>0</v>
      </c>
      <c r="F39" s="373">
        <f>SUM(F35:F38)</f>
        <v>0</v>
      </c>
      <c r="G39" s="373">
        <f>SUM(G35:G38)</f>
        <v>0</v>
      </c>
      <c r="H39" s="528">
        <f>SUM(H35:H38)</f>
        <v>0</v>
      </c>
      <c r="I39" s="529">
        <f>+I35+I36</f>
        <v>0</v>
      </c>
      <c r="J39" s="316"/>
      <c r="K39" s="528">
        <f t="shared" ref="K39:L39" si="4">SUM(K35:K38)</f>
        <v>0</v>
      </c>
      <c r="L39" s="528">
        <f t="shared" si="4"/>
        <v>0</v>
      </c>
      <c r="M39" s="530"/>
      <c r="N39" s="316"/>
      <c r="O39" s="528">
        <f t="shared" ref="O39:P39" si="5">SUM(O35:O38)</f>
        <v>0</v>
      </c>
      <c r="P39" s="528">
        <f t="shared" si="5"/>
        <v>0</v>
      </c>
      <c r="Q39" s="31"/>
      <c r="R39" s="499"/>
      <c r="S39" s="504"/>
      <c r="T39" s="504"/>
      <c r="U39" s="91"/>
      <c r="V39" s="91"/>
      <c r="W39" s="91"/>
      <c r="X39" s="4"/>
      <c r="Y39" s="4"/>
      <c r="Z39" s="4"/>
      <c r="AA39" s="4"/>
      <c r="AB39" s="4"/>
      <c r="AC39" s="4"/>
      <c r="AD39" s="4"/>
      <c r="AE39" s="4"/>
      <c r="AF39" s="4"/>
      <c r="AG39" s="4"/>
      <c r="AH39" s="4"/>
      <c r="AI39" s="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row r="51" spans="2:22" s="505" customFormat="1" x14ac:dyDescent="0.45">
      <c r="B51" s="506"/>
      <c r="C51" s="506"/>
      <c r="D51" s="506"/>
      <c r="E51" s="506"/>
      <c r="F51" s="511"/>
      <c r="G51" s="511"/>
      <c r="H51" s="511"/>
      <c r="J51" s="507"/>
      <c r="N51" s="507"/>
      <c r="R51" s="504"/>
      <c r="S51" s="504"/>
      <c r="T51" s="504"/>
      <c r="U51" s="504"/>
      <c r="V51" s="504"/>
    </row>
    <row r="52" spans="2:22" s="505" customFormat="1" x14ac:dyDescent="0.45">
      <c r="B52" s="506"/>
      <c r="C52" s="506"/>
      <c r="D52" s="506"/>
      <c r="E52" s="506"/>
      <c r="F52" s="511"/>
      <c r="G52" s="511"/>
      <c r="H52" s="511"/>
      <c r="J52" s="507"/>
      <c r="N52" s="507"/>
      <c r="R52" s="504"/>
      <c r="S52" s="504"/>
      <c r="T52" s="504"/>
      <c r="U52" s="504"/>
      <c r="V52" s="504"/>
    </row>
    <row r="53" spans="2:22" s="505" customFormat="1" x14ac:dyDescent="0.45">
      <c r="B53" s="506"/>
      <c r="C53" s="506"/>
      <c r="D53" s="506"/>
      <c r="E53" s="506"/>
      <c r="F53" s="511"/>
      <c r="G53" s="511"/>
      <c r="H53" s="511"/>
      <c r="J53" s="507"/>
      <c r="N53" s="507"/>
      <c r="R53" s="504"/>
      <c r="S53" s="504"/>
      <c r="T53" s="504"/>
      <c r="U53" s="504"/>
      <c r="V53" s="504"/>
    </row>
    <row r="54" spans="2:22" s="505" customFormat="1" x14ac:dyDescent="0.45">
      <c r="B54" s="506"/>
      <c r="C54" s="506"/>
      <c r="D54" s="506"/>
      <c r="E54" s="506"/>
      <c r="F54" s="511"/>
      <c r="G54" s="511"/>
      <c r="H54" s="511"/>
      <c r="J54" s="507"/>
      <c r="N54" s="507"/>
      <c r="R54" s="504"/>
      <c r="S54" s="504"/>
      <c r="T54" s="504"/>
      <c r="U54" s="504"/>
      <c r="V54" s="504"/>
    </row>
    <row r="55" spans="2:22" s="505" customFormat="1" x14ac:dyDescent="0.45">
      <c r="B55" s="506"/>
      <c r="C55" s="506"/>
      <c r="D55" s="506"/>
      <c r="E55" s="506"/>
      <c r="F55" s="511"/>
      <c r="G55" s="511"/>
      <c r="H55" s="511"/>
      <c r="J55" s="507"/>
      <c r="N55" s="507"/>
      <c r="R55" s="504"/>
      <c r="S55" s="504"/>
      <c r="T55" s="504"/>
      <c r="U55" s="504"/>
      <c r="V55" s="504"/>
    </row>
    <row r="56" spans="2:22" s="505" customFormat="1" x14ac:dyDescent="0.45">
      <c r="B56" s="506"/>
      <c r="C56" s="506"/>
      <c r="D56" s="506"/>
      <c r="E56" s="506"/>
      <c r="F56" s="511"/>
      <c r="G56" s="511"/>
      <c r="H56" s="511"/>
      <c r="J56" s="507"/>
      <c r="N56" s="507"/>
      <c r="R56" s="504"/>
      <c r="S56" s="504"/>
      <c r="T56" s="504"/>
      <c r="U56" s="504"/>
      <c r="V56" s="504"/>
    </row>
    <row r="57" spans="2:22" s="505" customFormat="1" x14ac:dyDescent="0.45">
      <c r="B57" s="506"/>
      <c r="C57" s="506"/>
      <c r="D57" s="506"/>
      <c r="E57" s="506"/>
      <c r="F57" s="511"/>
      <c r="G57" s="511"/>
      <c r="H57" s="511"/>
      <c r="J57" s="507"/>
      <c r="N57" s="507"/>
      <c r="R57" s="504"/>
      <c r="S57" s="504"/>
      <c r="T57" s="504"/>
      <c r="U57" s="504"/>
      <c r="V57" s="504"/>
    </row>
    <row r="58" spans="2:22" s="505" customFormat="1" x14ac:dyDescent="0.45">
      <c r="B58" s="506"/>
      <c r="C58" s="506"/>
      <c r="D58" s="506"/>
      <c r="E58" s="506"/>
      <c r="F58" s="511"/>
      <c r="G58" s="511"/>
      <c r="H58" s="511"/>
      <c r="J58" s="507"/>
      <c r="N58" s="507"/>
      <c r="R58" s="504"/>
      <c r="S58" s="504"/>
      <c r="T58" s="504"/>
      <c r="U58" s="504"/>
      <c r="V58" s="504"/>
    </row>
    <row r="59" spans="2:22" x14ac:dyDescent="0.45">
      <c r="B59" s="1"/>
      <c r="C59" s="1"/>
      <c r="F59" s="1"/>
      <c r="U59" s="505"/>
      <c r="V59" s="505"/>
    </row>
    <row r="60" spans="2:22" s="505" customFormat="1" x14ac:dyDescent="0.45">
      <c r="B60" s="506"/>
      <c r="C60" s="506"/>
      <c r="D60" s="506"/>
      <c r="E60" s="506"/>
      <c r="F60" s="511"/>
      <c r="G60" s="511"/>
      <c r="H60" s="511"/>
      <c r="J60" s="507"/>
      <c r="N60" s="507"/>
      <c r="R60" s="504"/>
      <c r="S60" s="504"/>
      <c r="T60" s="504"/>
      <c r="U60" s="504"/>
      <c r="V60" s="504"/>
    </row>
  </sheetData>
  <protectedRanges>
    <protectedRange sqref="B42:B43 A40:XFD41 A44:B49 A43 A51:B235 A50 C43:XFD235 D42:XFD42" name="Range3"/>
    <protectedRange sqref="O29:P31 K13:K14 O13:P14 K29:L31 K11:L11 O10:P11 K10 K19:L26 O19:P26 H29:I31 H11:I11 H19:I26" name="UnitEntry"/>
    <protectedRange sqref="R1:IM1 R3:IM1048576" name="Range2"/>
    <protectedRange sqref="L10 H10:I10" name="UnitEntry_4"/>
    <protectedRange sqref="L13:L14 H13:I14" name="UnitEntry_5"/>
    <protectedRange sqref="R2:IM2" name="Range2_1"/>
    <protectedRange sqref="B50" name="Range3_1"/>
    <protectedRange sqref="C42" name="Range3_1_1"/>
  </protectedRanges>
  <mergeCells count="8">
    <mergeCell ref="A2:M2"/>
    <mergeCell ref="A3:G3"/>
    <mergeCell ref="O6:P6"/>
    <mergeCell ref="K6:L6"/>
    <mergeCell ref="A4:P4"/>
    <mergeCell ref="A5:P5"/>
    <mergeCell ref="B6:C6"/>
    <mergeCell ref="E6:H6"/>
  </mergeCells>
  <dataValidations count="1">
    <dataValidation type="decimal" allowBlank="1" showInputMessage="1" showErrorMessage="1" error="You must enter a numerical value in this cell" sqref="H10:I33 K10:M33 O10:P33" xr:uid="{00000000-0002-0000-0400-000000000000}">
      <formula1>-1E+32</formula1>
      <formula2>1E+31</formula2>
    </dataValidation>
  </dataValidations>
  <pageMargins left="0.25" right="0.25" top="0.13" bottom="0.14000000000000001" header="0" footer="0"/>
  <pageSetup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7030A0"/>
    <pageSetUpPr fitToPage="1"/>
  </sheetPr>
  <dimension ref="A1:AT57"/>
  <sheetViews>
    <sheetView topLeftCell="A7" zoomScaleNormal="100" zoomScaleSheetLayoutView="100" workbookViewId="0">
      <selection activeCell="H16" sqref="H16"/>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18" width="11.59765625" style="508" bestFit="1" customWidth="1"/>
    <col min="19" max="22" width="9.1328125" style="508"/>
    <col min="23" max="46" width="9.1328125" style="40"/>
    <col min="47" max="16384" width="9.1328125" style="1"/>
  </cols>
  <sheetData>
    <row r="1" spans="1:46" x14ac:dyDescent="0.45">
      <c r="A1" s="16"/>
      <c r="B1" s="16"/>
      <c r="C1" s="16"/>
      <c r="D1" s="16"/>
      <c r="E1" s="16"/>
      <c r="F1" s="16"/>
      <c r="G1" s="16"/>
      <c r="H1" s="16"/>
      <c r="I1" s="16"/>
      <c r="J1" s="16"/>
      <c r="K1" s="16"/>
      <c r="L1" s="16"/>
      <c r="M1" s="16"/>
      <c r="N1" s="16"/>
      <c r="O1" s="16"/>
      <c r="P1" s="16"/>
      <c r="Q1" s="102"/>
      <c r="R1" s="509"/>
    </row>
    <row r="2" spans="1:46" s="16" customFormat="1" ht="15.4" x14ac:dyDescent="0.45">
      <c r="A2" s="604"/>
      <c r="B2" s="605"/>
      <c r="C2" s="605"/>
      <c r="D2" s="605"/>
      <c r="E2" s="605"/>
      <c r="F2" s="605"/>
      <c r="G2" s="605"/>
      <c r="H2" s="605"/>
      <c r="I2" s="605"/>
      <c r="J2" s="605"/>
      <c r="K2" s="605"/>
      <c r="L2" s="605"/>
      <c r="M2" s="605"/>
      <c r="R2" s="500"/>
      <c r="S2" s="500"/>
      <c r="T2" s="500"/>
      <c r="U2" s="500"/>
      <c r="V2" s="500"/>
    </row>
    <row r="3" spans="1:46" x14ac:dyDescent="0.45">
      <c r="A3" s="16"/>
      <c r="B3" s="16"/>
      <c r="C3" s="16"/>
      <c r="D3" s="16"/>
      <c r="E3" s="16"/>
      <c r="F3" s="16"/>
      <c r="G3" s="16"/>
      <c r="H3" s="16"/>
      <c r="I3" s="16"/>
      <c r="J3" s="16"/>
      <c r="K3" s="16"/>
      <c r="L3" s="16"/>
      <c r="M3" s="16"/>
      <c r="N3" s="16"/>
      <c r="O3" s="16"/>
      <c r="P3" s="16"/>
      <c r="Q3" s="2"/>
      <c r="R3" s="500"/>
      <c r="S3" s="500"/>
      <c r="T3" s="500"/>
      <c r="U3" s="500"/>
      <c r="V3" s="500"/>
      <c r="W3" s="16"/>
      <c r="X3" s="16"/>
      <c r="Y3" s="16"/>
      <c r="Z3" s="16"/>
      <c r="AA3" s="16"/>
      <c r="AB3" s="16"/>
    </row>
    <row r="4" spans="1:46" ht="93" customHeight="1" x14ac:dyDescent="0.45">
      <c r="A4" s="595" t="s">
        <v>107</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c r="AI4" s="1"/>
      <c r="AJ4" s="1"/>
      <c r="AK4" s="1"/>
      <c r="AL4" s="1"/>
      <c r="AM4" s="1"/>
      <c r="AN4" s="1"/>
      <c r="AO4" s="1"/>
      <c r="AP4" s="1"/>
      <c r="AQ4" s="1"/>
      <c r="AR4" s="1"/>
      <c r="AS4" s="1"/>
      <c r="AT4" s="1"/>
    </row>
    <row r="5" spans="1:46" ht="51" customHeight="1" x14ac:dyDescent="0.45">
      <c r="A5" s="607" t="s">
        <v>108</v>
      </c>
      <c r="B5" s="607"/>
      <c r="C5" s="607"/>
      <c r="D5" s="607"/>
      <c r="E5" s="607"/>
      <c r="F5" s="607"/>
      <c r="G5" s="607"/>
      <c r="H5" s="607"/>
      <c r="I5" s="607"/>
      <c r="J5" s="607"/>
      <c r="K5" s="607"/>
      <c r="L5" s="607"/>
      <c r="M5" s="607"/>
      <c r="N5" s="607"/>
      <c r="O5" s="607"/>
      <c r="P5" s="607"/>
      <c r="Q5" s="2"/>
      <c r="R5" s="499"/>
      <c r="S5" s="499"/>
      <c r="T5" s="499"/>
      <c r="U5" s="499"/>
      <c r="V5" s="499"/>
      <c r="W5" s="2"/>
      <c r="X5" s="2"/>
      <c r="Y5" s="2"/>
      <c r="Z5" s="2"/>
      <c r="AA5" s="2"/>
      <c r="AB5" s="2"/>
      <c r="AC5" s="2"/>
      <c r="AD5" s="2"/>
      <c r="AE5" s="2"/>
      <c r="AF5" s="2"/>
      <c r="AG5" s="2"/>
      <c r="AH5" s="2"/>
      <c r="AI5" s="1"/>
      <c r="AJ5" s="1"/>
      <c r="AK5" s="1"/>
      <c r="AL5" s="1"/>
      <c r="AM5" s="1"/>
      <c r="AN5" s="1"/>
      <c r="AO5" s="1"/>
      <c r="AP5" s="1"/>
      <c r="AQ5" s="1"/>
      <c r="AR5" s="1"/>
      <c r="AS5" s="1"/>
      <c r="AT5" s="1"/>
    </row>
    <row r="6" spans="1:46" s="5" customFormat="1" ht="15" customHeight="1" x14ac:dyDescent="0.45">
      <c r="A6" s="3"/>
      <c r="B6" s="608" t="s">
        <v>95</v>
      </c>
      <c r="C6" s="609"/>
      <c r="D6" s="568"/>
      <c r="E6" s="591" t="s">
        <v>3</v>
      </c>
      <c r="F6" s="610"/>
      <c r="G6" s="610"/>
      <c r="H6" s="592"/>
      <c r="I6" s="233"/>
      <c r="J6" s="568"/>
      <c r="K6" s="608" t="s">
        <v>109</v>
      </c>
      <c r="L6" s="609"/>
      <c r="M6" s="21"/>
      <c r="N6" s="568"/>
      <c r="O6" s="608" t="s">
        <v>4</v>
      </c>
      <c r="P6" s="609"/>
      <c r="Q6" s="21"/>
      <c r="R6" s="499"/>
      <c r="S6" s="499"/>
      <c r="T6" s="499"/>
      <c r="U6" s="499"/>
      <c r="V6" s="499"/>
      <c r="W6" s="105"/>
      <c r="X6" s="105"/>
      <c r="Y6" s="105"/>
      <c r="Z6" s="105"/>
      <c r="AA6" s="105"/>
      <c r="AB6" s="105"/>
      <c r="AC6" s="105"/>
      <c r="AD6" s="105"/>
      <c r="AE6" s="105"/>
      <c r="AF6" s="105"/>
      <c r="AG6" s="105"/>
      <c r="AH6" s="105"/>
      <c r="AI6" s="105"/>
      <c r="AJ6" s="106"/>
    </row>
    <row r="7" spans="1:46" s="5" customFormat="1" ht="46.5" customHeight="1" x14ac:dyDescent="0.45">
      <c r="A7" s="6"/>
      <c r="B7" s="231" t="s">
        <v>110</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105"/>
      <c r="X7" s="105"/>
      <c r="Y7" s="105"/>
      <c r="Z7" s="105"/>
      <c r="AA7" s="105"/>
      <c r="AB7" s="105"/>
      <c r="AC7" s="105"/>
      <c r="AD7" s="105"/>
      <c r="AE7" s="105"/>
      <c r="AF7" s="105"/>
      <c r="AG7" s="105"/>
      <c r="AH7" s="105"/>
      <c r="AI7" s="105"/>
      <c r="AJ7" s="106"/>
    </row>
    <row r="8" spans="1:46" s="5" customFormat="1" ht="15" customHeight="1" x14ac:dyDescent="0.45">
      <c r="A8" s="495" t="s">
        <v>17</v>
      </c>
      <c r="B8" s="290"/>
      <c r="C8" s="290"/>
      <c r="D8" s="568"/>
      <c r="E8" s="290"/>
      <c r="F8" s="292"/>
      <c r="G8" s="292"/>
      <c r="H8" s="290"/>
      <c r="I8" s="290"/>
      <c r="J8" s="568"/>
      <c r="K8" s="290"/>
      <c r="L8" s="290"/>
      <c r="M8" s="290"/>
      <c r="N8" s="568"/>
      <c r="O8" s="290"/>
      <c r="P8" s="290"/>
      <c r="Q8" s="25"/>
      <c r="R8" s="500"/>
      <c r="S8" s="500"/>
      <c r="T8" s="500"/>
      <c r="U8" s="500"/>
      <c r="V8" s="500"/>
      <c r="W8" s="107"/>
      <c r="X8" s="107"/>
      <c r="Y8" s="107"/>
      <c r="Z8" s="107"/>
      <c r="AA8" s="107"/>
      <c r="AB8" s="107"/>
      <c r="AC8" s="108"/>
      <c r="AD8" s="108"/>
      <c r="AE8" s="108"/>
      <c r="AF8" s="108"/>
      <c r="AG8" s="108"/>
      <c r="AH8" s="108"/>
      <c r="AI8" s="108"/>
      <c r="AJ8" s="108"/>
      <c r="AK8" s="42"/>
      <c r="AL8" s="42"/>
      <c r="AM8" s="42"/>
      <c r="AN8" s="42"/>
      <c r="AO8" s="42"/>
      <c r="AP8" s="42"/>
      <c r="AQ8" s="42"/>
      <c r="AR8" s="42"/>
      <c r="AS8" s="42"/>
      <c r="AT8" s="42"/>
    </row>
    <row r="9" spans="1:46" s="5" customFormat="1" ht="15" customHeight="1" x14ac:dyDescent="0.45">
      <c r="A9" s="495" t="s">
        <v>21</v>
      </c>
      <c r="B9" s="290"/>
      <c r="C9" s="290"/>
      <c r="D9" s="568"/>
      <c r="E9" s="290"/>
      <c r="F9" s="114"/>
      <c r="G9" s="114"/>
      <c r="H9" s="290"/>
      <c r="I9" s="290"/>
      <c r="J9" s="568"/>
      <c r="K9" s="290"/>
      <c r="L9" s="290"/>
      <c r="M9" s="290"/>
      <c r="N9" s="568"/>
      <c r="O9" s="290"/>
      <c r="P9" s="290"/>
      <c r="Q9" s="25"/>
      <c r="R9" s="500"/>
      <c r="S9" s="500"/>
      <c r="T9" s="500"/>
      <c r="U9" s="500"/>
      <c r="V9" s="500"/>
      <c r="W9" s="107"/>
      <c r="X9" s="107"/>
      <c r="Y9" s="107"/>
      <c r="Z9" s="107"/>
      <c r="AA9" s="107"/>
      <c r="AB9" s="107"/>
      <c r="AC9" s="108"/>
      <c r="AD9" s="108"/>
      <c r="AE9" s="108"/>
      <c r="AF9" s="108"/>
      <c r="AG9" s="108"/>
      <c r="AH9" s="108"/>
      <c r="AI9" s="108"/>
      <c r="AJ9" s="108"/>
      <c r="AK9" s="42"/>
      <c r="AL9" s="42"/>
      <c r="AM9" s="42"/>
      <c r="AN9" s="42"/>
      <c r="AO9" s="42"/>
      <c r="AP9" s="42"/>
      <c r="AQ9" s="42"/>
      <c r="AR9" s="42"/>
      <c r="AS9" s="42"/>
      <c r="AT9" s="42"/>
    </row>
    <row r="10" spans="1:46" s="9" customFormat="1" ht="15" customHeight="1" x14ac:dyDescent="0.45">
      <c r="A10" s="493" t="s">
        <v>19</v>
      </c>
      <c r="B10" s="294"/>
      <c r="C10" s="294"/>
      <c r="D10" s="568"/>
      <c r="E10" s="294"/>
      <c r="F10" s="114"/>
      <c r="G10" s="114">
        <f>+E10-F10</f>
        <v>0</v>
      </c>
      <c r="H10" s="314"/>
      <c r="I10" s="315"/>
      <c r="J10" s="568"/>
      <c r="K10" s="314"/>
      <c r="L10" s="314"/>
      <c r="M10" s="315"/>
      <c r="N10" s="568"/>
      <c r="O10" s="314"/>
      <c r="P10" s="314"/>
      <c r="Q10" s="22"/>
      <c r="R10" s="500"/>
      <c r="S10" s="500"/>
      <c r="T10" s="500"/>
      <c r="U10" s="500"/>
      <c r="V10" s="500"/>
      <c r="W10" s="107"/>
      <c r="X10" s="107"/>
      <c r="Y10" s="107"/>
      <c r="Z10" s="107"/>
      <c r="AA10" s="107"/>
      <c r="AB10" s="107"/>
      <c r="AC10" s="109"/>
      <c r="AD10" s="109"/>
      <c r="AE10" s="109"/>
      <c r="AF10" s="109"/>
      <c r="AG10" s="109"/>
      <c r="AH10" s="109"/>
      <c r="AI10" s="109"/>
      <c r="AJ10" s="109"/>
      <c r="AK10" s="43"/>
      <c r="AL10" s="43"/>
      <c r="AM10" s="43"/>
      <c r="AN10" s="43"/>
      <c r="AO10" s="43"/>
      <c r="AP10" s="43"/>
      <c r="AQ10" s="43"/>
      <c r="AR10" s="43"/>
      <c r="AS10" s="43"/>
      <c r="AT10" s="43"/>
    </row>
    <row r="11" spans="1:46" s="9" customFormat="1" ht="15" customHeight="1" x14ac:dyDescent="0.45">
      <c r="A11" s="493" t="s">
        <v>20</v>
      </c>
      <c r="B11" s="296"/>
      <c r="C11" s="296"/>
      <c r="D11" s="568"/>
      <c r="E11" s="296"/>
      <c r="F11" s="93"/>
      <c r="G11" s="93">
        <f>+E11-F11</f>
        <v>0</v>
      </c>
      <c r="H11" s="297"/>
      <c r="I11" s="300"/>
      <c r="J11" s="568"/>
      <c r="K11" s="297"/>
      <c r="L11" s="297"/>
      <c r="M11" s="300"/>
      <c r="N11" s="568"/>
      <c r="O11" s="297"/>
      <c r="P11" s="297"/>
      <c r="Q11" s="22"/>
      <c r="R11" s="500"/>
      <c r="S11" s="500"/>
      <c r="T11" s="500"/>
      <c r="U11" s="500"/>
      <c r="V11" s="500"/>
      <c r="W11" s="107"/>
      <c r="X11" s="107"/>
      <c r="Y11" s="107"/>
      <c r="Z11" s="107"/>
      <c r="AA11" s="107"/>
      <c r="AB11" s="107"/>
      <c r="AC11" s="109"/>
      <c r="AD11" s="109"/>
      <c r="AE11" s="109"/>
      <c r="AF11" s="109"/>
      <c r="AG11" s="109"/>
      <c r="AH11" s="109"/>
      <c r="AI11" s="109"/>
      <c r="AJ11" s="109"/>
      <c r="AK11" s="43"/>
      <c r="AL11" s="43"/>
      <c r="AM11" s="43"/>
      <c r="AN11" s="43"/>
      <c r="AO11" s="43"/>
      <c r="AP11" s="43"/>
      <c r="AQ11" s="43"/>
      <c r="AR11" s="43"/>
      <c r="AS11" s="43"/>
      <c r="AT11" s="43"/>
    </row>
    <row r="12" spans="1:46" s="34" customFormat="1" ht="15" customHeight="1" x14ac:dyDescent="0.45">
      <c r="A12" s="238" t="s">
        <v>98</v>
      </c>
      <c r="B12" s="449">
        <f>SUM(B10:B11)</f>
        <v>0</v>
      </c>
      <c r="C12" s="235">
        <f>SUM(C10:C11)</f>
        <v>0</v>
      </c>
      <c r="D12" s="568"/>
      <c r="E12" s="235">
        <f>SUM(E10:E11)</f>
        <v>0</v>
      </c>
      <c r="F12" s="431">
        <f>SUM(F10:F11)</f>
        <v>0</v>
      </c>
      <c r="G12" s="432">
        <f>SUM(G10:G11)</f>
        <v>0</v>
      </c>
      <c r="H12" s="240">
        <f>SUM(H10:H11)</f>
        <v>0</v>
      </c>
      <c r="I12" s="239"/>
      <c r="J12" s="568"/>
      <c r="K12" s="240">
        <f>SUM(K10:K11)</f>
        <v>0</v>
      </c>
      <c r="L12" s="240">
        <f>SUM(L10:L11)</f>
        <v>0</v>
      </c>
      <c r="M12" s="239">
        <f>SUM(M10:M11)</f>
        <v>0</v>
      </c>
      <c r="N12" s="568"/>
      <c r="O12" s="240">
        <f>SUM(O10:O11)</f>
        <v>0</v>
      </c>
      <c r="P12" s="240">
        <f>SUM(P10:P11)</f>
        <v>0</v>
      </c>
      <c r="Q12" s="241"/>
      <c r="R12" s="500"/>
      <c r="S12" s="500"/>
      <c r="T12" s="500"/>
      <c r="U12" s="500"/>
      <c r="V12" s="500"/>
      <c r="W12" s="107"/>
      <c r="X12" s="107"/>
      <c r="Y12" s="107"/>
      <c r="Z12" s="107"/>
      <c r="AA12" s="107"/>
      <c r="AB12" s="107"/>
      <c r="AC12" s="110"/>
      <c r="AD12" s="110"/>
      <c r="AE12" s="110"/>
      <c r="AF12" s="110"/>
      <c r="AG12" s="110"/>
      <c r="AH12" s="110"/>
      <c r="AI12" s="110"/>
      <c r="AJ12" s="110"/>
      <c r="AK12" s="99"/>
      <c r="AL12" s="99"/>
      <c r="AM12" s="99"/>
      <c r="AN12" s="99"/>
      <c r="AO12" s="99"/>
      <c r="AP12" s="99"/>
      <c r="AQ12" s="99"/>
      <c r="AR12" s="99"/>
      <c r="AS12" s="99"/>
      <c r="AT12" s="99"/>
    </row>
    <row r="13" spans="1:46" s="9" customFormat="1" ht="15" customHeight="1" x14ac:dyDescent="0.45">
      <c r="A13" s="496"/>
      <c r="B13" s="290"/>
      <c r="C13" s="290"/>
      <c r="D13" s="568"/>
      <c r="E13" s="290"/>
      <c r="F13" s="114"/>
      <c r="G13" s="114"/>
      <c r="H13" s="290"/>
      <c r="I13" s="290"/>
      <c r="J13" s="568"/>
      <c r="K13" s="290"/>
      <c r="L13" s="290"/>
      <c r="M13" s="290"/>
      <c r="N13" s="568"/>
      <c r="O13" s="290"/>
      <c r="P13" s="290"/>
      <c r="Q13" s="25"/>
      <c r="R13" s="500"/>
      <c r="S13" s="500"/>
      <c r="T13" s="500"/>
      <c r="U13" s="500"/>
      <c r="V13" s="500"/>
      <c r="W13" s="107"/>
      <c r="X13" s="107"/>
      <c r="Y13" s="107"/>
      <c r="Z13" s="107"/>
      <c r="AA13" s="107"/>
      <c r="AB13" s="107"/>
      <c r="AC13" s="109"/>
      <c r="AD13" s="109"/>
      <c r="AE13" s="109"/>
      <c r="AF13" s="109"/>
      <c r="AG13" s="109"/>
      <c r="AH13" s="109"/>
      <c r="AI13" s="109"/>
      <c r="AJ13" s="109"/>
      <c r="AK13" s="43"/>
      <c r="AL13" s="43"/>
      <c r="AM13" s="43"/>
      <c r="AN13" s="43"/>
      <c r="AO13" s="43"/>
      <c r="AP13" s="43"/>
      <c r="AQ13" s="43"/>
      <c r="AR13" s="43"/>
      <c r="AS13" s="43"/>
      <c r="AT13" s="43"/>
    </row>
    <row r="14" spans="1:46" s="5" customFormat="1" ht="15.75" x14ac:dyDescent="0.45">
      <c r="A14" s="492" t="s">
        <v>32</v>
      </c>
      <c r="B14" s="293"/>
      <c r="C14" s="293"/>
      <c r="D14" s="568"/>
      <c r="E14" s="293"/>
      <c r="F14" s="114"/>
      <c r="G14" s="114"/>
      <c r="H14" s="301"/>
      <c r="I14" s="301"/>
      <c r="J14" s="568"/>
      <c r="K14" s="301"/>
      <c r="L14" s="301"/>
      <c r="M14" s="301"/>
      <c r="N14" s="568"/>
      <c r="O14" s="301"/>
      <c r="P14" s="301"/>
      <c r="Q14" s="25"/>
      <c r="R14" s="500"/>
      <c r="S14" s="500"/>
      <c r="T14" s="500"/>
      <c r="U14" s="500"/>
      <c r="V14" s="500"/>
      <c r="W14" s="107"/>
      <c r="X14" s="107"/>
      <c r="Y14" s="107"/>
      <c r="Z14" s="107"/>
      <c r="AA14" s="107"/>
      <c r="AB14" s="107"/>
      <c r="AC14" s="108"/>
      <c r="AD14" s="108"/>
      <c r="AE14" s="108"/>
      <c r="AF14" s="108"/>
      <c r="AG14" s="108"/>
      <c r="AH14" s="108"/>
      <c r="AI14" s="108"/>
      <c r="AJ14" s="108"/>
      <c r="AK14" s="42"/>
      <c r="AL14" s="42"/>
      <c r="AM14" s="42"/>
      <c r="AN14" s="42"/>
      <c r="AO14" s="42"/>
      <c r="AP14" s="42"/>
      <c r="AQ14" s="42"/>
      <c r="AR14" s="42"/>
      <c r="AS14" s="42"/>
      <c r="AT14" s="42"/>
    </row>
    <row r="15" spans="1:46" s="11" customFormat="1" ht="15" customHeight="1" x14ac:dyDescent="0.45">
      <c r="A15" s="74" t="s">
        <v>33</v>
      </c>
      <c r="B15" s="293"/>
      <c r="C15" s="293"/>
      <c r="D15" s="568"/>
      <c r="E15" s="293"/>
      <c r="F15" s="114"/>
      <c r="G15" s="114"/>
      <c r="H15" s="301"/>
      <c r="I15" s="301"/>
      <c r="J15" s="568"/>
      <c r="K15" s="301"/>
      <c r="L15" s="301"/>
      <c r="M15" s="301"/>
      <c r="N15" s="568"/>
      <c r="O15" s="301"/>
      <c r="P15" s="301"/>
      <c r="Q15" s="25"/>
      <c r="R15" s="500"/>
      <c r="S15" s="500"/>
      <c r="T15" s="500"/>
      <c r="U15" s="500"/>
      <c r="V15" s="500"/>
      <c r="W15" s="107"/>
      <c r="X15" s="107"/>
      <c r="Y15" s="107"/>
      <c r="Z15" s="107"/>
      <c r="AA15" s="107"/>
      <c r="AB15" s="107"/>
      <c r="AC15" s="111"/>
      <c r="AD15" s="111"/>
      <c r="AE15" s="111"/>
      <c r="AF15" s="111"/>
      <c r="AG15" s="111"/>
      <c r="AH15" s="111"/>
      <c r="AI15" s="111"/>
      <c r="AJ15" s="111"/>
      <c r="AK15" s="100"/>
      <c r="AL15" s="100"/>
      <c r="AM15" s="100"/>
      <c r="AN15" s="100"/>
      <c r="AO15" s="100"/>
      <c r="AP15" s="100"/>
      <c r="AQ15" s="100"/>
      <c r="AR15" s="100"/>
      <c r="AS15" s="100"/>
      <c r="AT15" s="100"/>
    </row>
    <row r="16" spans="1:46" s="13" customFormat="1" ht="15" customHeight="1" x14ac:dyDescent="0.45">
      <c r="A16" s="493" t="s">
        <v>99</v>
      </c>
      <c r="B16" s="293"/>
      <c r="C16" s="293"/>
      <c r="D16" s="568"/>
      <c r="E16" s="293"/>
      <c r="F16" s="114"/>
      <c r="G16" s="114">
        <f t="shared" ref="G16:G24" si="0">+E16-F16</f>
        <v>0</v>
      </c>
      <c r="H16" s="317"/>
      <c r="I16" s="315"/>
      <c r="J16" s="568"/>
      <c r="K16" s="317"/>
      <c r="L16" s="317"/>
      <c r="M16" s="315"/>
      <c r="N16" s="568"/>
      <c r="O16" s="317"/>
      <c r="P16" s="317"/>
      <c r="Q16" s="22"/>
      <c r="R16" s="500"/>
      <c r="S16" s="500"/>
      <c r="T16" s="500"/>
      <c r="U16" s="500"/>
      <c r="V16" s="500"/>
      <c r="W16" s="107"/>
      <c r="X16" s="107"/>
      <c r="Y16" s="107"/>
      <c r="Z16" s="107"/>
      <c r="AA16" s="107"/>
      <c r="AB16" s="107"/>
      <c r="AC16" s="112"/>
      <c r="AD16" s="112"/>
      <c r="AE16" s="112"/>
      <c r="AF16" s="112"/>
      <c r="AG16" s="112"/>
      <c r="AH16" s="112"/>
      <c r="AI16" s="112"/>
      <c r="AJ16" s="112"/>
      <c r="AK16" s="101"/>
      <c r="AL16" s="101"/>
      <c r="AM16" s="101"/>
      <c r="AN16" s="101"/>
      <c r="AO16" s="101"/>
      <c r="AP16" s="101"/>
      <c r="AQ16" s="101"/>
      <c r="AR16" s="101"/>
      <c r="AS16" s="101"/>
      <c r="AT16" s="101"/>
    </row>
    <row r="17" spans="1:46" s="13" customFormat="1" ht="15" customHeight="1" x14ac:dyDescent="0.45">
      <c r="A17" s="493" t="s">
        <v>35</v>
      </c>
      <c r="B17" s="304"/>
      <c r="C17" s="304"/>
      <c r="D17" s="568"/>
      <c r="E17" s="304"/>
      <c r="F17" s="93"/>
      <c r="G17" s="93">
        <f t="shared" si="0"/>
        <v>0</v>
      </c>
      <c r="H17" s="299"/>
      <c r="I17" s="300"/>
      <c r="J17" s="568"/>
      <c r="K17" s="299"/>
      <c r="L17" s="299"/>
      <c r="M17" s="300"/>
      <c r="N17" s="568"/>
      <c r="O17" s="299"/>
      <c r="P17" s="299"/>
      <c r="Q17" s="22"/>
      <c r="R17" s="500"/>
      <c r="S17" s="500"/>
      <c r="T17" s="500"/>
      <c r="U17" s="500"/>
      <c r="V17" s="500"/>
      <c r="W17" s="107"/>
      <c r="X17" s="107"/>
      <c r="Y17" s="107"/>
      <c r="Z17" s="107"/>
      <c r="AA17" s="107"/>
      <c r="AB17" s="107"/>
      <c r="AC17" s="112"/>
      <c r="AD17" s="112"/>
      <c r="AE17" s="112"/>
      <c r="AF17" s="112"/>
      <c r="AG17" s="112"/>
      <c r="AH17" s="112"/>
      <c r="AI17" s="112"/>
      <c r="AJ17" s="112"/>
      <c r="AK17" s="101"/>
      <c r="AL17" s="101"/>
      <c r="AM17" s="101"/>
      <c r="AN17" s="101"/>
      <c r="AO17" s="101"/>
      <c r="AP17" s="101"/>
      <c r="AQ17" s="101"/>
      <c r="AR17" s="101"/>
      <c r="AS17" s="101"/>
      <c r="AT17" s="101"/>
    </row>
    <row r="18" spans="1:46" s="13" customFormat="1" ht="15" customHeight="1" x14ac:dyDescent="0.45">
      <c r="A18" s="493" t="s">
        <v>36</v>
      </c>
      <c r="B18" s="304"/>
      <c r="C18" s="304"/>
      <c r="D18" s="568"/>
      <c r="E18" s="304"/>
      <c r="F18" s="93"/>
      <c r="G18" s="93">
        <f t="shared" si="0"/>
        <v>0</v>
      </c>
      <c r="H18" s="299"/>
      <c r="I18" s="300"/>
      <c r="J18" s="568"/>
      <c r="K18" s="299"/>
      <c r="L18" s="299"/>
      <c r="M18" s="300"/>
      <c r="N18" s="568"/>
      <c r="O18" s="299"/>
      <c r="P18" s="299"/>
      <c r="Q18" s="22"/>
      <c r="R18" s="500"/>
      <c r="S18" s="500"/>
      <c r="T18" s="500"/>
      <c r="U18" s="500"/>
      <c r="V18" s="500"/>
      <c r="W18" s="107"/>
      <c r="X18" s="107"/>
      <c r="Y18" s="107"/>
      <c r="Z18" s="107"/>
      <c r="AA18" s="107"/>
      <c r="AB18" s="107"/>
      <c r="AC18" s="112"/>
      <c r="AD18" s="112"/>
      <c r="AE18" s="112"/>
      <c r="AF18" s="112"/>
      <c r="AG18" s="112"/>
      <c r="AH18" s="112"/>
      <c r="AI18" s="112"/>
      <c r="AJ18" s="112"/>
      <c r="AK18" s="101"/>
      <c r="AL18" s="101"/>
      <c r="AM18" s="101"/>
      <c r="AN18" s="101"/>
      <c r="AO18" s="101"/>
      <c r="AP18" s="101"/>
      <c r="AQ18" s="101"/>
      <c r="AR18" s="101"/>
      <c r="AS18" s="101"/>
      <c r="AT18" s="101"/>
    </row>
    <row r="19" spans="1:46" s="13" customFormat="1" ht="15" customHeight="1" x14ac:dyDescent="0.45">
      <c r="A19" s="493" t="s">
        <v>37</v>
      </c>
      <c r="B19" s="304"/>
      <c r="C19" s="304"/>
      <c r="D19" s="568"/>
      <c r="E19" s="304"/>
      <c r="F19" s="93"/>
      <c r="G19" s="93">
        <f t="shared" si="0"/>
        <v>0</v>
      </c>
      <c r="H19" s="299"/>
      <c r="I19" s="300"/>
      <c r="J19" s="568"/>
      <c r="K19" s="299"/>
      <c r="L19" s="299"/>
      <c r="M19" s="300"/>
      <c r="N19" s="568"/>
      <c r="O19" s="299"/>
      <c r="P19" s="299"/>
      <c r="Q19" s="22"/>
      <c r="R19" s="500"/>
      <c r="S19" s="500"/>
      <c r="T19" s="500"/>
      <c r="U19" s="500"/>
      <c r="V19" s="500"/>
      <c r="W19" s="107"/>
      <c r="X19" s="107"/>
      <c r="Y19" s="107"/>
      <c r="Z19" s="107"/>
      <c r="AA19" s="107"/>
      <c r="AB19" s="107"/>
      <c r="AC19" s="112"/>
      <c r="AD19" s="112"/>
      <c r="AE19" s="112"/>
      <c r="AF19" s="112"/>
      <c r="AG19" s="112"/>
      <c r="AH19" s="112"/>
      <c r="AI19" s="112"/>
      <c r="AJ19" s="112"/>
      <c r="AK19" s="101"/>
      <c r="AL19" s="101"/>
      <c r="AM19" s="101"/>
      <c r="AN19" s="101"/>
      <c r="AO19" s="101"/>
      <c r="AP19" s="101"/>
      <c r="AQ19" s="101"/>
      <c r="AR19" s="101"/>
      <c r="AS19" s="101"/>
      <c r="AT19" s="101"/>
    </row>
    <row r="20" spans="1:46" s="13" customFormat="1" ht="15" customHeight="1" x14ac:dyDescent="0.45">
      <c r="A20" s="493" t="s">
        <v>38</v>
      </c>
      <c r="B20" s="304"/>
      <c r="C20" s="304"/>
      <c r="D20" s="568"/>
      <c r="E20" s="304"/>
      <c r="F20" s="93"/>
      <c r="G20" s="93">
        <f t="shared" si="0"/>
        <v>0</v>
      </c>
      <c r="H20" s="299"/>
      <c r="I20" s="300"/>
      <c r="J20" s="568"/>
      <c r="K20" s="299"/>
      <c r="L20" s="299"/>
      <c r="M20" s="300"/>
      <c r="N20" s="568"/>
      <c r="O20" s="299"/>
      <c r="P20" s="299"/>
      <c r="Q20" s="22"/>
      <c r="R20" s="500"/>
      <c r="S20" s="500"/>
      <c r="T20" s="500"/>
      <c r="U20" s="500"/>
      <c r="V20" s="500"/>
      <c r="W20" s="107"/>
      <c r="X20" s="107"/>
      <c r="Y20" s="107"/>
      <c r="Z20" s="107"/>
      <c r="AA20" s="107"/>
      <c r="AB20" s="107"/>
      <c r="AC20" s="112"/>
      <c r="AD20" s="112"/>
      <c r="AE20" s="112"/>
      <c r="AF20" s="112"/>
      <c r="AG20" s="112"/>
      <c r="AH20" s="112"/>
      <c r="AI20" s="112"/>
      <c r="AJ20" s="112"/>
      <c r="AK20" s="101"/>
      <c r="AL20" s="101"/>
      <c r="AM20" s="101"/>
      <c r="AN20" s="101"/>
      <c r="AO20" s="101"/>
      <c r="AP20" s="101"/>
      <c r="AQ20" s="101"/>
      <c r="AR20" s="101"/>
      <c r="AS20" s="101"/>
      <c r="AT20" s="101"/>
    </row>
    <row r="21" spans="1:46" s="13" customFormat="1" ht="15" customHeight="1" x14ac:dyDescent="0.45">
      <c r="A21" s="493" t="s">
        <v>39</v>
      </c>
      <c r="B21" s="304"/>
      <c r="C21" s="304"/>
      <c r="D21" s="568"/>
      <c r="E21" s="304"/>
      <c r="F21" s="93"/>
      <c r="G21" s="93">
        <f t="shared" si="0"/>
        <v>0</v>
      </c>
      <c r="H21" s="299"/>
      <c r="I21" s="300"/>
      <c r="J21" s="568"/>
      <c r="K21" s="299"/>
      <c r="L21" s="299"/>
      <c r="M21" s="300"/>
      <c r="N21" s="568"/>
      <c r="O21" s="299"/>
      <c r="P21" s="299"/>
      <c r="Q21" s="22"/>
      <c r="R21" s="500"/>
      <c r="S21" s="500"/>
      <c r="T21" s="500"/>
      <c r="U21" s="500"/>
      <c r="V21" s="500"/>
      <c r="W21" s="107"/>
      <c r="X21" s="107"/>
      <c r="Y21" s="107"/>
      <c r="Z21" s="107"/>
      <c r="AA21" s="107"/>
      <c r="AB21" s="107"/>
      <c r="AC21" s="112"/>
      <c r="AD21" s="112"/>
      <c r="AE21" s="112"/>
      <c r="AF21" s="112"/>
      <c r="AG21" s="112"/>
      <c r="AH21" s="112"/>
      <c r="AI21" s="112"/>
      <c r="AJ21" s="112"/>
      <c r="AK21" s="101"/>
      <c r="AL21" s="101"/>
      <c r="AM21" s="101"/>
      <c r="AN21" s="101"/>
      <c r="AO21" s="101"/>
      <c r="AP21" s="101"/>
      <c r="AQ21" s="101"/>
      <c r="AR21" s="101"/>
      <c r="AS21" s="101"/>
      <c r="AT21" s="101"/>
    </row>
    <row r="22" spans="1:46" s="13" customFormat="1" ht="15" customHeight="1" x14ac:dyDescent="0.45">
      <c r="A22" s="493" t="s">
        <v>40</v>
      </c>
      <c r="B22" s="304"/>
      <c r="C22" s="304"/>
      <c r="D22" s="568"/>
      <c r="E22" s="304"/>
      <c r="F22" s="93"/>
      <c r="G22" s="93">
        <f t="shared" si="0"/>
        <v>0</v>
      </c>
      <c r="H22" s="299"/>
      <c r="I22" s="300"/>
      <c r="J22" s="568"/>
      <c r="K22" s="299"/>
      <c r="L22" s="299"/>
      <c r="M22" s="300"/>
      <c r="N22" s="568"/>
      <c r="O22" s="299"/>
      <c r="P22" s="299"/>
      <c r="Q22" s="22"/>
      <c r="R22" s="500"/>
      <c r="S22" s="500"/>
      <c r="T22" s="500"/>
      <c r="U22" s="500"/>
      <c r="V22" s="500"/>
      <c r="W22" s="107"/>
      <c r="X22" s="107"/>
      <c r="Y22" s="107"/>
      <c r="Z22" s="107"/>
      <c r="AA22" s="107"/>
      <c r="AB22" s="107"/>
      <c r="AC22" s="112"/>
      <c r="AD22" s="112"/>
      <c r="AE22" s="112"/>
      <c r="AF22" s="112"/>
      <c r="AG22" s="112"/>
      <c r="AH22" s="112"/>
      <c r="AI22" s="112"/>
      <c r="AJ22" s="112"/>
      <c r="AK22" s="101"/>
      <c r="AL22" s="101"/>
      <c r="AM22" s="101"/>
      <c r="AN22" s="101"/>
      <c r="AO22" s="101"/>
      <c r="AP22" s="101"/>
      <c r="AQ22" s="101"/>
      <c r="AR22" s="101"/>
      <c r="AS22" s="101"/>
      <c r="AT22" s="101"/>
    </row>
    <row r="23" spans="1:46" s="13" customFormat="1" ht="15" customHeight="1" x14ac:dyDescent="0.45">
      <c r="A23" s="493" t="s">
        <v>100</v>
      </c>
      <c r="B23" s="304"/>
      <c r="C23" s="304"/>
      <c r="D23" s="568"/>
      <c r="E23" s="304"/>
      <c r="F23" s="93"/>
      <c r="G23" s="93">
        <f t="shared" si="0"/>
        <v>0</v>
      </c>
      <c r="H23" s="327"/>
      <c r="I23" s="300"/>
      <c r="J23" s="568"/>
      <c r="K23" s="327"/>
      <c r="L23" s="299"/>
      <c r="M23" s="300"/>
      <c r="N23" s="568"/>
      <c r="O23" s="299"/>
      <c r="P23" s="299"/>
      <c r="Q23" s="22"/>
      <c r="R23" s="500"/>
      <c r="S23" s="500"/>
      <c r="T23" s="500"/>
      <c r="U23" s="500"/>
      <c r="V23" s="500"/>
      <c r="W23" s="107"/>
      <c r="X23" s="107"/>
      <c r="Y23" s="107"/>
      <c r="Z23" s="107"/>
      <c r="AA23" s="107"/>
      <c r="AB23" s="107"/>
      <c r="AC23" s="112"/>
      <c r="AD23" s="112"/>
      <c r="AE23" s="112"/>
      <c r="AF23" s="112"/>
      <c r="AG23" s="112"/>
      <c r="AH23" s="112"/>
      <c r="AI23" s="112"/>
      <c r="AJ23" s="112"/>
      <c r="AK23" s="101"/>
      <c r="AL23" s="101"/>
      <c r="AM23" s="101"/>
      <c r="AN23" s="101"/>
      <c r="AO23" s="101"/>
      <c r="AP23" s="101"/>
      <c r="AQ23" s="101"/>
      <c r="AR23" s="101"/>
      <c r="AS23" s="101"/>
      <c r="AT23" s="101"/>
    </row>
    <row r="24" spans="1:46" s="13" customFormat="1" ht="15" customHeight="1" x14ac:dyDescent="0.45">
      <c r="A24" s="249" t="s">
        <v>101</v>
      </c>
      <c r="B24" s="281"/>
      <c r="C24" s="281"/>
      <c r="D24" s="568"/>
      <c r="E24" s="281"/>
      <c r="F24" s="93"/>
      <c r="G24" s="93">
        <f t="shared" si="0"/>
        <v>0</v>
      </c>
      <c r="H24" s="247">
        <f>(_xlfn.IFNA(VLOOKUP($A16,'Benefits Drivers'!$A$6:$F$13,2,FALSE)*H$16,0))+(_xlfn.IFNA(VLOOKUP($A17,'Benefits Drivers'!$A$6:$F$13,2,FALSE)*H$17,0))+(_xlfn.IFNA(VLOOKUP($A18,'Benefits Drivers'!$A$6:$F$13,2,FALSE)*H$18,0))+(_xlfn.IFNA(VLOOKUP($A19,'Benefits Drivers'!$A$6:$F$13,2,FALSE)*H$19,0))+(_xlfn.IFNA(VLOOKUP($A20,'Benefits Drivers'!$A$6:$F$13,2,FALSE)*H$20,0))+(_xlfn.IFNA(VLOOKUP($A22,'Benefits Drivers'!$A$6:$F$13,2,FALSE)*H$22,0))+(_xlfn.IFNA(VLOOKUP($A23,'Benefits Drivers'!$A$6:$F$13,2,FALSE)*H$23,0))+(_xlfn.IFNA(VLOOKUP($A21,'Benefits Drivers'!$A$6:$F$13,2,FALSE)*H$21,0))</f>
        <v>0</v>
      </c>
      <c r="I24" s="243"/>
      <c r="J24" s="568"/>
      <c r="K24" s="247">
        <f>(_xlfn.IFNA(VLOOKUP($A16,'Benefits Drivers'!$A$6:$F$13,3,FALSE)*K$16,0))+(_xlfn.IFNA(VLOOKUP($A17,'Benefits Drivers'!$A$6:$F$13,3,FALSE)*K$17,0))+(_xlfn.IFNA(VLOOKUP($A18,'Benefits Drivers'!$A$6:$F$13,3,FALSE)*K$18,0))+(_xlfn.IFNA(VLOOKUP($A19,'Benefits Drivers'!$A$6:$F$13,3,FALSE)*K$19,0))+(_xlfn.IFNA(VLOOKUP($A20,'Benefits Drivers'!$A$6:$F$13,3,FALSE)*K$20,0))+(_xlfn.IFNA(VLOOKUP($A22,'Benefits Drivers'!$A$6:$F$13,3,FALSE)*K$22,0))+(_xlfn.IFNA(VLOOKUP($A23,'Benefits Drivers'!$A$6:$F$13,3,FALSE)*K$23,0))+(_xlfn.IFNA(VLOOKUP($A21,'Benefits Drivers'!$A$6:$F$13,3,FALSE)*K$21,0))</f>
        <v>0</v>
      </c>
      <c r="L24" s="247">
        <f>(_xlfn.IFNA(VLOOKUP($A16,'Benefits Drivers'!$A$6:$F$13,4,FALSE)*L$16,0))+(_xlfn.IFNA(VLOOKUP($A17,'Benefits Drivers'!$A$6:$F$13,4,FALSE)*L$17,0))+(_xlfn.IFNA(VLOOKUP($A18,'Benefits Drivers'!$A$6:$F$13,4,FALSE)*L$18,0))+(_xlfn.IFNA(VLOOKUP($A19,'Benefits Drivers'!$A$6:$F$13,4,FALSE)*L$19,0))+(_xlfn.IFNA(VLOOKUP($A20,'Benefits Drivers'!$A$6:$F$13,4,FALSE)*L$20,0))+(_xlfn.IFNA(VLOOKUP($A22,'Benefits Drivers'!$A$6:$F$13,4,FALSE)*L$22,0))+(_xlfn.IFNA(VLOOKUP($A23,'Benefits Drivers'!$A$6:$F$13,4,FALSE)*L$23,0))+(_xlfn.IFNA(VLOOKUP($A21,'Benefits Drivers'!$A$6:$F$13,4,FALSE)*L$21,0))</f>
        <v>0</v>
      </c>
      <c r="M24" s="244"/>
      <c r="N24" s="568"/>
      <c r="O24" s="247">
        <f>(_xlfn.IFNA(VLOOKUP($A16,'Benefits Drivers'!$A$6:$F$13,5,FALSE)*O$16,0))+(_xlfn.IFNA(VLOOKUP($A17,'Benefits Drivers'!$A$6:$F$13,5,FALSE)*O$17,0))+(_xlfn.IFNA(VLOOKUP($A18,'Benefits Drivers'!$A$6:$F$13,5,FALSE)*O$18,0))+(_xlfn.IFNA(VLOOKUP($A19,'Benefits Drivers'!$A$6:$F$13,5,FALSE)*O$19,0))+(_xlfn.IFNA(VLOOKUP($A20,'Benefits Drivers'!$A$6:$F$13,5,FALSE)*O$20,0))+(_xlfn.IFNA(VLOOKUP($A22,'Benefits Drivers'!$A$6:$F$13,5,FALSE)*O$22,0))+(_xlfn.IFNA(VLOOKUP($A23,'Benefits Drivers'!$A$6:$F$13,5,FALSE)*O$23,0))+(_xlfn.IFNA(VLOOKUP($A21,'Benefits Drivers'!$A$6:$F$13,5,FALSE)*O$21,0))</f>
        <v>0</v>
      </c>
      <c r="P24" s="247">
        <f>(_xlfn.IFNA(VLOOKUP($A16,'Benefits Drivers'!$A$6:$F$13,6,FALSE)*P$16,0))+(_xlfn.IFNA(VLOOKUP($A17,'Benefits Drivers'!$A$6:$F$13,6,FALSE)*P$17,0))+(_xlfn.IFNA(VLOOKUP($A18,'Benefits Drivers'!$A$6:$F$13,6,FALSE)*P$18,0))+(_xlfn.IFNA(VLOOKUP($A19,'Benefits Drivers'!$A$6:$F$13,6,FALSE)*P$19,0))+(_xlfn.IFNA(VLOOKUP($A20,'Benefits Drivers'!$A$6:$F$13,6,FALSE)*P$20,0))+(_xlfn.IFNA(VLOOKUP($A22,'Benefits Drivers'!$A$6:$F$13,6,FALSE)*P$22,0))+(_xlfn.IFNA(VLOOKUP($A23,'Benefits Drivers'!$A$6:$F$13,6,FALSE)*P$23,0))+(_xlfn.IFNA(VLOOKUP($A21,'Benefits Drivers'!$A$6:$F$13,6,FALSE)*P$21,0))</f>
        <v>0</v>
      </c>
      <c r="Q24" s="31"/>
      <c r="R24" s="500"/>
      <c r="S24" s="500"/>
      <c r="T24" s="500"/>
      <c r="U24" s="500"/>
      <c r="V24" s="500"/>
      <c r="W24" s="107"/>
      <c r="X24" s="107"/>
      <c r="Y24" s="107"/>
      <c r="Z24" s="107"/>
      <c r="AA24" s="107"/>
      <c r="AB24" s="107"/>
      <c r="AC24" s="112"/>
      <c r="AD24" s="112"/>
      <c r="AE24" s="112"/>
      <c r="AF24" s="112"/>
      <c r="AG24" s="112"/>
      <c r="AH24" s="112"/>
      <c r="AI24" s="112"/>
      <c r="AJ24" s="112"/>
      <c r="AK24" s="101"/>
      <c r="AL24" s="101"/>
      <c r="AM24" s="101"/>
      <c r="AN24" s="101"/>
      <c r="AO24" s="101"/>
      <c r="AP24" s="101"/>
      <c r="AQ24" s="101"/>
      <c r="AR24" s="101"/>
      <c r="AS24" s="101"/>
      <c r="AT24" s="101"/>
    </row>
    <row r="25" spans="1:46" s="15" customFormat="1" ht="15" customHeight="1" x14ac:dyDescent="0.45">
      <c r="A25" s="236" t="s">
        <v>43</v>
      </c>
      <c r="B25" s="237">
        <f>SUM(B16:B24)</f>
        <v>0</v>
      </c>
      <c r="C25" s="237">
        <f>SUM(C16:C24)</f>
        <v>0</v>
      </c>
      <c r="D25" s="568"/>
      <c r="E25" s="237">
        <f>SUM(E16:E24)</f>
        <v>0</v>
      </c>
      <c r="F25" s="433">
        <f>SUM(F16:F24)</f>
        <v>0</v>
      </c>
      <c r="G25" s="434">
        <f>SUM(G16:G24)</f>
        <v>0</v>
      </c>
      <c r="H25" s="246">
        <f>SUM(H16:H24)</f>
        <v>0</v>
      </c>
      <c r="I25" s="242">
        <f t="shared" ref="I25:P25" si="1">SUM(I16:I24)</f>
        <v>0</v>
      </c>
      <c r="J25" s="568"/>
      <c r="K25" s="246">
        <f t="shared" si="1"/>
        <v>0</v>
      </c>
      <c r="L25" s="246">
        <f t="shared" si="1"/>
        <v>0</v>
      </c>
      <c r="M25" s="242">
        <f t="shared" si="1"/>
        <v>0</v>
      </c>
      <c r="N25" s="568"/>
      <c r="O25" s="246">
        <f t="shared" si="1"/>
        <v>0</v>
      </c>
      <c r="P25" s="246">
        <f t="shared" si="1"/>
        <v>0</v>
      </c>
      <c r="Q25" s="31"/>
      <c r="R25" s="500"/>
      <c r="S25" s="500"/>
      <c r="T25" s="500"/>
      <c r="U25" s="500"/>
      <c r="V25" s="500"/>
      <c r="W25" s="107"/>
      <c r="X25" s="107"/>
      <c r="Y25" s="107"/>
      <c r="Z25" s="107"/>
      <c r="AA25" s="107"/>
      <c r="AB25" s="107"/>
      <c r="AC25" s="113"/>
      <c r="AD25" s="113"/>
      <c r="AE25" s="113"/>
      <c r="AF25" s="113"/>
      <c r="AG25" s="113"/>
      <c r="AH25" s="113"/>
      <c r="AI25" s="113"/>
      <c r="AJ25" s="113"/>
      <c r="AK25" s="70"/>
      <c r="AL25" s="70"/>
      <c r="AM25" s="70"/>
      <c r="AN25" s="70"/>
      <c r="AO25" s="70"/>
      <c r="AP25" s="70"/>
      <c r="AQ25" s="70"/>
      <c r="AR25" s="70"/>
      <c r="AS25" s="70"/>
      <c r="AT25" s="70"/>
    </row>
    <row r="26" spans="1:46" s="5" customFormat="1" ht="28.5" x14ac:dyDescent="0.45">
      <c r="A26" s="494" t="s">
        <v>102</v>
      </c>
      <c r="B26" s="304"/>
      <c r="C26" s="304"/>
      <c r="D26" s="568"/>
      <c r="E26" s="304"/>
      <c r="F26" s="93"/>
      <c r="G26" s="93">
        <f>+E26-F26</f>
        <v>0</v>
      </c>
      <c r="H26" s="307"/>
      <c r="I26" s="300"/>
      <c r="J26" s="568"/>
      <c r="K26" s="307"/>
      <c r="L26" s="299"/>
      <c r="M26" s="300"/>
      <c r="N26" s="568"/>
      <c r="O26" s="299"/>
      <c r="P26" s="299"/>
      <c r="Q26" s="22"/>
      <c r="R26" s="500"/>
      <c r="S26" s="500"/>
      <c r="T26" s="500"/>
      <c r="U26" s="500"/>
      <c r="V26" s="500"/>
      <c r="W26" s="107"/>
      <c r="X26" s="107"/>
      <c r="Y26" s="107"/>
      <c r="Z26" s="107"/>
      <c r="AA26" s="107"/>
      <c r="AB26" s="107"/>
      <c r="AC26" s="108"/>
      <c r="AD26" s="108"/>
      <c r="AE26" s="108"/>
      <c r="AF26" s="108"/>
      <c r="AG26" s="108"/>
      <c r="AH26" s="108"/>
      <c r="AI26" s="108"/>
      <c r="AJ26" s="108"/>
      <c r="AK26" s="42"/>
      <c r="AL26" s="42"/>
      <c r="AM26" s="42"/>
      <c r="AN26" s="42"/>
      <c r="AO26" s="42"/>
      <c r="AP26" s="42"/>
      <c r="AQ26" s="42"/>
      <c r="AR26" s="42"/>
      <c r="AS26" s="42"/>
      <c r="AT26" s="42"/>
    </row>
    <row r="27" spans="1:46" s="5" customFormat="1" ht="15" customHeight="1" x14ac:dyDescent="0.45">
      <c r="A27" s="84" t="s">
        <v>45</v>
      </c>
      <c r="B27" s="304"/>
      <c r="C27" s="304"/>
      <c r="D27" s="568"/>
      <c r="E27" s="304"/>
      <c r="F27" s="93"/>
      <c r="G27" s="93">
        <f>+E27-F27</f>
        <v>0</v>
      </c>
      <c r="H27" s="297"/>
      <c r="I27" s="300"/>
      <c r="J27" s="568"/>
      <c r="K27" s="297"/>
      <c r="L27" s="299"/>
      <c r="M27" s="300"/>
      <c r="N27" s="568"/>
      <c r="O27" s="299"/>
      <c r="P27" s="299"/>
      <c r="Q27" s="22"/>
      <c r="R27" s="500"/>
      <c r="S27" s="500"/>
      <c r="T27" s="500"/>
      <c r="U27" s="500"/>
      <c r="V27" s="500"/>
      <c r="W27" s="107"/>
      <c r="X27" s="107"/>
      <c r="Y27" s="107"/>
      <c r="Z27" s="107"/>
      <c r="AA27" s="107"/>
      <c r="AB27" s="107"/>
      <c r="AC27" s="108"/>
      <c r="AD27" s="108"/>
      <c r="AE27" s="108"/>
      <c r="AF27" s="108"/>
      <c r="AG27" s="108"/>
      <c r="AH27" s="108"/>
      <c r="AI27" s="108"/>
      <c r="AJ27" s="108"/>
      <c r="AK27" s="42"/>
      <c r="AL27" s="42"/>
      <c r="AM27" s="42"/>
      <c r="AN27" s="42"/>
      <c r="AO27" s="42"/>
      <c r="AP27" s="42"/>
      <c r="AQ27" s="42"/>
      <c r="AR27" s="42"/>
      <c r="AS27" s="42"/>
      <c r="AT27" s="42"/>
    </row>
    <row r="28" spans="1:46" s="5" customFormat="1" ht="15" customHeight="1" x14ac:dyDescent="0.45">
      <c r="A28" s="84" t="s">
        <v>46</v>
      </c>
      <c r="B28" s="304">
        <v>0</v>
      </c>
      <c r="C28" s="304">
        <v>0</v>
      </c>
      <c r="D28" s="568"/>
      <c r="E28" s="304">
        <v>0</v>
      </c>
      <c r="F28" s="93">
        <v>0</v>
      </c>
      <c r="G28" s="93">
        <f>+E28-F28</f>
        <v>0</v>
      </c>
      <c r="H28" s="297"/>
      <c r="I28" s="300"/>
      <c r="J28" s="568"/>
      <c r="K28" s="297"/>
      <c r="L28" s="299"/>
      <c r="M28" s="300"/>
      <c r="N28" s="568"/>
      <c r="O28" s="299"/>
      <c r="P28" s="299"/>
      <c r="Q28" s="22"/>
      <c r="R28" s="500"/>
      <c r="S28" s="500"/>
      <c r="T28" s="500"/>
      <c r="U28" s="500"/>
      <c r="V28" s="500"/>
      <c r="W28" s="107"/>
      <c r="X28" s="107"/>
      <c r="Y28" s="107"/>
      <c r="Z28" s="107"/>
      <c r="AA28" s="107"/>
      <c r="AB28" s="107"/>
      <c r="AC28" s="108"/>
      <c r="AD28" s="108"/>
      <c r="AE28" s="108"/>
      <c r="AF28" s="108"/>
      <c r="AG28" s="108"/>
      <c r="AH28" s="108"/>
      <c r="AI28" s="108"/>
      <c r="AJ28" s="108"/>
      <c r="AK28" s="42"/>
      <c r="AL28" s="42"/>
      <c r="AM28" s="42"/>
      <c r="AN28" s="42"/>
      <c r="AO28" s="42"/>
      <c r="AP28" s="42"/>
      <c r="AQ28" s="42"/>
      <c r="AR28" s="42"/>
      <c r="AS28" s="42"/>
      <c r="AT28" s="42"/>
    </row>
    <row r="29" spans="1:46" s="34" customFormat="1" ht="15" customHeight="1" x14ac:dyDescent="0.45">
      <c r="A29" s="282" t="s">
        <v>47</v>
      </c>
      <c r="B29" s="234">
        <f>SUM(B25:B28)</f>
        <v>0</v>
      </c>
      <c r="C29" s="234">
        <f>SUM(C25:C28)</f>
        <v>0</v>
      </c>
      <c r="D29" s="568"/>
      <c r="E29" s="234">
        <f>SUM(E25:E28)</f>
        <v>0</v>
      </c>
      <c r="F29" s="428">
        <f>SUM(F25:F28)</f>
        <v>0</v>
      </c>
      <c r="G29" s="428">
        <f>SUM(G25:G28)</f>
        <v>0</v>
      </c>
      <c r="H29" s="277">
        <f>SUM(H25:H28)</f>
        <v>0</v>
      </c>
      <c r="I29" s="276"/>
      <c r="J29" s="568"/>
      <c r="K29" s="277">
        <f>SUM(K25:K28)</f>
        <v>0</v>
      </c>
      <c r="L29" s="277">
        <f>SUM(L25:L28)</f>
        <v>0</v>
      </c>
      <c r="M29" s="276"/>
      <c r="N29" s="568"/>
      <c r="O29" s="277">
        <f>SUM(O25:O28)</f>
        <v>0</v>
      </c>
      <c r="P29" s="277">
        <f>SUM(P25:P28)</f>
        <v>0</v>
      </c>
      <c r="Q29" s="241"/>
      <c r="R29" s="500"/>
      <c r="S29" s="500"/>
      <c r="T29" s="500"/>
      <c r="U29" s="500"/>
      <c r="V29" s="500"/>
      <c r="W29" s="107"/>
      <c r="X29" s="107"/>
      <c r="Y29" s="107"/>
      <c r="Z29" s="107"/>
      <c r="AA29" s="107"/>
      <c r="AB29" s="107"/>
      <c r="AC29" s="110"/>
      <c r="AD29" s="110"/>
      <c r="AE29" s="110"/>
      <c r="AF29" s="110"/>
      <c r="AG29" s="110"/>
      <c r="AH29" s="110"/>
      <c r="AI29" s="110"/>
      <c r="AJ29" s="110"/>
      <c r="AK29" s="99"/>
      <c r="AL29" s="99"/>
      <c r="AM29" s="99"/>
      <c r="AN29" s="99"/>
      <c r="AO29" s="99"/>
      <c r="AP29" s="99"/>
      <c r="AQ29" s="99"/>
      <c r="AR29" s="99"/>
      <c r="AS29" s="99"/>
      <c r="AT29" s="99"/>
    </row>
    <row r="30" spans="1:46" s="15" customFormat="1" ht="17.25" customHeight="1" thickBot="1" x14ac:dyDescent="0.5">
      <c r="A30" s="576" t="s">
        <v>48</v>
      </c>
      <c r="B30" s="279">
        <f>+B12-B29</f>
        <v>0</v>
      </c>
      <c r="C30" s="279">
        <f>+C12-C29</f>
        <v>0</v>
      </c>
      <c r="D30" s="568"/>
      <c r="E30" s="279">
        <f>+E12-E29</f>
        <v>0</v>
      </c>
      <c r="F30" s="283">
        <f>+F12-F29</f>
        <v>0</v>
      </c>
      <c r="G30" s="283">
        <f>+G12-G29</f>
        <v>0</v>
      </c>
      <c r="H30" s="280">
        <f>+H12-H29</f>
        <v>0</v>
      </c>
      <c r="I30" s="278"/>
      <c r="J30" s="568"/>
      <c r="K30" s="280">
        <f>+K12-K29</f>
        <v>0</v>
      </c>
      <c r="L30" s="280">
        <f>+L12-L29</f>
        <v>0</v>
      </c>
      <c r="M30" s="278"/>
      <c r="N30" s="568"/>
      <c r="O30" s="280">
        <f>+O12-O29</f>
        <v>0</v>
      </c>
      <c r="P30" s="280">
        <f>+P12-P29</f>
        <v>0</v>
      </c>
      <c r="Q30" s="241"/>
      <c r="R30" s="500"/>
      <c r="S30" s="500"/>
      <c r="T30" s="500"/>
      <c r="U30" s="500"/>
      <c r="V30" s="500"/>
      <c r="W30" s="107"/>
      <c r="X30" s="107"/>
      <c r="Y30" s="107"/>
      <c r="Z30" s="107"/>
      <c r="AA30" s="107"/>
      <c r="AB30" s="107"/>
      <c r="AC30" s="113"/>
      <c r="AD30" s="113"/>
      <c r="AE30" s="113"/>
      <c r="AF30" s="113"/>
      <c r="AG30" s="113"/>
      <c r="AH30" s="113"/>
      <c r="AI30" s="113"/>
      <c r="AJ30" s="113"/>
      <c r="AK30" s="70"/>
      <c r="AL30" s="70"/>
      <c r="AM30" s="70"/>
      <c r="AN30" s="70"/>
      <c r="AO30" s="70"/>
      <c r="AP30" s="70"/>
      <c r="AQ30" s="70"/>
      <c r="AR30" s="70"/>
      <c r="AS30" s="70"/>
      <c r="AT30" s="70"/>
    </row>
    <row r="31" spans="1:46" s="5" customFormat="1" ht="9" customHeight="1" thickTop="1" x14ac:dyDescent="0.45">
      <c r="A31" s="75"/>
      <c r="B31" s="308"/>
      <c r="C31" s="291"/>
      <c r="D31" s="448"/>
      <c r="E31" s="291"/>
      <c r="F31" s="309"/>
      <c r="G31" s="310"/>
      <c r="H31" s="318"/>
      <c r="I31" s="311"/>
      <c r="J31" s="298"/>
      <c r="K31" s="318"/>
      <c r="L31" s="318"/>
      <c r="M31" s="312"/>
      <c r="N31" s="298"/>
      <c r="O31" s="318"/>
      <c r="P31" s="318"/>
      <c r="Q31" s="31"/>
      <c r="R31" s="500"/>
      <c r="S31" s="500"/>
      <c r="T31" s="500"/>
      <c r="U31" s="500"/>
      <c r="V31" s="500"/>
      <c r="W31" s="107"/>
      <c r="X31" s="107"/>
      <c r="Y31" s="107"/>
      <c r="Z31" s="107"/>
      <c r="AA31" s="107"/>
      <c r="AB31" s="107"/>
      <c r="AC31" s="108"/>
      <c r="AD31" s="108"/>
      <c r="AE31" s="108"/>
      <c r="AF31" s="108"/>
      <c r="AG31" s="108"/>
      <c r="AH31" s="108"/>
      <c r="AI31" s="108"/>
      <c r="AJ31" s="108"/>
      <c r="AK31" s="42"/>
      <c r="AL31" s="42"/>
      <c r="AM31" s="42"/>
      <c r="AN31" s="42"/>
      <c r="AO31" s="42"/>
      <c r="AP31" s="42"/>
      <c r="AQ31" s="42"/>
      <c r="AR31" s="42"/>
      <c r="AS31" s="42"/>
      <c r="AT31" s="42"/>
    </row>
    <row r="32" spans="1:46" s="9" customFormat="1" ht="15.75" x14ac:dyDescent="0.45">
      <c r="A32" s="177" t="s">
        <v>111</v>
      </c>
      <c r="B32" s="450"/>
      <c r="C32" s="416">
        <f>+B35</f>
        <v>0</v>
      </c>
      <c r="D32" s="448"/>
      <c r="E32" s="416">
        <f>+C35</f>
        <v>0</v>
      </c>
      <c r="F32" s="250">
        <f>+E32</f>
        <v>0</v>
      </c>
      <c r="G32" s="114">
        <f>+E32-F32</f>
        <v>0</v>
      </c>
      <c r="H32" s="256">
        <f>+E35</f>
        <v>0</v>
      </c>
      <c r="I32" s="252"/>
      <c r="J32" s="298"/>
      <c r="K32" s="256">
        <f>+H35</f>
        <v>0</v>
      </c>
      <c r="L32" s="256">
        <f>+K35</f>
        <v>0</v>
      </c>
      <c r="M32" s="252"/>
      <c r="N32" s="298"/>
      <c r="O32" s="256">
        <f>+L35</f>
        <v>0</v>
      </c>
      <c r="P32" s="256">
        <f>+O35</f>
        <v>0</v>
      </c>
      <c r="Q32" s="254"/>
      <c r="R32" s="500"/>
      <c r="S32" s="500"/>
      <c r="T32" s="500"/>
      <c r="U32" s="500"/>
      <c r="V32" s="500"/>
      <c r="W32" s="107"/>
      <c r="X32" s="107"/>
      <c r="Y32" s="107"/>
      <c r="Z32" s="107"/>
      <c r="AA32" s="107"/>
      <c r="AB32" s="107"/>
      <c r="AC32" s="109"/>
      <c r="AD32" s="109"/>
      <c r="AE32" s="109"/>
      <c r="AF32" s="109"/>
      <c r="AG32" s="109"/>
      <c r="AH32" s="109"/>
      <c r="AI32" s="109"/>
      <c r="AJ32" s="109"/>
      <c r="AK32" s="43"/>
      <c r="AL32" s="43"/>
      <c r="AM32" s="43"/>
      <c r="AN32" s="43"/>
      <c r="AO32" s="43"/>
      <c r="AP32" s="43"/>
      <c r="AQ32" s="43"/>
      <c r="AR32" s="43"/>
      <c r="AS32" s="43"/>
      <c r="AT32" s="43"/>
    </row>
    <row r="33" spans="1:46" s="5" customFormat="1" ht="15.75" customHeight="1" x14ac:dyDescent="0.45">
      <c r="A33" s="258" t="s">
        <v>48</v>
      </c>
      <c r="B33" s="281">
        <f>+B30</f>
        <v>0</v>
      </c>
      <c r="C33" s="281">
        <f>+C30</f>
        <v>0</v>
      </c>
      <c r="D33" s="448"/>
      <c r="E33" s="281">
        <f>+E30</f>
        <v>0</v>
      </c>
      <c r="F33" s="251">
        <f>+F30</f>
        <v>0</v>
      </c>
      <c r="G33" s="114">
        <f>+E33-F33</f>
        <v>0</v>
      </c>
      <c r="H33" s="257">
        <f>+H30</f>
        <v>0</v>
      </c>
      <c r="I33" s="253"/>
      <c r="J33" s="298"/>
      <c r="K33" s="257">
        <f>+K30</f>
        <v>0</v>
      </c>
      <c r="L33" s="257">
        <f>+L30</f>
        <v>0</v>
      </c>
      <c r="M33" s="253"/>
      <c r="N33" s="298"/>
      <c r="O33" s="257">
        <f>+O30</f>
        <v>0</v>
      </c>
      <c r="P33" s="257">
        <f>+P30</f>
        <v>0</v>
      </c>
      <c r="Q33" s="31"/>
      <c r="R33" s="500"/>
      <c r="S33" s="500"/>
      <c r="T33" s="500"/>
      <c r="U33" s="500"/>
      <c r="V33" s="500"/>
      <c r="W33" s="107"/>
      <c r="X33" s="107"/>
      <c r="Y33" s="107"/>
      <c r="Z33" s="107"/>
      <c r="AA33" s="107"/>
      <c r="AB33" s="107"/>
      <c r="AC33" s="108"/>
      <c r="AD33" s="108"/>
      <c r="AE33" s="108"/>
      <c r="AF33" s="108"/>
      <c r="AG33" s="108"/>
      <c r="AH33" s="108"/>
      <c r="AI33" s="108"/>
      <c r="AJ33" s="108"/>
      <c r="AK33" s="42"/>
      <c r="AL33" s="42"/>
      <c r="AM33" s="42"/>
      <c r="AN33" s="42"/>
      <c r="AO33" s="42"/>
      <c r="AP33" s="42"/>
      <c r="AQ33" s="42"/>
      <c r="AR33" s="42"/>
      <c r="AS33" s="42"/>
      <c r="AT33" s="42"/>
    </row>
    <row r="34" spans="1:46" s="5" customFormat="1" ht="17.25" customHeight="1" x14ac:dyDescent="0.45">
      <c r="A34" s="258" t="s">
        <v>112</v>
      </c>
      <c r="B34" s="281">
        <v>0</v>
      </c>
      <c r="C34" s="281">
        <f>IF(LEFT($A$2,3)="268",-62050,0)</f>
        <v>0</v>
      </c>
      <c r="D34" s="448"/>
      <c r="E34" s="281">
        <v>0</v>
      </c>
      <c r="F34" s="251">
        <f>+E34</f>
        <v>0</v>
      </c>
      <c r="G34" s="114">
        <f>+E34-F34</f>
        <v>0</v>
      </c>
      <c r="H34" s="257">
        <v>0</v>
      </c>
      <c r="I34" s="253"/>
      <c r="J34" s="298"/>
      <c r="K34" s="257">
        <v>0</v>
      </c>
      <c r="L34" s="257">
        <v>0</v>
      </c>
      <c r="M34" s="253"/>
      <c r="N34" s="298"/>
      <c r="O34" s="257">
        <v>0</v>
      </c>
      <c r="P34" s="257">
        <v>0</v>
      </c>
      <c r="Q34" s="31"/>
      <c r="R34" s="500"/>
      <c r="S34" s="500"/>
      <c r="T34" s="500"/>
      <c r="U34" s="500"/>
      <c r="V34" s="500"/>
      <c r="W34" s="107"/>
      <c r="X34" s="107"/>
      <c r="Y34" s="107"/>
      <c r="Z34" s="107"/>
      <c r="AA34" s="107"/>
      <c r="AB34" s="107"/>
      <c r="AC34" s="108"/>
      <c r="AD34" s="108"/>
      <c r="AE34" s="108"/>
      <c r="AF34" s="108"/>
      <c r="AG34" s="108"/>
      <c r="AH34" s="108"/>
      <c r="AI34" s="108"/>
      <c r="AJ34" s="108"/>
      <c r="AK34" s="42"/>
      <c r="AL34" s="42"/>
      <c r="AM34" s="42"/>
      <c r="AN34" s="42"/>
      <c r="AO34" s="42"/>
      <c r="AP34" s="42"/>
      <c r="AQ34" s="42"/>
      <c r="AR34" s="42"/>
      <c r="AS34" s="42"/>
      <c r="AT34" s="42"/>
    </row>
    <row r="35" spans="1:46" s="5" customFormat="1" ht="15.75" x14ac:dyDescent="0.45">
      <c r="A35" s="249" t="s">
        <v>113</v>
      </c>
      <c r="B35" s="416">
        <f>SUM(B32:B34)</f>
        <v>0</v>
      </c>
      <c r="C35" s="416">
        <f>SUM(C32:C34)</f>
        <v>0</v>
      </c>
      <c r="D35" s="448"/>
      <c r="E35" s="416">
        <f>SUM(E32:E34)</f>
        <v>0</v>
      </c>
      <c r="F35" s="250">
        <f>SUM(F32:F34)</f>
        <v>0</v>
      </c>
      <c r="G35" s="250">
        <f>SUM(G32:G34)</f>
        <v>0</v>
      </c>
      <c r="H35" s="256">
        <f>SUM(H32:H34)</f>
        <v>0</v>
      </c>
      <c r="I35" s="252"/>
      <c r="J35" s="298"/>
      <c r="K35" s="256">
        <f t="shared" ref="K35:L35" si="2">SUM(K32:K34)</f>
        <v>0</v>
      </c>
      <c r="L35" s="256">
        <f t="shared" si="2"/>
        <v>0</v>
      </c>
      <c r="M35" s="252"/>
      <c r="N35" s="298"/>
      <c r="O35" s="256">
        <f t="shared" ref="O35:P35" si="3">SUM(O32:O34)</f>
        <v>0</v>
      </c>
      <c r="P35" s="256">
        <f t="shared" si="3"/>
        <v>0</v>
      </c>
      <c r="Q35" s="31"/>
      <c r="R35" s="500"/>
      <c r="S35" s="500"/>
      <c r="T35" s="500"/>
      <c r="U35" s="500"/>
      <c r="V35" s="500"/>
      <c r="W35" s="107"/>
      <c r="X35" s="107"/>
      <c r="Y35" s="107"/>
      <c r="Z35" s="107"/>
      <c r="AA35" s="107"/>
      <c r="AB35" s="107"/>
      <c r="AC35" s="108"/>
      <c r="AD35" s="108"/>
      <c r="AE35" s="108"/>
      <c r="AF35" s="108"/>
      <c r="AG35" s="108"/>
      <c r="AH35" s="108"/>
      <c r="AI35" s="108"/>
      <c r="AJ35" s="108"/>
      <c r="AK35" s="42"/>
      <c r="AL35" s="42"/>
      <c r="AM35" s="42"/>
      <c r="AN35" s="42"/>
      <c r="AO35" s="42"/>
      <c r="AP35" s="42"/>
      <c r="AQ35" s="42"/>
      <c r="AR35" s="42"/>
      <c r="AS35" s="42"/>
      <c r="AT35" s="42"/>
    </row>
    <row r="36" spans="1:46" s="505" customFormat="1" x14ac:dyDescent="0.45">
      <c r="B36" s="506"/>
      <c r="C36" s="506"/>
      <c r="D36" s="506"/>
      <c r="E36" s="506"/>
      <c r="F36" s="511"/>
      <c r="G36" s="511"/>
      <c r="H36" s="511"/>
      <c r="J36" s="507"/>
      <c r="N36" s="507"/>
      <c r="R36" s="504"/>
      <c r="S36" s="504"/>
      <c r="T36" s="504"/>
      <c r="U36" s="504"/>
      <c r="V36" s="504"/>
    </row>
    <row r="37" spans="1:46" s="505" customFormat="1" x14ac:dyDescent="0.45">
      <c r="B37" s="506"/>
      <c r="C37" s="506"/>
      <c r="D37" s="506"/>
      <c r="E37" s="506"/>
      <c r="F37" s="511"/>
      <c r="G37" s="511"/>
      <c r="H37" s="511"/>
      <c r="J37" s="507"/>
      <c r="N37" s="507"/>
      <c r="R37" s="504"/>
      <c r="S37" s="504"/>
      <c r="T37" s="504"/>
      <c r="U37" s="504"/>
      <c r="V37" s="504"/>
    </row>
    <row r="38" spans="1:46" s="505" customFormat="1" x14ac:dyDescent="0.45">
      <c r="B38" s="506"/>
      <c r="C38" s="506"/>
      <c r="D38" s="506"/>
      <c r="E38" s="506"/>
      <c r="F38" s="511"/>
      <c r="G38" s="511"/>
      <c r="H38" s="511"/>
      <c r="J38" s="507"/>
      <c r="N38" s="507"/>
      <c r="R38" s="504"/>
      <c r="S38" s="504"/>
      <c r="T38" s="504"/>
      <c r="U38" s="504"/>
      <c r="V38" s="504"/>
    </row>
    <row r="39" spans="1:46" s="505" customFormat="1" x14ac:dyDescent="0.45">
      <c r="B39" s="506"/>
      <c r="C39" s="506"/>
      <c r="D39" s="506"/>
      <c r="E39" s="506"/>
      <c r="F39" s="511"/>
      <c r="G39" s="511"/>
      <c r="H39" s="511"/>
      <c r="J39" s="507"/>
      <c r="N39" s="507"/>
      <c r="R39" s="504"/>
      <c r="S39" s="504"/>
      <c r="T39" s="504"/>
      <c r="U39" s="504"/>
      <c r="V39" s="504"/>
    </row>
    <row r="40" spans="1:46" s="505" customFormat="1" x14ac:dyDescent="0.45">
      <c r="B40" s="506"/>
      <c r="C40" s="506"/>
      <c r="D40" s="506"/>
      <c r="E40" s="506"/>
      <c r="F40" s="511"/>
      <c r="G40" s="511"/>
      <c r="H40" s="511"/>
      <c r="J40" s="507"/>
      <c r="N40" s="507"/>
      <c r="R40" s="504"/>
      <c r="S40" s="504"/>
      <c r="T40" s="504"/>
      <c r="U40" s="504"/>
      <c r="V40" s="504"/>
    </row>
    <row r="41" spans="1:46" s="505" customFormat="1" x14ac:dyDescent="0.45">
      <c r="B41" s="506"/>
      <c r="C41" s="506"/>
      <c r="D41" s="506"/>
      <c r="E41" s="506"/>
      <c r="F41" s="511"/>
      <c r="G41" s="511"/>
      <c r="H41" s="511"/>
      <c r="J41" s="507"/>
      <c r="N41" s="507"/>
      <c r="R41" s="504"/>
      <c r="S41" s="504"/>
      <c r="T41" s="504"/>
      <c r="U41" s="504"/>
      <c r="V41" s="504"/>
    </row>
    <row r="42" spans="1:46" s="505" customFormat="1" x14ac:dyDescent="0.45">
      <c r="B42" s="506"/>
      <c r="C42" s="506"/>
      <c r="D42" s="506"/>
      <c r="E42" s="506"/>
      <c r="F42" s="511"/>
      <c r="G42" s="511"/>
      <c r="H42" s="511"/>
      <c r="J42" s="507"/>
      <c r="N42" s="507"/>
      <c r="R42" s="504"/>
      <c r="S42" s="504"/>
      <c r="T42" s="504"/>
      <c r="U42" s="504"/>
      <c r="V42" s="504"/>
    </row>
    <row r="43" spans="1:46" s="505" customFormat="1" x14ac:dyDescent="0.45">
      <c r="B43" s="506"/>
      <c r="C43" s="506"/>
      <c r="D43" s="506"/>
      <c r="E43" s="506"/>
      <c r="F43" s="511"/>
      <c r="G43" s="511"/>
      <c r="H43" s="511"/>
      <c r="J43" s="507"/>
      <c r="N43" s="507"/>
      <c r="R43" s="504"/>
      <c r="S43" s="504"/>
      <c r="T43" s="504"/>
      <c r="U43" s="504"/>
      <c r="V43" s="504"/>
    </row>
    <row r="44" spans="1:46" s="505" customFormat="1" x14ac:dyDescent="0.45">
      <c r="B44" s="506"/>
      <c r="C44" s="506"/>
      <c r="D44" s="506"/>
      <c r="E44" s="506"/>
      <c r="F44" s="511"/>
      <c r="G44" s="511"/>
      <c r="H44" s="511"/>
      <c r="J44" s="507"/>
      <c r="N44" s="507"/>
      <c r="R44" s="504"/>
      <c r="S44" s="504"/>
      <c r="T44" s="504"/>
      <c r="U44" s="504"/>
      <c r="V44" s="504"/>
    </row>
    <row r="45" spans="1:46" s="505" customFormat="1" x14ac:dyDescent="0.45">
      <c r="B45" s="506"/>
      <c r="C45" s="506"/>
      <c r="D45" s="506"/>
      <c r="E45" s="506"/>
      <c r="F45" s="511"/>
      <c r="G45" s="511"/>
      <c r="H45" s="511"/>
      <c r="J45" s="507"/>
      <c r="N45" s="507"/>
      <c r="R45" s="504"/>
      <c r="S45" s="504"/>
      <c r="T45" s="504"/>
      <c r="U45" s="504"/>
      <c r="V45" s="504"/>
    </row>
    <row r="46" spans="1:46" s="505" customFormat="1" x14ac:dyDescent="0.45">
      <c r="B46" s="506"/>
      <c r="C46" s="506"/>
      <c r="D46" s="506"/>
      <c r="E46" s="506"/>
      <c r="F46" s="511"/>
      <c r="G46" s="511"/>
      <c r="H46" s="511"/>
      <c r="J46" s="507"/>
      <c r="N46" s="507"/>
      <c r="R46" s="504"/>
      <c r="S46" s="504"/>
      <c r="T46" s="504"/>
      <c r="U46" s="504"/>
      <c r="V46" s="504"/>
    </row>
    <row r="47" spans="1:46" s="505" customFormat="1" x14ac:dyDescent="0.45">
      <c r="B47" s="506"/>
      <c r="C47" s="506"/>
      <c r="D47" s="506"/>
      <c r="E47" s="506"/>
      <c r="F47" s="511"/>
      <c r="G47" s="511"/>
      <c r="H47" s="511"/>
      <c r="J47" s="507"/>
      <c r="N47" s="507"/>
      <c r="R47" s="504"/>
      <c r="S47" s="504"/>
      <c r="T47" s="504"/>
      <c r="U47" s="504"/>
      <c r="V47" s="504"/>
    </row>
    <row r="48" spans="1:46" s="505" customFormat="1" x14ac:dyDescent="0.45">
      <c r="B48" s="506"/>
      <c r="C48" s="506"/>
      <c r="D48" s="506"/>
      <c r="E48" s="506"/>
      <c r="F48" s="511"/>
      <c r="G48" s="511"/>
      <c r="H48" s="511"/>
      <c r="J48" s="507"/>
      <c r="N48" s="507"/>
      <c r="R48" s="504"/>
      <c r="S48" s="504"/>
      <c r="T48" s="504"/>
      <c r="U48" s="504"/>
      <c r="V48" s="504"/>
    </row>
    <row r="49" spans="2:46" s="505" customFormat="1" x14ac:dyDescent="0.45">
      <c r="B49" s="506"/>
      <c r="C49" s="506"/>
      <c r="D49" s="506"/>
      <c r="E49" s="506"/>
      <c r="F49" s="511"/>
      <c r="G49" s="511"/>
      <c r="H49" s="511"/>
      <c r="J49" s="507"/>
      <c r="N49" s="507"/>
      <c r="R49" s="504"/>
      <c r="S49" s="504"/>
      <c r="T49" s="504"/>
      <c r="U49" s="504"/>
      <c r="V49" s="504"/>
    </row>
    <row r="50" spans="2:46" s="505" customFormat="1" x14ac:dyDescent="0.45">
      <c r="B50" s="506"/>
      <c r="C50" s="506"/>
      <c r="D50" s="506"/>
      <c r="E50" s="506"/>
      <c r="F50" s="511"/>
      <c r="G50" s="511"/>
      <c r="H50" s="511"/>
      <c r="J50" s="507"/>
      <c r="N50" s="507"/>
      <c r="R50" s="504"/>
      <c r="S50" s="504"/>
      <c r="T50" s="504"/>
      <c r="U50" s="504"/>
      <c r="V50" s="504"/>
    </row>
    <row r="51" spans="2:46" s="505" customFormat="1" x14ac:dyDescent="0.45">
      <c r="B51" s="506"/>
      <c r="C51" s="506"/>
      <c r="D51" s="506"/>
      <c r="E51" s="506"/>
      <c r="F51" s="511"/>
      <c r="G51" s="511"/>
      <c r="H51" s="511"/>
      <c r="J51" s="507"/>
      <c r="N51" s="507"/>
      <c r="R51" s="504"/>
      <c r="S51" s="504"/>
      <c r="T51" s="504"/>
      <c r="U51" s="504"/>
      <c r="V51" s="504"/>
    </row>
    <row r="52" spans="2:46" s="505" customFormat="1" x14ac:dyDescent="0.45">
      <c r="B52" s="506"/>
      <c r="C52" s="506"/>
      <c r="D52" s="506"/>
      <c r="E52" s="506"/>
      <c r="F52" s="511"/>
      <c r="G52" s="511"/>
      <c r="H52" s="511"/>
      <c r="J52" s="507"/>
      <c r="N52" s="507"/>
      <c r="R52" s="504"/>
      <c r="S52" s="504"/>
      <c r="T52" s="504"/>
      <c r="U52" s="504"/>
      <c r="V52" s="504"/>
    </row>
    <row r="53" spans="2:46" s="505" customFormat="1" x14ac:dyDescent="0.45">
      <c r="B53" s="506"/>
      <c r="C53" s="506"/>
      <c r="D53" s="506"/>
      <c r="E53" s="506"/>
      <c r="F53" s="511"/>
      <c r="G53" s="511"/>
      <c r="H53" s="511"/>
      <c r="J53" s="507"/>
      <c r="N53" s="507"/>
      <c r="R53" s="504"/>
      <c r="S53" s="504"/>
      <c r="T53" s="504"/>
      <c r="U53" s="504"/>
      <c r="V53" s="504"/>
    </row>
    <row r="54" spans="2:46" s="505" customFormat="1" x14ac:dyDescent="0.45">
      <c r="B54" s="506"/>
      <c r="C54" s="506"/>
      <c r="D54" s="506"/>
      <c r="E54" s="506"/>
      <c r="F54" s="511"/>
      <c r="G54" s="511"/>
      <c r="H54" s="511"/>
      <c r="J54" s="507"/>
      <c r="N54" s="507"/>
      <c r="R54" s="504"/>
      <c r="S54" s="504"/>
      <c r="T54" s="504"/>
      <c r="U54" s="504"/>
      <c r="V54" s="504"/>
    </row>
    <row r="55" spans="2:46" x14ac:dyDescent="0.45">
      <c r="R55" s="505"/>
      <c r="S55" s="505"/>
      <c r="T55" s="505"/>
      <c r="U55" s="505"/>
      <c r="V55" s="505"/>
      <c r="W55" s="1"/>
      <c r="X55" s="1"/>
      <c r="Y55" s="1"/>
      <c r="Z55" s="1"/>
      <c r="AA55" s="1"/>
      <c r="AB55" s="1"/>
      <c r="AC55" s="1"/>
      <c r="AD55" s="1"/>
      <c r="AE55" s="1"/>
      <c r="AF55" s="1"/>
      <c r="AG55" s="1"/>
      <c r="AH55" s="1"/>
      <c r="AI55" s="1"/>
      <c r="AJ55" s="1"/>
      <c r="AK55" s="1"/>
      <c r="AL55" s="1"/>
      <c r="AM55" s="1"/>
      <c r="AN55" s="1"/>
      <c r="AO55" s="1"/>
      <c r="AP55" s="1"/>
      <c r="AQ55" s="1"/>
      <c r="AR55" s="1"/>
      <c r="AS55" s="1"/>
      <c r="AT55" s="1"/>
    </row>
    <row r="56" spans="2:46" s="505" customFormat="1" x14ac:dyDescent="0.45">
      <c r="B56" s="506"/>
      <c r="C56" s="506"/>
      <c r="D56" s="506"/>
      <c r="E56" s="506"/>
      <c r="F56" s="511"/>
      <c r="G56" s="511"/>
      <c r="H56" s="511"/>
      <c r="J56" s="507"/>
      <c r="N56" s="507"/>
      <c r="R56" s="504"/>
      <c r="S56" s="504"/>
      <c r="T56" s="504"/>
      <c r="U56" s="504"/>
      <c r="V56" s="504"/>
    </row>
    <row r="57" spans="2:46" s="505" customFormat="1" x14ac:dyDescent="0.45">
      <c r="B57" s="506"/>
      <c r="C57" s="506"/>
      <c r="D57" s="506"/>
      <c r="E57" s="506"/>
      <c r="F57" s="511"/>
      <c r="G57" s="511"/>
      <c r="H57" s="511"/>
      <c r="J57" s="507"/>
      <c r="N57" s="507"/>
      <c r="R57" s="504"/>
      <c r="S57" s="504"/>
      <c r="T57" s="504"/>
      <c r="U57" s="504"/>
      <c r="V57" s="504"/>
    </row>
  </sheetData>
  <protectedRanges>
    <protectedRange sqref="A39:XFD713 A36:R37 Y36:XFD37 A38:B38 D38:XFD38" name="Range3"/>
    <protectedRange sqref="K26:K28 K10:L11 O10:P11 H26:H28 H10:H11" name="UnitInput"/>
    <protectedRange sqref="R1:IM1 R3:IM3 R8:IM1048576" name="Range2"/>
    <protectedRange sqref="R4:IM5" name="Range2_1"/>
    <protectedRange sqref="R6:IM7" name="Range2_2"/>
    <protectedRange sqref="R2:IM2" name="Range2_3"/>
    <protectedRange sqref="H16:H23 K16:L23 L26:L28" name="UnitInput_1"/>
    <protectedRange sqref="O16:P23 O26:P28" name="UnitInput_2"/>
    <protectedRange sqref="C38" name="Range3_1"/>
  </protectedRanges>
  <mergeCells count="7">
    <mergeCell ref="A2:M2"/>
    <mergeCell ref="O6:P6"/>
    <mergeCell ref="K6:L6"/>
    <mergeCell ref="A4:P4"/>
    <mergeCell ref="A5:P5"/>
    <mergeCell ref="B6:C6"/>
    <mergeCell ref="E6:H6"/>
  </mergeCells>
  <dataValidations count="2">
    <dataValidation type="decimal" allowBlank="1" showInputMessage="1" showErrorMessage="1" error="You must enter a numerical value in this cell" sqref="K10:L11 O10:P11 K16:L23 O16:P23 H16:H23 K26:L28 H10:H11 H26:H28 O26:P28" xr:uid="{00000000-0002-0000-0500-000000000000}">
      <formula1>-1000000000000000</formula1>
      <formula2>1000000000000000</formula2>
    </dataValidation>
    <dataValidation type="decimal" allowBlank="1" showInputMessage="1" showErrorMessage="1" error="You must enter a numerical value in this cell" sqref="K24" xr:uid="{00000000-0002-0000-0500-000001000000}">
      <formula1>-1E+32</formula1>
      <formula2>1E+31</formula2>
    </dataValidation>
  </dataValidations>
  <pageMargins left="0.25" right="0.25" top="0.13" bottom="0.14000000000000001" header="0" footer="0"/>
  <pageSetup scale="62"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7030A0"/>
    <pageSetUpPr fitToPage="1"/>
  </sheetPr>
  <dimension ref="A1:AI54"/>
  <sheetViews>
    <sheetView topLeftCell="A8" zoomScaleNormal="100" zoomScaleSheetLayoutView="100" workbookViewId="0">
      <selection activeCell="D30" sqref="D30"/>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8" x14ac:dyDescent="0.45">
      <c r="A1" s="16"/>
      <c r="B1" s="16"/>
      <c r="C1" s="16"/>
      <c r="D1" s="16"/>
      <c r="E1" s="16"/>
      <c r="F1" s="16"/>
      <c r="G1" s="16"/>
      <c r="H1" s="16"/>
      <c r="I1" s="16"/>
      <c r="J1" s="16"/>
      <c r="K1" s="16"/>
      <c r="L1" s="16"/>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16"/>
      <c r="B3" s="16"/>
      <c r="C3" s="16"/>
      <c r="D3" s="16"/>
      <c r="E3" s="16"/>
      <c r="F3" s="16"/>
      <c r="G3" s="16"/>
      <c r="H3" s="16"/>
      <c r="I3" s="16"/>
      <c r="J3" s="16"/>
      <c r="K3" s="16"/>
      <c r="L3" s="16"/>
      <c r="M3" s="563"/>
      <c r="N3" s="19"/>
      <c r="O3" s="563"/>
      <c r="P3" s="563"/>
      <c r="Q3" s="2"/>
      <c r="R3" s="499"/>
      <c r="S3" s="499"/>
      <c r="T3" s="499"/>
      <c r="U3" s="499"/>
      <c r="V3" s="499"/>
      <c r="W3" s="2"/>
      <c r="X3" s="2"/>
      <c r="Y3" s="2"/>
      <c r="Z3" s="2"/>
      <c r="AA3" s="2"/>
      <c r="AB3" s="2"/>
      <c r="AC3" s="2"/>
      <c r="AD3" s="2"/>
      <c r="AE3" s="2"/>
      <c r="AF3" s="2"/>
      <c r="AG3" s="2"/>
      <c r="AH3" s="2"/>
    </row>
    <row r="4" spans="1:35" ht="92.25" customHeight="1" x14ac:dyDescent="0.45">
      <c r="A4" s="595" t="s">
        <v>114</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ht="72" customHeight="1" x14ac:dyDescent="0.45">
      <c r="A5" s="607" t="s">
        <v>115</v>
      </c>
      <c r="B5" s="607"/>
      <c r="C5" s="607"/>
      <c r="D5" s="607"/>
      <c r="E5" s="607"/>
      <c r="F5" s="607"/>
      <c r="G5" s="607"/>
      <c r="H5" s="607"/>
      <c r="I5" s="607"/>
      <c r="J5" s="607"/>
      <c r="K5" s="607"/>
      <c r="L5" s="607"/>
      <c r="M5" s="607"/>
      <c r="N5" s="607"/>
      <c r="O5" s="607"/>
      <c r="P5" s="607"/>
      <c r="Q5" s="2"/>
      <c r="R5" s="499"/>
      <c r="S5" s="499"/>
      <c r="T5" s="499"/>
      <c r="U5" s="499"/>
      <c r="V5" s="499"/>
      <c r="W5" s="2"/>
      <c r="X5" s="2"/>
      <c r="Y5" s="2"/>
      <c r="Z5" s="2"/>
      <c r="AA5" s="2"/>
      <c r="AB5" s="2"/>
      <c r="AC5" s="2"/>
      <c r="AD5" s="2"/>
      <c r="AE5" s="2"/>
      <c r="AF5" s="2"/>
      <c r="AG5" s="2"/>
      <c r="AH5" s="2"/>
    </row>
    <row r="6" spans="1:35" s="5" customFormat="1" ht="15" customHeight="1" x14ac:dyDescent="0.45">
      <c r="A6" s="3"/>
      <c r="B6" s="608" t="s">
        <v>95</v>
      </c>
      <c r="C6" s="609"/>
      <c r="D6" s="568"/>
      <c r="E6" s="608" t="s">
        <v>3</v>
      </c>
      <c r="F6" s="611"/>
      <c r="G6" s="611"/>
      <c r="H6" s="609"/>
      <c r="I6" s="21"/>
      <c r="J6" s="568"/>
      <c r="K6" s="608" t="s">
        <v>4</v>
      </c>
      <c r="L6" s="609"/>
      <c r="M6" s="21"/>
      <c r="N6" s="568"/>
      <c r="O6" s="608" t="s">
        <v>5</v>
      </c>
      <c r="P6" s="609"/>
      <c r="Q6" s="21"/>
      <c r="R6" s="499"/>
      <c r="S6" s="499"/>
      <c r="T6" s="499"/>
      <c r="U6" s="499"/>
      <c r="V6" s="499"/>
      <c r="W6" s="2"/>
      <c r="X6" s="2"/>
      <c r="Y6" s="4"/>
      <c r="Z6" s="4"/>
      <c r="AA6" s="4"/>
      <c r="AB6" s="4"/>
      <c r="AC6" s="4"/>
      <c r="AD6" s="4"/>
      <c r="AE6" s="4"/>
      <c r="AF6" s="4"/>
      <c r="AG6" s="4"/>
      <c r="AH6" s="4"/>
      <c r="AI6" s="4"/>
    </row>
    <row r="7" spans="1:35" s="5" customFormat="1" ht="46.5" customHeight="1" x14ac:dyDescent="0.45">
      <c r="A7" s="6"/>
      <c r="B7" s="231" t="s">
        <v>110</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2"/>
      <c r="X7" s="2"/>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2"/>
      <c r="X8" s="2"/>
      <c r="Y8" s="4"/>
      <c r="Z8" s="4"/>
      <c r="AA8" s="4"/>
      <c r="AB8" s="4"/>
      <c r="AC8" s="4"/>
      <c r="AD8" s="4"/>
      <c r="AE8" s="4"/>
      <c r="AF8" s="4"/>
      <c r="AG8" s="4"/>
      <c r="AH8" s="4"/>
      <c r="AI8" s="4"/>
    </row>
    <row r="9" spans="1:35" s="5" customFormat="1" ht="15" customHeight="1" x14ac:dyDescent="0.45">
      <c r="A9" s="497" t="s">
        <v>116</v>
      </c>
      <c r="B9" s="319"/>
      <c r="C9" s="319"/>
      <c r="D9" s="568"/>
      <c r="E9" s="319"/>
      <c r="F9" s="114"/>
      <c r="G9" s="114"/>
      <c r="H9" s="319"/>
      <c r="I9" s="319"/>
      <c r="J9" s="568"/>
      <c r="K9" s="319"/>
      <c r="L9" s="319"/>
      <c r="M9" s="319"/>
      <c r="N9" s="568"/>
      <c r="O9" s="319"/>
      <c r="P9" s="319"/>
      <c r="Q9" s="25"/>
      <c r="R9" s="499"/>
      <c r="S9" s="499"/>
      <c r="T9" s="499"/>
      <c r="U9" s="499"/>
      <c r="V9" s="499"/>
      <c r="W9" s="2"/>
      <c r="X9" s="2"/>
      <c r="Y9" s="4"/>
      <c r="Z9" s="4"/>
      <c r="AA9" s="4"/>
      <c r="AB9" s="4"/>
      <c r="AC9" s="4"/>
      <c r="AD9" s="4"/>
      <c r="AE9" s="4"/>
      <c r="AF9" s="4"/>
      <c r="AG9" s="4"/>
      <c r="AH9" s="4"/>
      <c r="AI9" s="4"/>
    </row>
    <row r="10" spans="1:35" s="9" customFormat="1" ht="15" customHeight="1" x14ac:dyDescent="0.45">
      <c r="A10" s="493" t="s">
        <v>19</v>
      </c>
      <c r="B10" s="320"/>
      <c r="C10" s="320"/>
      <c r="D10" s="568"/>
      <c r="E10" s="320"/>
      <c r="F10" s="114"/>
      <c r="G10" s="114">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9" customFormat="1" ht="15" customHeight="1" x14ac:dyDescent="0.45">
      <c r="A11" s="493" t="s">
        <v>20</v>
      </c>
      <c r="B11" s="321"/>
      <c r="C11" s="321"/>
      <c r="D11" s="568"/>
      <c r="E11" s="321"/>
      <c r="F11" s="435"/>
      <c r="G11" s="435">
        <f>+E11-F11</f>
        <v>0</v>
      </c>
      <c r="H11" s="305"/>
      <c r="I11" s="322"/>
      <c r="J11" s="568"/>
      <c r="K11" s="305"/>
      <c r="L11" s="305"/>
      <c r="M11" s="300"/>
      <c r="N11" s="568"/>
      <c r="O11" s="305"/>
      <c r="P11" s="305"/>
      <c r="Q11" s="22"/>
      <c r="R11" s="501"/>
      <c r="S11" s="501"/>
      <c r="T11" s="501"/>
      <c r="U11" s="501"/>
      <c r="V11" s="501"/>
      <c r="W11" s="8"/>
      <c r="X11" s="8"/>
      <c r="Y11" s="8"/>
      <c r="Z11" s="8"/>
      <c r="AA11" s="8"/>
      <c r="AB11" s="8"/>
      <c r="AC11" s="8"/>
      <c r="AD11" s="8"/>
      <c r="AE11" s="8"/>
      <c r="AF11" s="8"/>
      <c r="AG11" s="8"/>
      <c r="AH11" s="8"/>
      <c r="AI11" s="8"/>
    </row>
    <row r="12" spans="1:35" s="34" customFormat="1" ht="15" customHeight="1" x14ac:dyDescent="0.45">
      <c r="A12" s="282" t="s">
        <v>98</v>
      </c>
      <c r="B12" s="234">
        <f>SUM(B10:B11)</f>
        <v>0</v>
      </c>
      <c r="C12" s="234">
        <f>SUM(C10:C11)</f>
        <v>0</v>
      </c>
      <c r="D12" s="568"/>
      <c r="E12" s="234">
        <f>SUM(E10:E11)</f>
        <v>0</v>
      </c>
      <c r="F12" s="428">
        <f>SUM(F10:F11)</f>
        <v>0</v>
      </c>
      <c r="G12" s="428">
        <f>SUM(G10:G11)</f>
        <v>0</v>
      </c>
      <c r="H12" s="277">
        <f>SUM(H10:H11)</f>
        <v>0</v>
      </c>
      <c r="I12" s="277"/>
      <c r="J12" s="568"/>
      <c r="K12" s="277">
        <f>SUM(K10:K11)</f>
        <v>0</v>
      </c>
      <c r="L12" s="277">
        <f>SUM(L10:L11)</f>
        <v>0</v>
      </c>
      <c r="M12" s="276">
        <f>SUM(M10:M11)</f>
        <v>0</v>
      </c>
      <c r="N12" s="568"/>
      <c r="O12" s="277">
        <f>SUM(O10:O11)</f>
        <v>0</v>
      </c>
      <c r="P12" s="277">
        <f>SUM(P10:P11)</f>
        <v>0</v>
      </c>
      <c r="Q12" s="241"/>
      <c r="R12" s="502"/>
      <c r="S12" s="502"/>
      <c r="T12" s="502"/>
      <c r="U12" s="502"/>
      <c r="V12" s="502"/>
      <c r="W12" s="33"/>
      <c r="X12" s="33"/>
      <c r="Y12" s="33"/>
      <c r="Z12" s="33"/>
      <c r="AA12" s="33"/>
      <c r="AB12" s="33"/>
      <c r="AC12" s="33"/>
      <c r="AD12" s="33"/>
      <c r="AE12" s="33"/>
      <c r="AF12" s="33"/>
      <c r="AG12" s="33"/>
      <c r="AH12" s="33"/>
      <c r="AI12" s="33"/>
    </row>
    <row r="13" spans="1:35" s="9" customFormat="1" ht="15" customHeight="1" x14ac:dyDescent="0.45">
      <c r="A13" s="496"/>
      <c r="B13" s="323"/>
      <c r="C13" s="323"/>
      <c r="D13" s="568"/>
      <c r="E13" s="323"/>
      <c r="F13" s="436"/>
      <c r="G13" s="436"/>
      <c r="H13" s="323"/>
      <c r="I13" s="323"/>
      <c r="J13" s="568"/>
      <c r="K13" s="323"/>
      <c r="L13" s="323"/>
      <c r="M13" s="290"/>
      <c r="N13" s="568"/>
      <c r="O13" s="323"/>
      <c r="P13" s="323"/>
      <c r="Q13" s="25"/>
      <c r="R13" s="501"/>
      <c r="S13" s="501"/>
      <c r="T13" s="510"/>
      <c r="U13" s="501"/>
      <c r="V13" s="501"/>
      <c r="W13" s="8"/>
      <c r="X13" s="8"/>
      <c r="Y13" s="8"/>
      <c r="Z13" s="8"/>
      <c r="AA13" s="8"/>
      <c r="AB13" s="8"/>
      <c r="AC13" s="8"/>
      <c r="AD13" s="8"/>
      <c r="AE13" s="8"/>
      <c r="AF13" s="8"/>
      <c r="AG13" s="8"/>
      <c r="AH13" s="8"/>
      <c r="AI13" s="8"/>
    </row>
    <row r="14" spans="1:35" s="5" customFormat="1" ht="15.75" x14ac:dyDescent="0.45">
      <c r="A14" s="492" t="s">
        <v>32</v>
      </c>
      <c r="B14" s="293"/>
      <c r="C14" s="293"/>
      <c r="D14" s="568"/>
      <c r="E14" s="293"/>
      <c r="F14" s="114"/>
      <c r="G14" s="114"/>
      <c r="H14" s="301"/>
      <c r="I14" s="301"/>
      <c r="J14" s="568"/>
      <c r="K14" s="301"/>
      <c r="L14" s="301"/>
      <c r="M14" s="301"/>
      <c r="N14" s="568"/>
      <c r="O14" s="301"/>
      <c r="P14" s="301"/>
      <c r="Q14" s="25"/>
      <c r="R14" s="499"/>
      <c r="S14" s="499"/>
      <c r="T14" s="499"/>
      <c r="U14" s="499"/>
      <c r="V14" s="499"/>
      <c r="W14" s="4"/>
      <c r="X14" s="4"/>
      <c r="Y14" s="4"/>
      <c r="Z14" s="4"/>
      <c r="AA14" s="4"/>
      <c r="AB14" s="4"/>
      <c r="AC14" s="4"/>
      <c r="AD14" s="4"/>
      <c r="AE14" s="4"/>
      <c r="AF14" s="4"/>
      <c r="AG14" s="4"/>
      <c r="AH14" s="4"/>
      <c r="AI14" s="4"/>
    </row>
    <row r="15" spans="1:35" s="11" customFormat="1" ht="15" customHeight="1" x14ac:dyDescent="0.45">
      <c r="A15" s="74" t="s">
        <v>33</v>
      </c>
      <c r="B15" s="293"/>
      <c r="C15" s="293"/>
      <c r="D15" s="568"/>
      <c r="E15" s="293"/>
      <c r="F15" s="114"/>
      <c r="G15" s="114"/>
      <c r="H15" s="301"/>
      <c r="I15" s="301"/>
      <c r="J15" s="568"/>
      <c r="K15" s="301"/>
      <c r="L15" s="301"/>
      <c r="M15" s="301"/>
      <c r="N15" s="568"/>
      <c r="O15" s="301"/>
      <c r="P15" s="301"/>
      <c r="Q15" s="25"/>
      <c r="R15" s="503"/>
      <c r="S15" s="503"/>
      <c r="T15" s="503"/>
      <c r="U15" s="503"/>
      <c r="V15" s="503"/>
      <c r="W15" s="10"/>
      <c r="X15" s="10"/>
      <c r="Y15" s="10"/>
      <c r="Z15" s="10"/>
      <c r="AA15" s="10"/>
      <c r="AB15" s="10"/>
      <c r="AC15" s="10"/>
      <c r="AD15" s="10"/>
      <c r="AE15" s="10"/>
      <c r="AF15" s="10"/>
      <c r="AG15" s="10"/>
      <c r="AH15" s="10"/>
      <c r="AI15" s="10"/>
    </row>
    <row r="16" spans="1:35" s="13" customFormat="1" ht="15" customHeight="1" x14ac:dyDescent="0.45">
      <c r="A16" s="493" t="s">
        <v>99</v>
      </c>
      <c r="B16" s="293"/>
      <c r="C16" s="293"/>
      <c r="D16" s="568"/>
      <c r="E16" s="293"/>
      <c r="F16" s="114"/>
      <c r="G16" s="114">
        <f>+E16-F16</f>
        <v>0</v>
      </c>
      <c r="H16" s="317"/>
      <c r="I16" s="315"/>
      <c r="J16" s="568"/>
      <c r="K16" s="317"/>
      <c r="L16" s="317"/>
      <c r="M16" s="324"/>
      <c r="N16" s="568"/>
      <c r="O16" s="317"/>
      <c r="P16" s="317"/>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35</v>
      </c>
      <c r="B17" s="304"/>
      <c r="C17" s="304"/>
      <c r="D17" s="568"/>
      <c r="E17" s="304"/>
      <c r="F17" s="93"/>
      <c r="G17" s="435">
        <f t="shared" ref="G17:G24" si="0">+E17-F17</f>
        <v>0</v>
      </c>
      <c r="H17" s="299"/>
      <c r="I17" s="300"/>
      <c r="J17" s="568"/>
      <c r="K17" s="299"/>
      <c r="L17" s="299"/>
      <c r="M17" s="325"/>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36</v>
      </c>
      <c r="B18" s="304"/>
      <c r="C18" s="304"/>
      <c r="D18" s="568"/>
      <c r="E18" s="304"/>
      <c r="F18" s="93"/>
      <c r="G18" s="435">
        <f t="shared" si="0"/>
        <v>0</v>
      </c>
      <c r="H18" s="299"/>
      <c r="I18" s="300"/>
      <c r="J18" s="568"/>
      <c r="K18" s="299"/>
      <c r="L18" s="299"/>
      <c r="M18" s="325"/>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37</v>
      </c>
      <c r="B19" s="304"/>
      <c r="C19" s="304"/>
      <c r="D19" s="568"/>
      <c r="E19" s="304"/>
      <c r="F19" s="93"/>
      <c r="G19" s="435">
        <f t="shared" si="0"/>
        <v>0</v>
      </c>
      <c r="H19" s="299"/>
      <c r="I19" s="300"/>
      <c r="J19" s="568"/>
      <c r="K19" s="299"/>
      <c r="L19" s="299"/>
      <c r="M19" s="325"/>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38</v>
      </c>
      <c r="B20" s="304"/>
      <c r="C20" s="304"/>
      <c r="D20" s="568"/>
      <c r="E20" s="304"/>
      <c r="F20" s="93"/>
      <c r="G20" s="435">
        <f t="shared" si="0"/>
        <v>0</v>
      </c>
      <c r="H20" s="299"/>
      <c r="I20" s="300"/>
      <c r="J20" s="568"/>
      <c r="K20" s="299"/>
      <c r="L20" s="299"/>
      <c r="M20" s="325"/>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39</v>
      </c>
      <c r="B21" s="304"/>
      <c r="C21" s="304"/>
      <c r="D21" s="568"/>
      <c r="E21" s="304"/>
      <c r="F21" s="93"/>
      <c r="G21" s="435">
        <f t="shared" si="0"/>
        <v>0</v>
      </c>
      <c r="H21" s="299"/>
      <c r="I21" s="300"/>
      <c r="J21" s="568"/>
      <c r="K21" s="299"/>
      <c r="L21" s="299"/>
      <c r="M21" s="325"/>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40</v>
      </c>
      <c r="B22" s="304"/>
      <c r="C22" s="304"/>
      <c r="D22" s="568"/>
      <c r="E22" s="304"/>
      <c r="F22" s="93"/>
      <c r="G22" s="435">
        <f t="shared" si="0"/>
        <v>0</v>
      </c>
      <c r="H22" s="299"/>
      <c r="I22" s="300"/>
      <c r="J22" s="568"/>
      <c r="K22" s="299"/>
      <c r="L22" s="299"/>
      <c r="M22" s="325"/>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493" t="s">
        <v>100</v>
      </c>
      <c r="B23" s="304"/>
      <c r="C23" s="304"/>
      <c r="D23" s="568"/>
      <c r="E23" s="304"/>
      <c r="F23" s="93"/>
      <c r="G23" s="435">
        <f t="shared" si="0"/>
        <v>0</v>
      </c>
      <c r="H23" s="299"/>
      <c r="I23" s="300"/>
      <c r="J23" s="568"/>
      <c r="K23" s="299"/>
      <c r="L23" s="299"/>
      <c r="M23" s="325"/>
      <c r="N23" s="568"/>
      <c r="O23" s="299"/>
      <c r="P23" s="299"/>
      <c r="Q23" s="22"/>
      <c r="R23" s="499"/>
      <c r="S23" s="499"/>
      <c r="T23" s="499"/>
      <c r="U23" s="499"/>
      <c r="V23" s="499"/>
      <c r="W23" s="12"/>
      <c r="X23" s="12"/>
      <c r="Y23" s="12"/>
      <c r="Z23" s="12"/>
      <c r="AA23" s="12"/>
      <c r="AB23" s="12"/>
      <c r="AC23" s="12"/>
      <c r="AD23" s="12"/>
      <c r="AE23" s="12"/>
      <c r="AF23" s="12"/>
      <c r="AG23" s="12"/>
      <c r="AH23" s="12"/>
      <c r="AI23" s="12"/>
    </row>
    <row r="24" spans="1:35" s="13" customFormat="1" ht="15" customHeight="1" x14ac:dyDescent="0.45">
      <c r="A24" s="82" t="s">
        <v>101</v>
      </c>
      <c r="B24" s="321"/>
      <c r="C24" s="321"/>
      <c r="D24" s="568"/>
      <c r="E24" s="321"/>
      <c r="F24" s="437"/>
      <c r="G24" s="435">
        <f t="shared" si="0"/>
        <v>0</v>
      </c>
      <c r="H24" s="247">
        <f>(_xlfn.IFNA(VLOOKUP($A16,'Benefits Drivers'!$A$6:$F$13,2,FALSE)*H$16,0))+(_xlfn.IFNA(VLOOKUP($A17,'Benefits Drivers'!$A$6:$F$13,2,FALSE)*H$17,0))+(_xlfn.IFNA(VLOOKUP($A18,'Benefits Drivers'!$A$6:$F$13,2,FALSE)*H$18,0))+(_xlfn.IFNA(VLOOKUP($A19,'Benefits Drivers'!$A$6:$F$13,2,FALSE)*H$19,0))+(_xlfn.IFNA(VLOOKUP($A20,'Benefits Drivers'!$A$6:$F$13,2,FALSE)*H$20,0))+(_xlfn.IFNA(VLOOKUP($A22,'Benefits Drivers'!$A$6:$F$13,2,FALSE)*H$22,0))+(_xlfn.IFNA(VLOOKUP($A23,'Benefits Drivers'!$A$6:$F$13,2,FALSE)*H$23,0))+(_xlfn.IFNA(VLOOKUP($A21,'Benefits Drivers'!$A$6:$F$13,2,FALSE)*H$21,0))</f>
        <v>0</v>
      </c>
      <c r="I24" s="245"/>
      <c r="J24" s="568"/>
      <c r="K24" s="247">
        <f>(_xlfn.IFNA(VLOOKUP($A16,'Benefits Drivers'!$A$6:$F$13,3,FALSE)*K$16,0))+(_xlfn.IFNA(VLOOKUP($A17,'Benefits Drivers'!$A$6:$F$13,3,FALSE)*K$17,0))+(_xlfn.IFNA(VLOOKUP($A18,'Benefits Drivers'!$A$6:$F$13,3,FALSE)*K$18,0))+(_xlfn.IFNA(VLOOKUP($A19,'Benefits Drivers'!$A$6:$F$13,3,FALSE)*K$19,0))+(_xlfn.IFNA(VLOOKUP($A20,'Benefits Drivers'!$A$6:$F$13,3,FALSE)*K$20,0))+(_xlfn.IFNA(VLOOKUP($A22,'Benefits Drivers'!$A$6:$F$13,3,FALSE)*K$22,0))+(_xlfn.IFNA(VLOOKUP($A23,'Benefits Drivers'!$A$6:$F$13,3,FALSE)*K$23,0))+(_xlfn.IFNA(VLOOKUP($A21,'Benefits Drivers'!$A$6:$F$13,3,FALSE)*K$21,0))</f>
        <v>0</v>
      </c>
      <c r="L24" s="247">
        <f>(_xlfn.IFNA(VLOOKUP($A16,'Benefits Drivers'!$A$6:$F$13,4,FALSE)*L$16,0))+(_xlfn.IFNA(VLOOKUP($A17,'Benefits Drivers'!$A$6:$F$13,4,FALSE)*L$17,0))+(_xlfn.IFNA(VLOOKUP($A18,'Benefits Drivers'!$A$6:$F$13,4,FALSE)*L$18,0))+(_xlfn.IFNA(VLOOKUP($A19,'Benefits Drivers'!$A$6:$F$13,4,FALSE)*L$19,0))+(_xlfn.IFNA(VLOOKUP($A20,'Benefits Drivers'!$A$6:$F$13,4,FALSE)*L$20,0))+(_xlfn.IFNA(VLOOKUP($A22,'Benefits Drivers'!$A$6:$F$13,4,FALSE)*L$22,0))+(_xlfn.IFNA(VLOOKUP($A23,'Benefits Drivers'!$A$6:$F$13,4,FALSE)*L$23,0))+(_xlfn.IFNA(VLOOKUP($A21,'Benefits Drivers'!$A$6:$F$13,4,FALSE)*L$21,0))</f>
        <v>0</v>
      </c>
      <c r="M24" s="284"/>
      <c r="N24" s="568"/>
      <c r="O24" s="247">
        <f>(_xlfn.IFNA(VLOOKUP($A16,'Benefits Drivers'!$A$6:$F$13,5,FALSE)*O$16,0))+(_xlfn.IFNA(VLOOKUP($A17,'Benefits Drivers'!$A$6:$F$13,5,FALSE)*O$17,0))+(_xlfn.IFNA(VLOOKUP($A18,'Benefits Drivers'!$A$6:$F$13,5,FALSE)*O$18,0))+(_xlfn.IFNA(VLOOKUP($A19,'Benefits Drivers'!$A$6:$F$13,5,FALSE)*O$19,0))+(_xlfn.IFNA(VLOOKUP($A20,'Benefits Drivers'!$A$6:$F$13,5,FALSE)*O$20,0))+(_xlfn.IFNA(VLOOKUP($A22,'Benefits Drivers'!$A$6:$F$13,5,FALSE)*O$22,0))+(_xlfn.IFNA(VLOOKUP($A23,'Benefits Drivers'!$A$6:$F$13,5,FALSE)*O$23,0))+(_xlfn.IFNA(VLOOKUP($A21,'Benefits Drivers'!$A$6:$F$13,5,FALSE)*O$21,0))</f>
        <v>0</v>
      </c>
      <c r="P24" s="247">
        <f>(_xlfn.IFNA(VLOOKUP($A16,'Benefits Drivers'!$A$6:$F$13,6,FALSE)*P$16,0))+(_xlfn.IFNA(VLOOKUP($A17,'Benefits Drivers'!$A$6:$F$13,6,FALSE)*P$17,0))+(_xlfn.IFNA(VLOOKUP($A18,'Benefits Drivers'!$A$6:$F$13,6,FALSE)*P$18,0))+(_xlfn.IFNA(VLOOKUP($A19,'Benefits Drivers'!$A$6:$F$13,6,FALSE)*P$19,0))+(_xlfn.IFNA(VLOOKUP($A20,'Benefits Drivers'!$A$6:$F$13,6,FALSE)*P$20,0))+(_xlfn.IFNA(VLOOKUP($A22,'Benefits Drivers'!$A$6:$F$13,6,FALSE)*P$22,0))+(_xlfn.IFNA(VLOOKUP($A23,'Benefits Drivers'!$A$6:$F$13,6,FALSE)*P$23,0))+(_xlfn.IFNA(VLOOKUP($A21,'Benefits Drivers'!$A$6:$F$13,6,FALSE)*P$21,0))</f>
        <v>0</v>
      </c>
      <c r="Q24" s="31"/>
      <c r="R24" s="499"/>
      <c r="S24" s="499"/>
      <c r="T24" s="499"/>
      <c r="U24" s="499"/>
      <c r="V24" s="499"/>
      <c r="W24" s="12"/>
      <c r="X24" s="12"/>
      <c r="Y24" s="12"/>
      <c r="Z24" s="12"/>
      <c r="AA24" s="12"/>
      <c r="AB24" s="12"/>
      <c r="AC24" s="12"/>
      <c r="AD24" s="12"/>
      <c r="AE24" s="12"/>
      <c r="AF24" s="12"/>
      <c r="AG24" s="12"/>
      <c r="AH24" s="12"/>
      <c r="AI24" s="12"/>
    </row>
    <row r="25" spans="1:35" s="15" customFormat="1" ht="15" customHeight="1" x14ac:dyDescent="0.45">
      <c r="A25" s="236" t="s">
        <v>43</v>
      </c>
      <c r="B25" s="237">
        <f>SUM(B16:B24)</f>
        <v>0</v>
      </c>
      <c r="C25" s="237">
        <f>SUM(C16:C24)</f>
        <v>0</v>
      </c>
      <c r="D25" s="568"/>
      <c r="E25" s="237">
        <f>SUM(E16:E24)</f>
        <v>0</v>
      </c>
      <c r="F25" s="429">
        <f t="shared" ref="F25:P25" si="1">SUM(F16:F24)</f>
        <v>0</v>
      </c>
      <c r="G25" s="429">
        <f t="shared" si="1"/>
        <v>0</v>
      </c>
      <c r="H25" s="246">
        <f>SUM(H16:H24)</f>
        <v>0</v>
      </c>
      <c r="I25" s="246">
        <f t="shared" si="1"/>
        <v>0</v>
      </c>
      <c r="J25" s="568"/>
      <c r="K25" s="246">
        <f t="shared" si="1"/>
        <v>0</v>
      </c>
      <c r="L25" s="246">
        <f t="shared" si="1"/>
        <v>0</v>
      </c>
      <c r="M25" s="242">
        <f t="shared" si="1"/>
        <v>0</v>
      </c>
      <c r="N25" s="568"/>
      <c r="O25" s="246">
        <f t="shared" si="1"/>
        <v>0</v>
      </c>
      <c r="P25" s="246">
        <f t="shared" si="1"/>
        <v>0</v>
      </c>
      <c r="Q25" s="31"/>
      <c r="R25" s="503"/>
      <c r="S25" s="503"/>
      <c r="T25" s="503"/>
      <c r="U25" s="503"/>
      <c r="V25" s="503"/>
      <c r="W25" s="14"/>
      <c r="X25" s="14"/>
      <c r="Y25" s="14"/>
      <c r="Z25" s="14"/>
      <c r="AA25" s="14"/>
      <c r="AB25" s="14"/>
      <c r="AC25" s="14"/>
      <c r="AD25" s="14"/>
      <c r="AE25" s="14"/>
      <c r="AF25" s="14"/>
      <c r="AG25" s="14"/>
      <c r="AH25" s="14"/>
      <c r="AI25" s="14"/>
    </row>
    <row r="26" spans="1:35" s="5" customFormat="1" ht="28.5" x14ac:dyDescent="0.45">
      <c r="A26" s="494" t="s">
        <v>102</v>
      </c>
      <c r="B26" s="306"/>
      <c r="C26" s="306"/>
      <c r="D26" s="568"/>
      <c r="E26" s="306"/>
      <c r="F26" s="430"/>
      <c r="G26" s="435">
        <f>+E26-F26</f>
        <v>0</v>
      </c>
      <c r="H26" s="299"/>
      <c r="I26" s="326"/>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45</v>
      </c>
      <c r="B27" s="304"/>
      <c r="C27" s="304"/>
      <c r="D27" s="568"/>
      <c r="E27" s="304"/>
      <c r="F27" s="93"/>
      <c r="G27" s="435">
        <f>+E27-F27</f>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5" customFormat="1" ht="15" customHeight="1" x14ac:dyDescent="0.45">
      <c r="A28" s="84" t="s">
        <v>46</v>
      </c>
      <c r="B28" s="304"/>
      <c r="C28" s="304"/>
      <c r="D28" s="568"/>
      <c r="E28" s="304"/>
      <c r="F28" s="93"/>
      <c r="G28" s="435">
        <f>+E28-F28</f>
        <v>0</v>
      </c>
      <c r="H28" s="299"/>
      <c r="I28" s="300"/>
      <c r="J28" s="568"/>
      <c r="K28" s="299"/>
      <c r="L28" s="299"/>
      <c r="M28" s="300"/>
      <c r="N28" s="568"/>
      <c r="O28" s="299"/>
      <c r="P28" s="299"/>
      <c r="Q28" s="22"/>
      <c r="R28" s="499"/>
      <c r="S28" s="499"/>
      <c r="T28" s="499"/>
      <c r="U28" s="499"/>
      <c r="V28" s="499"/>
      <c r="W28" s="4"/>
      <c r="X28" s="4"/>
      <c r="Y28" s="4"/>
      <c r="Z28" s="4"/>
      <c r="AA28" s="4"/>
      <c r="AB28" s="4"/>
      <c r="AC28" s="4"/>
      <c r="AD28" s="4"/>
      <c r="AE28" s="4"/>
      <c r="AF28" s="4"/>
      <c r="AG28" s="4"/>
      <c r="AH28" s="4"/>
      <c r="AI28" s="4"/>
    </row>
    <row r="29" spans="1:35" s="15" customFormat="1" ht="15.75" x14ac:dyDescent="0.45">
      <c r="A29" s="282" t="s">
        <v>47</v>
      </c>
      <c r="B29" s="234">
        <f>SUM(B25:B28)</f>
        <v>0</v>
      </c>
      <c r="C29" s="234">
        <f>SUM(C25:C28)</f>
        <v>0</v>
      </c>
      <c r="D29" s="568"/>
      <c r="E29" s="234">
        <f>SUM(E25:E28)</f>
        <v>0</v>
      </c>
      <c r="F29" s="428">
        <f>SUM(F25:F28)</f>
        <v>0</v>
      </c>
      <c r="G29" s="428">
        <f>SUM(G25:G28)</f>
        <v>0</v>
      </c>
      <c r="H29" s="277">
        <f>SUM(H25:H28)</f>
        <v>0</v>
      </c>
      <c r="I29" s="277"/>
      <c r="J29" s="568"/>
      <c r="K29" s="277">
        <f>SUM(K25:K28)</f>
        <v>0</v>
      </c>
      <c r="L29" s="277">
        <f>SUM(L25:L28)</f>
        <v>0</v>
      </c>
      <c r="M29" s="276"/>
      <c r="N29" s="568"/>
      <c r="O29" s="277">
        <f>SUM(O25:O28)</f>
        <v>0</v>
      </c>
      <c r="P29" s="277">
        <f>SUM(P25:P28)</f>
        <v>0</v>
      </c>
      <c r="Q29" s="241"/>
      <c r="R29" s="503"/>
      <c r="S29" s="503"/>
      <c r="T29" s="503"/>
      <c r="U29" s="503"/>
      <c r="V29" s="503"/>
      <c r="W29" s="14"/>
      <c r="X29" s="14"/>
      <c r="Y29" s="14"/>
      <c r="Z29" s="14"/>
      <c r="AA29" s="14"/>
      <c r="AB29" s="14"/>
      <c r="AC29" s="14"/>
      <c r="AD29" s="14"/>
      <c r="AE29" s="14"/>
      <c r="AF29" s="14"/>
      <c r="AG29" s="14"/>
      <c r="AH29" s="14"/>
      <c r="AI29" s="14"/>
    </row>
    <row r="30" spans="1:35" s="15" customFormat="1" ht="17.25" customHeight="1" thickBot="1" x14ac:dyDescent="0.5">
      <c r="A30" s="576" t="s">
        <v>48</v>
      </c>
      <c r="B30" s="279">
        <f>+B12-B29</f>
        <v>0</v>
      </c>
      <c r="C30" s="279">
        <f>+C12-C29</f>
        <v>0</v>
      </c>
      <c r="D30" s="568"/>
      <c r="E30" s="279">
        <f>+E12-E29</f>
        <v>0</v>
      </c>
      <c r="F30" s="283">
        <f>+F12-F29</f>
        <v>0</v>
      </c>
      <c r="G30" s="283">
        <f>+G12-G29</f>
        <v>0</v>
      </c>
      <c r="H30" s="280">
        <f>+H12-H29</f>
        <v>0</v>
      </c>
      <c r="I30" s="280"/>
      <c r="J30" s="568"/>
      <c r="K30" s="280">
        <f>+K12-K29</f>
        <v>0</v>
      </c>
      <c r="L30" s="280">
        <f>+L12-L29</f>
        <v>0</v>
      </c>
      <c r="M30" s="278"/>
      <c r="N30" s="568"/>
      <c r="O30" s="280">
        <f>+O12-O29</f>
        <v>0</v>
      </c>
      <c r="P30" s="280">
        <f>+P12-P29</f>
        <v>0</v>
      </c>
      <c r="Q30" s="241"/>
      <c r="R30" s="503"/>
      <c r="S30" s="503"/>
      <c r="T30" s="503"/>
      <c r="U30" s="503"/>
      <c r="V30" s="503"/>
      <c r="W30" s="14"/>
      <c r="X30" s="14"/>
      <c r="Y30" s="14"/>
      <c r="Z30" s="14"/>
      <c r="AA30" s="14"/>
      <c r="AB30" s="14"/>
      <c r="AC30" s="14"/>
      <c r="AD30" s="14"/>
      <c r="AE30" s="14"/>
      <c r="AF30" s="14"/>
      <c r="AG30" s="14"/>
      <c r="AH30" s="14"/>
      <c r="AI30" s="14"/>
    </row>
    <row r="31" spans="1:35" s="5" customFormat="1" ht="9" customHeight="1" thickTop="1" x14ac:dyDescent="0.45">
      <c r="A31" s="75"/>
      <c r="B31" s="308"/>
      <c r="C31" s="308"/>
      <c r="D31" s="298"/>
      <c r="E31" s="308"/>
      <c r="F31" s="309"/>
      <c r="G31" s="310"/>
      <c r="H31" s="311"/>
      <c r="I31" s="311"/>
      <c r="J31" s="298"/>
      <c r="K31" s="311"/>
      <c r="L31" s="311"/>
      <c r="M31" s="312"/>
      <c r="N31" s="298"/>
      <c r="O31" s="311"/>
      <c r="P31" s="311"/>
      <c r="Q31" s="31"/>
      <c r="R31" s="499"/>
      <c r="S31" s="499"/>
      <c r="T31" s="499"/>
      <c r="U31" s="499"/>
      <c r="V31" s="499"/>
      <c r="W31" s="4"/>
      <c r="X31" s="4"/>
      <c r="Y31" s="4"/>
      <c r="Z31" s="4"/>
      <c r="AA31" s="4"/>
      <c r="AB31" s="4"/>
      <c r="AC31" s="4"/>
      <c r="AD31" s="4"/>
      <c r="AE31" s="4"/>
      <c r="AF31" s="4"/>
      <c r="AG31" s="4"/>
      <c r="AH31" s="4"/>
      <c r="AI31" s="4"/>
    </row>
    <row r="32" spans="1:35" s="9" customFormat="1" ht="18" customHeight="1" x14ac:dyDescent="0.45">
      <c r="A32" s="177" t="s">
        <v>89</v>
      </c>
      <c r="B32" s="451">
        <v>0</v>
      </c>
      <c r="C32" s="451">
        <f>+B35</f>
        <v>0</v>
      </c>
      <c r="D32" s="298"/>
      <c r="E32" s="81">
        <v>0</v>
      </c>
      <c r="F32" s="114">
        <f>+E32</f>
        <v>0</v>
      </c>
      <c r="G32" s="114">
        <f>+E32-F32</f>
        <v>0</v>
      </c>
      <c r="H32" s="83">
        <f>+E35</f>
        <v>0</v>
      </c>
      <c r="I32" s="73"/>
      <c r="J32" s="298"/>
      <c r="K32" s="83">
        <v>0</v>
      </c>
      <c r="L32" s="83">
        <f>+K35</f>
        <v>0</v>
      </c>
      <c r="M32" s="73"/>
      <c r="N32" s="298"/>
      <c r="O32" s="83">
        <v>0</v>
      </c>
      <c r="P32" s="83">
        <f>+O35</f>
        <v>0</v>
      </c>
      <c r="Q32" s="25"/>
      <c r="R32" s="501"/>
      <c r="S32" s="501"/>
      <c r="T32" s="501"/>
      <c r="U32" s="501"/>
      <c r="V32" s="501"/>
      <c r="W32" s="8"/>
      <c r="X32" s="8"/>
      <c r="Y32" s="8"/>
      <c r="Z32" s="8"/>
      <c r="AA32" s="8"/>
      <c r="AB32" s="8"/>
      <c r="AC32" s="8"/>
      <c r="AD32" s="8"/>
      <c r="AE32" s="8"/>
      <c r="AF32" s="8"/>
      <c r="AG32" s="8"/>
      <c r="AH32" s="8"/>
      <c r="AI32" s="8"/>
    </row>
    <row r="33" spans="1:35" s="92" customFormat="1" ht="15.75" x14ac:dyDescent="0.45">
      <c r="A33" s="86" t="s">
        <v>48</v>
      </c>
      <c r="B33" s="133">
        <f>+B30</f>
        <v>0</v>
      </c>
      <c r="C33" s="133">
        <f>+C30</f>
        <v>0</v>
      </c>
      <c r="D33" s="313"/>
      <c r="E33" s="87">
        <f>+E30</f>
        <v>0</v>
      </c>
      <c r="F33" s="93">
        <f>+F30</f>
        <v>0</v>
      </c>
      <c r="G33" s="93">
        <f>+E33-F33</f>
        <v>0</v>
      </c>
      <c r="H33" s="88">
        <f>+H30</f>
        <v>0</v>
      </c>
      <c r="I33" s="89"/>
      <c r="J33" s="313"/>
      <c r="K33" s="88">
        <f>+K30</f>
        <v>0</v>
      </c>
      <c r="L33" s="88">
        <f>+L30</f>
        <v>0</v>
      </c>
      <c r="M33" s="89"/>
      <c r="N33" s="313"/>
      <c r="O33" s="88">
        <f>+O30</f>
        <v>0</v>
      </c>
      <c r="P33" s="88">
        <f>+P30</f>
        <v>0</v>
      </c>
      <c r="Q33" s="90"/>
      <c r="R33" s="504"/>
      <c r="S33" s="504"/>
      <c r="T33" s="504"/>
      <c r="U33" s="504"/>
      <c r="V33" s="504"/>
      <c r="W33" s="91"/>
      <c r="X33" s="91"/>
      <c r="Y33" s="91"/>
      <c r="Z33" s="91"/>
      <c r="AA33" s="91"/>
      <c r="AB33" s="91"/>
      <c r="AC33" s="91"/>
      <c r="AD33" s="91"/>
      <c r="AE33" s="91"/>
      <c r="AF33" s="91"/>
      <c r="AG33" s="91"/>
      <c r="AH33" s="91"/>
      <c r="AI33" s="91"/>
    </row>
    <row r="34" spans="1:35" s="92" customFormat="1" ht="15.75" x14ac:dyDescent="0.45">
      <c r="A34" s="86" t="s">
        <v>117</v>
      </c>
      <c r="B34" s="133"/>
      <c r="C34" s="133"/>
      <c r="D34" s="313"/>
      <c r="E34" s="133"/>
      <c r="F34" s="93"/>
      <c r="G34" s="93">
        <f>+E34-F34</f>
        <v>0</v>
      </c>
      <c r="H34" s="88">
        <v>0</v>
      </c>
      <c r="I34" s="89"/>
      <c r="J34" s="313"/>
      <c r="K34" s="88">
        <v>0</v>
      </c>
      <c r="L34" s="88">
        <v>0</v>
      </c>
      <c r="M34" s="89"/>
      <c r="N34" s="313"/>
      <c r="O34" s="88">
        <v>0</v>
      </c>
      <c r="P34" s="88">
        <v>0</v>
      </c>
      <c r="Q34" s="90"/>
      <c r="R34" s="504"/>
      <c r="S34" s="504"/>
      <c r="T34" s="504"/>
      <c r="U34" s="504"/>
      <c r="V34" s="504"/>
      <c r="W34" s="91"/>
      <c r="X34" s="91"/>
      <c r="Y34" s="91"/>
      <c r="Z34" s="91"/>
      <c r="AA34" s="91"/>
      <c r="AB34" s="91"/>
      <c r="AC34" s="91"/>
      <c r="AD34" s="91"/>
      <c r="AE34" s="91"/>
      <c r="AF34" s="91"/>
      <c r="AG34" s="91"/>
      <c r="AH34" s="91"/>
      <c r="AI34" s="91"/>
    </row>
    <row r="35" spans="1:35" s="5" customFormat="1" ht="15.75" x14ac:dyDescent="0.45">
      <c r="A35" s="177" t="s">
        <v>92</v>
      </c>
      <c r="B35" s="451">
        <f>SUM(B32:B34)</f>
        <v>0</v>
      </c>
      <c r="C35" s="451">
        <f>SUM(C32:C34)</f>
        <v>0</v>
      </c>
      <c r="D35" s="298"/>
      <c r="E35" s="451">
        <f>SUM(E32:E34)</f>
        <v>0</v>
      </c>
      <c r="F35" s="114">
        <f>SUM(F32:F34)</f>
        <v>0</v>
      </c>
      <c r="G35" s="114">
        <f>SUM(G32:G34)</f>
        <v>0</v>
      </c>
      <c r="H35" s="83">
        <f>SUM(H32:H34)</f>
        <v>0</v>
      </c>
      <c r="I35" s="73"/>
      <c r="J35" s="298"/>
      <c r="K35" s="83">
        <f t="shared" ref="K35:L35" si="2">SUM(K32:K34)</f>
        <v>0</v>
      </c>
      <c r="L35" s="83">
        <f t="shared" si="2"/>
        <v>0</v>
      </c>
      <c r="M35" s="73"/>
      <c r="N35" s="298"/>
      <c r="O35" s="83">
        <f t="shared" ref="O35:P35" si="3">SUM(O32:O34)</f>
        <v>0</v>
      </c>
      <c r="P35" s="83">
        <f t="shared" si="3"/>
        <v>0</v>
      </c>
      <c r="Q35" s="31"/>
      <c r="R35" s="499"/>
      <c r="S35" s="499"/>
      <c r="T35" s="499"/>
      <c r="U35" s="499"/>
      <c r="V35" s="499"/>
      <c r="W35" s="4"/>
      <c r="X35" s="4"/>
      <c r="Y35" s="4"/>
      <c r="Z35" s="4"/>
      <c r="AA35" s="4"/>
      <c r="AB35" s="4"/>
      <c r="AC35" s="4"/>
      <c r="AD35" s="4"/>
      <c r="AE35" s="4"/>
      <c r="AF35" s="4"/>
      <c r="AG35" s="4"/>
      <c r="AH35" s="4"/>
      <c r="AI35" s="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row r="51" spans="2:22" s="505" customFormat="1" x14ac:dyDescent="0.45">
      <c r="B51" s="506"/>
      <c r="C51" s="506"/>
      <c r="D51" s="506"/>
      <c r="E51" s="506"/>
      <c r="F51" s="511"/>
      <c r="G51" s="511"/>
      <c r="H51" s="511"/>
      <c r="J51" s="507"/>
      <c r="N51" s="507"/>
      <c r="R51" s="504"/>
      <c r="S51" s="504"/>
      <c r="T51" s="504"/>
      <c r="U51" s="504"/>
      <c r="V51" s="504"/>
    </row>
    <row r="52" spans="2:22" s="505" customFormat="1" x14ac:dyDescent="0.45">
      <c r="B52" s="506"/>
      <c r="C52" s="506"/>
      <c r="D52" s="506"/>
      <c r="E52" s="506"/>
      <c r="F52" s="511"/>
      <c r="G52" s="511"/>
      <c r="H52" s="511"/>
      <c r="J52" s="507"/>
      <c r="N52" s="507"/>
      <c r="R52" s="504"/>
      <c r="S52" s="504"/>
      <c r="T52" s="504"/>
      <c r="U52" s="504"/>
      <c r="V52" s="504"/>
    </row>
    <row r="53" spans="2:22" s="505" customFormat="1" x14ac:dyDescent="0.45">
      <c r="B53" s="506"/>
      <c r="C53" s="506"/>
      <c r="D53" s="506"/>
      <c r="E53" s="506"/>
      <c r="F53" s="511"/>
      <c r="G53" s="511"/>
      <c r="H53" s="511"/>
      <c r="J53" s="507"/>
      <c r="N53" s="507"/>
      <c r="R53" s="504"/>
      <c r="S53" s="504"/>
      <c r="T53" s="504"/>
      <c r="U53" s="504"/>
      <c r="V53" s="504"/>
    </row>
    <row r="54" spans="2:22" s="505" customFormat="1" x14ac:dyDescent="0.45">
      <c r="B54" s="506"/>
      <c r="C54" s="506"/>
      <c r="D54" s="506"/>
      <c r="E54" s="506"/>
      <c r="F54" s="511"/>
      <c r="G54" s="511"/>
      <c r="H54" s="511"/>
      <c r="J54" s="507"/>
      <c r="N54" s="507"/>
      <c r="R54" s="504"/>
      <c r="S54" s="504"/>
      <c r="T54" s="504"/>
      <c r="U54" s="504"/>
      <c r="V54" s="504"/>
    </row>
  </sheetData>
  <protectedRanges>
    <protectedRange sqref="A36:XFD517" name="Range3"/>
    <protectedRange sqref="K10:L11 O10:P11 H10:H11" name="UnitInput"/>
    <protectedRange sqref="R1:IM1 R10:IM1048576 R3:IM3 R8:R9 Y8:IM9" name="Range2"/>
    <protectedRange sqref="R4:IM4 R5 Y5:IM5 S5:X9" name="Range2_1"/>
    <protectedRange sqref="R6:R7 Y6:IM7" name="Range2_2"/>
    <protectedRange sqref="R2:IM2" name="Range2_3"/>
    <protectedRange sqref="H16:H23 H26:H28 K16:L23 K26:L28" name="UnitInput_1_1"/>
    <protectedRange sqref="O16:P23 O26:P28" name="UnitInput_1_2"/>
  </protectedRanges>
  <mergeCells count="7">
    <mergeCell ref="A2:M2"/>
    <mergeCell ref="A4:P4"/>
    <mergeCell ref="O6:P6"/>
    <mergeCell ref="K6:L6"/>
    <mergeCell ref="A5:P5"/>
    <mergeCell ref="B6:C6"/>
    <mergeCell ref="E6:H6"/>
  </mergeCells>
  <dataValidations count="1">
    <dataValidation type="decimal" allowBlank="1" showInputMessage="1" showErrorMessage="1" error="You must enter a numerical value in this cell" sqref="O16:P23 O10:P11 K26:L28 K10:L11 H26:H28 K16:L23 H10:H11 H16:H23 O26:P28" xr:uid="{00000000-0002-0000-0600-000000000000}">
      <formula1>-1000000000000000</formula1>
      <formula2>1000000000000000</formula2>
    </dataValidation>
  </dataValidations>
  <pageMargins left="0.25" right="0.25" top="0.13" bottom="0.14000000000000001" header="0" footer="0"/>
  <pageSetup scale="74"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7030A0"/>
    <pageSetUpPr fitToPage="1"/>
  </sheetPr>
  <dimension ref="A1:AI50"/>
  <sheetViews>
    <sheetView topLeftCell="A7" zoomScaleNormal="100" zoomScaleSheetLayoutView="100" workbookViewId="0">
      <selection activeCell="G25" sqref="G25"/>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5" customHeight="1" x14ac:dyDescent="0.45">
      <c r="A1" s="16"/>
      <c r="B1" s="16"/>
      <c r="C1" s="16"/>
      <c r="D1" s="16"/>
      <c r="E1" s="16"/>
      <c r="F1" s="16"/>
      <c r="G1" s="16"/>
      <c r="H1" s="16"/>
      <c r="I1" s="16"/>
      <c r="J1" s="16"/>
      <c r="K1" s="16"/>
      <c r="L1" s="16"/>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16"/>
      <c r="B3" s="16"/>
      <c r="C3" s="16"/>
      <c r="D3" s="16"/>
      <c r="E3" s="16"/>
      <c r="F3" s="16"/>
      <c r="G3" s="16"/>
      <c r="H3" s="16"/>
      <c r="I3" s="16"/>
      <c r="J3" s="16"/>
      <c r="K3" s="16"/>
      <c r="L3" s="16"/>
      <c r="M3" s="17"/>
      <c r="N3" s="2"/>
      <c r="O3" s="2"/>
      <c r="P3" s="2"/>
      <c r="Q3" s="2"/>
      <c r="R3" s="499"/>
      <c r="S3" s="499"/>
      <c r="T3" s="499"/>
      <c r="U3" s="499"/>
      <c r="V3" s="499"/>
      <c r="W3" s="2"/>
      <c r="X3" s="2"/>
      <c r="Y3" s="2"/>
      <c r="Z3" s="2"/>
      <c r="AA3" s="2"/>
      <c r="AB3" s="2"/>
      <c r="AC3" s="2"/>
      <c r="AD3" s="2"/>
      <c r="AE3" s="2"/>
      <c r="AF3" s="2"/>
      <c r="AG3" s="2"/>
      <c r="AH3" s="2"/>
      <c r="AI3" s="2"/>
    </row>
    <row r="4" spans="1:35" ht="80.25" customHeight="1" x14ac:dyDescent="0.45">
      <c r="A4" s="595" t="s">
        <v>118</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s="418" customFormat="1" ht="44.25" customHeight="1" x14ac:dyDescent="0.4">
      <c r="A5" s="607" t="s">
        <v>119</v>
      </c>
      <c r="B5" s="607"/>
      <c r="C5" s="607"/>
      <c r="D5" s="607"/>
      <c r="E5" s="607"/>
      <c r="F5" s="607"/>
      <c r="G5" s="607"/>
      <c r="H5" s="607"/>
      <c r="I5" s="607"/>
      <c r="J5" s="607"/>
      <c r="K5" s="607"/>
      <c r="L5" s="607"/>
      <c r="M5" s="607"/>
      <c r="N5" s="607"/>
      <c r="O5" s="607"/>
      <c r="P5" s="607"/>
      <c r="Q5" s="515"/>
      <c r="R5" s="553"/>
      <c r="S5" s="553"/>
      <c r="T5" s="553"/>
      <c r="U5" s="553"/>
      <c r="V5" s="553"/>
      <c r="W5" s="515"/>
      <c r="X5" s="515"/>
      <c r="Y5" s="515"/>
      <c r="Z5" s="515"/>
      <c r="AA5" s="515"/>
      <c r="AB5" s="515"/>
      <c r="AC5" s="515"/>
      <c r="AD5" s="515"/>
      <c r="AE5" s="515"/>
      <c r="AF5" s="515"/>
      <c r="AG5" s="515"/>
      <c r="AH5" s="515"/>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2"/>
      <c r="X6" s="2"/>
      <c r="Y6" s="2"/>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2"/>
      <c r="X7" s="2"/>
      <c r="Y7" s="2"/>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2"/>
      <c r="X8" s="2"/>
      <c r="Y8" s="2"/>
      <c r="Z8" s="4"/>
      <c r="AA8" s="4"/>
      <c r="AB8" s="4"/>
      <c r="AC8" s="4"/>
      <c r="AD8" s="4"/>
      <c r="AE8" s="4"/>
      <c r="AF8" s="4"/>
      <c r="AG8" s="4"/>
      <c r="AH8" s="4"/>
      <c r="AI8" s="4"/>
    </row>
    <row r="9" spans="1:35" s="5" customFormat="1" ht="15" customHeight="1" x14ac:dyDescent="0.45">
      <c r="A9" s="495" t="s">
        <v>120</v>
      </c>
      <c r="B9" s="290"/>
      <c r="C9" s="290"/>
      <c r="D9" s="568"/>
      <c r="E9" s="290"/>
      <c r="F9" s="114"/>
      <c r="G9" s="114"/>
      <c r="H9" s="290"/>
      <c r="I9" s="290"/>
      <c r="J9" s="568"/>
      <c r="K9" s="290"/>
      <c r="L9" s="290"/>
      <c r="M9" s="290"/>
      <c r="N9" s="568"/>
      <c r="O9" s="290"/>
      <c r="P9" s="290"/>
      <c r="Q9" s="25"/>
      <c r="R9" s="499"/>
      <c r="S9" s="499"/>
      <c r="T9" s="499"/>
      <c r="U9" s="499"/>
      <c r="V9" s="499"/>
      <c r="W9" s="2"/>
      <c r="X9" s="2"/>
      <c r="Y9" s="2"/>
      <c r="Z9" s="4"/>
      <c r="AA9" s="4"/>
      <c r="AB9" s="4"/>
      <c r="AC9" s="4"/>
      <c r="AD9" s="4"/>
      <c r="AE9" s="4"/>
      <c r="AF9" s="4"/>
      <c r="AG9" s="4"/>
      <c r="AH9" s="4"/>
      <c r="AI9" s="4"/>
    </row>
    <row r="10" spans="1:35" s="9" customFormat="1" ht="15" customHeight="1" x14ac:dyDescent="0.45">
      <c r="A10" s="493" t="s">
        <v>68</v>
      </c>
      <c r="B10" s="320"/>
      <c r="C10" s="320"/>
      <c r="D10" s="568"/>
      <c r="E10" s="320"/>
      <c r="F10" s="438"/>
      <c r="G10" s="438">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77" t="s">
        <v>121</v>
      </c>
      <c r="B11" s="78">
        <f>SUM(B10:B10)</f>
        <v>0</v>
      </c>
      <c r="C11" s="78">
        <f>SUM(C10:C10)</f>
        <v>0</v>
      </c>
      <c r="D11" s="568"/>
      <c r="E11" s="234">
        <f>SUM(E10:E10)</f>
        <v>0</v>
      </c>
      <c r="F11" s="428">
        <f>SUM(F10:F10)</f>
        <v>0</v>
      </c>
      <c r="G11" s="428">
        <f>SUM(G10:G10)</f>
        <v>0</v>
      </c>
      <c r="H11" s="277">
        <f>SUM(H10:H10)</f>
        <v>0</v>
      </c>
      <c r="I11" s="276"/>
      <c r="J11" s="568"/>
      <c r="K11" s="79">
        <f>SUM(K10:K10)</f>
        <v>0</v>
      </c>
      <c r="L11" s="79">
        <f>SUM(L10:L10)</f>
        <v>0</v>
      </c>
      <c r="M11" s="79">
        <f>SUM(M10:M10)</f>
        <v>0</v>
      </c>
      <c r="N11" s="568"/>
      <c r="O11" s="277">
        <f>SUM(O10:O10)</f>
        <v>0</v>
      </c>
      <c r="P11" s="277">
        <f>SUM(P10:P10)</f>
        <v>0</v>
      </c>
      <c r="Q11" s="32"/>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10"/>
      <c r="X14" s="10"/>
      <c r="Y14" s="10"/>
      <c r="Z14" s="10"/>
      <c r="AA14" s="10"/>
      <c r="AB14" s="10"/>
      <c r="AC14" s="10"/>
      <c r="AD14" s="10"/>
      <c r="AE14" s="10"/>
      <c r="AF14" s="10"/>
      <c r="AG14" s="10"/>
      <c r="AH14" s="10"/>
      <c r="AI14" s="10"/>
    </row>
    <row r="15" spans="1:35" s="13" customFormat="1" ht="15" customHeight="1" x14ac:dyDescent="0.45">
      <c r="A15" s="493" t="s">
        <v>99</v>
      </c>
      <c r="B15" s="293"/>
      <c r="C15" s="293"/>
      <c r="D15" s="568"/>
      <c r="E15" s="293"/>
      <c r="F15" s="114"/>
      <c r="G15" s="438">
        <f>+E15-F15</f>
        <v>0</v>
      </c>
      <c r="H15" s="317"/>
      <c r="I15" s="315"/>
      <c r="J15" s="568"/>
      <c r="K15" s="317"/>
      <c r="L15" s="317"/>
      <c r="M15" s="315"/>
      <c r="N15" s="568"/>
      <c r="O15" s="317"/>
      <c r="P15" s="317"/>
      <c r="Q15" s="22"/>
      <c r="R15" s="503"/>
      <c r="S15" s="503"/>
      <c r="T15" s="503"/>
      <c r="U15" s="503"/>
      <c r="V15" s="503"/>
      <c r="W15" s="12"/>
      <c r="X15" s="12"/>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c r="N16" s="568"/>
      <c r="O16" s="299"/>
      <c r="P16" s="299"/>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00"/>
      <c r="J22" s="568"/>
      <c r="K22" s="299"/>
      <c r="L22" s="299"/>
      <c r="M22" s="300"/>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82" t="s">
        <v>101</v>
      </c>
      <c r="B23" s="321"/>
      <c r="C23" s="321"/>
      <c r="D23" s="568"/>
      <c r="E23" s="304"/>
      <c r="F23" s="93"/>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3"/>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284"/>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22"/>
      <c r="R23" s="499"/>
      <c r="S23" s="499"/>
      <c r="T23" s="499"/>
      <c r="U23" s="499"/>
      <c r="V23" s="499"/>
      <c r="W23" s="12"/>
      <c r="X23" s="12"/>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2">
        <f t="shared" si="1"/>
        <v>0</v>
      </c>
      <c r="J24" s="568"/>
      <c r="K24" s="246">
        <f t="shared" si="1"/>
        <v>0</v>
      </c>
      <c r="L24" s="246">
        <f t="shared" si="1"/>
        <v>0</v>
      </c>
      <c r="M24" s="242">
        <f t="shared" si="1"/>
        <v>0</v>
      </c>
      <c r="N24" s="568"/>
      <c r="O24" s="246">
        <f t="shared" si="1"/>
        <v>0</v>
      </c>
      <c r="P24" s="246">
        <f t="shared" si="1"/>
        <v>0</v>
      </c>
      <c r="Q24" s="31"/>
      <c r="R24" s="499"/>
      <c r="S24" s="499"/>
      <c r="T24" s="499"/>
      <c r="U24" s="499"/>
      <c r="V24" s="499"/>
      <c r="W24" s="14"/>
      <c r="X24" s="14"/>
      <c r="Y24" s="14"/>
      <c r="Z24" s="14"/>
      <c r="AA24" s="14"/>
      <c r="AB24" s="14"/>
      <c r="AC24" s="14"/>
      <c r="AD24" s="14"/>
      <c r="AE24" s="14"/>
      <c r="AF24" s="14"/>
      <c r="AG24" s="14"/>
      <c r="AH24" s="14"/>
      <c r="AI24" s="14"/>
    </row>
    <row r="25" spans="1:35" s="5" customFormat="1" ht="28.5" x14ac:dyDescent="0.45">
      <c r="A25" s="494" t="s">
        <v>102</v>
      </c>
      <c r="B25" s="304"/>
      <c r="C25" s="304"/>
      <c r="D25" s="568"/>
      <c r="E25" s="304"/>
      <c r="F25" s="93"/>
      <c r="G25" s="93">
        <f t="shared" si="0"/>
        <v>0</v>
      </c>
      <c r="H25" s="299"/>
      <c r="I25" s="300"/>
      <c r="J25" s="568"/>
      <c r="K25" s="299"/>
      <c r="L25" s="299"/>
      <c r="M25" s="300"/>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282" t="s">
        <v>47</v>
      </c>
      <c r="B28" s="234">
        <f>SUM(B24:B27)</f>
        <v>0</v>
      </c>
      <c r="C28" s="234">
        <f>SUM(C24:C27)</f>
        <v>0</v>
      </c>
      <c r="D28" s="568"/>
      <c r="E28" s="234">
        <f>SUM(E24:E27)</f>
        <v>0</v>
      </c>
      <c r="F28" s="428">
        <f>SUM(F24:F27)</f>
        <v>0</v>
      </c>
      <c r="G28" s="428">
        <f>SUM(G24:G27)</f>
        <v>0</v>
      </c>
      <c r="H28" s="277">
        <f>SUM(H24:H27)</f>
        <v>0</v>
      </c>
      <c r="I28" s="276"/>
      <c r="J28" s="568"/>
      <c r="K28" s="277">
        <f>SUM(K24:K27)</f>
        <v>0</v>
      </c>
      <c r="L28" s="277">
        <f>SUM(L24:L27)</f>
        <v>0</v>
      </c>
      <c r="M28" s="276"/>
      <c r="N28" s="568"/>
      <c r="O28" s="277">
        <f>SUM(O24:O27)</f>
        <v>0</v>
      </c>
      <c r="P28" s="277">
        <f>SUM(P24:P27)</f>
        <v>0</v>
      </c>
      <c r="Q28" s="32"/>
      <c r="R28" s="499"/>
      <c r="S28" s="499"/>
      <c r="T28" s="499"/>
      <c r="U28" s="499"/>
      <c r="V28" s="499"/>
      <c r="W28" s="14"/>
      <c r="X28" s="14"/>
      <c r="Y28" s="14"/>
      <c r="Z28" s="14"/>
      <c r="AA28" s="14"/>
      <c r="AB28" s="14"/>
      <c r="AC28" s="14"/>
      <c r="AD28" s="14"/>
      <c r="AE28" s="14"/>
      <c r="AF28" s="14"/>
      <c r="AG28" s="14"/>
      <c r="AH28" s="14"/>
      <c r="AI28" s="14"/>
    </row>
    <row r="29" spans="1:35" s="15" customFormat="1" ht="17.25" customHeight="1" thickBot="1" x14ac:dyDescent="0.5">
      <c r="A29" s="576" t="s">
        <v>48</v>
      </c>
      <c r="B29" s="279">
        <f>+B11-B28</f>
        <v>0</v>
      </c>
      <c r="C29" s="279">
        <f>+C11-C28</f>
        <v>0</v>
      </c>
      <c r="D29" s="568"/>
      <c r="E29" s="279">
        <f>+E11-E28</f>
        <v>0</v>
      </c>
      <c r="F29" s="283">
        <f>+F11-F28</f>
        <v>0</v>
      </c>
      <c r="G29" s="283">
        <f>+G11-G28</f>
        <v>0</v>
      </c>
      <c r="H29" s="280">
        <f>+H11-H28</f>
        <v>0</v>
      </c>
      <c r="I29" s="278"/>
      <c r="J29" s="568"/>
      <c r="K29" s="280">
        <f>+K11-K28</f>
        <v>0</v>
      </c>
      <c r="L29" s="280">
        <f>+L11-L28</f>
        <v>0</v>
      </c>
      <c r="M29" s="278"/>
      <c r="N29" s="568"/>
      <c r="O29" s="280">
        <f>+O11-O28</f>
        <v>0</v>
      </c>
      <c r="P29" s="280">
        <f>+P11-P28</f>
        <v>0</v>
      </c>
      <c r="Q29" s="32"/>
      <c r="R29" s="503"/>
      <c r="S29" s="503"/>
      <c r="T29" s="503"/>
      <c r="U29" s="503"/>
      <c r="V29" s="503"/>
      <c r="W29" s="14"/>
      <c r="X29" s="14"/>
      <c r="Y29" s="14"/>
      <c r="Z29" s="14"/>
      <c r="AA29" s="14"/>
      <c r="AB29" s="14"/>
      <c r="AC29" s="14"/>
      <c r="AD29" s="14"/>
      <c r="AE29" s="14"/>
      <c r="AF29" s="14"/>
      <c r="AG29" s="14"/>
      <c r="AH29" s="14"/>
      <c r="AI29" s="14"/>
    </row>
    <row r="30" spans="1:35" s="5" customFormat="1" ht="9" customHeight="1" thickTop="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249" t="s">
        <v>89</v>
      </c>
      <c r="B31" s="416">
        <v>0</v>
      </c>
      <c r="C31" s="416">
        <f>+B33</f>
        <v>0</v>
      </c>
      <c r="D31" s="298"/>
      <c r="E31" s="255">
        <f>+C33</f>
        <v>0</v>
      </c>
      <c r="F31" s="114">
        <f>+E31</f>
        <v>0</v>
      </c>
      <c r="G31" s="114">
        <f>+E31-F31</f>
        <v>0</v>
      </c>
      <c r="H31" s="256">
        <f>+E33</f>
        <v>0</v>
      </c>
      <c r="I31" s="252"/>
      <c r="J31" s="298"/>
      <c r="K31" s="256">
        <f>+H33</f>
        <v>0</v>
      </c>
      <c r="L31" s="256">
        <f>+K33</f>
        <v>0</v>
      </c>
      <c r="M31" s="252"/>
      <c r="N31" s="298"/>
      <c r="O31" s="256">
        <f>+L33</f>
        <v>0</v>
      </c>
      <c r="P31" s="256">
        <f>+O33</f>
        <v>0</v>
      </c>
      <c r="Q31" s="254"/>
      <c r="R31" s="499"/>
      <c r="S31" s="499"/>
      <c r="T31" s="499"/>
      <c r="U31" s="499"/>
      <c r="V31" s="499"/>
      <c r="W31" s="8"/>
      <c r="X31" s="8"/>
      <c r="Y31" s="8"/>
      <c r="Z31" s="8"/>
      <c r="AA31" s="8"/>
      <c r="AB31" s="8"/>
      <c r="AC31" s="8"/>
      <c r="AD31" s="8"/>
      <c r="AE31" s="8"/>
      <c r="AF31" s="8"/>
      <c r="AG31" s="8"/>
      <c r="AH31" s="8"/>
      <c r="AI31" s="8"/>
    </row>
    <row r="32" spans="1:35" s="92" customFormat="1" ht="15.75" x14ac:dyDescent="0.45">
      <c r="A32" s="258" t="s">
        <v>48</v>
      </c>
      <c r="B32" s="417">
        <f>+B29</f>
        <v>0</v>
      </c>
      <c r="C32" s="417">
        <f>+C29</f>
        <v>0</v>
      </c>
      <c r="D32" s="313"/>
      <c r="E32" s="260">
        <f>+E29</f>
        <v>0</v>
      </c>
      <c r="F32" s="93">
        <f>+F29</f>
        <v>0</v>
      </c>
      <c r="G32" s="93">
        <f>+E32-F32</f>
        <v>0</v>
      </c>
      <c r="H32" s="261">
        <f>+H29</f>
        <v>0</v>
      </c>
      <c r="I32" s="259"/>
      <c r="J32" s="313"/>
      <c r="K32" s="261">
        <f>+K29</f>
        <v>0</v>
      </c>
      <c r="L32" s="261">
        <f>+L29</f>
        <v>0</v>
      </c>
      <c r="M32" s="259"/>
      <c r="N32" s="313"/>
      <c r="O32" s="261">
        <f>+O29</f>
        <v>0</v>
      </c>
      <c r="P32" s="261">
        <f>+P29</f>
        <v>0</v>
      </c>
      <c r="Q32" s="90"/>
      <c r="R32" s="501"/>
      <c r="S32" s="501"/>
      <c r="T32" s="501"/>
      <c r="U32" s="501"/>
      <c r="V32" s="501"/>
      <c r="W32" s="91"/>
      <c r="X32" s="91"/>
      <c r="Y32" s="91"/>
      <c r="Z32" s="91"/>
      <c r="AA32" s="91"/>
      <c r="AB32" s="91"/>
      <c r="AC32" s="91"/>
      <c r="AD32" s="91"/>
      <c r="AE32" s="91"/>
      <c r="AF32" s="91"/>
      <c r="AG32" s="91"/>
      <c r="AH32" s="91"/>
      <c r="AI32" s="91"/>
    </row>
    <row r="33" spans="1:35" s="5" customFormat="1" ht="15.75" x14ac:dyDescent="0.45">
      <c r="A33" s="249" t="s">
        <v>113</v>
      </c>
      <c r="B33" s="416">
        <f>+B31+B32</f>
        <v>0</v>
      </c>
      <c r="C33" s="416">
        <f>+C31+C32</f>
        <v>0</v>
      </c>
      <c r="D33" s="298"/>
      <c r="E33" s="255">
        <f>+E31+E32</f>
        <v>0</v>
      </c>
      <c r="F33" s="114">
        <f>+F31+F32</f>
        <v>0</v>
      </c>
      <c r="G33" s="114">
        <f>+G31+G32</f>
        <v>0</v>
      </c>
      <c r="H33" s="256">
        <f>+H31+H32</f>
        <v>0</v>
      </c>
      <c r="I33" s="252"/>
      <c r="J33" s="298"/>
      <c r="K33" s="256">
        <f>+K31+K32</f>
        <v>0</v>
      </c>
      <c r="L33" s="256">
        <f>+L31+L32</f>
        <v>0</v>
      </c>
      <c r="M33" s="252"/>
      <c r="N33" s="298"/>
      <c r="O33" s="256">
        <f>+O31+O32</f>
        <v>0</v>
      </c>
      <c r="P33" s="256">
        <f>+P31+P32</f>
        <v>0</v>
      </c>
      <c r="Q33" s="31"/>
      <c r="R33" s="504"/>
      <c r="S33" s="504"/>
      <c r="T33" s="504"/>
      <c r="U33" s="504"/>
      <c r="V33" s="504"/>
      <c r="W33" s="4"/>
      <c r="X33" s="4"/>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B35" s="506"/>
      <c r="C35" s="506"/>
      <c r="D35" s="506"/>
      <c r="E35" s="506"/>
      <c r="F35" s="511"/>
      <c r="G35" s="511"/>
      <c r="H35" s="511"/>
      <c r="J35" s="507"/>
      <c r="N35" s="507"/>
      <c r="R35" s="504"/>
      <c r="S35" s="504"/>
      <c r="T35" s="504"/>
      <c r="U35" s="504"/>
      <c r="V35" s="50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sheetData>
  <protectedRanges>
    <protectedRange sqref="A34:XFD515" name="Range3"/>
    <protectedRange sqref="K10:L10 O10:P10 H10" name="UnitInput"/>
    <protectedRange sqref="R1:IM1 R10:IM1048576 R3:IM3 Z8:IM9" name="Range2"/>
    <protectedRange sqref="R4:IM4 Z5:IM5 R5:Y9" name="Range2_1"/>
    <protectedRange sqref="Z6:IM7" name="Range2_2"/>
    <protectedRange sqref="R2:IM2" name="Range2_3"/>
    <protectedRange sqref="H15:H22 H25:H27 K15:L22 K25:L27" name="UnitInput_1"/>
    <protectedRange sqref="O15:P22 O25:P27" name="UnitInput_2"/>
  </protectedRanges>
  <mergeCells count="7">
    <mergeCell ref="A2:M2"/>
    <mergeCell ref="A4:P4"/>
    <mergeCell ref="O6:P6"/>
    <mergeCell ref="K6:L6"/>
    <mergeCell ref="A5:P5"/>
    <mergeCell ref="B6:C6"/>
    <mergeCell ref="E6:H6"/>
  </mergeCells>
  <dataValidations count="1">
    <dataValidation type="decimal" allowBlank="1" showInputMessage="1" showErrorMessage="1" error="You must enter a numerical value in this cell" sqref="O10:P10 H25:H27 O15:P22 K10:L10 K15:L22 K25:L27 H15:H22 H10 O25:P27" xr:uid="{00000000-0002-0000-0700-000000000000}">
      <formula1>-100000000000000</formula1>
      <formula2>100000000000000</formula2>
    </dataValidation>
  </dataValidations>
  <pageMargins left="0.25" right="0.25" top="0.13" bottom="0.14000000000000001" header="0" footer="0"/>
  <pageSetup scale="6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7030A0"/>
    <pageSetUpPr fitToPage="1"/>
  </sheetPr>
  <dimension ref="A1:AI50"/>
  <sheetViews>
    <sheetView topLeftCell="A7" zoomScaleNormal="100" zoomScaleSheetLayoutView="100" workbookViewId="0">
      <selection activeCell="D29" sqref="D29"/>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8" x14ac:dyDescent="0.45">
      <c r="A1" s="16"/>
      <c r="B1" s="16"/>
      <c r="C1" s="16"/>
      <c r="D1" s="16"/>
      <c r="E1" s="16"/>
      <c r="F1" s="16"/>
      <c r="G1" s="16"/>
      <c r="H1" s="16"/>
      <c r="I1" s="16"/>
      <c r="J1" s="16"/>
      <c r="K1" s="16"/>
      <c r="L1" s="16"/>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16"/>
      <c r="B3" s="16"/>
      <c r="C3" s="16"/>
      <c r="D3" s="16"/>
      <c r="E3" s="16"/>
      <c r="F3" s="16"/>
      <c r="G3" s="16"/>
      <c r="H3" s="16"/>
      <c r="I3" s="16"/>
      <c r="J3" s="16"/>
      <c r="K3" s="16"/>
      <c r="L3" s="16"/>
      <c r="M3" s="563"/>
      <c r="N3" s="19"/>
      <c r="O3" s="563"/>
      <c r="P3" s="563"/>
      <c r="Q3" s="2"/>
      <c r="R3" s="499"/>
      <c r="S3" s="499"/>
      <c r="T3" s="499"/>
      <c r="U3" s="499"/>
      <c r="V3" s="499"/>
      <c r="W3" s="2"/>
      <c r="X3" s="2"/>
      <c r="Y3" s="2"/>
      <c r="Z3" s="2"/>
      <c r="AA3" s="2"/>
      <c r="AB3" s="2"/>
      <c r="AC3" s="2"/>
      <c r="AD3" s="2"/>
      <c r="AE3" s="2"/>
      <c r="AF3" s="2"/>
      <c r="AG3" s="2"/>
      <c r="AH3" s="2"/>
    </row>
    <row r="4" spans="1:35" ht="93" customHeight="1" x14ac:dyDescent="0.45">
      <c r="A4" s="595" t="s">
        <v>122</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s="418" customFormat="1" ht="42" customHeight="1" x14ac:dyDescent="0.4">
      <c r="A5" s="607" t="s">
        <v>123</v>
      </c>
      <c r="B5" s="612"/>
      <c r="C5" s="612"/>
      <c r="D5" s="612"/>
      <c r="E5" s="612"/>
      <c r="F5" s="612"/>
      <c r="G5" s="612"/>
      <c r="H5" s="612"/>
      <c r="I5" s="612"/>
      <c r="J5" s="612"/>
      <c r="K5" s="612"/>
      <c r="L5" s="612"/>
      <c r="M5" s="612"/>
      <c r="N5" s="612"/>
      <c r="O5" s="612"/>
      <c r="P5" s="612"/>
      <c r="Q5" s="515"/>
      <c r="R5" s="553"/>
      <c r="S5" s="553"/>
      <c r="T5" s="553"/>
      <c r="U5" s="553"/>
      <c r="V5" s="553"/>
      <c r="W5" s="515"/>
      <c r="X5" s="515"/>
      <c r="Y5" s="515"/>
      <c r="Z5" s="515"/>
      <c r="AA5" s="515"/>
      <c r="AB5" s="515"/>
      <c r="AC5" s="515"/>
      <c r="AD5" s="515"/>
      <c r="AE5" s="515"/>
      <c r="AF5" s="515"/>
      <c r="AG5" s="515"/>
      <c r="AH5" s="515"/>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4"/>
      <c r="X6" s="4"/>
      <c r="Y6" s="4"/>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4"/>
      <c r="X7" s="4"/>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4"/>
      <c r="X8" s="4"/>
      <c r="Y8" s="4"/>
      <c r="Z8" s="4"/>
      <c r="AA8" s="4"/>
      <c r="AB8" s="4"/>
      <c r="AC8" s="4"/>
      <c r="AD8" s="4"/>
      <c r="AE8" s="4"/>
      <c r="AF8" s="4"/>
      <c r="AG8" s="4"/>
      <c r="AH8" s="4"/>
      <c r="AI8" s="4"/>
    </row>
    <row r="9" spans="1:35" s="5" customFormat="1" ht="15" customHeight="1" x14ac:dyDescent="0.45">
      <c r="A9" s="495" t="s">
        <v>124</v>
      </c>
      <c r="B9" s="290"/>
      <c r="C9" s="290"/>
      <c r="D9" s="568"/>
      <c r="E9" s="290"/>
      <c r="F9" s="114"/>
      <c r="G9" s="114"/>
      <c r="H9" s="290"/>
      <c r="I9" s="290"/>
      <c r="J9" s="568"/>
      <c r="K9" s="290"/>
      <c r="L9" s="290"/>
      <c r="M9" s="290"/>
      <c r="N9" s="568"/>
      <c r="O9" s="290"/>
      <c r="P9" s="290"/>
      <c r="Q9" s="25"/>
      <c r="R9" s="499"/>
      <c r="S9" s="499"/>
      <c r="T9" s="499"/>
      <c r="U9" s="499"/>
      <c r="V9" s="499"/>
      <c r="W9" s="4"/>
      <c r="X9" s="4"/>
      <c r="Y9" s="4"/>
      <c r="Z9" s="4"/>
      <c r="AA9" s="4"/>
      <c r="AB9" s="4"/>
      <c r="AC9" s="4"/>
      <c r="AD9" s="4"/>
      <c r="AE9" s="4"/>
      <c r="AF9" s="4"/>
      <c r="AG9" s="4"/>
      <c r="AH9" s="4"/>
      <c r="AI9" s="4"/>
    </row>
    <row r="10" spans="1:35" s="9" customFormat="1" ht="15" customHeight="1" x14ac:dyDescent="0.45">
      <c r="A10" s="493" t="s">
        <v>68</v>
      </c>
      <c r="B10" s="320"/>
      <c r="C10" s="320"/>
      <c r="D10" s="568"/>
      <c r="E10" s="320"/>
      <c r="F10" s="438"/>
      <c r="G10" s="438">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282" t="s">
        <v>121</v>
      </c>
      <c r="B11" s="234">
        <f>SUM(B10:B10)</f>
        <v>0</v>
      </c>
      <c r="C11" s="234">
        <f>SUM(C10:C10)</f>
        <v>0</v>
      </c>
      <c r="D11" s="568"/>
      <c r="E11" s="234">
        <f>SUM(E10:E10)</f>
        <v>0</v>
      </c>
      <c r="F11" s="428">
        <f>SUM(F10:F10)</f>
        <v>0</v>
      </c>
      <c r="G11" s="428">
        <f>SUM(G10:G10)</f>
        <v>0</v>
      </c>
      <c r="H11" s="277">
        <f>SUM(H10:H10)</f>
        <v>0</v>
      </c>
      <c r="I11" s="276"/>
      <c r="J11" s="568"/>
      <c r="K11" s="277">
        <f>SUM(K10:K10)</f>
        <v>0</v>
      </c>
      <c r="L11" s="277">
        <f>SUM(L10:L10)</f>
        <v>0</v>
      </c>
      <c r="M11" s="276">
        <f>SUM(M10:M10)</f>
        <v>0</v>
      </c>
      <c r="N11" s="568"/>
      <c r="O11" s="277">
        <f>SUM(O10:O10)</f>
        <v>0</v>
      </c>
      <c r="P11" s="277">
        <f>SUM(P10:P10)</f>
        <v>0</v>
      </c>
      <c r="Q11" s="241"/>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10"/>
      <c r="X14" s="10"/>
      <c r="Y14" s="10"/>
      <c r="Z14" s="10"/>
      <c r="AA14" s="10"/>
      <c r="AB14" s="10"/>
      <c r="AC14" s="10"/>
      <c r="AD14" s="10"/>
      <c r="AE14" s="10"/>
      <c r="AF14" s="10"/>
      <c r="AG14" s="10"/>
      <c r="AH14" s="10"/>
      <c r="AI14" s="10"/>
    </row>
    <row r="15" spans="1:35" s="13" customFormat="1" ht="15" customHeight="1" x14ac:dyDescent="0.45">
      <c r="A15" s="493" t="s">
        <v>99</v>
      </c>
      <c r="B15" s="293"/>
      <c r="C15" s="293"/>
      <c r="D15" s="568"/>
      <c r="E15" s="293"/>
      <c r="F15" s="114"/>
      <c r="G15" s="438">
        <f>+E15-F15</f>
        <v>0</v>
      </c>
      <c r="H15" s="317"/>
      <c r="I15" s="315"/>
      <c r="J15" s="568"/>
      <c r="K15" s="317"/>
      <c r="L15" s="317"/>
      <c r="M15" s="315"/>
      <c r="N15" s="568"/>
      <c r="O15" s="317"/>
      <c r="P15" s="317"/>
      <c r="Q15" s="22"/>
      <c r="R15" s="503"/>
      <c r="S15" s="503"/>
      <c r="T15" s="503"/>
      <c r="U15" s="503"/>
      <c r="V15" s="503"/>
      <c r="W15" s="12"/>
      <c r="X15" s="12"/>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c r="N16" s="568"/>
      <c r="O16" s="299"/>
      <c r="P16" s="299"/>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00"/>
      <c r="J22" s="568"/>
      <c r="K22" s="299"/>
      <c r="L22" s="299"/>
      <c r="M22" s="300"/>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82" t="s">
        <v>101</v>
      </c>
      <c r="B23" s="321"/>
      <c r="C23" s="321"/>
      <c r="D23" s="568"/>
      <c r="E23" s="321"/>
      <c r="F23" s="435"/>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3"/>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285"/>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31"/>
      <c r="R23" s="499"/>
      <c r="S23" s="499"/>
      <c r="T23" s="499"/>
      <c r="U23" s="499"/>
      <c r="V23" s="499"/>
      <c r="W23" s="12"/>
      <c r="X23" s="12"/>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2">
        <f t="shared" si="1"/>
        <v>0</v>
      </c>
      <c r="J24" s="568"/>
      <c r="K24" s="246">
        <f t="shared" si="1"/>
        <v>0</v>
      </c>
      <c r="L24" s="246">
        <f t="shared" si="1"/>
        <v>0</v>
      </c>
      <c r="M24" s="246">
        <f t="shared" si="1"/>
        <v>0</v>
      </c>
      <c r="N24" s="568"/>
      <c r="O24" s="246">
        <f t="shared" si="1"/>
        <v>0</v>
      </c>
      <c r="P24" s="246">
        <f t="shared" si="1"/>
        <v>0</v>
      </c>
      <c r="Q24" s="31"/>
      <c r="R24" s="499"/>
      <c r="S24" s="499"/>
      <c r="T24" s="499"/>
      <c r="U24" s="499"/>
      <c r="V24" s="499"/>
      <c r="W24" s="14"/>
      <c r="X24" s="14"/>
      <c r="Y24" s="14"/>
      <c r="Z24" s="14"/>
      <c r="AA24" s="14"/>
      <c r="AB24" s="14"/>
      <c r="AC24" s="14"/>
      <c r="AD24" s="14"/>
      <c r="AE24" s="14"/>
      <c r="AF24" s="14"/>
      <c r="AG24" s="14"/>
      <c r="AH24" s="14"/>
      <c r="AI24" s="14"/>
    </row>
    <row r="25" spans="1:35" s="5" customFormat="1" ht="28.5" x14ac:dyDescent="0.45">
      <c r="A25" s="494" t="s">
        <v>102</v>
      </c>
      <c r="B25" s="306"/>
      <c r="C25" s="306"/>
      <c r="D25" s="568"/>
      <c r="E25" s="306"/>
      <c r="F25" s="430"/>
      <c r="G25" s="93">
        <f t="shared" si="0"/>
        <v>0</v>
      </c>
      <c r="H25" s="299"/>
      <c r="I25" s="300"/>
      <c r="J25" s="568"/>
      <c r="K25" s="299"/>
      <c r="L25" s="299"/>
      <c r="M25" s="326"/>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282" t="s">
        <v>47</v>
      </c>
      <c r="B28" s="234">
        <f>SUM(B24:B27)</f>
        <v>0</v>
      </c>
      <c r="C28" s="234">
        <f>SUM(C24:C27)</f>
        <v>0</v>
      </c>
      <c r="D28" s="568"/>
      <c r="E28" s="234">
        <f>SUM(E24:E27)</f>
        <v>0</v>
      </c>
      <c r="F28" s="428">
        <f>SUM(F24:F27)</f>
        <v>0</v>
      </c>
      <c r="G28" s="428">
        <f>SUM(G24:G27)</f>
        <v>0</v>
      </c>
      <c r="H28" s="277">
        <f>SUM(H24:H27)</f>
        <v>0</v>
      </c>
      <c r="I28" s="276"/>
      <c r="J28" s="568"/>
      <c r="K28" s="277">
        <f>SUM(K24:K27)</f>
        <v>0</v>
      </c>
      <c r="L28" s="277">
        <f>SUM(L24:L27)</f>
        <v>0</v>
      </c>
      <c r="M28" s="276"/>
      <c r="N28" s="568"/>
      <c r="O28" s="277">
        <f>SUM(O24:O27)</f>
        <v>0</v>
      </c>
      <c r="P28" s="277">
        <f>SUM(P24:P27)</f>
        <v>0</v>
      </c>
      <c r="Q28" s="241"/>
      <c r="R28" s="499"/>
      <c r="S28" s="499"/>
      <c r="T28" s="499"/>
      <c r="U28" s="499"/>
      <c r="V28" s="499"/>
      <c r="W28" s="4"/>
      <c r="X28" s="4"/>
      <c r="Y28" s="14"/>
      <c r="Z28" s="14"/>
      <c r="AA28" s="14"/>
      <c r="AB28" s="14"/>
      <c r="AC28" s="14"/>
      <c r="AD28" s="14"/>
      <c r="AE28" s="14"/>
      <c r="AF28" s="14"/>
      <c r="AG28" s="14"/>
      <c r="AH28" s="14"/>
      <c r="AI28" s="14"/>
    </row>
    <row r="29" spans="1:35" s="15" customFormat="1" ht="17.25" customHeight="1" x14ac:dyDescent="0.45">
      <c r="A29" s="577" t="s">
        <v>48</v>
      </c>
      <c r="B29" s="578">
        <f>+B11-B28</f>
        <v>0</v>
      </c>
      <c r="C29" s="578">
        <f>+C11-C28</f>
        <v>0</v>
      </c>
      <c r="D29" s="568"/>
      <c r="E29" s="578">
        <f>+E11-E28</f>
        <v>0</v>
      </c>
      <c r="F29" s="579">
        <f>+F11-F28</f>
        <v>0</v>
      </c>
      <c r="G29" s="579">
        <f>+G11-G28</f>
        <v>0</v>
      </c>
      <c r="H29" s="580">
        <f>+H11-H28</f>
        <v>0</v>
      </c>
      <c r="I29" s="580"/>
      <c r="J29" s="568"/>
      <c r="K29" s="580">
        <f>+K11-K28</f>
        <v>0</v>
      </c>
      <c r="L29" s="580">
        <f>+L11-L28</f>
        <v>0</v>
      </c>
      <c r="M29" s="580"/>
      <c r="N29" s="568"/>
      <c r="O29" s="580">
        <f>+O11-O28</f>
        <v>0</v>
      </c>
      <c r="P29" s="581">
        <f>+P11-P28</f>
        <v>0</v>
      </c>
      <c r="Q29" s="32"/>
      <c r="R29" s="503"/>
      <c r="S29" s="503"/>
      <c r="T29" s="503"/>
      <c r="U29" s="503"/>
      <c r="V29" s="503"/>
      <c r="W29" s="4"/>
      <c r="X29" s="4"/>
      <c r="Y29" s="14"/>
      <c r="Z29" s="14"/>
      <c r="AA29" s="14"/>
      <c r="AB29" s="14"/>
      <c r="AC29" s="14"/>
      <c r="AD29" s="14"/>
      <c r="AE29" s="14"/>
      <c r="AF29" s="14"/>
      <c r="AG29" s="14"/>
      <c r="AH29" s="14"/>
      <c r="AI29" s="14"/>
    </row>
    <row r="30" spans="1:35" s="5" customFormat="1" ht="9" customHeight="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82" t="s">
        <v>89</v>
      </c>
      <c r="B31" s="451">
        <v>0</v>
      </c>
      <c r="C31" s="451">
        <f>+B33</f>
        <v>0</v>
      </c>
      <c r="D31" s="298"/>
      <c r="E31" s="81">
        <f>+C33</f>
        <v>0</v>
      </c>
      <c r="F31" s="114">
        <f>+E31</f>
        <v>0</v>
      </c>
      <c r="G31" s="114">
        <f>+E31-F31</f>
        <v>0</v>
      </c>
      <c r="H31" s="83">
        <f>+E33</f>
        <v>0</v>
      </c>
      <c r="I31" s="73"/>
      <c r="J31" s="298"/>
      <c r="K31" s="83">
        <f>+H33</f>
        <v>0</v>
      </c>
      <c r="L31" s="83">
        <f>+K33</f>
        <v>0</v>
      </c>
      <c r="M31" s="73"/>
      <c r="N31" s="298"/>
      <c r="O31" s="83">
        <f>+L33</f>
        <v>0</v>
      </c>
      <c r="P31" s="83">
        <f>+O33</f>
        <v>0</v>
      </c>
      <c r="Q31" s="25"/>
      <c r="R31" s="499"/>
      <c r="S31" s="499"/>
      <c r="T31" s="499"/>
      <c r="U31" s="499"/>
      <c r="V31" s="499"/>
      <c r="W31" s="8"/>
      <c r="X31" s="8"/>
      <c r="Y31" s="8"/>
      <c r="Z31" s="8"/>
      <c r="AA31" s="8"/>
      <c r="AB31" s="8"/>
      <c r="AC31" s="8"/>
      <c r="AD31" s="8"/>
      <c r="AE31" s="8"/>
      <c r="AF31" s="8"/>
      <c r="AG31" s="8"/>
      <c r="AH31" s="8"/>
      <c r="AI31" s="8"/>
    </row>
    <row r="32" spans="1:35" s="92" customFormat="1" ht="15.75" x14ac:dyDescent="0.45">
      <c r="A32" s="86" t="s">
        <v>48</v>
      </c>
      <c r="B32" s="133">
        <f>+B29</f>
        <v>0</v>
      </c>
      <c r="C32" s="133">
        <f>+C29</f>
        <v>0</v>
      </c>
      <c r="D32" s="313"/>
      <c r="E32" s="87">
        <f>+E29</f>
        <v>0</v>
      </c>
      <c r="F32" s="93">
        <f>+F29</f>
        <v>0</v>
      </c>
      <c r="G32" s="93">
        <f>+E32-F32</f>
        <v>0</v>
      </c>
      <c r="H32" s="88">
        <f>+H29</f>
        <v>0</v>
      </c>
      <c r="I32" s="89"/>
      <c r="J32" s="313"/>
      <c r="K32" s="88">
        <f>+K29</f>
        <v>0</v>
      </c>
      <c r="L32" s="88">
        <f>+L29</f>
        <v>0</v>
      </c>
      <c r="M32" s="89"/>
      <c r="N32" s="313"/>
      <c r="O32" s="88">
        <f>+O29</f>
        <v>0</v>
      </c>
      <c r="P32" s="88">
        <f>+P29</f>
        <v>0</v>
      </c>
      <c r="Q32" s="90"/>
      <c r="R32" s="501"/>
      <c r="S32" s="501"/>
      <c r="T32" s="501"/>
      <c r="U32" s="501"/>
      <c r="V32" s="501"/>
      <c r="W32" s="91"/>
      <c r="X32" s="91"/>
      <c r="Y32" s="91"/>
      <c r="Z32" s="91"/>
      <c r="AA32" s="91"/>
      <c r="AB32" s="91"/>
      <c r="AC32" s="91"/>
      <c r="AD32" s="91"/>
      <c r="AE32" s="91"/>
      <c r="AF32" s="91"/>
      <c r="AG32" s="91"/>
      <c r="AH32" s="91"/>
      <c r="AI32" s="91"/>
    </row>
    <row r="33" spans="1:35" s="5" customFormat="1" ht="15.75" x14ac:dyDescent="0.45">
      <c r="A33" s="82" t="s">
        <v>113</v>
      </c>
      <c r="B33" s="451">
        <f>+B31+B32</f>
        <v>0</v>
      </c>
      <c r="C33" s="451">
        <f>+C31+C32</f>
        <v>0</v>
      </c>
      <c r="D33" s="298"/>
      <c r="E33" s="81">
        <f>+E31+E32</f>
        <v>0</v>
      </c>
      <c r="F33" s="114">
        <f>+F31+F32</f>
        <v>0</v>
      </c>
      <c r="G33" s="114">
        <f>+G31+G32</f>
        <v>0</v>
      </c>
      <c r="H33" s="83">
        <f>+H31+H32</f>
        <v>0</v>
      </c>
      <c r="I33" s="73"/>
      <c r="J33" s="298"/>
      <c r="K33" s="83">
        <f>+K31+K32</f>
        <v>0</v>
      </c>
      <c r="L33" s="83">
        <f>+L31+L32</f>
        <v>0</v>
      </c>
      <c r="M33" s="73"/>
      <c r="N33" s="298"/>
      <c r="O33" s="83">
        <f>+O31+O32</f>
        <v>0</v>
      </c>
      <c r="P33" s="83">
        <f>+P31+P32</f>
        <v>0</v>
      </c>
      <c r="Q33" s="31"/>
      <c r="R33" s="504"/>
      <c r="S33" s="504"/>
      <c r="T33" s="504"/>
      <c r="U33" s="504"/>
      <c r="V33" s="504"/>
      <c r="W33" s="4"/>
      <c r="X33" s="4"/>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B35" s="506"/>
      <c r="C35" s="506"/>
      <c r="D35" s="506"/>
      <c r="E35" s="506"/>
      <c r="F35" s="511"/>
      <c r="G35" s="511"/>
      <c r="H35" s="511"/>
      <c r="J35" s="507"/>
      <c r="N35" s="507"/>
      <c r="R35" s="504"/>
      <c r="S35" s="504"/>
      <c r="T35" s="504"/>
      <c r="U35" s="504"/>
      <c r="V35" s="50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sheetData>
  <protectedRanges>
    <protectedRange sqref="A34:A714 Q34:XFD714 B34:P34 B38:P714" name="Range3"/>
    <protectedRange sqref="K10:L10 O10:P10 H10" name="UnitEdit"/>
    <protectedRange sqref="R1:IM1 R3:IM3 R8:IM14 R16:IM1048576 R15 T15:IM15" name="Range2"/>
    <protectedRange sqref="R4:IM5" name="Range2_1"/>
    <protectedRange sqref="R6:IM7" name="Range2_2"/>
    <protectedRange sqref="R2:IM2" name="Range2_3"/>
    <protectedRange sqref="H15:H22 H25:H27 K15:L22 K25:L27" name="UnitEdit_1"/>
    <protectedRange sqref="O15:P22 O25:P27" name="UnitEdit_2"/>
    <protectedRange sqref="S15" name="Range2_4"/>
  </protectedRanges>
  <mergeCells count="7">
    <mergeCell ref="A2:M2"/>
    <mergeCell ref="A4:P4"/>
    <mergeCell ref="O6:P6"/>
    <mergeCell ref="K6:L6"/>
    <mergeCell ref="A5:P5"/>
    <mergeCell ref="E6:H6"/>
    <mergeCell ref="B6:C6"/>
  </mergeCells>
  <dataValidations count="1">
    <dataValidation type="decimal" allowBlank="1" showInputMessage="1" showErrorMessage="1" error="You must enter a numerical value in this cell" sqref="H25:H27 O15:P22 O10:P10 K25:L27 K10:L10 K15:L22 H10 H15:H22 O25:P27" xr:uid="{00000000-0002-0000-0800-000000000000}">
      <formula1>-100000000000000000</formula1>
      <formula2>1000000000000000000</formula2>
    </dataValidation>
  </dataValidations>
  <pageMargins left="0.25" right="0.25" top="0.13" bottom="0.14000000000000001" header="0" footer="0"/>
  <pageSetup scale="6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7030A0"/>
    <pageSetUpPr fitToPage="1"/>
  </sheetPr>
  <dimension ref="A1:AI50"/>
  <sheetViews>
    <sheetView topLeftCell="A7" zoomScaleNormal="100" zoomScaleSheetLayoutView="100" workbookViewId="0">
      <selection activeCell="D29" sqref="D29"/>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8" x14ac:dyDescent="0.45">
      <c r="A1" s="16"/>
      <c r="B1" s="16"/>
      <c r="C1" s="16"/>
      <c r="D1" s="16"/>
      <c r="E1" s="16"/>
      <c r="F1" s="16"/>
      <c r="G1" s="16"/>
      <c r="H1" s="16"/>
      <c r="I1" s="27"/>
      <c r="J1" s="16"/>
      <c r="K1" s="27"/>
      <c r="L1" s="27"/>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606"/>
      <c r="B3" s="606"/>
      <c r="C3" s="606"/>
      <c r="D3" s="606"/>
      <c r="E3" s="606"/>
      <c r="F3" s="606"/>
      <c r="G3" s="606"/>
      <c r="H3" s="563"/>
      <c r="I3" s="606"/>
      <c r="J3" s="606"/>
      <c r="K3" s="606"/>
      <c r="L3" s="606"/>
      <c r="M3" s="606"/>
      <c r="N3" s="19"/>
      <c r="O3" s="563"/>
      <c r="P3" s="563"/>
      <c r="Q3" s="2"/>
      <c r="R3" s="499"/>
      <c r="S3" s="499"/>
      <c r="T3" s="499"/>
      <c r="U3" s="499"/>
      <c r="V3" s="499"/>
      <c r="W3" s="2"/>
      <c r="X3" s="2"/>
      <c r="Y3" s="2"/>
      <c r="Z3" s="2"/>
      <c r="AA3" s="2"/>
      <c r="AB3" s="2"/>
      <c r="AC3" s="2"/>
      <c r="AD3" s="2"/>
      <c r="AE3" s="2"/>
      <c r="AF3" s="2"/>
      <c r="AG3" s="2"/>
      <c r="AH3" s="2"/>
    </row>
    <row r="4" spans="1:35" ht="91.5" customHeight="1" x14ac:dyDescent="0.45">
      <c r="A4" s="595" t="s">
        <v>125</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s="418" customFormat="1" ht="27" customHeight="1" x14ac:dyDescent="0.4">
      <c r="A5" s="607" t="s">
        <v>126</v>
      </c>
      <c r="B5" s="607"/>
      <c r="C5" s="607"/>
      <c r="D5" s="607"/>
      <c r="E5" s="607"/>
      <c r="F5" s="607"/>
      <c r="G5" s="607"/>
      <c r="H5" s="607"/>
      <c r="I5" s="607"/>
      <c r="J5" s="607"/>
      <c r="K5" s="607"/>
      <c r="L5" s="607"/>
      <c r="M5" s="607"/>
      <c r="N5" s="607"/>
      <c r="O5" s="607"/>
      <c r="P5" s="607"/>
      <c r="Q5" s="515"/>
      <c r="R5" s="553"/>
      <c r="S5" s="553"/>
      <c r="T5" s="553"/>
      <c r="U5" s="553"/>
      <c r="V5" s="553"/>
      <c r="W5" s="515"/>
      <c r="X5" s="515"/>
      <c r="Y5" s="515"/>
      <c r="Z5" s="515"/>
      <c r="AA5" s="515"/>
      <c r="AB5" s="515"/>
      <c r="AC5" s="515"/>
      <c r="AD5" s="515"/>
      <c r="AE5" s="515"/>
      <c r="AF5" s="515"/>
      <c r="AG5" s="515"/>
      <c r="AH5" s="515"/>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4"/>
      <c r="X6" s="4"/>
      <c r="Y6" s="4"/>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4"/>
      <c r="X7" s="4"/>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4"/>
      <c r="X8" s="4"/>
      <c r="Y8" s="4"/>
      <c r="Z8" s="4"/>
      <c r="AA8" s="4"/>
      <c r="AB8" s="4"/>
      <c r="AC8" s="4"/>
      <c r="AD8" s="4"/>
      <c r="AE8" s="4"/>
      <c r="AF8" s="4"/>
      <c r="AG8" s="4"/>
      <c r="AH8" s="4"/>
      <c r="AI8" s="4"/>
    </row>
    <row r="9" spans="1:35" s="5" customFormat="1" ht="15" customHeight="1" x14ac:dyDescent="0.45">
      <c r="A9" s="495" t="s">
        <v>127</v>
      </c>
      <c r="B9" s="290"/>
      <c r="C9" s="290"/>
      <c r="D9" s="568"/>
      <c r="E9" s="290"/>
      <c r="F9" s="114"/>
      <c r="G9" s="114"/>
      <c r="H9" s="290"/>
      <c r="I9" s="290"/>
      <c r="J9" s="568"/>
      <c r="K9" s="290"/>
      <c r="L9" s="290"/>
      <c r="M9" s="290"/>
      <c r="N9" s="568"/>
      <c r="O9" s="290"/>
      <c r="P9" s="290"/>
      <c r="Q9" s="25"/>
      <c r="R9" s="499"/>
      <c r="S9" s="499"/>
      <c r="T9" s="499"/>
      <c r="U9" s="499"/>
      <c r="V9" s="499"/>
      <c r="W9" s="4"/>
      <c r="X9" s="4"/>
      <c r="Y9" s="4"/>
      <c r="Z9" s="4"/>
      <c r="AA9" s="4"/>
      <c r="AB9" s="4"/>
      <c r="AC9" s="4"/>
      <c r="AD9" s="4"/>
      <c r="AE9" s="4"/>
      <c r="AF9" s="4"/>
      <c r="AG9" s="4"/>
      <c r="AH9" s="4"/>
      <c r="AI9" s="4"/>
    </row>
    <row r="10" spans="1:35" s="9" customFormat="1" ht="15" customHeight="1" x14ac:dyDescent="0.45">
      <c r="A10" s="493" t="s">
        <v>68</v>
      </c>
      <c r="B10" s="320"/>
      <c r="C10" s="320"/>
      <c r="D10" s="568"/>
      <c r="E10" s="320"/>
      <c r="F10" s="438"/>
      <c r="G10" s="438">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282" t="s">
        <v>121</v>
      </c>
      <c r="B11" s="234">
        <f>SUM(B10:B10)</f>
        <v>0</v>
      </c>
      <c r="C11" s="234">
        <f>SUM(C10:C10)</f>
        <v>0</v>
      </c>
      <c r="D11" s="568"/>
      <c r="E11" s="234">
        <f>SUM(E10:E10)</f>
        <v>0</v>
      </c>
      <c r="F11" s="428">
        <f>SUM(F10:F10)</f>
        <v>0</v>
      </c>
      <c r="G11" s="428">
        <f>SUM(G10:G10)</f>
        <v>0</v>
      </c>
      <c r="H11" s="277">
        <f>SUM(H10:H10)</f>
        <v>0</v>
      </c>
      <c r="I11" s="277"/>
      <c r="J11" s="568"/>
      <c r="K11" s="277">
        <f>SUM(K10:K10)</f>
        <v>0</v>
      </c>
      <c r="L11" s="277">
        <f>SUM(L10:L10)</f>
        <v>0</v>
      </c>
      <c r="M11" s="276">
        <f>SUM(M10:M10)</f>
        <v>0</v>
      </c>
      <c r="N11" s="568"/>
      <c r="O11" s="277">
        <f>SUM(O10:O10)</f>
        <v>0</v>
      </c>
      <c r="P11" s="277">
        <f>SUM(P10:P10)</f>
        <v>0</v>
      </c>
      <c r="Q11" s="241"/>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10"/>
      <c r="X14" s="10"/>
      <c r="Y14" s="10"/>
      <c r="Z14" s="10"/>
      <c r="AA14" s="10"/>
      <c r="AB14" s="10"/>
      <c r="AC14" s="10"/>
      <c r="AD14" s="10"/>
      <c r="AE14" s="10"/>
      <c r="AF14" s="10"/>
      <c r="AG14" s="10"/>
      <c r="AH14" s="10"/>
      <c r="AI14" s="10"/>
    </row>
    <row r="15" spans="1:35" s="13" customFormat="1" ht="15" customHeight="1" x14ac:dyDescent="0.45">
      <c r="A15" s="493" t="s">
        <v>99</v>
      </c>
      <c r="B15" s="293"/>
      <c r="C15" s="293"/>
      <c r="D15" s="568"/>
      <c r="E15" s="293"/>
      <c r="F15" s="114"/>
      <c r="G15" s="438">
        <f>+E15-F15</f>
        <v>0</v>
      </c>
      <c r="H15" s="317"/>
      <c r="I15" s="315"/>
      <c r="J15" s="568"/>
      <c r="K15" s="317"/>
      <c r="L15" s="317"/>
      <c r="M15" s="315">
        <v>0</v>
      </c>
      <c r="N15" s="568"/>
      <c r="O15" s="317"/>
      <c r="P15" s="317"/>
      <c r="Q15" s="22"/>
      <c r="R15" s="503"/>
      <c r="S15" s="503"/>
      <c r="T15" s="503"/>
      <c r="U15" s="503"/>
      <c r="V15" s="503"/>
      <c r="W15" s="12"/>
      <c r="X15" s="12"/>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v>0</v>
      </c>
      <c r="N16" s="568"/>
      <c r="O16" s="299"/>
      <c r="P16" s="299"/>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v>0</v>
      </c>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v>0</v>
      </c>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v>0</v>
      </c>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v>0</v>
      </c>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v>0</v>
      </c>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00"/>
      <c r="J22" s="568"/>
      <c r="K22" s="299"/>
      <c r="L22" s="299"/>
      <c r="M22" s="300">
        <v>0</v>
      </c>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82" t="s">
        <v>101</v>
      </c>
      <c r="B23" s="321"/>
      <c r="C23" s="321"/>
      <c r="D23" s="568"/>
      <c r="E23" s="321"/>
      <c r="F23" s="435"/>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5"/>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284"/>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31"/>
      <c r="R23" s="499"/>
      <c r="S23" s="499"/>
      <c r="T23" s="499"/>
      <c r="U23" s="499"/>
      <c r="V23" s="499"/>
      <c r="W23" s="12"/>
      <c r="X23" s="12"/>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6">
        <f t="shared" si="1"/>
        <v>0</v>
      </c>
      <c r="J24" s="568"/>
      <c r="K24" s="246">
        <f t="shared" si="1"/>
        <v>0</v>
      </c>
      <c r="L24" s="246">
        <f t="shared" si="1"/>
        <v>0</v>
      </c>
      <c r="M24" s="242">
        <f t="shared" si="1"/>
        <v>0</v>
      </c>
      <c r="N24" s="568"/>
      <c r="O24" s="246">
        <f t="shared" si="1"/>
        <v>0</v>
      </c>
      <c r="P24" s="246">
        <f t="shared" si="1"/>
        <v>0</v>
      </c>
      <c r="Q24" s="31"/>
      <c r="R24" s="499"/>
      <c r="S24" s="499"/>
      <c r="T24" s="499"/>
      <c r="U24" s="499"/>
      <c r="V24" s="499"/>
      <c r="W24" s="14"/>
      <c r="X24" s="14"/>
      <c r="Y24" s="14"/>
      <c r="Z24" s="14"/>
      <c r="AA24" s="14"/>
      <c r="AB24" s="14"/>
      <c r="AC24" s="14"/>
      <c r="AD24" s="14"/>
      <c r="AE24" s="14"/>
      <c r="AF24" s="14"/>
      <c r="AG24" s="14"/>
      <c r="AH24" s="14"/>
      <c r="AI24" s="14"/>
    </row>
    <row r="25" spans="1:35" s="5" customFormat="1" ht="28.5" x14ac:dyDescent="0.45">
      <c r="A25" s="494" t="s">
        <v>102</v>
      </c>
      <c r="B25" s="304"/>
      <c r="C25" s="304"/>
      <c r="D25" s="568"/>
      <c r="E25" s="304"/>
      <c r="F25" s="93"/>
      <c r="G25" s="93">
        <f t="shared" si="0"/>
        <v>0</v>
      </c>
      <c r="H25" s="299"/>
      <c r="I25" s="300"/>
      <c r="J25" s="568"/>
      <c r="K25" s="299"/>
      <c r="L25" s="299"/>
      <c r="M25" s="300"/>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282" t="s">
        <v>47</v>
      </c>
      <c r="B28" s="234">
        <f>SUM(B24:B27)</f>
        <v>0</v>
      </c>
      <c r="C28" s="234">
        <f>SUM(C24:C27)</f>
        <v>0</v>
      </c>
      <c r="D28" s="568"/>
      <c r="E28" s="234">
        <f>SUM(E24:E27)</f>
        <v>0</v>
      </c>
      <c r="F28" s="428">
        <f>SUM(F24:F27)</f>
        <v>0</v>
      </c>
      <c r="G28" s="428">
        <f>SUM(G24:G27)</f>
        <v>0</v>
      </c>
      <c r="H28" s="277">
        <f>SUM(H24:H27)</f>
        <v>0</v>
      </c>
      <c r="I28" s="277"/>
      <c r="J28" s="568"/>
      <c r="K28" s="277">
        <f>SUM(K24:K27)</f>
        <v>0</v>
      </c>
      <c r="L28" s="277">
        <f>SUM(L24:L27)</f>
        <v>0</v>
      </c>
      <c r="M28" s="276"/>
      <c r="N28" s="568"/>
      <c r="O28" s="277">
        <f>SUM(O24:O27)</f>
        <v>0</v>
      </c>
      <c r="P28" s="277">
        <f>SUM(P24:P27)</f>
        <v>0</v>
      </c>
      <c r="Q28" s="241"/>
      <c r="R28" s="499"/>
      <c r="S28" s="499"/>
      <c r="T28" s="499"/>
      <c r="U28" s="499"/>
      <c r="V28" s="499"/>
      <c r="W28" s="14"/>
      <c r="X28" s="14"/>
      <c r="Y28" s="14"/>
      <c r="Z28" s="14"/>
      <c r="AA28" s="14"/>
      <c r="AB28" s="14"/>
      <c r="AC28" s="14"/>
      <c r="AD28" s="14"/>
      <c r="AE28" s="14"/>
      <c r="AF28" s="14"/>
      <c r="AG28" s="14"/>
      <c r="AH28" s="14"/>
      <c r="AI28" s="14"/>
    </row>
    <row r="29" spans="1:35" s="15" customFormat="1" ht="17.25" customHeight="1" x14ac:dyDescent="0.45">
      <c r="A29" s="582" t="s">
        <v>48</v>
      </c>
      <c r="B29" s="583">
        <f>+B11-B28</f>
        <v>0</v>
      </c>
      <c r="C29" s="583">
        <f>+C11-C28</f>
        <v>0</v>
      </c>
      <c r="D29" s="568"/>
      <c r="E29" s="583">
        <f>+E11-E28</f>
        <v>0</v>
      </c>
      <c r="F29" s="584">
        <f>+F11-F28</f>
        <v>0</v>
      </c>
      <c r="G29" s="584">
        <f>+G11-G28</f>
        <v>0</v>
      </c>
      <c r="H29" s="585">
        <f>+H11-H28</f>
        <v>0</v>
      </c>
      <c r="I29" s="585"/>
      <c r="J29" s="568"/>
      <c r="K29" s="585">
        <f>+K11-K28</f>
        <v>0</v>
      </c>
      <c r="L29" s="585">
        <f>+L11-L28</f>
        <v>0</v>
      </c>
      <c r="M29" s="586"/>
      <c r="N29" s="568"/>
      <c r="O29" s="585">
        <f>+O11-O28</f>
        <v>0</v>
      </c>
      <c r="P29" s="585">
        <f>+P11-P28</f>
        <v>0</v>
      </c>
      <c r="Q29" s="241"/>
      <c r="R29" s="503"/>
      <c r="S29" s="503"/>
      <c r="T29" s="503"/>
      <c r="U29" s="503"/>
      <c r="V29" s="503"/>
      <c r="W29" s="14"/>
      <c r="X29" s="14"/>
      <c r="Y29" s="14"/>
      <c r="Z29" s="14"/>
      <c r="AA29" s="14"/>
      <c r="AB29" s="14"/>
      <c r="AC29" s="14"/>
      <c r="AD29" s="14"/>
      <c r="AE29" s="14"/>
      <c r="AF29" s="14"/>
      <c r="AG29" s="14"/>
      <c r="AH29" s="14"/>
      <c r="AI29" s="14"/>
    </row>
    <row r="30" spans="1:35" s="5" customFormat="1" ht="9" customHeight="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177" t="s">
        <v>89</v>
      </c>
      <c r="B31" s="451"/>
      <c r="C31" s="451">
        <f>+B33</f>
        <v>0</v>
      </c>
      <c r="D31" s="298"/>
      <c r="E31" s="81">
        <f>+C33</f>
        <v>0</v>
      </c>
      <c r="F31" s="114">
        <f>+E31</f>
        <v>0</v>
      </c>
      <c r="G31" s="114">
        <f>+E31-F31</f>
        <v>0</v>
      </c>
      <c r="H31" s="83">
        <f>+E33</f>
        <v>0</v>
      </c>
      <c r="I31" s="73"/>
      <c r="J31" s="298"/>
      <c r="K31" s="83">
        <f>+H33</f>
        <v>0</v>
      </c>
      <c r="L31" s="83">
        <f>+K33</f>
        <v>0</v>
      </c>
      <c r="M31" s="73"/>
      <c r="N31" s="298"/>
      <c r="O31" s="83">
        <f>+L33</f>
        <v>0</v>
      </c>
      <c r="P31" s="83">
        <f>+O33</f>
        <v>0</v>
      </c>
      <c r="Q31" s="25"/>
      <c r="R31" s="499"/>
      <c r="S31" s="499"/>
      <c r="T31" s="499"/>
      <c r="U31" s="499"/>
      <c r="V31" s="499"/>
      <c r="W31" s="8"/>
      <c r="X31" s="8"/>
      <c r="Y31" s="8"/>
      <c r="Z31" s="8"/>
      <c r="AA31" s="8"/>
      <c r="AB31" s="8"/>
      <c r="AC31" s="8"/>
      <c r="AD31" s="8"/>
      <c r="AE31" s="8"/>
      <c r="AF31" s="8"/>
      <c r="AG31" s="8"/>
      <c r="AH31" s="8"/>
      <c r="AI31" s="8"/>
    </row>
    <row r="32" spans="1:35" s="92" customFormat="1" ht="15.75" x14ac:dyDescent="0.45">
      <c r="A32" s="86" t="s">
        <v>48</v>
      </c>
      <c r="B32" s="133">
        <f>+B29</f>
        <v>0</v>
      </c>
      <c r="C32" s="133">
        <f>+C29</f>
        <v>0</v>
      </c>
      <c r="D32" s="313"/>
      <c r="E32" s="87">
        <f>+E29</f>
        <v>0</v>
      </c>
      <c r="F32" s="93">
        <f>+F29</f>
        <v>0</v>
      </c>
      <c r="G32" s="93">
        <f>+E32-F32</f>
        <v>0</v>
      </c>
      <c r="H32" s="88">
        <f>+H29</f>
        <v>0</v>
      </c>
      <c r="I32" s="89"/>
      <c r="J32" s="313"/>
      <c r="K32" s="88">
        <f>+K29</f>
        <v>0</v>
      </c>
      <c r="L32" s="88">
        <f>+L29</f>
        <v>0</v>
      </c>
      <c r="M32" s="89"/>
      <c r="N32" s="313"/>
      <c r="O32" s="88">
        <f>+O29</f>
        <v>0</v>
      </c>
      <c r="P32" s="88">
        <f>+P29</f>
        <v>0</v>
      </c>
      <c r="Q32" s="90"/>
      <c r="R32" s="501"/>
      <c r="S32" s="501"/>
      <c r="T32" s="501"/>
      <c r="U32" s="501"/>
      <c r="V32" s="501"/>
      <c r="W32" s="14"/>
      <c r="X32" s="14"/>
      <c r="Y32" s="91"/>
      <c r="Z32" s="91"/>
      <c r="AA32" s="91"/>
      <c r="AB32" s="91"/>
      <c r="AC32" s="91"/>
      <c r="AD32" s="91"/>
      <c r="AE32" s="91"/>
      <c r="AF32" s="91"/>
      <c r="AG32" s="91"/>
      <c r="AH32" s="91"/>
      <c r="AI32" s="91"/>
    </row>
    <row r="33" spans="1:35" s="5" customFormat="1" ht="15.75" x14ac:dyDescent="0.45">
      <c r="A33" s="177" t="s">
        <v>128</v>
      </c>
      <c r="B33" s="451">
        <f>+B31+B32</f>
        <v>0</v>
      </c>
      <c r="C33" s="451">
        <f>+C31+C32</f>
        <v>0</v>
      </c>
      <c r="D33" s="298"/>
      <c r="E33" s="81">
        <f>+E31+E32</f>
        <v>0</v>
      </c>
      <c r="F33" s="114">
        <f>+F31+F32</f>
        <v>0</v>
      </c>
      <c r="G33" s="114">
        <f>+G31+G32</f>
        <v>0</v>
      </c>
      <c r="H33" s="83">
        <f>+H31+H32</f>
        <v>0</v>
      </c>
      <c r="I33" s="73"/>
      <c r="J33" s="298"/>
      <c r="K33" s="83">
        <f>+K31+K32</f>
        <v>0</v>
      </c>
      <c r="L33" s="83">
        <f>+L31+L32</f>
        <v>0</v>
      </c>
      <c r="M33" s="73"/>
      <c r="N33" s="298"/>
      <c r="O33" s="83">
        <f>+O31+O32</f>
        <v>0</v>
      </c>
      <c r="P33" s="83">
        <f>+P31+P32</f>
        <v>0</v>
      </c>
      <c r="Q33" s="31"/>
      <c r="R33" s="504"/>
      <c r="S33" s="504"/>
      <c r="T33" s="504"/>
      <c r="U33" s="504"/>
      <c r="V33" s="504"/>
      <c r="W33" s="4"/>
      <c r="X33" s="4"/>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B35" s="506"/>
      <c r="C35" s="506"/>
      <c r="D35" s="506"/>
      <c r="E35" s="506"/>
      <c r="F35" s="511"/>
      <c r="G35" s="511"/>
      <c r="H35" s="511"/>
      <c r="J35" s="507"/>
      <c r="N35" s="507"/>
      <c r="R35" s="504"/>
      <c r="S35" s="504"/>
      <c r="T35" s="504"/>
      <c r="U35" s="504"/>
      <c r="V35" s="50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sheetData>
  <protectedRanges>
    <protectedRange sqref="A38:XFD560 A34:R34 Y34:XFD34 A35:A37 Q35:XFD37" name="Range3"/>
    <protectedRange sqref="K10:L10 O10:P10 H10" name="UnitEdit"/>
    <protectedRange sqref="R1:IM1 R8:IM1048576 R3:IM3" name="Range2"/>
    <protectedRange sqref="R4:IM5" name="Range2_1"/>
    <protectedRange sqref="R6:IM7" name="Range2_2"/>
    <protectedRange sqref="R2:IM2" name="Range2_3"/>
    <protectedRange sqref="H15:H22 H25:H27 K15:L22 K25:L27" name="UnitEdit_1"/>
    <protectedRange sqref="O15:P22 O25:P27" name="UnitEdit_2"/>
  </protectedRanges>
  <mergeCells count="9">
    <mergeCell ref="A2:M2"/>
    <mergeCell ref="I3:M3"/>
    <mergeCell ref="O6:P6"/>
    <mergeCell ref="A3:G3"/>
    <mergeCell ref="K6:L6"/>
    <mergeCell ref="A4:P4"/>
    <mergeCell ref="A5:P5"/>
    <mergeCell ref="B6:C6"/>
    <mergeCell ref="E6:H6"/>
  </mergeCells>
  <dataValidations count="1">
    <dataValidation type="decimal" allowBlank="1" showInputMessage="1" showErrorMessage="1" error="You must enter a numerical value in this cell" sqref="H25:H27 K15:L22 O15:P22 O10:P10 K10:L10 K25:L27 H10 H15:H22 O25:P27" xr:uid="{00000000-0002-0000-0900-000000000000}">
      <formula1>-1000000000000000</formula1>
      <formula2>10000000000000000</formula2>
    </dataValidation>
  </dataValidations>
  <pageMargins left="0.25" right="0.25" top="0.13" bottom="0.14000000000000001" header="0" footer="0"/>
  <pageSetup scale="6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7030A0"/>
    <pageSetUpPr fitToPage="1"/>
  </sheetPr>
  <dimension ref="A1:AI50"/>
  <sheetViews>
    <sheetView zoomScaleNormal="100" zoomScaleSheetLayoutView="100" workbookViewId="0">
      <selection activeCell="H10" sqref="H10"/>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8" x14ac:dyDescent="0.45">
      <c r="A1" s="16"/>
      <c r="B1" s="16"/>
      <c r="C1" s="16"/>
      <c r="D1" s="16"/>
      <c r="E1" s="16"/>
      <c r="F1" s="16"/>
      <c r="G1" s="16"/>
      <c r="H1" s="16"/>
      <c r="I1" s="27"/>
      <c r="J1" s="16"/>
      <c r="K1" s="27"/>
      <c r="L1" s="27"/>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606"/>
      <c r="B3" s="606"/>
      <c r="C3" s="606"/>
      <c r="D3" s="606"/>
      <c r="E3" s="606"/>
      <c r="F3" s="606"/>
      <c r="G3" s="606"/>
      <c r="H3" s="563"/>
      <c r="I3" s="606"/>
      <c r="J3" s="606"/>
      <c r="K3" s="606"/>
      <c r="L3" s="606"/>
      <c r="M3" s="606"/>
      <c r="N3" s="19"/>
      <c r="O3" s="563"/>
      <c r="P3" s="563"/>
      <c r="Q3" s="2"/>
      <c r="R3" s="499"/>
      <c r="S3" s="499"/>
      <c r="T3" s="499"/>
      <c r="U3" s="499"/>
      <c r="V3" s="499"/>
      <c r="W3" s="2"/>
      <c r="X3" s="2"/>
      <c r="Y3" s="2"/>
      <c r="Z3" s="2"/>
      <c r="AA3" s="2"/>
      <c r="AB3" s="2"/>
      <c r="AC3" s="2"/>
      <c r="AD3" s="2"/>
      <c r="AE3" s="2"/>
      <c r="AF3" s="2"/>
      <c r="AG3" s="2"/>
      <c r="AH3" s="2"/>
    </row>
    <row r="4" spans="1:35" ht="92.25" customHeight="1" x14ac:dyDescent="0.45">
      <c r="A4" s="595" t="s">
        <v>129</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ht="39.75" customHeight="1" x14ac:dyDescent="0.45">
      <c r="A5" s="607" t="s">
        <v>126</v>
      </c>
      <c r="B5" s="607"/>
      <c r="C5" s="607"/>
      <c r="D5" s="607"/>
      <c r="E5" s="607"/>
      <c r="F5" s="607"/>
      <c r="G5" s="607"/>
      <c r="H5" s="607"/>
      <c r="I5" s="607"/>
      <c r="J5" s="607"/>
      <c r="K5" s="607"/>
      <c r="L5" s="607"/>
      <c r="M5" s="607"/>
      <c r="N5" s="607"/>
      <c r="O5" s="607"/>
      <c r="P5" s="607"/>
      <c r="Q5" s="2"/>
      <c r="R5" s="499"/>
      <c r="S5" s="499"/>
      <c r="T5" s="499"/>
      <c r="U5" s="499"/>
      <c r="V5" s="499"/>
      <c r="W5" s="2"/>
      <c r="X5" s="2"/>
      <c r="Y5" s="2"/>
      <c r="Z5" s="2"/>
      <c r="AA5" s="2"/>
      <c r="AB5" s="2"/>
      <c r="AC5" s="2"/>
      <c r="AD5" s="2"/>
      <c r="AE5" s="2"/>
      <c r="AF5" s="2"/>
      <c r="AG5" s="2"/>
      <c r="AH5" s="2"/>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4"/>
      <c r="X6" s="4"/>
      <c r="Y6" s="4"/>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4"/>
      <c r="X7" s="4"/>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4"/>
      <c r="X8" s="4"/>
      <c r="Y8" s="4"/>
      <c r="Z8" s="4"/>
      <c r="AA8" s="4"/>
      <c r="AB8" s="4"/>
      <c r="AC8" s="4"/>
      <c r="AD8" s="4"/>
      <c r="AE8" s="4"/>
      <c r="AF8" s="4"/>
      <c r="AG8" s="4"/>
      <c r="AH8" s="4"/>
      <c r="AI8" s="4"/>
    </row>
    <row r="9" spans="1:35" s="5" customFormat="1" ht="15" customHeight="1" x14ac:dyDescent="0.45">
      <c r="A9" s="498" t="s">
        <v>27</v>
      </c>
      <c r="B9" s="290"/>
      <c r="C9" s="290"/>
      <c r="D9" s="568"/>
      <c r="E9" s="290"/>
      <c r="F9" s="114"/>
      <c r="G9" s="114"/>
      <c r="H9" s="290"/>
      <c r="I9" s="290"/>
      <c r="J9" s="568"/>
      <c r="K9" s="290"/>
      <c r="L9" s="290"/>
      <c r="M9" s="290"/>
      <c r="N9" s="568"/>
      <c r="O9" s="290"/>
      <c r="P9" s="290"/>
      <c r="Q9" s="25"/>
      <c r="R9" s="499"/>
      <c r="S9" s="499"/>
      <c r="T9" s="499"/>
      <c r="U9" s="499"/>
      <c r="V9" s="499"/>
      <c r="W9" s="4"/>
      <c r="X9" s="4"/>
      <c r="Y9" s="4"/>
      <c r="Z9" s="4"/>
      <c r="AA9" s="4"/>
      <c r="AB9" s="4"/>
      <c r="AC9" s="4"/>
      <c r="AD9" s="4"/>
      <c r="AE9" s="4"/>
      <c r="AF9" s="4"/>
      <c r="AG9" s="4"/>
      <c r="AH9" s="4"/>
      <c r="AI9" s="4"/>
    </row>
    <row r="10" spans="1:35" s="9" customFormat="1" ht="15" customHeight="1" x14ac:dyDescent="0.45">
      <c r="A10" s="493" t="s">
        <v>68</v>
      </c>
      <c r="B10" s="320"/>
      <c r="C10" s="320"/>
      <c r="D10" s="568"/>
      <c r="E10" s="320"/>
      <c r="F10" s="438"/>
      <c r="G10" s="438">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282" t="s">
        <v>121</v>
      </c>
      <c r="B11" s="234">
        <f>SUM(B10:B10)</f>
        <v>0</v>
      </c>
      <c r="C11" s="234">
        <f>SUM(C10:C10)</f>
        <v>0</v>
      </c>
      <c r="D11" s="568"/>
      <c r="E11" s="234">
        <f>SUM(E10:E10)</f>
        <v>0</v>
      </c>
      <c r="F11" s="428">
        <f>SUM(F10:F10)</f>
        <v>0</v>
      </c>
      <c r="G11" s="428">
        <f>SUM(G10:G10)</f>
        <v>0</v>
      </c>
      <c r="H11" s="277">
        <f>SUM(H10:H10)</f>
        <v>0</v>
      </c>
      <c r="I11" s="277"/>
      <c r="J11" s="568"/>
      <c r="K11" s="277">
        <f>SUM(K10:K10)</f>
        <v>0</v>
      </c>
      <c r="L11" s="277">
        <f>SUM(L10:L10)</f>
        <v>0</v>
      </c>
      <c r="M11" s="276">
        <f>SUM(M10:M10)</f>
        <v>0</v>
      </c>
      <c r="N11" s="568"/>
      <c r="O11" s="277">
        <f>SUM(O10:O10)</f>
        <v>0</v>
      </c>
      <c r="P11" s="277">
        <f>SUM(P10:P10)</f>
        <v>0</v>
      </c>
      <c r="Q11" s="241"/>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10"/>
      <c r="X14" s="10"/>
      <c r="Y14" s="10"/>
      <c r="Z14" s="10"/>
      <c r="AA14" s="10"/>
      <c r="AB14" s="10"/>
      <c r="AC14" s="10"/>
      <c r="AD14" s="10"/>
      <c r="AE14" s="10"/>
      <c r="AF14" s="10"/>
      <c r="AG14" s="10"/>
      <c r="AH14" s="10"/>
      <c r="AI14" s="10"/>
    </row>
    <row r="15" spans="1:35" s="13" customFormat="1" ht="15" customHeight="1" x14ac:dyDescent="0.45">
      <c r="A15" s="493" t="s">
        <v>99</v>
      </c>
      <c r="B15" s="320"/>
      <c r="C15" s="320"/>
      <c r="D15" s="568"/>
      <c r="E15" s="320"/>
      <c r="F15" s="114"/>
      <c r="G15" s="438">
        <f>+E15-F15</f>
        <v>0</v>
      </c>
      <c r="H15" s="317"/>
      <c r="I15" s="303"/>
      <c r="J15" s="568"/>
      <c r="K15" s="317"/>
      <c r="L15" s="317"/>
      <c r="M15" s="303"/>
      <c r="N15" s="568"/>
      <c r="O15" s="317"/>
      <c r="P15" s="317"/>
      <c r="Q15" s="22"/>
      <c r="R15" s="503"/>
      <c r="S15" s="503"/>
      <c r="T15" s="503"/>
      <c r="U15" s="503"/>
      <c r="V15" s="503"/>
      <c r="W15" s="12"/>
      <c r="X15" s="12"/>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c r="N16" s="568"/>
      <c r="O16" s="299"/>
      <c r="P16" s="299"/>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22"/>
      <c r="J22" s="568"/>
      <c r="K22" s="299"/>
      <c r="L22" s="299"/>
      <c r="M22" s="300"/>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82" t="s">
        <v>101</v>
      </c>
      <c r="B23" s="321"/>
      <c r="C23" s="321"/>
      <c r="D23" s="568"/>
      <c r="E23" s="321"/>
      <c r="F23" s="435"/>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8"/>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284"/>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31"/>
      <c r="R23" s="499"/>
      <c r="S23" s="499"/>
      <c r="T23" s="499"/>
      <c r="U23" s="499"/>
      <c r="V23" s="499"/>
      <c r="W23" s="12"/>
      <c r="X23" s="12"/>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6">
        <f t="shared" si="1"/>
        <v>0</v>
      </c>
      <c r="J24" s="568"/>
      <c r="K24" s="246">
        <f t="shared" si="1"/>
        <v>0</v>
      </c>
      <c r="L24" s="246">
        <f t="shared" si="1"/>
        <v>0</v>
      </c>
      <c r="M24" s="242">
        <f t="shared" si="1"/>
        <v>0</v>
      </c>
      <c r="N24" s="568"/>
      <c r="O24" s="246">
        <f t="shared" si="1"/>
        <v>0</v>
      </c>
      <c r="P24" s="246">
        <f t="shared" si="1"/>
        <v>0</v>
      </c>
      <c r="Q24" s="31"/>
      <c r="R24" s="499"/>
      <c r="S24" s="499"/>
      <c r="T24" s="499"/>
      <c r="U24" s="499"/>
      <c r="V24" s="499"/>
      <c r="W24" s="14"/>
      <c r="X24" s="14"/>
      <c r="Y24" s="14"/>
      <c r="Z24" s="14"/>
      <c r="AA24" s="14"/>
      <c r="AB24" s="14"/>
      <c r="AC24" s="14"/>
      <c r="AD24" s="14"/>
      <c r="AE24" s="14"/>
      <c r="AF24" s="14"/>
      <c r="AG24" s="14"/>
      <c r="AH24" s="14"/>
      <c r="AI24" s="14"/>
    </row>
    <row r="25" spans="1:35" s="5" customFormat="1" ht="28.5" x14ac:dyDescent="0.45">
      <c r="A25" s="494" t="s">
        <v>102</v>
      </c>
      <c r="B25" s="306"/>
      <c r="C25" s="306"/>
      <c r="D25" s="568"/>
      <c r="E25" s="306"/>
      <c r="F25" s="430"/>
      <c r="G25" s="93">
        <f t="shared" si="0"/>
        <v>0</v>
      </c>
      <c r="H25" s="299"/>
      <c r="I25" s="326"/>
      <c r="J25" s="568"/>
      <c r="K25" s="299"/>
      <c r="L25" s="299"/>
      <c r="M25" s="300"/>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282" t="s">
        <v>47</v>
      </c>
      <c r="B28" s="234">
        <f>SUM(B24:B27)</f>
        <v>0</v>
      </c>
      <c r="C28" s="234">
        <f>SUM(C24:C27)</f>
        <v>0</v>
      </c>
      <c r="D28" s="568"/>
      <c r="E28" s="234">
        <f>SUM(E24:E27)</f>
        <v>0</v>
      </c>
      <c r="F28" s="428">
        <f>SUM(F24:F27)</f>
        <v>0</v>
      </c>
      <c r="G28" s="428">
        <f>SUM(G24:G27)</f>
        <v>0</v>
      </c>
      <c r="H28" s="277">
        <f>SUM(H24:H27)</f>
        <v>0</v>
      </c>
      <c r="I28" s="277"/>
      <c r="J28" s="568"/>
      <c r="K28" s="277">
        <f>SUM(K24:K27)</f>
        <v>0</v>
      </c>
      <c r="L28" s="277">
        <f>SUM(L24:L27)</f>
        <v>0</v>
      </c>
      <c r="M28" s="276"/>
      <c r="N28" s="568"/>
      <c r="O28" s="277">
        <f>SUM(O24:O27)</f>
        <v>0</v>
      </c>
      <c r="P28" s="277">
        <f>SUM(P24:P27)</f>
        <v>0</v>
      </c>
      <c r="Q28" s="241"/>
      <c r="R28" s="499"/>
      <c r="S28" s="499"/>
      <c r="T28" s="499"/>
      <c r="U28" s="499"/>
      <c r="V28" s="499"/>
      <c r="W28" s="14"/>
      <c r="X28" s="14"/>
      <c r="Y28" s="14"/>
      <c r="Z28" s="14"/>
      <c r="AA28" s="14"/>
      <c r="AB28" s="14"/>
      <c r="AC28" s="14"/>
      <c r="AD28" s="14"/>
      <c r="AE28" s="14"/>
      <c r="AF28" s="14"/>
      <c r="AG28" s="14"/>
      <c r="AH28" s="14"/>
      <c r="AI28" s="14"/>
    </row>
    <row r="29" spans="1:35" s="15" customFormat="1" ht="17.25" customHeight="1" x14ac:dyDescent="0.45">
      <c r="A29" s="582" t="s">
        <v>48</v>
      </c>
      <c r="B29" s="583">
        <f>+B11-B28</f>
        <v>0</v>
      </c>
      <c r="C29" s="583">
        <f>+C11-C28</f>
        <v>0</v>
      </c>
      <c r="D29" s="568"/>
      <c r="E29" s="583">
        <f>+E11-E28</f>
        <v>0</v>
      </c>
      <c r="F29" s="584">
        <f>+F11-F28</f>
        <v>0</v>
      </c>
      <c r="G29" s="584">
        <f>+G11-G28</f>
        <v>0</v>
      </c>
      <c r="H29" s="585">
        <f>+H11-H28</f>
        <v>0</v>
      </c>
      <c r="I29" s="585"/>
      <c r="J29" s="568"/>
      <c r="K29" s="585">
        <f>+K11-K28</f>
        <v>0</v>
      </c>
      <c r="L29" s="585">
        <f>+L11-L28</f>
        <v>0</v>
      </c>
      <c r="M29" s="586"/>
      <c r="N29" s="568"/>
      <c r="O29" s="585">
        <f>+O11-O28</f>
        <v>0</v>
      </c>
      <c r="P29" s="585">
        <f>+P11-P28</f>
        <v>0</v>
      </c>
      <c r="Q29" s="241"/>
      <c r="R29" s="503"/>
      <c r="S29" s="503"/>
      <c r="T29" s="503"/>
      <c r="U29" s="503"/>
      <c r="V29" s="503"/>
      <c r="W29" s="14"/>
      <c r="X29" s="14"/>
      <c r="Y29" s="14"/>
      <c r="Z29" s="14"/>
      <c r="AA29" s="14"/>
      <c r="AB29" s="14"/>
      <c r="AC29" s="14"/>
      <c r="AD29" s="14"/>
      <c r="AE29" s="14"/>
      <c r="AF29" s="14"/>
      <c r="AG29" s="14"/>
      <c r="AH29" s="14"/>
      <c r="AI29" s="14"/>
    </row>
    <row r="30" spans="1:35" s="5" customFormat="1" ht="9" customHeight="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177" t="s">
        <v>89</v>
      </c>
      <c r="B31" s="451"/>
      <c r="C31" s="451">
        <f>+B33</f>
        <v>0</v>
      </c>
      <c r="D31" s="298"/>
      <c r="E31" s="81">
        <f>+C33</f>
        <v>0</v>
      </c>
      <c r="F31" s="114">
        <f>+E31</f>
        <v>0</v>
      </c>
      <c r="G31" s="114">
        <f>+E31-F31</f>
        <v>0</v>
      </c>
      <c r="H31" s="83">
        <f>+E33</f>
        <v>0</v>
      </c>
      <c r="I31" s="73"/>
      <c r="J31" s="298"/>
      <c r="K31" s="83">
        <f>+H33</f>
        <v>0</v>
      </c>
      <c r="L31" s="83">
        <f>+K33</f>
        <v>0</v>
      </c>
      <c r="M31" s="73"/>
      <c r="N31" s="298"/>
      <c r="O31" s="83">
        <f>+L33</f>
        <v>0</v>
      </c>
      <c r="P31" s="83">
        <f>+O33</f>
        <v>0</v>
      </c>
      <c r="Q31" s="25"/>
      <c r="R31" s="499"/>
      <c r="S31" s="499"/>
      <c r="T31" s="499"/>
      <c r="U31" s="499"/>
      <c r="V31" s="499"/>
      <c r="W31" s="8"/>
      <c r="X31" s="8"/>
      <c r="Y31" s="8"/>
      <c r="Z31" s="8"/>
      <c r="AA31" s="8"/>
      <c r="AB31" s="8"/>
      <c r="AC31" s="8"/>
      <c r="AD31" s="8"/>
      <c r="AE31" s="8"/>
      <c r="AF31" s="8"/>
      <c r="AG31" s="8"/>
      <c r="AH31" s="8"/>
      <c r="AI31" s="8"/>
    </row>
    <row r="32" spans="1:35" s="92" customFormat="1" ht="15.75" x14ac:dyDescent="0.45">
      <c r="A32" s="86" t="s">
        <v>48</v>
      </c>
      <c r="B32" s="133">
        <f>+B29</f>
        <v>0</v>
      </c>
      <c r="C32" s="133">
        <f>+C29</f>
        <v>0</v>
      </c>
      <c r="D32" s="313"/>
      <c r="E32" s="87">
        <f>+E29</f>
        <v>0</v>
      </c>
      <c r="F32" s="93">
        <f>+F29</f>
        <v>0</v>
      </c>
      <c r="G32" s="93">
        <f>+E32-F32</f>
        <v>0</v>
      </c>
      <c r="H32" s="88">
        <f>+H29</f>
        <v>0</v>
      </c>
      <c r="I32" s="89"/>
      <c r="J32" s="313"/>
      <c r="K32" s="88">
        <f>+K29</f>
        <v>0</v>
      </c>
      <c r="L32" s="88">
        <f>+L29</f>
        <v>0</v>
      </c>
      <c r="M32" s="89"/>
      <c r="N32" s="313"/>
      <c r="O32" s="88">
        <f>+O29</f>
        <v>0</v>
      </c>
      <c r="P32" s="88">
        <f>+P29</f>
        <v>0</v>
      </c>
      <c r="Q32" s="90"/>
      <c r="R32" s="501"/>
      <c r="S32" s="501"/>
      <c r="T32" s="501"/>
      <c r="U32" s="501"/>
      <c r="V32" s="501"/>
      <c r="W32" s="91"/>
      <c r="X32" s="91"/>
      <c r="Y32" s="91"/>
      <c r="Z32" s="91"/>
      <c r="AA32" s="91"/>
      <c r="AB32" s="91"/>
      <c r="AC32" s="91"/>
      <c r="AD32" s="91"/>
      <c r="AE32" s="91"/>
      <c r="AF32" s="91"/>
      <c r="AG32" s="91"/>
      <c r="AH32" s="91"/>
      <c r="AI32" s="91"/>
    </row>
    <row r="33" spans="1:35" s="5" customFormat="1" ht="15.75" x14ac:dyDescent="0.45">
      <c r="A33" s="177" t="s">
        <v>128</v>
      </c>
      <c r="B33" s="451">
        <f>+B31+B32</f>
        <v>0</v>
      </c>
      <c r="C33" s="451">
        <f>+C31+C32</f>
        <v>0</v>
      </c>
      <c r="D33" s="298"/>
      <c r="E33" s="81">
        <f>+E31+E32</f>
        <v>0</v>
      </c>
      <c r="F33" s="114">
        <f>+F31+F32</f>
        <v>0</v>
      </c>
      <c r="G33" s="114">
        <f>+G31+G32</f>
        <v>0</v>
      </c>
      <c r="H33" s="83">
        <f>+H31+H32</f>
        <v>0</v>
      </c>
      <c r="I33" s="73"/>
      <c r="J33" s="298"/>
      <c r="K33" s="83">
        <f>+K31+K32</f>
        <v>0</v>
      </c>
      <c r="L33" s="83">
        <f>+L31+L32</f>
        <v>0</v>
      </c>
      <c r="M33" s="73"/>
      <c r="N33" s="298"/>
      <c r="O33" s="83">
        <f>+O31+O32</f>
        <v>0</v>
      </c>
      <c r="P33" s="83">
        <f>+P31+P32</f>
        <v>0</v>
      </c>
      <c r="Q33" s="31"/>
      <c r="R33" s="504"/>
      <c r="S33" s="504"/>
      <c r="T33" s="504"/>
      <c r="U33" s="504"/>
      <c r="V33" s="504"/>
      <c r="W33" s="4"/>
      <c r="X33" s="4"/>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B35" s="506"/>
      <c r="C35" s="506"/>
      <c r="D35" s="506"/>
      <c r="E35" s="506"/>
      <c r="F35" s="511"/>
      <c r="G35" s="511"/>
      <c r="H35" s="511"/>
      <c r="J35" s="507"/>
      <c r="N35" s="507"/>
      <c r="R35" s="504"/>
      <c r="S35" s="504"/>
      <c r="T35" s="504"/>
      <c r="U35" s="504"/>
      <c r="V35" s="50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sheetData>
  <protectedRanges>
    <protectedRange sqref="A34:XFD34 A35:A37 A38:XFD735 Q35:XFD37" name="Range3"/>
    <protectedRange sqref="K10:L10 O10:P10 H10" name="UnitEdit"/>
    <protectedRange sqref="R1:IM1 R8:IM15 R3:IM3 R17:IM1048576 R16 T16:IM16" name="Range2"/>
    <protectedRange sqref="R4:IM5" name="Range2_1"/>
    <protectedRange sqref="R6:IM7" name="Range2_2"/>
    <protectedRange sqref="R2:IM2" name="Range2_3"/>
    <protectedRange sqref="H15:H22 H25:H27 K15:L22 K25:L27" name="UnitEdit_1"/>
    <protectedRange sqref="O15:P22 O25:P27" name="UnitEdit_2"/>
    <protectedRange sqref="S16" name="Range2_4"/>
  </protectedRanges>
  <mergeCells count="9">
    <mergeCell ref="A2:M2"/>
    <mergeCell ref="I3:M3"/>
    <mergeCell ref="O6:P6"/>
    <mergeCell ref="A3:G3"/>
    <mergeCell ref="K6:L6"/>
    <mergeCell ref="A4:P4"/>
    <mergeCell ref="A5:P5"/>
    <mergeCell ref="E6:H6"/>
    <mergeCell ref="B6:C6"/>
  </mergeCells>
  <dataValidations count="1">
    <dataValidation type="decimal" allowBlank="1" showInputMessage="1" showErrorMessage="1" error="You must enter a numerical value in this cell" sqref="K15:L22 O10:P10 O15:P22 K10:L10 H25:H27 K25:L27 H15:H22 H10 O25:P27" xr:uid="{00000000-0002-0000-0A00-000000000000}">
      <formula1>-1000000000000000000</formula1>
      <formula2>1000000000000000000</formula2>
    </dataValidation>
  </dataValidations>
  <pageMargins left="0.25" right="0.25" top="0.13" bottom="0.14000000000000001" header="0" footer="0"/>
  <pageSetup scale="6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7030A0"/>
    <pageSetUpPr fitToPage="1"/>
  </sheetPr>
  <dimension ref="A1:AI50"/>
  <sheetViews>
    <sheetView topLeftCell="A4" zoomScaleNormal="100" zoomScaleSheetLayoutView="100" workbookViewId="0">
      <selection activeCell="D29" sqref="D29"/>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8" x14ac:dyDescent="0.45">
      <c r="A1" s="16"/>
      <c r="B1" s="16"/>
      <c r="C1" s="16"/>
      <c r="D1" s="16"/>
      <c r="E1" s="16"/>
      <c r="F1" s="16"/>
      <c r="G1" s="16"/>
      <c r="H1" s="16"/>
      <c r="I1" s="27"/>
      <c r="J1" s="16"/>
      <c r="K1" s="27"/>
      <c r="L1" s="27"/>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606"/>
      <c r="B3" s="606"/>
      <c r="C3" s="606"/>
      <c r="D3" s="606"/>
      <c r="E3" s="606"/>
      <c r="F3" s="606"/>
      <c r="G3" s="606"/>
      <c r="H3" s="563"/>
      <c r="I3" s="563"/>
      <c r="J3" s="19"/>
      <c r="K3" s="563"/>
      <c r="L3" s="563"/>
      <c r="M3" s="563"/>
      <c r="N3" s="19"/>
      <c r="O3" s="563"/>
      <c r="P3" s="563"/>
      <c r="Q3" s="2"/>
      <c r="R3" s="499"/>
      <c r="S3" s="499"/>
      <c r="T3" s="499"/>
      <c r="U3" s="499"/>
      <c r="V3" s="499"/>
      <c r="W3" s="2"/>
      <c r="X3" s="2"/>
      <c r="Y3" s="2"/>
      <c r="Z3" s="2"/>
      <c r="AA3" s="2"/>
      <c r="AB3" s="2"/>
      <c r="AC3" s="2"/>
      <c r="AD3" s="2"/>
      <c r="AE3" s="2"/>
      <c r="AF3" s="2"/>
      <c r="AG3" s="2"/>
      <c r="AH3" s="2"/>
    </row>
    <row r="4" spans="1:35" ht="76.5" customHeight="1" x14ac:dyDescent="0.45">
      <c r="A4" s="595" t="s">
        <v>130</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s="418" customFormat="1" ht="16.5" customHeight="1" x14ac:dyDescent="0.4">
      <c r="A5" s="607" t="s">
        <v>131</v>
      </c>
      <c r="B5" s="607"/>
      <c r="C5" s="607"/>
      <c r="D5" s="607"/>
      <c r="E5" s="607"/>
      <c r="F5" s="607"/>
      <c r="G5" s="607"/>
      <c r="H5" s="607"/>
      <c r="I5" s="607"/>
      <c r="J5" s="607"/>
      <c r="K5" s="607"/>
      <c r="L5" s="607"/>
      <c r="M5" s="607"/>
      <c r="N5" s="607"/>
      <c r="O5" s="607"/>
      <c r="P5" s="607"/>
      <c r="Q5" s="515"/>
      <c r="R5" s="553"/>
      <c r="S5" s="553"/>
      <c r="T5" s="553"/>
      <c r="U5" s="553"/>
      <c r="V5" s="553"/>
      <c r="W5" s="515"/>
      <c r="X5" s="515"/>
      <c r="Y5" s="515"/>
      <c r="Z5" s="515"/>
      <c r="AA5" s="515"/>
      <c r="AB5" s="515"/>
      <c r="AC5" s="515"/>
      <c r="AD5" s="515"/>
      <c r="AE5" s="515"/>
      <c r="AF5" s="515"/>
      <c r="AG5" s="515"/>
      <c r="AH5" s="515"/>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4"/>
      <c r="X6" s="4"/>
      <c r="Y6" s="4"/>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4"/>
      <c r="X7" s="4"/>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4"/>
      <c r="X8" s="4"/>
      <c r="Y8" s="4"/>
      <c r="Z8" s="4"/>
      <c r="AA8" s="4"/>
      <c r="AB8" s="4"/>
      <c r="AC8" s="4"/>
      <c r="AD8" s="4"/>
      <c r="AE8" s="4"/>
      <c r="AF8" s="4"/>
      <c r="AG8" s="4"/>
      <c r="AH8" s="4"/>
      <c r="AI8" s="4"/>
    </row>
    <row r="9" spans="1:35" s="5" customFormat="1" ht="15" customHeight="1" x14ac:dyDescent="0.45">
      <c r="A9" s="498" t="s">
        <v>132</v>
      </c>
      <c r="B9" s="290"/>
      <c r="C9" s="290"/>
      <c r="D9" s="568"/>
      <c r="E9" s="290"/>
      <c r="F9" s="114"/>
      <c r="G9" s="114"/>
      <c r="H9" s="290"/>
      <c r="I9" s="290"/>
      <c r="J9" s="568"/>
      <c r="K9" s="290"/>
      <c r="L9" s="290"/>
      <c r="M9" s="290"/>
      <c r="N9" s="568"/>
      <c r="O9" s="290"/>
      <c r="P9" s="290"/>
      <c r="Q9" s="25"/>
      <c r="R9" s="499"/>
      <c r="S9" s="499"/>
      <c r="T9" s="499"/>
      <c r="U9" s="499"/>
      <c r="V9" s="499"/>
      <c r="W9" s="4"/>
      <c r="X9" s="4"/>
      <c r="Y9" s="4"/>
      <c r="Z9" s="4"/>
      <c r="AA9" s="4"/>
      <c r="AB9" s="4"/>
      <c r="AC9" s="4"/>
      <c r="AD9" s="4"/>
      <c r="AE9" s="4"/>
      <c r="AF9" s="4"/>
      <c r="AG9" s="4"/>
      <c r="AH9" s="4"/>
      <c r="AI9" s="4"/>
    </row>
    <row r="10" spans="1:35" s="9" customFormat="1" ht="15" customHeight="1" x14ac:dyDescent="0.45">
      <c r="A10" s="493" t="s">
        <v>68</v>
      </c>
      <c r="B10" s="320"/>
      <c r="C10" s="320"/>
      <c r="D10" s="568"/>
      <c r="E10" s="320"/>
      <c r="F10" s="438"/>
      <c r="G10" s="438">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282" t="s">
        <v>121</v>
      </c>
      <c r="B11" s="234">
        <f>SUM(B10:B10)</f>
        <v>0</v>
      </c>
      <c r="C11" s="234">
        <f>SUM(C10:C10)</f>
        <v>0</v>
      </c>
      <c r="D11" s="568"/>
      <c r="E11" s="234">
        <f>SUM(E10:E10)</f>
        <v>0</v>
      </c>
      <c r="F11" s="428">
        <f>SUM(F10:F10)</f>
        <v>0</v>
      </c>
      <c r="G11" s="428">
        <f>SUM(G10:G10)</f>
        <v>0</v>
      </c>
      <c r="H11" s="277">
        <f>SUM(H10:H10)</f>
        <v>0</v>
      </c>
      <c r="I11" s="277"/>
      <c r="J11" s="568"/>
      <c r="K11" s="277">
        <f>SUM(K10:K10)</f>
        <v>0</v>
      </c>
      <c r="L11" s="277">
        <f>SUM(L10:L10)</f>
        <v>0</v>
      </c>
      <c r="M11" s="276">
        <f>SUM(M10:M10)</f>
        <v>0</v>
      </c>
      <c r="N11" s="568"/>
      <c r="O11" s="277">
        <f>SUM(O10:O10)</f>
        <v>0</v>
      </c>
      <c r="P11" s="277">
        <f>SUM(P10:P10)</f>
        <v>0</v>
      </c>
      <c r="Q11" s="241"/>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10"/>
      <c r="X14" s="10"/>
      <c r="Y14" s="10"/>
      <c r="Z14" s="10"/>
      <c r="AA14" s="10"/>
      <c r="AB14" s="10"/>
      <c r="AC14" s="10"/>
      <c r="AD14" s="10"/>
      <c r="AE14" s="10"/>
      <c r="AF14" s="10"/>
      <c r="AG14" s="10"/>
      <c r="AH14" s="10"/>
      <c r="AI14" s="10"/>
    </row>
    <row r="15" spans="1:35" s="13" customFormat="1" ht="15" customHeight="1" x14ac:dyDescent="0.45">
      <c r="A15" s="493" t="s">
        <v>99</v>
      </c>
      <c r="B15" s="320"/>
      <c r="C15" s="320"/>
      <c r="D15" s="568"/>
      <c r="E15" s="320"/>
      <c r="F15" s="114"/>
      <c r="G15" s="438">
        <f>+E15-F15</f>
        <v>0</v>
      </c>
      <c r="H15" s="317"/>
      <c r="I15" s="315"/>
      <c r="J15" s="568"/>
      <c r="K15" s="317"/>
      <c r="L15" s="317"/>
      <c r="M15" s="315"/>
      <c r="N15" s="568"/>
      <c r="O15" s="317"/>
      <c r="P15" s="317"/>
      <c r="Q15" s="22"/>
      <c r="R15" s="503"/>
      <c r="S15" s="503"/>
      <c r="T15" s="503"/>
      <c r="U15" s="503"/>
      <c r="V15" s="503"/>
      <c r="W15" s="12"/>
      <c r="X15" s="12"/>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c r="N16" s="568"/>
      <c r="O16" s="299"/>
      <c r="P16" s="299"/>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22"/>
      <c r="J22" s="568"/>
      <c r="K22" s="299"/>
      <c r="L22" s="299"/>
      <c r="M22" s="300"/>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82" t="s">
        <v>101</v>
      </c>
      <c r="B23" s="321"/>
      <c r="C23" s="321"/>
      <c r="D23" s="568"/>
      <c r="E23" s="321"/>
      <c r="F23" s="435"/>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8"/>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284"/>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31"/>
      <c r="R23" s="499"/>
      <c r="S23" s="499"/>
      <c r="T23" s="499"/>
      <c r="U23" s="499"/>
      <c r="V23" s="499"/>
      <c r="W23" s="12"/>
      <c r="X23" s="12"/>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6">
        <f t="shared" si="1"/>
        <v>0</v>
      </c>
      <c r="J24" s="568"/>
      <c r="K24" s="246">
        <f t="shared" si="1"/>
        <v>0</v>
      </c>
      <c r="L24" s="246">
        <f t="shared" si="1"/>
        <v>0</v>
      </c>
      <c r="M24" s="242">
        <f t="shared" si="1"/>
        <v>0</v>
      </c>
      <c r="N24" s="568"/>
      <c r="O24" s="246">
        <f t="shared" si="1"/>
        <v>0</v>
      </c>
      <c r="P24" s="246">
        <f t="shared" si="1"/>
        <v>0</v>
      </c>
      <c r="Q24" s="31"/>
      <c r="R24" s="499"/>
      <c r="S24" s="499"/>
      <c r="T24" s="499"/>
      <c r="U24" s="499"/>
      <c r="V24" s="499"/>
      <c r="W24" s="14"/>
      <c r="X24" s="14"/>
      <c r="Y24" s="14"/>
      <c r="Z24" s="14"/>
      <c r="AA24" s="14"/>
      <c r="AB24" s="14"/>
      <c r="AC24" s="14"/>
      <c r="AD24" s="14"/>
      <c r="AE24" s="14"/>
      <c r="AF24" s="14"/>
      <c r="AG24" s="14"/>
      <c r="AH24" s="14"/>
      <c r="AI24" s="14"/>
    </row>
    <row r="25" spans="1:35" s="5" customFormat="1" ht="28.5" x14ac:dyDescent="0.45">
      <c r="A25" s="494" t="s">
        <v>102</v>
      </c>
      <c r="B25" s="306"/>
      <c r="C25" s="306"/>
      <c r="D25" s="568"/>
      <c r="E25" s="306"/>
      <c r="F25" s="430"/>
      <c r="G25" s="93">
        <f t="shared" si="0"/>
        <v>0</v>
      </c>
      <c r="H25" s="299"/>
      <c r="I25" s="326"/>
      <c r="J25" s="568"/>
      <c r="K25" s="299"/>
      <c r="L25" s="299"/>
      <c r="M25" s="300"/>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77" t="s">
        <v>47</v>
      </c>
      <c r="B28" s="78">
        <f>SUM(B24:B27)</f>
        <v>0</v>
      </c>
      <c r="C28" s="78">
        <f>SUM(C24:C27)</f>
        <v>0</v>
      </c>
      <c r="D28" s="568"/>
      <c r="E28" s="78">
        <f>SUM(E24:E27)</f>
        <v>0</v>
      </c>
      <c r="F28" s="439">
        <f>SUM(F24:F27)</f>
        <v>0</v>
      </c>
      <c r="G28" s="439">
        <f>SUM(G24:G27)</f>
        <v>0</v>
      </c>
      <c r="H28" s="79">
        <f>SUM(H24:H27)</f>
        <v>0</v>
      </c>
      <c r="I28" s="79"/>
      <c r="J28" s="568"/>
      <c r="K28" s="79">
        <f>SUM(K24:K27)</f>
        <v>0</v>
      </c>
      <c r="L28" s="79">
        <f>SUM(L24:L27)</f>
        <v>0</v>
      </c>
      <c r="M28" s="79"/>
      <c r="N28" s="568"/>
      <c r="O28" s="79">
        <f>SUM(O24:O27)</f>
        <v>0</v>
      </c>
      <c r="P28" s="79">
        <f>SUM(P24:P27)</f>
        <v>0</v>
      </c>
      <c r="Q28" s="32"/>
      <c r="R28" s="499"/>
      <c r="S28" s="499"/>
      <c r="T28" s="499"/>
      <c r="U28" s="499"/>
      <c r="V28" s="499"/>
      <c r="W28" s="14"/>
      <c r="X28" s="14"/>
      <c r="Y28" s="14"/>
      <c r="Z28" s="14"/>
      <c r="AA28" s="14"/>
      <c r="AB28" s="14"/>
      <c r="AC28" s="14"/>
      <c r="AD28" s="14"/>
      <c r="AE28" s="14"/>
      <c r="AF28" s="14"/>
      <c r="AG28" s="14"/>
      <c r="AH28" s="14"/>
      <c r="AI28" s="14"/>
    </row>
    <row r="29" spans="1:35" s="15" customFormat="1" ht="17.25" customHeight="1" x14ac:dyDescent="0.45">
      <c r="A29" s="577" t="s">
        <v>48</v>
      </c>
      <c r="B29" s="578">
        <f>+B11-B28</f>
        <v>0</v>
      </c>
      <c r="C29" s="578">
        <f>+C11-C28</f>
        <v>0</v>
      </c>
      <c r="D29" s="568"/>
      <c r="E29" s="578">
        <f>+E11-E28</f>
        <v>0</v>
      </c>
      <c r="F29" s="579">
        <f>+F11-F28</f>
        <v>0</v>
      </c>
      <c r="G29" s="579">
        <f>+G11-G28</f>
        <v>0</v>
      </c>
      <c r="H29" s="580">
        <f>+H11-H28</f>
        <v>0</v>
      </c>
      <c r="I29" s="580"/>
      <c r="J29" s="568"/>
      <c r="K29" s="580">
        <f>+K11-K28</f>
        <v>0</v>
      </c>
      <c r="L29" s="580">
        <f>+L11-L28</f>
        <v>0</v>
      </c>
      <c r="M29" s="580"/>
      <c r="N29" s="568"/>
      <c r="O29" s="580">
        <f>+O11-O28</f>
        <v>0</v>
      </c>
      <c r="P29" s="581">
        <f>+P11-P28</f>
        <v>0</v>
      </c>
      <c r="Q29" s="32"/>
      <c r="R29" s="503"/>
      <c r="S29" s="503"/>
      <c r="T29" s="503"/>
      <c r="U29" s="503"/>
      <c r="V29" s="503"/>
      <c r="W29" s="14"/>
      <c r="X29" s="14"/>
      <c r="Y29" s="14"/>
      <c r="Z29" s="14"/>
      <c r="AA29" s="14"/>
      <c r="AB29" s="14"/>
      <c r="AC29" s="14"/>
      <c r="AD29" s="14"/>
      <c r="AE29" s="14"/>
      <c r="AF29" s="14"/>
      <c r="AG29" s="14"/>
      <c r="AH29" s="14"/>
      <c r="AI29" s="14"/>
    </row>
    <row r="30" spans="1:35" s="5" customFormat="1" ht="9" customHeight="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177" t="s">
        <v>89</v>
      </c>
      <c r="B31" s="451"/>
      <c r="C31" s="451">
        <f>+B33</f>
        <v>0</v>
      </c>
      <c r="D31" s="298"/>
      <c r="E31" s="81">
        <f>+C33</f>
        <v>0</v>
      </c>
      <c r="F31" s="114">
        <f>+E31</f>
        <v>0</v>
      </c>
      <c r="G31" s="114">
        <f>+E31-F31</f>
        <v>0</v>
      </c>
      <c r="H31" s="83">
        <f>+E33</f>
        <v>0</v>
      </c>
      <c r="I31" s="73"/>
      <c r="J31" s="298"/>
      <c r="K31" s="83">
        <f>+H33</f>
        <v>0</v>
      </c>
      <c r="L31" s="83">
        <f>+K33</f>
        <v>0</v>
      </c>
      <c r="M31" s="73"/>
      <c r="N31" s="298"/>
      <c r="O31" s="83">
        <f>+L33</f>
        <v>0</v>
      </c>
      <c r="P31" s="83">
        <f>+O33</f>
        <v>0</v>
      </c>
      <c r="Q31" s="25"/>
      <c r="R31" s="499"/>
      <c r="S31" s="499"/>
      <c r="T31" s="499"/>
      <c r="U31" s="499"/>
      <c r="V31" s="499"/>
      <c r="W31" s="8"/>
      <c r="X31" s="8"/>
      <c r="Y31" s="8"/>
      <c r="Z31" s="8"/>
      <c r="AA31" s="8"/>
      <c r="AB31" s="8"/>
      <c r="AC31" s="8"/>
      <c r="AD31" s="8"/>
      <c r="AE31" s="8"/>
      <c r="AF31" s="8"/>
      <c r="AG31" s="8"/>
      <c r="AH31" s="8"/>
      <c r="AI31" s="8"/>
    </row>
    <row r="32" spans="1:35" s="92" customFormat="1" ht="15.75" x14ac:dyDescent="0.45">
      <c r="A32" s="86" t="s">
        <v>48</v>
      </c>
      <c r="B32" s="133">
        <f>+B29</f>
        <v>0</v>
      </c>
      <c r="C32" s="133">
        <f>+C29</f>
        <v>0</v>
      </c>
      <c r="D32" s="313"/>
      <c r="E32" s="87">
        <f>+E29</f>
        <v>0</v>
      </c>
      <c r="F32" s="93">
        <f>+F29</f>
        <v>0</v>
      </c>
      <c r="G32" s="93">
        <f>+E32-F32</f>
        <v>0</v>
      </c>
      <c r="H32" s="88">
        <f>+H29</f>
        <v>0</v>
      </c>
      <c r="I32" s="89"/>
      <c r="J32" s="313"/>
      <c r="K32" s="88">
        <f>+K29</f>
        <v>0</v>
      </c>
      <c r="L32" s="88">
        <f>+L29</f>
        <v>0</v>
      </c>
      <c r="M32" s="89"/>
      <c r="N32" s="313"/>
      <c r="O32" s="88">
        <f>+O29</f>
        <v>0</v>
      </c>
      <c r="P32" s="88">
        <f>+P29</f>
        <v>0</v>
      </c>
      <c r="Q32" s="90"/>
      <c r="R32" s="501"/>
      <c r="S32" s="501"/>
      <c r="T32" s="501"/>
      <c r="U32" s="501"/>
      <c r="V32" s="501"/>
      <c r="W32" s="8"/>
      <c r="X32" s="8"/>
      <c r="Y32" s="91"/>
      <c r="Z32" s="91"/>
      <c r="AA32" s="91"/>
      <c r="AB32" s="91"/>
      <c r="AC32" s="91"/>
      <c r="AD32" s="91"/>
      <c r="AE32" s="91"/>
      <c r="AF32" s="91"/>
      <c r="AG32" s="91"/>
      <c r="AH32" s="91"/>
      <c r="AI32" s="91"/>
    </row>
    <row r="33" spans="1:35" s="5" customFormat="1" ht="15.75" x14ac:dyDescent="0.45">
      <c r="A33" s="82" t="s">
        <v>113</v>
      </c>
      <c r="B33" s="451">
        <f>+B31+B32</f>
        <v>0</v>
      </c>
      <c r="C33" s="451">
        <f>+C31+C32</f>
        <v>0</v>
      </c>
      <c r="D33" s="298"/>
      <c r="E33" s="81">
        <f>+E31+E32</f>
        <v>0</v>
      </c>
      <c r="F33" s="114">
        <f>+F31+F32</f>
        <v>0</v>
      </c>
      <c r="G33" s="114">
        <f>+G31+G32</f>
        <v>0</v>
      </c>
      <c r="H33" s="83">
        <f>+H31+H32</f>
        <v>0</v>
      </c>
      <c r="I33" s="73"/>
      <c r="J33" s="298"/>
      <c r="K33" s="83">
        <f>+K31+K32</f>
        <v>0</v>
      </c>
      <c r="L33" s="83">
        <f>+L31+L32</f>
        <v>0</v>
      </c>
      <c r="M33" s="73"/>
      <c r="N33" s="298"/>
      <c r="O33" s="83">
        <f>+O31+O32</f>
        <v>0</v>
      </c>
      <c r="P33" s="83">
        <f>+P31+P32</f>
        <v>0</v>
      </c>
      <c r="Q33" s="31"/>
      <c r="R33" s="504"/>
      <c r="S33" s="504"/>
      <c r="T33" s="504"/>
      <c r="U33" s="504"/>
      <c r="V33" s="504"/>
      <c r="W33" s="8"/>
      <c r="X33" s="8"/>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B35" s="506"/>
      <c r="C35" s="506"/>
      <c r="D35" s="506"/>
      <c r="E35" s="506"/>
      <c r="F35" s="511"/>
      <c r="G35" s="511"/>
      <c r="H35" s="511"/>
      <c r="J35" s="507"/>
      <c r="N35" s="507"/>
      <c r="R35" s="504"/>
      <c r="S35" s="504"/>
      <c r="T35" s="504"/>
      <c r="U35" s="504"/>
      <c r="V35" s="50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sheetData>
  <protectedRanges>
    <protectedRange sqref="A38:XFD233 A34:R34 Y34:XFD34 A35:A37 Q35:XFD37" name="Range3"/>
    <protectedRange sqref="K10:L10 O10:P10 H10" name="UnitEdit"/>
    <protectedRange sqref="R1:IM1 R8:IM14 R3:IM3 R16:IM1048576 R15 T15:IM15" name="Range2"/>
    <protectedRange sqref="R4:IM5" name="Range2_1"/>
    <protectedRange sqref="R6:IM7" name="Range2_2"/>
    <protectedRange sqref="R2:IM2" name="Range2_3"/>
    <protectedRange sqref="H15:H22 H25:H27 K15:L22 K25:L27" name="UnitEdit_1"/>
    <protectedRange sqref="O15:P22 O25:P27" name="UnitEdit_2"/>
    <protectedRange sqref="S15" name="Range2_4"/>
  </protectedRanges>
  <mergeCells count="8">
    <mergeCell ref="A2:M2"/>
    <mergeCell ref="O6:P6"/>
    <mergeCell ref="A3:G3"/>
    <mergeCell ref="K6:L6"/>
    <mergeCell ref="A4:P4"/>
    <mergeCell ref="A5:P5"/>
    <mergeCell ref="E6:H6"/>
    <mergeCell ref="B6:C6"/>
  </mergeCells>
  <dataValidations count="1">
    <dataValidation type="decimal" allowBlank="1" showInputMessage="1" showErrorMessage="1" error="You must enter a numerical value in this cell" sqref="H25:H27 K15:L22 O10:P10 O15:P22 K10:L10 K25:L27 H10 H15:H22 O25:P27" xr:uid="{00000000-0002-0000-0B00-000000000000}">
      <formula1>-1E+23</formula1>
      <formula2>1E+23</formula2>
    </dataValidation>
  </dataValidations>
  <pageMargins left="0.25" right="0.25" top="0.13" bottom="0.14000000000000001" header="0" footer="0"/>
  <pageSetup scale="6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7030A0"/>
    <pageSetUpPr fitToPage="1"/>
  </sheetPr>
  <dimension ref="A1:AI50"/>
  <sheetViews>
    <sheetView topLeftCell="A7" zoomScaleNormal="100" zoomScaleSheetLayoutView="100" workbookViewId="0">
      <selection activeCell="D29" sqref="D29"/>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16384" width="9.1328125" style="1"/>
  </cols>
  <sheetData>
    <row r="1" spans="1:35" ht="18" x14ac:dyDescent="0.45">
      <c r="A1" s="16"/>
      <c r="B1" s="16"/>
      <c r="C1" s="16"/>
      <c r="D1" s="16"/>
      <c r="E1" s="16"/>
      <c r="F1" s="16"/>
      <c r="G1" s="16"/>
      <c r="H1" s="16"/>
      <c r="I1" s="27"/>
      <c r="J1" s="16"/>
      <c r="K1" s="27"/>
      <c r="L1" s="27"/>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606"/>
      <c r="B3" s="606"/>
      <c r="C3" s="606"/>
      <c r="D3" s="606"/>
      <c r="E3" s="606"/>
      <c r="F3" s="606"/>
      <c r="G3" s="606"/>
      <c r="H3" s="563"/>
      <c r="I3" s="563"/>
      <c r="J3" s="19"/>
      <c r="K3" s="563"/>
      <c r="L3" s="563"/>
      <c r="M3" s="563"/>
      <c r="N3" s="19"/>
      <c r="O3" s="563"/>
      <c r="P3" s="563"/>
      <c r="Q3" s="2"/>
      <c r="R3" s="499"/>
      <c r="S3" s="499"/>
      <c r="T3" s="499"/>
      <c r="U3" s="499"/>
      <c r="V3" s="499"/>
      <c r="W3" s="2"/>
      <c r="X3" s="2"/>
      <c r="Y3" s="2"/>
      <c r="Z3" s="2"/>
      <c r="AA3" s="2"/>
      <c r="AB3" s="2"/>
      <c r="AC3" s="2"/>
      <c r="AD3" s="2"/>
      <c r="AE3" s="2"/>
      <c r="AF3" s="2"/>
      <c r="AG3" s="2"/>
      <c r="AH3" s="2"/>
    </row>
    <row r="4" spans="1:35" ht="92.25" customHeight="1" x14ac:dyDescent="0.45">
      <c r="A4" s="595" t="s">
        <v>129</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s="418" customFormat="1" ht="27.75" customHeight="1" x14ac:dyDescent="0.4">
      <c r="A5" s="607" t="s">
        <v>133</v>
      </c>
      <c r="B5" s="612"/>
      <c r="C5" s="612"/>
      <c r="D5" s="612"/>
      <c r="E5" s="612"/>
      <c r="F5" s="612"/>
      <c r="G5" s="612"/>
      <c r="H5" s="612"/>
      <c r="I5" s="612"/>
      <c r="J5" s="612"/>
      <c r="K5" s="612"/>
      <c r="L5" s="612"/>
      <c r="M5" s="612"/>
      <c r="N5" s="612"/>
      <c r="O5" s="612"/>
      <c r="P5" s="612"/>
      <c r="Q5" s="515"/>
      <c r="R5" s="553"/>
      <c r="S5" s="553"/>
      <c r="T5" s="553"/>
      <c r="U5" s="553"/>
      <c r="V5" s="553"/>
      <c r="W5" s="515"/>
      <c r="X5" s="515"/>
      <c r="Y5" s="515"/>
      <c r="Z5" s="515"/>
      <c r="AA5" s="515"/>
      <c r="AB5" s="515"/>
      <c r="AC5" s="515"/>
      <c r="AD5" s="515"/>
      <c r="AE5" s="515"/>
      <c r="AF5" s="515"/>
      <c r="AG5" s="515"/>
      <c r="AH5" s="515"/>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2"/>
      <c r="X6" s="2"/>
      <c r="Y6" s="4"/>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2"/>
      <c r="X7" s="2"/>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2"/>
      <c r="X8" s="2"/>
      <c r="Y8" s="4"/>
      <c r="Z8" s="4"/>
      <c r="AA8" s="4"/>
      <c r="AB8" s="4"/>
      <c r="AC8" s="4"/>
      <c r="AD8" s="4"/>
      <c r="AE8" s="4"/>
      <c r="AF8" s="4"/>
      <c r="AG8" s="4"/>
      <c r="AH8" s="4"/>
      <c r="AI8" s="4"/>
    </row>
    <row r="9" spans="1:35" s="5" customFormat="1" ht="15" customHeight="1" x14ac:dyDescent="0.45">
      <c r="A9" s="498" t="s">
        <v>29</v>
      </c>
      <c r="B9" s="290"/>
      <c r="C9" s="290"/>
      <c r="D9" s="568"/>
      <c r="E9" s="290"/>
      <c r="F9" s="114"/>
      <c r="G9" s="114"/>
      <c r="H9" s="290"/>
      <c r="I9" s="290"/>
      <c r="J9" s="568"/>
      <c r="K9" s="290"/>
      <c r="L9" s="290"/>
      <c r="M9" s="290"/>
      <c r="N9" s="568"/>
      <c r="O9" s="290"/>
      <c r="P9" s="290"/>
      <c r="Q9" s="25"/>
      <c r="R9" s="499"/>
      <c r="S9" s="499"/>
      <c r="T9" s="499"/>
      <c r="U9" s="499"/>
      <c r="V9" s="499"/>
      <c r="W9" s="4"/>
      <c r="X9" s="4"/>
      <c r="Y9" s="4"/>
      <c r="Z9" s="4"/>
      <c r="AA9" s="4"/>
      <c r="AB9" s="4"/>
      <c r="AC9" s="4"/>
      <c r="AD9" s="4"/>
      <c r="AE9" s="4"/>
      <c r="AF9" s="4"/>
      <c r="AG9" s="4"/>
      <c r="AH9" s="4"/>
      <c r="AI9" s="4"/>
    </row>
    <row r="10" spans="1:35" s="9" customFormat="1" ht="15" customHeight="1" x14ac:dyDescent="0.45">
      <c r="A10" s="493" t="s">
        <v>68</v>
      </c>
      <c r="B10" s="328"/>
      <c r="C10" s="328"/>
      <c r="D10" s="568"/>
      <c r="E10" s="328"/>
      <c r="F10" s="440"/>
      <c r="G10" s="440">
        <f>+E10-F10</f>
        <v>0</v>
      </c>
      <c r="H10" s="329"/>
      <c r="I10" s="330"/>
      <c r="J10" s="568"/>
      <c r="K10" s="329"/>
      <c r="L10" s="329"/>
      <c r="M10" s="315"/>
      <c r="N10" s="568"/>
      <c r="O10" s="329"/>
      <c r="P10" s="329"/>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282" t="s">
        <v>121</v>
      </c>
      <c r="B11" s="234">
        <f>SUM(B10:B10)</f>
        <v>0</v>
      </c>
      <c r="C11" s="234">
        <f>SUM(C10:C10)</f>
        <v>0</v>
      </c>
      <c r="D11" s="568"/>
      <c r="E11" s="234">
        <f>SUM(E10:E10)</f>
        <v>0</v>
      </c>
      <c r="F11" s="428">
        <f>SUM(F10:F10)</f>
        <v>0</v>
      </c>
      <c r="G11" s="428">
        <f>SUM(G10:G10)</f>
        <v>0</v>
      </c>
      <c r="H11" s="277">
        <f>SUM(H10:H10)</f>
        <v>0</v>
      </c>
      <c r="I11" s="277"/>
      <c r="J11" s="568"/>
      <c r="K11" s="277">
        <f>SUM(K10:K10)</f>
        <v>0</v>
      </c>
      <c r="L11" s="277">
        <f>SUM(L10:L10)</f>
        <v>0</v>
      </c>
      <c r="M11" s="276">
        <f>SUM(M10:M10)</f>
        <v>0</v>
      </c>
      <c r="N11" s="568"/>
      <c r="O11" s="277">
        <f>SUM(O10:O10)</f>
        <v>0</v>
      </c>
      <c r="P11" s="277">
        <f>SUM(P10:P10)</f>
        <v>0</v>
      </c>
      <c r="Q11" s="241"/>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10"/>
      <c r="X14" s="10"/>
      <c r="Y14" s="10"/>
      <c r="Z14" s="10"/>
      <c r="AA14" s="10"/>
      <c r="AB14" s="10"/>
      <c r="AC14" s="10"/>
      <c r="AD14" s="10"/>
      <c r="AE14" s="10"/>
      <c r="AF14" s="10"/>
      <c r="AG14" s="10"/>
      <c r="AH14" s="10"/>
      <c r="AI14" s="10"/>
    </row>
    <row r="15" spans="1:35" s="13" customFormat="1" ht="15" customHeight="1" x14ac:dyDescent="0.45">
      <c r="A15" s="493" t="s">
        <v>99</v>
      </c>
      <c r="B15" s="320"/>
      <c r="C15" s="320"/>
      <c r="D15" s="568"/>
      <c r="E15" s="320"/>
      <c r="F15" s="438"/>
      <c r="G15" s="440">
        <f>+E15-F15</f>
        <v>0</v>
      </c>
      <c r="H15" s="317"/>
      <c r="I15" s="315"/>
      <c r="J15" s="568"/>
      <c r="K15" s="317"/>
      <c r="L15" s="317"/>
      <c r="M15" s="315"/>
      <c r="N15" s="568"/>
      <c r="O15" s="317"/>
      <c r="P15" s="317"/>
      <c r="Q15" s="22"/>
      <c r="R15" s="503"/>
      <c r="S15" s="503"/>
      <c r="T15" s="503"/>
      <c r="U15" s="503"/>
      <c r="V15" s="503"/>
      <c r="W15" s="12"/>
      <c r="X15" s="12"/>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c r="N16" s="568"/>
      <c r="O16" s="299"/>
      <c r="P16" s="299"/>
      <c r="Q16" s="22"/>
      <c r="R16" s="499"/>
      <c r="S16" s="499"/>
      <c r="T16" s="499"/>
      <c r="U16" s="499"/>
      <c r="V16" s="499"/>
      <c r="W16" s="12"/>
      <c r="X16" s="12"/>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c r="N17" s="568"/>
      <c r="O17" s="299"/>
      <c r="P17" s="299"/>
      <c r="Q17" s="22"/>
      <c r="R17" s="499"/>
      <c r="S17" s="499"/>
      <c r="T17" s="499"/>
      <c r="U17" s="499"/>
      <c r="V17" s="499"/>
      <c r="W17" s="12"/>
      <c r="X17" s="12"/>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c r="N18" s="568"/>
      <c r="O18" s="299"/>
      <c r="P18" s="299"/>
      <c r="Q18" s="22"/>
      <c r="R18" s="499"/>
      <c r="S18" s="499"/>
      <c r="T18" s="499"/>
      <c r="U18" s="499"/>
      <c r="V18" s="499"/>
      <c r="W18" s="12"/>
      <c r="X18" s="12"/>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c r="N19" s="568"/>
      <c r="O19" s="299"/>
      <c r="P19" s="299"/>
      <c r="Q19" s="22"/>
      <c r="R19" s="499"/>
      <c r="S19" s="499"/>
      <c r="T19" s="499"/>
      <c r="U19" s="499"/>
      <c r="V19" s="499"/>
      <c r="W19" s="12"/>
      <c r="X19" s="12"/>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c r="N20" s="568"/>
      <c r="O20" s="299"/>
      <c r="P20" s="299"/>
      <c r="Q20" s="22"/>
      <c r="R20" s="499"/>
      <c r="S20" s="499"/>
      <c r="T20" s="499"/>
      <c r="U20" s="499"/>
      <c r="V20" s="499"/>
      <c r="W20" s="12"/>
      <c r="X20" s="12"/>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c r="N21" s="568"/>
      <c r="O21" s="299"/>
      <c r="P21" s="299"/>
      <c r="Q21" s="22"/>
      <c r="R21" s="499"/>
      <c r="S21" s="499"/>
      <c r="T21" s="499"/>
      <c r="U21" s="499"/>
      <c r="V21" s="499"/>
      <c r="W21" s="12"/>
      <c r="X21" s="12"/>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22"/>
      <c r="J22" s="568"/>
      <c r="K22" s="299"/>
      <c r="L22" s="299"/>
      <c r="M22" s="300"/>
      <c r="N22" s="568"/>
      <c r="O22" s="299"/>
      <c r="P22" s="299"/>
      <c r="Q22" s="22"/>
      <c r="R22" s="499"/>
      <c r="S22" s="499"/>
      <c r="T22" s="499"/>
      <c r="U22" s="499"/>
      <c r="V22" s="499"/>
      <c r="W22" s="12"/>
      <c r="X22" s="12"/>
      <c r="Y22" s="12"/>
      <c r="Z22" s="12"/>
      <c r="AA22" s="12"/>
      <c r="AB22" s="12"/>
      <c r="AC22" s="12"/>
      <c r="AD22" s="12"/>
      <c r="AE22" s="12"/>
      <c r="AF22" s="12"/>
      <c r="AG22" s="12"/>
      <c r="AH22" s="12"/>
      <c r="AI22" s="12"/>
    </row>
    <row r="23" spans="1:35" s="13" customFormat="1" ht="15" customHeight="1" x14ac:dyDescent="0.45">
      <c r="A23" s="82" t="s">
        <v>101</v>
      </c>
      <c r="B23" s="321"/>
      <c r="C23" s="321"/>
      <c r="D23" s="568"/>
      <c r="E23" s="321"/>
      <c r="F23" s="435"/>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8"/>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116"/>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22"/>
      <c r="R23" s="499"/>
      <c r="S23" s="499"/>
      <c r="T23" s="499"/>
      <c r="U23" s="499"/>
      <c r="V23" s="499"/>
      <c r="W23" s="12"/>
      <c r="X23" s="12"/>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6">
        <f t="shared" si="1"/>
        <v>0</v>
      </c>
      <c r="J24" s="568"/>
      <c r="K24" s="246">
        <f t="shared" si="1"/>
        <v>0</v>
      </c>
      <c r="L24" s="246">
        <f t="shared" si="1"/>
        <v>0</v>
      </c>
      <c r="M24" s="76">
        <f t="shared" si="1"/>
        <v>0</v>
      </c>
      <c r="N24" s="568"/>
      <c r="O24" s="246">
        <f t="shared" si="1"/>
        <v>0</v>
      </c>
      <c r="P24" s="246">
        <f t="shared" si="1"/>
        <v>0</v>
      </c>
      <c r="Q24" s="22"/>
      <c r="R24" s="499"/>
      <c r="S24" s="499"/>
      <c r="T24" s="499"/>
      <c r="U24" s="499"/>
      <c r="V24" s="499"/>
      <c r="W24" s="14"/>
      <c r="X24" s="14"/>
      <c r="Y24" s="14"/>
      <c r="Z24" s="14"/>
      <c r="AA24" s="14"/>
      <c r="AB24" s="14"/>
      <c r="AC24" s="14"/>
      <c r="AD24" s="14"/>
      <c r="AE24" s="14"/>
      <c r="AF24" s="14"/>
      <c r="AG24" s="14"/>
      <c r="AH24" s="14"/>
      <c r="AI24" s="14"/>
    </row>
    <row r="25" spans="1:35" s="5" customFormat="1" ht="28.5" x14ac:dyDescent="0.45">
      <c r="A25" s="494" t="s">
        <v>102</v>
      </c>
      <c r="B25" s="304"/>
      <c r="C25" s="304"/>
      <c r="D25" s="568"/>
      <c r="E25" s="304"/>
      <c r="F25" s="93"/>
      <c r="G25" s="93">
        <f t="shared" si="0"/>
        <v>0</v>
      </c>
      <c r="H25" s="299"/>
      <c r="I25" s="300"/>
      <c r="J25" s="568"/>
      <c r="K25" s="299"/>
      <c r="L25" s="299"/>
      <c r="M25" s="300"/>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282" t="s">
        <v>47</v>
      </c>
      <c r="B28" s="234">
        <f>SUM(B24:B27)</f>
        <v>0</v>
      </c>
      <c r="C28" s="234">
        <f>SUM(C24:C27)</f>
        <v>0</v>
      </c>
      <c r="D28" s="568"/>
      <c r="E28" s="234">
        <f>SUM(E24:E27)</f>
        <v>0</v>
      </c>
      <c r="F28" s="428">
        <f>SUM(F24:F27)</f>
        <v>0</v>
      </c>
      <c r="G28" s="428">
        <f>SUM(G24:G27)</f>
        <v>0</v>
      </c>
      <c r="H28" s="277">
        <f>SUM(H24:H27)</f>
        <v>0</v>
      </c>
      <c r="I28" s="277"/>
      <c r="J28" s="568"/>
      <c r="K28" s="277">
        <f>SUM(K24:K27)</f>
        <v>0</v>
      </c>
      <c r="L28" s="277">
        <f>SUM(L24:L27)</f>
        <v>0</v>
      </c>
      <c r="M28" s="276"/>
      <c r="N28" s="568"/>
      <c r="O28" s="277">
        <f>SUM(O24:O27)</f>
        <v>0</v>
      </c>
      <c r="P28" s="277">
        <f>SUM(P24:P27)</f>
        <v>0</v>
      </c>
      <c r="Q28" s="241"/>
      <c r="R28" s="499"/>
      <c r="S28" s="499"/>
      <c r="T28" s="499"/>
      <c r="U28" s="499"/>
      <c r="V28" s="499"/>
      <c r="W28" s="14"/>
      <c r="X28" s="14"/>
      <c r="Y28" s="14"/>
      <c r="Z28" s="14"/>
      <c r="AA28" s="14"/>
      <c r="AB28" s="14"/>
      <c r="AC28" s="14"/>
      <c r="AD28" s="14"/>
      <c r="AE28" s="14"/>
      <c r="AF28" s="14"/>
      <c r="AG28" s="14"/>
      <c r="AH28" s="14"/>
      <c r="AI28" s="14"/>
    </row>
    <row r="29" spans="1:35" s="15" customFormat="1" ht="17.25" customHeight="1" x14ac:dyDescent="0.45">
      <c r="A29" s="582" t="s">
        <v>48</v>
      </c>
      <c r="B29" s="583">
        <f>+B11-B28</f>
        <v>0</v>
      </c>
      <c r="C29" s="583">
        <f>+C11-C28</f>
        <v>0</v>
      </c>
      <c r="D29" s="568"/>
      <c r="E29" s="583">
        <f>+E11-E28</f>
        <v>0</v>
      </c>
      <c r="F29" s="584">
        <f>+F11-F28</f>
        <v>0</v>
      </c>
      <c r="G29" s="584">
        <f>+G11-G28</f>
        <v>0</v>
      </c>
      <c r="H29" s="585">
        <f>+H11-H28</f>
        <v>0</v>
      </c>
      <c r="I29" s="585"/>
      <c r="J29" s="568"/>
      <c r="K29" s="585">
        <f>+K11-K28</f>
        <v>0</v>
      </c>
      <c r="L29" s="585">
        <f>+L11-L28</f>
        <v>0</v>
      </c>
      <c r="M29" s="586"/>
      <c r="N29" s="568"/>
      <c r="O29" s="585">
        <f>+O11-O28</f>
        <v>0</v>
      </c>
      <c r="P29" s="585">
        <f>+P11-P28</f>
        <v>0</v>
      </c>
      <c r="Q29" s="241"/>
      <c r="R29" s="503"/>
      <c r="S29" s="503"/>
      <c r="T29" s="503"/>
      <c r="U29" s="503"/>
      <c r="V29" s="503"/>
      <c r="W29" s="14"/>
      <c r="X29" s="14"/>
      <c r="Y29" s="14"/>
      <c r="Z29" s="14"/>
      <c r="AA29" s="14"/>
      <c r="AB29" s="14"/>
      <c r="AC29" s="14"/>
      <c r="AD29" s="14"/>
      <c r="AE29" s="14"/>
      <c r="AF29" s="14"/>
      <c r="AG29" s="14"/>
      <c r="AH29" s="14"/>
      <c r="AI29" s="14"/>
    </row>
    <row r="30" spans="1:35" s="5" customFormat="1" ht="9" customHeight="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177" t="s">
        <v>89</v>
      </c>
      <c r="B31" s="451"/>
      <c r="C31" s="451">
        <f>+B33</f>
        <v>0</v>
      </c>
      <c r="D31" s="298"/>
      <c r="E31" s="81">
        <f>+C33</f>
        <v>0</v>
      </c>
      <c r="F31" s="114">
        <f>+E31</f>
        <v>0</v>
      </c>
      <c r="G31" s="114">
        <f>+E31-F31</f>
        <v>0</v>
      </c>
      <c r="H31" s="83">
        <f>+E33</f>
        <v>0</v>
      </c>
      <c r="I31" s="73"/>
      <c r="J31" s="298"/>
      <c r="K31" s="83">
        <f>+H33</f>
        <v>0</v>
      </c>
      <c r="L31" s="83">
        <f>+K33</f>
        <v>0</v>
      </c>
      <c r="M31" s="73"/>
      <c r="N31" s="298"/>
      <c r="O31" s="83">
        <f>+L33</f>
        <v>0</v>
      </c>
      <c r="P31" s="83">
        <f>+O33</f>
        <v>0</v>
      </c>
      <c r="Q31" s="25"/>
      <c r="R31" s="499"/>
      <c r="S31" s="499"/>
      <c r="T31" s="499"/>
      <c r="U31" s="499"/>
      <c r="V31" s="499"/>
      <c r="W31" s="8"/>
      <c r="X31" s="8"/>
      <c r="Y31" s="8"/>
      <c r="Z31" s="8"/>
      <c r="AA31" s="8"/>
      <c r="AB31" s="8"/>
      <c r="AC31" s="8"/>
      <c r="AD31" s="8"/>
      <c r="AE31" s="8"/>
      <c r="AF31" s="8"/>
      <c r="AG31" s="8"/>
      <c r="AH31" s="8"/>
      <c r="AI31" s="8"/>
    </row>
    <row r="32" spans="1:35" s="92" customFormat="1" ht="15.75" x14ac:dyDescent="0.45">
      <c r="A32" s="86" t="s">
        <v>48</v>
      </c>
      <c r="B32" s="133">
        <f>+B29</f>
        <v>0</v>
      </c>
      <c r="C32" s="133">
        <f>+C29</f>
        <v>0</v>
      </c>
      <c r="D32" s="313"/>
      <c r="E32" s="87">
        <f>+E29</f>
        <v>0</v>
      </c>
      <c r="F32" s="93">
        <f>+F29</f>
        <v>0</v>
      </c>
      <c r="G32" s="93">
        <f>+E32-F32</f>
        <v>0</v>
      </c>
      <c r="H32" s="88">
        <f>+H29</f>
        <v>0</v>
      </c>
      <c r="I32" s="89"/>
      <c r="J32" s="313"/>
      <c r="K32" s="88">
        <f>+K29</f>
        <v>0</v>
      </c>
      <c r="L32" s="88">
        <f>+L29</f>
        <v>0</v>
      </c>
      <c r="M32" s="89"/>
      <c r="N32" s="313"/>
      <c r="O32" s="88">
        <f>+O29</f>
        <v>0</v>
      </c>
      <c r="P32" s="88">
        <f>+P29</f>
        <v>0</v>
      </c>
      <c r="Q32" s="90"/>
      <c r="R32" s="501"/>
      <c r="S32" s="501"/>
      <c r="T32" s="501"/>
      <c r="U32" s="501"/>
      <c r="V32" s="501"/>
      <c r="W32" s="91"/>
      <c r="X32" s="91"/>
      <c r="Y32" s="91"/>
      <c r="Z32" s="91"/>
      <c r="AA32" s="91"/>
      <c r="AB32" s="91"/>
      <c r="AC32" s="91"/>
      <c r="AD32" s="91"/>
      <c r="AE32" s="91"/>
      <c r="AF32" s="91"/>
      <c r="AG32" s="91"/>
      <c r="AH32" s="91"/>
      <c r="AI32" s="91"/>
    </row>
    <row r="33" spans="1:35" s="5" customFormat="1" ht="15.75" x14ac:dyDescent="0.45">
      <c r="A33" s="82" t="s">
        <v>113</v>
      </c>
      <c r="B33" s="451">
        <f>+B31+B32</f>
        <v>0</v>
      </c>
      <c r="C33" s="451">
        <f>+C31+C32</f>
        <v>0</v>
      </c>
      <c r="D33" s="298"/>
      <c r="E33" s="81">
        <f>+E31+E32</f>
        <v>0</v>
      </c>
      <c r="F33" s="114">
        <f>+F31+F32</f>
        <v>0</v>
      </c>
      <c r="G33" s="114">
        <f>+G31+G32</f>
        <v>0</v>
      </c>
      <c r="H33" s="83">
        <f>+H31+H32</f>
        <v>0</v>
      </c>
      <c r="I33" s="73"/>
      <c r="J33" s="298"/>
      <c r="K33" s="83">
        <f>+K31+K32</f>
        <v>0</v>
      </c>
      <c r="L33" s="83">
        <f>+L31+L32</f>
        <v>0</v>
      </c>
      <c r="M33" s="73"/>
      <c r="N33" s="298"/>
      <c r="O33" s="83">
        <f>+O31+O32</f>
        <v>0</v>
      </c>
      <c r="P33" s="83">
        <f>+P31+P32</f>
        <v>0</v>
      </c>
      <c r="Q33" s="31"/>
      <c r="R33" s="504"/>
      <c r="S33" s="504"/>
      <c r="T33" s="504"/>
      <c r="U33" s="504"/>
      <c r="V33" s="504"/>
      <c r="W33" s="4"/>
      <c r="X33" s="4"/>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B35" s="506"/>
      <c r="C35" s="506"/>
      <c r="D35" s="506"/>
      <c r="E35" s="506"/>
      <c r="F35" s="511"/>
      <c r="G35" s="511"/>
      <c r="H35" s="511"/>
      <c r="J35" s="507"/>
      <c r="N35" s="507"/>
      <c r="R35" s="504"/>
      <c r="S35" s="504"/>
      <c r="T35" s="504"/>
      <c r="U35" s="504"/>
      <c r="V35" s="504"/>
    </row>
    <row r="36" spans="1:35" s="505" customFormat="1" x14ac:dyDescent="0.45">
      <c r="B36" s="506"/>
      <c r="C36" s="506"/>
      <c r="D36" s="506"/>
      <c r="E36" s="506"/>
      <c r="F36" s="511"/>
      <c r="G36" s="511"/>
      <c r="H36" s="511"/>
      <c r="J36" s="507"/>
      <c r="N36" s="507"/>
      <c r="R36" s="504"/>
      <c r="S36" s="504"/>
      <c r="T36" s="504"/>
      <c r="U36" s="504"/>
      <c r="V36" s="504"/>
    </row>
    <row r="37" spans="1:35" s="505" customFormat="1" x14ac:dyDescent="0.45">
      <c r="B37" s="506"/>
      <c r="C37" s="506"/>
      <c r="D37" s="506"/>
      <c r="E37" s="506"/>
      <c r="F37" s="511"/>
      <c r="G37" s="511"/>
      <c r="H37" s="511"/>
      <c r="J37" s="507"/>
      <c r="N37" s="507"/>
      <c r="R37" s="504"/>
      <c r="S37" s="504"/>
      <c r="T37" s="504"/>
      <c r="U37" s="504"/>
      <c r="V37" s="504"/>
    </row>
    <row r="38" spans="1:35" s="505" customFormat="1" x14ac:dyDescent="0.45">
      <c r="B38" s="506"/>
      <c r="C38" s="506"/>
      <c r="D38" s="506"/>
      <c r="E38" s="506"/>
      <c r="F38" s="511"/>
      <c r="G38" s="511"/>
      <c r="H38" s="511"/>
      <c r="J38" s="507"/>
      <c r="N38" s="507"/>
      <c r="R38" s="504"/>
      <c r="S38" s="504"/>
      <c r="T38" s="504"/>
      <c r="U38" s="504"/>
      <c r="V38" s="504"/>
    </row>
    <row r="39" spans="1:35" s="505" customFormat="1" x14ac:dyDescent="0.45">
      <c r="B39" s="506"/>
      <c r="C39" s="506"/>
      <c r="D39" s="506"/>
      <c r="E39" s="506"/>
      <c r="F39" s="511"/>
      <c r="G39" s="511"/>
      <c r="H39" s="511"/>
      <c r="J39" s="507"/>
      <c r="N39" s="507"/>
      <c r="R39" s="504"/>
      <c r="S39" s="504"/>
      <c r="T39" s="504"/>
      <c r="U39" s="504"/>
      <c r="V39" s="504"/>
    </row>
    <row r="40" spans="1:35" s="505" customFormat="1" x14ac:dyDescent="0.45">
      <c r="B40" s="506"/>
      <c r="C40" s="506"/>
      <c r="D40" s="506"/>
      <c r="E40" s="506"/>
      <c r="F40" s="511"/>
      <c r="G40" s="511"/>
      <c r="H40" s="511"/>
      <c r="J40" s="507"/>
      <c r="N40" s="507"/>
      <c r="R40" s="504"/>
      <c r="S40" s="504"/>
      <c r="T40" s="504"/>
      <c r="U40" s="504"/>
      <c r="V40" s="504"/>
    </row>
    <row r="41" spans="1:35" s="505" customFormat="1" x14ac:dyDescent="0.45">
      <c r="B41" s="506"/>
      <c r="C41" s="506"/>
      <c r="D41" s="506"/>
      <c r="E41" s="506"/>
      <c r="F41" s="511"/>
      <c r="G41" s="511"/>
      <c r="H41" s="511"/>
      <c r="J41" s="507"/>
      <c r="N41" s="507"/>
      <c r="R41" s="504"/>
      <c r="S41" s="504"/>
      <c r="T41" s="504"/>
      <c r="U41" s="504"/>
      <c r="V41" s="504"/>
    </row>
    <row r="42" spans="1:35" s="505" customFormat="1" x14ac:dyDescent="0.45">
      <c r="B42" s="506"/>
      <c r="C42" s="506"/>
      <c r="D42" s="506"/>
      <c r="E42" s="506"/>
      <c r="F42" s="511"/>
      <c r="G42" s="511"/>
      <c r="H42" s="511"/>
      <c r="J42" s="507"/>
      <c r="N42" s="507"/>
      <c r="R42" s="504"/>
      <c r="S42" s="504"/>
      <c r="T42" s="504"/>
      <c r="U42" s="504"/>
      <c r="V42" s="504"/>
    </row>
    <row r="43" spans="1:35" s="505" customFormat="1" x14ac:dyDescent="0.45">
      <c r="B43" s="506"/>
      <c r="C43" s="506"/>
      <c r="D43" s="506"/>
      <c r="E43" s="506"/>
      <c r="F43" s="511"/>
      <c r="G43" s="511"/>
      <c r="H43" s="511"/>
      <c r="J43" s="507"/>
      <c r="N43" s="507"/>
      <c r="R43" s="504"/>
      <c r="S43" s="504"/>
      <c r="T43" s="504"/>
      <c r="U43" s="504"/>
      <c r="V43" s="504"/>
    </row>
    <row r="44" spans="1:35" s="505" customFormat="1" x14ac:dyDescent="0.45">
      <c r="B44" s="506"/>
      <c r="C44" s="506"/>
      <c r="D44" s="506"/>
      <c r="E44" s="506"/>
      <c r="F44" s="511"/>
      <c r="G44" s="511"/>
      <c r="H44" s="511"/>
      <c r="J44" s="507"/>
      <c r="N44" s="507"/>
      <c r="R44" s="504"/>
      <c r="S44" s="504"/>
      <c r="T44" s="504"/>
      <c r="U44" s="504"/>
      <c r="V44" s="504"/>
    </row>
    <row r="45" spans="1:35" s="505" customFormat="1" x14ac:dyDescent="0.45">
      <c r="B45" s="506"/>
      <c r="C45" s="506"/>
      <c r="D45" s="506"/>
      <c r="E45" s="506"/>
      <c r="F45" s="511"/>
      <c r="G45" s="511"/>
      <c r="H45" s="511"/>
      <c r="J45" s="507"/>
      <c r="N45" s="507"/>
      <c r="R45" s="504"/>
      <c r="S45" s="504"/>
      <c r="T45" s="504"/>
      <c r="U45" s="504"/>
      <c r="V45" s="504"/>
    </row>
    <row r="46" spans="1:35" s="505" customFormat="1" x14ac:dyDescent="0.45">
      <c r="B46" s="506"/>
      <c r="C46" s="506"/>
      <c r="D46" s="506"/>
      <c r="E46" s="506"/>
      <c r="F46" s="511"/>
      <c r="G46" s="511"/>
      <c r="H46" s="511"/>
      <c r="J46" s="507"/>
      <c r="N46" s="507"/>
      <c r="R46" s="504"/>
      <c r="S46" s="504"/>
      <c r="T46" s="504"/>
      <c r="U46" s="504"/>
      <c r="V46" s="504"/>
    </row>
    <row r="47" spans="1:35" s="505" customFormat="1" x14ac:dyDescent="0.45">
      <c r="B47" s="506"/>
      <c r="C47" s="506"/>
      <c r="D47" s="506"/>
      <c r="E47" s="506"/>
      <c r="F47" s="511"/>
      <c r="G47" s="511"/>
      <c r="H47" s="511"/>
      <c r="J47" s="507"/>
      <c r="N47" s="507"/>
      <c r="R47" s="504"/>
      <c r="S47" s="504"/>
      <c r="T47" s="504"/>
      <c r="U47" s="504"/>
      <c r="V47" s="504"/>
    </row>
    <row r="48" spans="1:35" s="505" customFormat="1" x14ac:dyDescent="0.45">
      <c r="B48" s="506"/>
      <c r="C48" s="506"/>
      <c r="D48" s="506"/>
      <c r="E48" s="506"/>
      <c r="F48" s="511"/>
      <c r="G48" s="511"/>
      <c r="H48" s="511"/>
      <c r="J48" s="507"/>
      <c r="N48" s="507"/>
      <c r="R48" s="504"/>
      <c r="S48" s="504"/>
      <c r="T48" s="504"/>
      <c r="U48" s="504"/>
      <c r="V48" s="504"/>
    </row>
    <row r="49" spans="2:22" s="505" customFormat="1" x14ac:dyDescent="0.45">
      <c r="B49" s="506"/>
      <c r="C49" s="506"/>
      <c r="D49" s="506"/>
      <c r="E49" s="506"/>
      <c r="F49" s="511"/>
      <c r="G49" s="511"/>
      <c r="H49" s="511"/>
      <c r="J49" s="507"/>
      <c r="N49" s="507"/>
      <c r="R49" s="504"/>
      <c r="S49" s="504"/>
      <c r="T49" s="504"/>
      <c r="U49" s="504"/>
      <c r="V49" s="504"/>
    </row>
    <row r="50" spans="2:22" s="505" customFormat="1" x14ac:dyDescent="0.45">
      <c r="B50" s="506"/>
      <c r="C50" s="506"/>
      <c r="D50" s="506"/>
      <c r="E50" s="506"/>
      <c r="F50" s="511"/>
      <c r="G50" s="511"/>
      <c r="H50" s="511"/>
      <c r="J50" s="507"/>
      <c r="N50" s="507"/>
      <c r="R50" s="504"/>
      <c r="S50" s="504"/>
      <c r="T50" s="504"/>
      <c r="U50" s="504"/>
      <c r="V50" s="504"/>
    </row>
  </sheetData>
  <protectedRanges>
    <protectedRange sqref="A34:XFD35 A39:XFD233 A36:A38 Q36:XFD38" name="Range3"/>
    <protectedRange sqref="K10:L10 O10:P10 H10" name="UnitEdit"/>
    <protectedRange sqref="R1:IM1 R9:IM11 R3:IM3 R8 Y8:IM8 R13:IM1048576 R12 T12:IM12" name="Range2"/>
    <protectedRange sqref="R4:IM4 R5 Y5:IM5 S5:X8" name="Range2_1"/>
    <protectedRange sqref="R6:R7 Y6:IM7" name="Range2_2"/>
    <protectedRange sqref="R2:IM2" name="Range2_3"/>
    <protectedRange sqref="H15:H22 H25:H27 K15:L22 K25:L27" name="UnitEdit_1"/>
    <protectedRange sqref="O15:P22 O25:P27" name="UnitEdit_2"/>
    <protectedRange sqref="S12" name="Range2_4"/>
  </protectedRanges>
  <mergeCells count="8">
    <mergeCell ref="A2:M2"/>
    <mergeCell ref="O6:P6"/>
    <mergeCell ref="A3:G3"/>
    <mergeCell ref="K6:L6"/>
    <mergeCell ref="A4:P4"/>
    <mergeCell ref="A5:P5"/>
    <mergeCell ref="B6:C6"/>
    <mergeCell ref="E6:H6"/>
  </mergeCells>
  <dataValidations count="1">
    <dataValidation type="decimal" allowBlank="1" showInputMessage="1" showErrorMessage="1" error="You must enter a numerical value in this cell" sqref="H25:H27 K15:L22 O10:P10 O15:P22 K10:L10 K25:L27 H10 H15:H22 O25:P27" xr:uid="{00000000-0002-0000-0C00-000000000000}">
      <formula1>-1E+23</formula1>
      <formula2>1E+23</formula2>
    </dataValidation>
  </dataValidations>
  <pageMargins left="0.25" right="0.25" top="0.13" bottom="0.14000000000000001" header="0" footer="0"/>
  <pageSetup scale="62"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7030A0"/>
    <pageSetUpPr fitToPage="1"/>
  </sheetPr>
  <dimension ref="A1:AI50"/>
  <sheetViews>
    <sheetView topLeftCell="A4" zoomScaleNormal="100" zoomScaleSheetLayoutView="100" workbookViewId="0">
      <selection activeCell="O31" sqref="O31"/>
    </sheetView>
  </sheetViews>
  <sheetFormatPr defaultColWidth="9.1328125" defaultRowHeight="14.25" x14ac:dyDescent="0.45"/>
  <cols>
    <col min="1" max="1" width="42.1328125" style="1" customWidth="1"/>
    <col min="2" max="3" width="16.73046875" style="1" customWidth="1"/>
    <col min="4" max="4" width="1.86328125" style="1" customWidth="1"/>
    <col min="5" max="8" width="16.73046875" style="1" customWidth="1"/>
    <col min="9" max="9" width="16.73046875" style="1" hidden="1" customWidth="1"/>
    <col min="10" max="10" width="1.86328125" style="18" customWidth="1"/>
    <col min="11" max="12" width="16.73046875" style="1" customWidth="1"/>
    <col min="13" max="13" width="16.73046875" style="1" hidden="1" customWidth="1"/>
    <col min="14" max="14" width="1.86328125" style="18" customWidth="1"/>
    <col min="15" max="16" width="16.73046875" style="1" customWidth="1"/>
    <col min="17" max="17" width="0" style="1" hidden="1" customWidth="1"/>
    <col min="18" max="22" width="9.1328125" style="505"/>
    <col min="23" max="23" width="10.3984375" style="1" bestFit="1" customWidth="1"/>
    <col min="24" max="16384" width="9.1328125" style="1"/>
  </cols>
  <sheetData>
    <row r="1" spans="1:35" ht="18" x14ac:dyDescent="0.45">
      <c r="A1" s="16"/>
      <c r="B1" s="16"/>
      <c r="C1" s="16"/>
      <c r="D1" s="16"/>
      <c r="E1" s="16"/>
      <c r="F1" s="16"/>
      <c r="G1" s="16"/>
      <c r="H1" s="16"/>
      <c r="I1" s="27"/>
      <c r="J1" s="16"/>
      <c r="K1" s="27"/>
      <c r="L1" s="27"/>
      <c r="M1" s="27"/>
      <c r="N1" s="16"/>
      <c r="O1" s="27"/>
      <c r="P1" s="27"/>
      <c r="Q1" s="2"/>
      <c r="R1" s="499"/>
      <c r="S1" s="499"/>
      <c r="T1" s="499"/>
      <c r="U1" s="499"/>
      <c r="V1" s="499"/>
      <c r="W1" s="2"/>
      <c r="X1" s="2"/>
      <c r="Y1" s="2"/>
      <c r="Z1" s="2"/>
      <c r="AA1" s="2"/>
      <c r="AB1" s="2"/>
      <c r="AC1" s="2"/>
      <c r="AD1" s="2"/>
      <c r="AE1" s="2"/>
      <c r="AF1" s="2"/>
      <c r="AG1" s="2"/>
      <c r="AH1" s="2"/>
    </row>
    <row r="2" spans="1:35" s="16" customFormat="1" ht="15.4" x14ac:dyDescent="0.45">
      <c r="A2" s="604"/>
      <c r="B2" s="605"/>
      <c r="C2" s="605"/>
      <c r="D2" s="605"/>
      <c r="E2" s="605"/>
      <c r="F2" s="605"/>
      <c r="G2" s="605"/>
      <c r="H2" s="605"/>
      <c r="I2" s="605"/>
      <c r="J2" s="605"/>
      <c r="K2" s="605"/>
      <c r="L2" s="605"/>
      <c r="M2" s="605"/>
      <c r="R2" s="500"/>
      <c r="S2" s="500"/>
      <c r="T2" s="500"/>
      <c r="U2" s="500"/>
      <c r="V2" s="500"/>
    </row>
    <row r="3" spans="1:35" x14ac:dyDescent="0.45">
      <c r="A3" s="606"/>
      <c r="B3" s="606"/>
      <c r="C3" s="606"/>
      <c r="D3" s="606"/>
      <c r="E3" s="606"/>
      <c r="F3" s="606"/>
      <c r="G3" s="606"/>
      <c r="H3" s="563"/>
      <c r="I3" s="563"/>
      <c r="J3" s="19"/>
      <c r="K3" s="563"/>
      <c r="L3" s="563"/>
      <c r="M3" s="563"/>
      <c r="N3" s="19"/>
      <c r="O3" s="563"/>
      <c r="P3" s="563"/>
      <c r="Q3" s="2"/>
      <c r="R3" s="499"/>
      <c r="S3" s="499"/>
      <c r="T3" s="499"/>
      <c r="U3" s="499"/>
      <c r="V3" s="499"/>
      <c r="W3" s="2"/>
      <c r="X3" s="2"/>
      <c r="Y3" s="2"/>
      <c r="Z3" s="2"/>
      <c r="AA3" s="2"/>
      <c r="AB3" s="2"/>
      <c r="AC3" s="2"/>
      <c r="AD3" s="2"/>
      <c r="AE3" s="2"/>
      <c r="AF3" s="2"/>
      <c r="AG3" s="2"/>
      <c r="AH3" s="2"/>
    </row>
    <row r="4" spans="1:35" ht="77.25" customHeight="1" x14ac:dyDescent="0.45">
      <c r="A4" s="595" t="s">
        <v>134</v>
      </c>
      <c r="B4" s="595"/>
      <c r="C4" s="595"/>
      <c r="D4" s="595"/>
      <c r="E4" s="595"/>
      <c r="F4" s="595"/>
      <c r="G4" s="595"/>
      <c r="H4" s="595"/>
      <c r="I4" s="595"/>
      <c r="J4" s="595"/>
      <c r="K4" s="595"/>
      <c r="L4" s="595"/>
      <c r="M4" s="595"/>
      <c r="N4" s="595"/>
      <c r="O4" s="595"/>
      <c r="P4" s="595"/>
      <c r="Q4" s="2"/>
      <c r="R4" s="499"/>
      <c r="S4" s="499"/>
      <c r="T4" s="499"/>
      <c r="U4" s="499"/>
      <c r="V4" s="499"/>
      <c r="W4" s="2"/>
      <c r="X4" s="2"/>
      <c r="Y4" s="2"/>
      <c r="Z4" s="2"/>
      <c r="AA4" s="2"/>
      <c r="AB4" s="2"/>
      <c r="AC4" s="2"/>
      <c r="AD4" s="2"/>
      <c r="AE4" s="2"/>
      <c r="AF4" s="2"/>
      <c r="AG4" s="2"/>
      <c r="AH4" s="2"/>
    </row>
    <row r="5" spans="1:35" s="418" customFormat="1" ht="19.5" customHeight="1" x14ac:dyDescent="0.4">
      <c r="A5" s="607" t="s">
        <v>131</v>
      </c>
      <c r="B5" s="607"/>
      <c r="C5" s="607"/>
      <c r="D5" s="607"/>
      <c r="E5" s="607"/>
      <c r="F5" s="607"/>
      <c r="G5" s="607"/>
      <c r="H5" s="607"/>
      <c r="I5" s="607"/>
      <c r="J5" s="607"/>
      <c r="K5" s="607"/>
      <c r="L5" s="607"/>
      <c r="M5" s="607"/>
      <c r="N5" s="607"/>
      <c r="O5" s="607"/>
      <c r="P5" s="607"/>
      <c r="Q5" s="515"/>
      <c r="R5" s="553"/>
      <c r="S5" s="553"/>
      <c r="T5" s="553"/>
      <c r="U5" s="553"/>
      <c r="V5" s="553"/>
      <c r="W5" s="515"/>
      <c r="X5" s="515"/>
      <c r="Y5" s="515"/>
      <c r="Z5" s="515"/>
      <c r="AA5" s="515"/>
      <c r="AB5" s="515"/>
      <c r="AC5" s="515"/>
      <c r="AD5" s="515"/>
      <c r="AE5" s="515"/>
      <c r="AF5" s="515"/>
      <c r="AG5" s="515"/>
      <c r="AH5" s="515"/>
    </row>
    <row r="6" spans="1:35" s="5" customFormat="1" ht="15" customHeight="1" x14ac:dyDescent="0.45">
      <c r="A6" s="3"/>
      <c r="B6" s="608" t="s">
        <v>95</v>
      </c>
      <c r="C6" s="609"/>
      <c r="D6" s="567"/>
      <c r="E6" s="608" t="s">
        <v>3</v>
      </c>
      <c r="F6" s="611"/>
      <c r="G6" s="611"/>
      <c r="H6" s="609"/>
      <c r="I6" s="21"/>
      <c r="J6" s="567"/>
      <c r="K6" s="608" t="s">
        <v>4</v>
      </c>
      <c r="L6" s="609"/>
      <c r="M6" s="21"/>
      <c r="N6" s="567"/>
      <c r="O6" s="608" t="s">
        <v>5</v>
      </c>
      <c r="P6" s="609"/>
      <c r="Q6" s="21"/>
      <c r="R6" s="499"/>
      <c r="S6" s="499"/>
      <c r="T6" s="499"/>
      <c r="U6" s="499"/>
      <c r="V6" s="499"/>
      <c r="W6" s="2"/>
      <c r="X6" s="2"/>
      <c r="Y6" s="4"/>
      <c r="Z6" s="4"/>
      <c r="AA6" s="4"/>
      <c r="AB6" s="4"/>
      <c r="AC6" s="4"/>
      <c r="AD6" s="4"/>
      <c r="AE6" s="4"/>
      <c r="AF6" s="4"/>
      <c r="AG6" s="4"/>
      <c r="AH6" s="4"/>
      <c r="AI6" s="4"/>
    </row>
    <row r="7" spans="1:35" s="5" customFormat="1" ht="46.5" customHeight="1" x14ac:dyDescent="0.45">
      <c r="A7" s="6"/>
      <c r="B7" s="231" t="s">
        <v>6</v>
      </c>
      <c r="C7" s="231" t="s">
        <v>7</v>
      </c>
      <c r="D7" s="568"/>
      <c r="E7" s="231" t="s">
        <v>9</v>
      </c>
      <c r="F7" s="221" t="s">
        <v>10</v>
      </c>
      <c r="G7" s="221" t="s">
        <v>87</v>
      </c>
      <c r="H7" s="562" t="s">
        <v>12</v>
      </c>
      <c r="I7" s="562" t="s">
        <v>8</v>
      </c>
      <c r="J7" s="568"/>
      <c r="K7" s="562" t="s">
        <v>13</v>
      </c>
      <c r="L7" s="562" t="s">
        <v>14</v>
      </c>
      <c r="M7" s="562" t="s">
        <v>8</v>
      </c>
      <c r="N7" s="568"/>
      <c r="O7" s="562" t="s">
        <v>15</v>
      </c>
      <c r="P7" s="562" t="s">
        <v>16</v>
      </c>
      <c r="Q7" s="231" t="s">
        <v>8</v>
      </c>
      <c r="R7" s="499"/>
      <c r="S7" s="499"/>
      <c r="T7" s="499"/>
      <c r="U7" s="499"/>
      <c r="V7" s="499"/>
      <c r="W7" s="2"/>
      <c r="X7" s="2"/>
      <c r="Y7" s="4"/>
      <c r="Z7" s="4"/>
      <c r="AA7" s="4"/>
      <c r="AB7" s="4"/>
      <c r="AC7" s="4"/>
      <c r="AD7" s="4"/>
      <c r="AE7" s="4"/>
      <c r="AF7" s="4"/>
      <c r="AG7" s="4"/>
      <c r="AH7" s="4"/>
      <c r="AI7" s="4"/>
    </row>
    <row r="8" spans="1:35" s="5" customFormat="1" ht="15" customHeight="1" x14ac:dyDescent="0.45">
      <c r="A8" s="495" t="s">
        <v>17</v>
      </c>
      <c r="B8" s="290"/>
      <c r="C8" s="290"/>
      <c r="D8" s="568"/>
      <c r="E8" s="290"/>
      <c r="F8" s="292"/>
      <c r="G8" s="292"/>
      <c r="H8" s="290"/>
      <c r="I8" s="290"/>
      <c r="J8" s="568"/>
      <c r="K8" s="290"/>
      <c r="L8" s="290"/>
      <c r="M8" s="290"/>
      <c r="N8" s="568"/>
      <c r="O8" s="290"/>
      <c r="P8" s="290"/>
      <c r="Q8" s="25"/>
      <c r="R8" s="499"/>
      <c r="S8" s="499"/>
      <c r="T8" s="499"/>
      <c r="U8" s="499"/>
      <c r="V8" s="499"/>
      <c r="W8" s="4"/>
      <c r="X8" s="4"/>
      <c r="Y8" s="4"/>
      <c r="Z8" s="4"/>
      <c r="AA8" s="4"/>
      <c r="AB8" s="4"/>
      <c r="AC8" s="4"/>
      <c r="AD8" s="4"/>
      <c r="AE8" s="4"/>
      <c r="AF8" s="4"/>
      <c r="AG8" s="4"/>
      <c r="AH8" s="4"/>
      <c r="AI8" s="4"/>
    </row>
    <row r="9" spans="1:35" s="5" customFormat="1" ht="15" customHeight="1" x14ac:dyDescent="0.45">
      <c r="A9" s="497" t="s">
        <v>135</v>
      </c>
      <c r="B9" s="319"/>
      <c r="C9" s="319"/>
      <c r="D9" s="568"/>
      <c r="E9" s="319"/>
      <c r="F9" s="114"/>
      <c r="G9" s="114"/>
      <c r="H9" s="319"/>
      <c r="I9" s="319"/>
      <c r="J9" s="568"/>
      <c r="K9" s="319"/>
      <c r="L9" s="319"/>
      <c r="M9" s="319"/>
      <c r="N9" s="568"/>
      <c r="O9" s="319"/>
      <c r="P9" s="319"/>
      <c r="Q9" s="25"/>
      <c r="R9" s="499"/>
      <c r="S9" s="499"/>
      <c r="T9" s="499"/>
      <c r="U9" s="499"/>
      <c r="V9" s="499"/>
      <c r="W9" s="4"/>
      <c r="X9" s="4"/>
      <c r="Y9" s="4"/>
      <c r="Z9" s="4"/>
      <c r="AA9" s="4"/>
      <c r="AB9" s="4"/>
      <c r="AC9" s="4"/>
      <c r="AD9" s="4"/>
      <c r="AE9" s="4"/>
      <c r="AF9" s="4"/>
      <c r="AG9" s="4"/>
      <c r="AH9" s="4"/>
      <c r="AI9" s="4"/>
    </row>
    <row r="10" spans="1:35" s="9" customFormat="1" ht="15" customHeight="1" x14ac:dyDescent="0.45">
      <c r="A10" s="493" t="s">
        <v>68</v>
      </c>
      <c r="B10" s="320"/>
      <c r="C10" s="320"/>
      <c r="D10" s="568"/>
      <c r="E10" s="320"/>
      <c r="F10" s="438"/>
      <c r="G10" s="438">
        <f>+E10-F10</f>
        <v>0</v>
      </c>
      <c r="H10" s="314"/>
      <c r="I10" s="315"/>
      <c r="J10" s="568"/>
      <c r="K10" s="314"/>
      <c r="L10" s="314"/>
      <c r="M10" s="315"/>
      <c r="N10" s="568"/>
      <c r="O10" s="314"/>
      <c r="P10" s="314"/>
      <c r="Q10" s="22"/>
      <c r="R10" s="501"/>
      <c r="S10" s="501"/>
      <c r="T10" s="501"/>
      <c r="U10" s="501"/>
      <c r="V10" s="501"/>
      <c r="W10" s="8"/>
      <c r="X10" s="8"/>
      <c r="Y10" s="8"/>
      <c r="Z10" s="8"/>
      <c r="AA10" s="8"/>
      <c r="AB10" s="8"/>
      <c r="AC10" s="8"/>
      <c r="AD10" s="8"/>
      <c r="AE10" s="8"/>
      <c r="AF10" s="8"/>
      <c r="AG10" s="8"/>
      <c r="AH10" s="8"/>
      <c r="AI10" s="8"/>
    </row>
    <row r="11" spans="1:35" s="34" customFormat="1" ht="15" customHeight="1" x14ac:dyDescent="0.45">
      <c r="A11" s="282" t="s">
        <v>121</v>
      </c>
      <c r="B11" s="234">
        <f>SUM(B10:B10)</f>
        <v>0</v>
      </c>
      <c r="C11" s="234">
        <f>SUM(C10:C10)</f>
        <v>0</v>
      </c>
      <c r="D11" s="568"/>
      <c r="E11" s="234">
        <f>SUM(E10:E10)</f>
        <v>0</v>
      </c>
      <c r="F11" s="428">
        <f>SUM(F10:F10)</f>
        <v>0</v>
      </c>
      <c r="G11" s="428">
        <f>SUM(G10:G10)</f>
        <v>0</v>
      </c>
      <c r="H11" s="277">
        <f>SUM(H10:H10)</f>
        <v>0</v>
      </c>
      <c r="I11" s="277"/>
      <c r="J11" s="568"/>
      <c r="K11" s="277">
        <f>SUM(K10:K10)</f>
        <v>0</v>
      </c>
      <c r="L11" s="277">
        <f>SUM(L10:L10)</f>
        <v>0</v>
      </c>
      <c r="M11" s="276">
        <f>SUM(M10:M10)</f>
        <v>0</v>
      </c>
      <c r="N11" s="568"/>
      <c r="O11" s="277">
        <f>SUM(O10:O10)</f>
        <v>0</v>
      </c>
      <c r="P11" s="277">
        <f>SUM(P10:P10)</f>
        <v>0</v>
      </c>
      <c r="Q11" s="241"/>
      <c r="R11" s="501"/>
      <c r="S11" s="501"/>
      <c r="T11" s="501"/>
      <c r="U11" s="501"/>
      <c r="V11" s="501"/>
      <c r="W11" s="33"/>
      <c r="X11" s="33"/>
      <c r="Y11" s="33"/>
      <c r="Z11" s="33"/>
      <c r="AA11" s="33"/>
      <c r="AB11" s="33"/>
      <c r="AC11" s="33"/>
      <c r="AD11" s="33"/>
      <c r="AE11" s="33"/>
      <c r="AF11" s="33"/>
      <c r="AG11" s="33"/>
      <c r="AH11" s="33"/>
      <c r="AI11" s="33"/>
    </row>
    <row r="12" spans="1:35" s="9" customFormat="1" ht="15" customHeight="1" x14ac:dyDescent="0.45">
      <c r="A12" s="496"/>
      <c r="B12" s="290"/>
      <c r="C12" s="290"/>
      <c r="D12" s="568"/>
      <c r="E12" s="290"/>
      <c r="F12" s="114"/>
      <c r="G12" s="114"/>
      <c r="H12" s="290"/>
      <c r="I12" s="290"/>
      <c r="J12" s="568"/>
      <c r="K12" s="290"/>
      <c r="L12" s="290"/>
      <c r="M12" s="290"/>
      <c r="N12" s="568"/>
      <c r="O12" s="290"/>
      <c r="P12" s="290"/>
      <c r="Q12" s="25"/>
      <c r="R12" s="502"/>
      <c r="S12" s="502"/>
      <c r="T12" s="502"/>
      <c r="U12" s="502"/>
      <c r="V12" s="502"/>
      <c r="W12" s="8"/>
      <c r="X12" s="8"/>
      <c r="Y12" s="8"/>
      <c r="Z12" s="8"/>
      <c r="AA12" s="8"/>
      <c r="AB12" s="8"/>
      <c r="AC12" s="8"/>
      <c r="AD12" s="8"/>
      <c r="AE12" s="8"/>
      <c r="AF12" s="8"/>
      <c r="AG12" s="8"/>
      <c r="AH12" s="8"/>
      <c r="AI12" s="8"/>
    </row>
    <row r="13" spans="1:35" s="5" customFormat="1" ht="15.75" x14ac:dyDescent="0.45">
      <c r="A13" s="492" t="s">
        <v>32</v>
      </c>
      <c r="B13" s="293"/>
      <c r="C13" s="293"/>
      <c r="D13" s="568"/>
      <c r="E13" s="293"/>
      <c r="F13" s="114"/>
      <c r="G13" s="114"/>
      <c r="H13" s="301"/>
      <c r="I13" s="301"/>
      <c r="J13" s="568"/>
      <c r="K13" s="301"/>
      <c r="L13" s="301"/>
      <c r="M13" s="301"/>
      <c r="N13" s="568"/>
      <c r="O13" s="301"/>
      <c r="P13" s="301"/>
      <c r="Q13" s="25"/>
      <c r="R13" s="501"/>
      <c r="S13" s="501"/>
      <c r="T13" s="510"/>
      <c r="U13" s="501"/>
      <c r="V13" s="501"/>
      <c r="W13" s="4"/>
      <c r="X13" s="4"/>
      <c r="Y13" s="4"/>
      <c r="Z13" s="4"/>
      <c r="AA13" s="4"/>
      <c r="AB13" s="4"/>
      <c r="AC13" s="4"/>
      <c r="AD13" s="4"/>
      <c r="AE13" s="4"/>
      <c r="AF13" s="4"/>
      <c r="AG13" s="4"/>
      <c r="AH13" s="4"/>
      <c r="AI13" s="4"/>
    </row>
    <row r="14" spans="1:35" s="11" customFormat="1" ht="15" customHeight="1" x14ac:dyDescent="0.45">
      <c r="A14" s="74" t="s">
        <v>33</v>
      </c>
      <c r="B14" s="293"/>
      <c r="C14" s="293"/>
      <c r="D14" s="568"/>
      <c r="E14" s="293"/>
      <c r="F14" s="114"/>
      <c r="G14" s="114"/>
      <c r="H14" s="301"/>
      <c r="I14" s="301"/>
      <c r="J14" s="568"/>
      <c r="K14" s="301"/>
      <c r="L14" s="301"/>
      <c r="M14" s="301"/>
      <c r="N14" s="568"/>
      <c r="O14" s="301"/>
      <c r="P14" s="301"/>
      <c r="Q14" s="25"/>
      <c r="R14" s="499"/>
      <c r="S14" s="499"/>
      <c r="T14" s="499"/>
      <c r="U14" s="499"/>
      <c r="V14" s="499"/>
      <c r="W14" s="8"/>
      <c r="X14" s="8"/>
      <c r="Y14" s="10"/>
      <c r="Z14" s="10"/>
      <c r="AA14" s="10"/>
      <c r="AB14" s="10"/>
      <c r="AC14" s="10"/>
      <c r="AD14" s="10"/>
      <c r="AE14" s="10"/>
      <c r="AF14" s="10"/>
      <c r="AG14" s="10"/>
      <c r="AH14" s="10"/>
      <c r="AI14" s="10"/>
    </row>
    <row r="15" spans="1:35" s="13" customFormat="1" ht="15" customHeight="1" x14ac:dyDescent="0.45">
      <c r="A15" s="493" t="s">
        <v>99</v>
      </c>
      <c r="B15" s="320"/>
      <c r="C15" s="320"/>
      <c r="D15" s="568"/>
      <c r="E15" s="320"/>
      <c r="F15" s="438"/>
      <c r="G15" s="438">
        <f>+E15-F15</f>
        <v>0</v>
      </c>
      <c r="H15" s="317"/>
      <c r="I15" s="315"/>
      <c r="J15" s="568"/>
      <c r="K15" s="317"/>
      <c r="L15" s="317"/>
      <c r="M15" s="315"/>
      <c r="N15" s="568"/>
      <c r="O15" s="317"/>
      <c r="P15" s="317"/>
      <c r="Q15" s="22"/>
      <c r="R15" s="503"/>
      <c r="S15" s="503"/>
      <c r="T15" s="503"/>
      <c r="U15" s="503"/>
      <c r="V15" s="503"/>
      <c r="W15" s="4"/>
      <c r="X15" s="4"/>
      <c r="Y15" s="12"/>
      <c r="Z15" s="12"/>
      <c r="AA15" s="12"/>
      <c r="AB15" s="12"/>
      <c r="AC15" s="12"/>
      <c r="AD15" s="12"/>
      <c r="AE15" s="12"/>
      <c r="AF15" s="12"/>
      <c r="AG15" s="12"/>
      <c r="AH15" s="12"/>
      <c r="AI15" s="12"/>
    </row>
    <row r="16" spans="1:35" s="13" customFormat="1" ht="15" customHeight="1" x14ac:dyDescent="0.45">
      <c r="A16" s="493" t="s">
        <v>35</v>
      </c>
      <c r="B16" s="304"/>
      <c r="C16" s="304"/>
      <c r="D16" s="568"/>
      <c r="E16" s="304"/>
      <c r="F16" s="93"/>
      <c r="G16" s="93">
        <f>+E16-F16</f>
        <v>0</v>
      </c>
      <c r="H16" s="299"/>
      <c r="I16" s="300"/>
      <c r="J16" s="568"/>
      <c r="K16" s="299"/>
      <c r="L16" s="299"/>
      <c r="M16" s="300"/>
      <c r="N16" s="568"/>
      <c r="O16" s="299"/>
      <c r="P16" s="299"/>
      <c r="Q16" s="22"/>
      <c r="R16" s="499"/>
      <c r="S16" s="499"/>
      <c r="T16" s="499"/>
      <c r="U16" s="499"/>
      <c r="V16" s="499"/>
      <c r="W16" s="8"/>
      <c r="X16" s="8"/>
      <c r="Y16" s="12"/>
      <c r="Z16" s="12"/>
      <c r="AA16" s="12"/>
      <c r="AB16" s="12"/>
      <c r="AC16" s="12"/>
      <c r="AD16" s="12"/>
      <c r="AE16" s="12"/>
      <c r="AF16" s="12"/>
      <c r="AG16" s="12"/>
      <c r="AH16" s="12"/>
      <c r="AI16" s="12"/>
    </row>
    <row r="17" spans="1:35" s="13" customFormat="1" ht="15" customHeight="1" x14ac:dyDescent="0.45">
      <c r="A17" s="493" t="s">
        <v>36</v>
      </c>
      <c r="B17" s="304"/>
      <c r="C17" s="304"/>
      <c r="D17" s="568"/>
      <c r="E17" s="304"/>
      <c r="F17" s="93"/>
      <c r="G17" s="93">
        <f t="shared" ref="G17:G27" si="0">+E17-F17</f>
        <v>0</v>
      </c>
      <c r="H17" s="299"/>
      <c r="I17" s="300"/>
      <c r="J17" s="568"/>
      <c r="K17" s="299"/>
      <c r="L17" s="299"/>
      <c r="M17" s="300"/>
      <c r="N17" s="568"/>
      <c r="O17" s="299"/>
      <c r="P17" s="299"/>
      <c r="Q17" s="22"/>
      <c r="R17" s="499"/>
      <c r="S17" s="499"/>
      <c r="T17" s="499"/>
      <c r="U17" s="499"/>
      <c r="V17" s="499"/>
      <c r="W17" s="4"/>
      <c r="X17" s="4"/>
      <c r="Y17" s="12"/>
      <c r="Z17" s="12"/>
      <c r="AA17" s="12"/>
      <c r="AB17" s="12"/>
      <c r="AC17" s="12"/>
      <c r="AD17" s="12"/>
      <c r="AE17" s="12"/>
      <c r="AF17" s="12"/>
      <c r="AG17" s="12"/>
      <c r="AH17" s="12"/>
      <c r="AI17" s="12"/>
    </row>
    <row r="18" spans="1:35" s="13" customFormat="1" ht="15" customHeight="1" x14ac:dyDescent="0.45">
      <c r="A18" s="493" t="s">
        <v>37</v>
      </c>
      <c r="B18" s="304"/>
      <c r="C18" s="304"/>
      <c r="D18" s="568"/>
      <c r="E18" s="304"/>
      <c r="F18" s="93"/>
      <c r="G18" s="93">
        <f t="shared" si="0"/>
        <v>0</v>
      </c>
      <c r="H18" s="299"/>
      <c r="I18" s="300"/>
      <c r="J18" s="568"/>
      <c r="K18" s="299"/>
      <c r="L18" s="299"/>
      <c r="M18" s="300"/>
      <c r="N18" s="568"/>
      <c r="O18" s="299"/>
      <c r="P18" s="299"/>
      <c r="Q18" s="22"/>
      <c r="R18" s="499"/>
      <c r="S18" s="499"/>
      <c r="T18" s="499"/>
      <c r="U18" s="499"/>
      <c r="V18" s="499"/>
      <c r="W18" s="8"/>
      <c r="X18" s="8"/>
      <c r="Y18" s="12"/>
      <c r="Z18" s="12"/>
      <c r="AA18" s="12"/>
      <c r="AB18" s="12"/>
      <c r="AC18" s="12"/>
      <c r="AD18" s="12"/>
      <c r="AE18" s="12"/>
      <c r="AF18" s="12"/>
      <c r="AG18" s="12"/>
      <c r="AH18" s="12"/>
      <c r="AI18" s="12"/>
    </row>
    <row r="19" spans="1:35" s="13" customFormat="1" ht="15" customHeight="1" x14ac:dyDescent="0.45">
      <c r="A19" s="493" t="s">
        <v>38</v>
      </c>
      <c r="B19" s="304"/>
      <c r="C19" s="304"/>
      <c r="D19" s="568"/>
      <c r="E19" s="304"/>
      <c r="F19" s="93"/>
      <c r="G19" s="93">
        <f t="shared" si="0"/>
        <v>0</v>
      </c>
      <c r="H19" s="299"/>
      <c r="I19" s="300"/>
      <c r="J19" s="568"/>
      <c r="K19" s="299"/>
      <c r="L19" s="299"/>
      <c r="M19" s="300"/>
      <c r="N19" s="568"/>
      <c r="O19" s="299"/>
      <c r="P19" s="299"/>
      <c r="Q19" s="22"/>
      <c r="R19" s="499"/>
      <c r="S19" s="499"/>
      <c r="T19" s="499"/>
      <c r="U19" s="499"/>
      <c r="V19" s="499"/>
      <c r="W19" s="4"/>
      <c r="X19" s="4"/>
      <c r="Y19" s="12"/>
      <c r="Z19" s="12"/>
      <c r="AA19" s="12"/>
      <c r="AB19" s="12"/>
      <c r="AC19" s="12"/>
      <c r="AD19" s="12"/>
      <c r="AE19" s="12"/>
      <c r="AF19" s="12"/>
      <c r="AG19" s="12"/>
      <c r="AH19" s="12"/>
      <c r="AI19" s="12"/>
    </row>
    <row r="20" spans="1:35" s="13" customFormat="1" ht="15" customHeight="1" x14ac:dyDescent="0.45">
      <c r="A20" s="493" t="s">
        <v>39</v>
      </c>
      <c r="B20" s="304"/>
      <c r="C20" s="304"/>
      <c r="D20" s="568"/>
      <c r="E20" s="304"/>
      <c r="F20" s="93"/>
      <c r="G20" s="93">
        <f t="shared" si="0"/>
        <v>0</v>
      </c>
      <c r="H20" s="299"/>
      <c r="I20" s="300"/>
      <c r="J20" s="568"/>
      <c r="K20" s="299"/>
      <c r="L20" s="299"/>
      <c r="M20" s="300"/>
      <c r="N20" s="568"/>
      <c r="O20" s="299"/>
      <c r="P20" s="299"/>
      <c r="Q20" s="22"/>
      <c r="R20" s="499"/>
      <c r="S20" s="499"/>
      <c r="T20" s="499"/>
      <c r="U20" s="499"/>
      <c r="V20" s="499"/>
      <c r="W20" s="8"/>
      <c r="X20" s="8"/>
      <c r="Y20" s="12"/>
      <c r="Z20" s="12"/>
      <c r="AA20" s="12"/>
      <c r="AB20" s="12"/>
      <c r="AC20" s="12"/>
      <c r="AD20" s="12"/>
      <c r="AE20" s="12"/>
      <c r="AF20" s="12"/>
      <c r="AG20" s="12"/>
      <c r="AH20" s="12"/>
      <c r="AI20" s="12"/>
    </row>
    <row r="21" spans="1:35" s="13" customFormat="1" ht="15" customHeight="1" x14ac:dyDescent="0.45">
      <c r="A21" s="493" t="s">
        <v>40</v>
      </c>
      <c r="B21" s="304"/>
      <c r="C21" s="304"/>
      <c r="D21" s="568"/>
      <c r="E21" s="304"/>
      <c r="F21" s="93"/>
      <c r="G21" s="93">
        <f t="shared" si="0"/>
        <v>0</v>
      </c>
      <c r="H21" s="299"/>
      <c r="I21" s="300"/>
      <c r="J21" s="568"/>
      <c r="K21" s="299"/>
      <c r="L21" s="299"/>
      <c r="M21" s="300"/>
      <c r="N21" s="568"/>
      <c r="O21" s="299"/>
      <c r="P21" s="299"/>
      <c r="Q21" s="22"/>
      <c r="R21" s="499"/>
      <c r="S21" s="499"/>
      <c r="T21" s="499"/>
      <c r="U21" s="499"/>
      <c r="V21" s="499"/>
      <c r="W21" s="4"/>
      <c r="X21" s="4"/>
      <c r="Y21" s="12"/>
      <c r="Z21" s="12"/>
      <c r="AA21" s="12"/>
      <c r="AB21" s="12"/>
      <c r="AC21" s="12"/>
      <c r="AD21" s="12"/>
      <c r="AE21" s="12"/>
      <c r="AF21" s="12"/>
      <c r="AG21" s="12"/>
      <c r="AH21" s="12"/>
      <c r="AI21" s="12"/>
    </row>
    <row r="22" spans="1:35" s="13" customFormat="1" ht="15" customHeight="1" x14ac:dyDescent="0.45">
      <c r="A22" s="493" t="s">
        <v>100</v>
      </c>
      <c r="B22" s="304"/>
      <c r="C22" s="304"/>
      <c r="D22" s="568"/>
      <c r="E22" s="304"/>
      <c r="F22" s="93"/>
      <c r="G22" s="93">
        <f t="shared" si="0"/>
        <v>0</v>
      </c>
      <c r="H22" s="299"/>
      <c r="I22" s="322"/>
      <c r="J22" s="568"/>
      <c r="K22" s="299"/>
      <c r="L22" s="299"/>
      <c r="M22" s="300"/>
      <c r="N22" s="568"/>
      <c r="O22" s="299"/>
      <c r="P22" s="299"/>
      <c r="Q22" s="22"/>
      <c r="R22" s="499"/>
      <c r="S22" s="499"/>
      <c r="T22" s="499"/>
      <c r="U22" s="499"/>
      <c r="V22" s="499"/>
      <c r="W22" s="8"/>
      <c r="X22" s="8"/>
      <c r="Y22" s="12"/>
      <c r="Z22" s="12"/>
      <c r="AA22" s="12"/>
      <c r="AB22" s="12"/>
      <c r="AC22" s="12"/>
      <c r="AD22" s="12"/>
      <c r="AE22" s="12"/>
      <c r="AF22" s="12"/>
      <c r="AG22" s="12"/>
      <c r="AH22" s="12"/>
      <c r="AI22" s="12"/>
    </row>
    <row r="23" spans="1:35" s="13" customFormat="1" ht="15" customHeight="1" x14ac:dyDescent="0.45">
      <c r="A23" s="82" t="s">
        <v>101</v>
      </c>
      <c r="B23" s="321"/>
      <c r="C23" s="321"/>
      <c r="D23" s="568"/>
      <c r="E23" s="321"/>
      <c r="F23" s="435"/>
      <c r="G23" s="93">
        <f t="shared" si="0"/>
        <v>0</v>
      </c>
      <c r="H23" s="247">
        <f>(_xlfn.IFNA(VLOOKUP($A15,'Benefits Drivers'!$A$6:$F$13,2,FALSE)*H$15,0))+(_xlfn.IFNA(VLOOKUP($A16,'Benefits Drivers'!$A$6:$F$13,2,FALSE)*H$16,0))+(_xlfn.IFNA(VLOOKUP($A17,'Benefits Drivers'!$A$6:$F$13,2,FALSE)*H$17,0))+(_xlfn.IFNA(VLOOKUP($A18,'Benefits Drivers'!$A$6:$F$13,2,FALSE)*H$18,0))+(_xlfn.IFNA(VLOOKUP($A19,'Benefits Drivers'!$A$6:$F$13,2,FALSE)*H$19,0))+(_xlfn.IFNA(VLOOKUP($A21,'Benefits Drivers'!$A$6:$F$13,2,FALSE)*H$21,0))+(_xlfn.IFNA(VLOOKUP($A22,'Benefits Drivers'!$A$6:$F$13,2,FALSE)*H$22,0))+(_xlfn.IFNA(VLOOKUP($A20,'Benefits Drivers'!$A$6:$F$13,2,FALSE)*H$20,0))</f>
        <v>0</v>
      </c>
      <c r="I23" s="248"/>
      <c r="J23" s="568"/>
      <c r="K23" s="247">
        <f>(_xlfn.IFNA(VLOOKUP($A15,'Benefits Drivers'!$A$6:$F$13,3,FALSE)*K$15,0))+(_xlfn.IFNA(VLOOKUP($A16,'Benefits Drivers'!$A$6:$F$13,3,FALSE)*K$16,0))+(_xlfn.IFNA(VLOOKUP($A17,'Benefits Drivers'!$A$6:$F$13,3,FALSE)*K$17,0))+(_xlfn.IFNA(VLOOKUP($A18,'Benefits Drivers'!$A$6:$F$13,3,FALSE)*K$18,0))+(_xlfn.IFNA(VLOOKUP($A19,'Benefits Drivers'!$A$6:$F$13,3,FALSE)*K$19,0))+(_xlfn.IFNA(VLOOKUP($A21,'Benefits Drivers'!$A$6:$F$13,3,FALSE)*K$21,0))+(_xlfn.IFNA(VLOOKUP($A22,'Benefits Drivers'!$A$6:$F$13,3,FALSE)*K$22,0))+(_xlfn.IFNA(VLOOKUP($A20,'Benefits Drivers'!$A$6:$F$13,3,FALSE)*K$20,0))</f>
        <v>0</v>
      </c>
      <c r="L23" s="247">
        <f>(_xlfn.IFNA(VLOOKUP($A15,'Benefits Drivers'!$A$6:$F$13,4,FALSE)*L$15,0))+(_xlfn.IFNA(VLOOKUP($A16,'Benefits Drivers'!$A$6:$F$13,4,FALSE)*L$16,0))+(_xlfn.IFNA(VLOOKUP($A17,'Benefits Drivers'!$A$6:$F$13,4,FALSE)*L$17,0))+(_xlfn.IFNA(VLOOKUP($A18,'Benefits Drivers'!$A$6:$F$13,4,FALSE)*L$18,0))+(_xlfn.IFNA(VLOOKUP($A19,'Benefits Drivers'!$A$6:$F$13,4,FALSE)*L$19,0))+(_xlfn.IFNA(VLOOKUP($A21,'Benefits Drivers'!$A$6:$F$13,4,FALSE)*L$21,0))+(_xlfn.IFNA(VLOOKUP($A22,'Benefits Drivers'!$A$6:$F$13,4,FALSE)*L$22,0))+(_xlfn.IFNA(VLOOKUP($A20,'Benefits Drivers'!$A$6:$F$13,4,FALSE)*L$20,0))</f>
        <v>0</v>
      </c>
      <c r="M23" s="284"/>
      <c r="N23" s="568"/>
      <c r="O23" s="247">
        <f>(_xlfn.IFNA(VLOOKUP($A15,'Benefits Drivers'!$A$6:$F$13,5,FALSE)*O$15,0))+(_xlfn.IFNA(VLOOKUP($A16,'Benefits Drivers'!$A$6:$F$13,5,FALSE)*O$16,0))+(_xlfn.IFNA(VLOOKUP($A17,'Benefits Drivers'!$A$6:$F$13,5,FALSE)*O$17,0))+(_xlfn.IFNA(VLOOKUP($A18,'Benefits Drivers'!$A$6:$F$13,5,FALSE)*O$18,0))+(_xlfn.IFNA(VLOOKUP($A19,'Benefits Drivers'!$A$6:$F$13,5,FALSE)*O$19,0))+(_xlfn.IFNA(VLOOKUP($A21,'Benefits Drivers'!$A$6:$F$13,5,FALSE)*O$21,0))+(_xlfn.IFNA(VLOOKUP($A22,'Benefits Drivers'!$A$6:$F$13,5,FALSE)*O$22,0))+(_xlfn.IFNA(VLOOKUP($A20,'Benefits Drivers'!$A$6:$F$13,5,FALSE)*O$20,0))</f>
        <v>0</v>
      </c>
      <c r="P23" s="247">
        <f>(_xlfn.IFNA(VLOOKUP($A15,'Benefits Drivers'!$A$6:$F$13,6,FALSE)*P$15,0))+(_xlfn.IFNA(VLOOKUP($A16,'Benefits Drivers'!$A$6:$F$13,6,FALSE)*P$16,0))+(_xlfn.IFNA(VLOOKUP($A17,'Benefits Drivers'!$A$6:$F$13,6,FALSE)*P$17,0))+(_xlfn.IFNA(VLOOKUP($A18,'Benefits Drivers'!$A$6:$F$13,6,FALSE)*P$18,0))+(_xlfn.IFNA(VLOOKUP($A19,'Benefits Drivers'!$A$6:$F$13,6,FALSE)*P$19,0))+(_xlfn.IFNA(VLOOKUP($A21,'Benefits Drivers'!$A$6:$F$13,6,FALSE)*P$21,0))+(_xlfn.IFNA(VLOOKUP($A22,'Benefits Drivers'!$A$6:$F$13,6,FALSE)*P$22,0))+(_xlfn.IFNA(VLOOKUP($A20,'Benefits Drivers'!$A$6:$F$13,6,FALSE)*P$20,0))</f>
        <v>0</v>
      </c>
      <c r="Q23" s="31"/>
      <c r="R23" s="499"/>
      <c r="S23" s="499"/>
      <c r="T23" s="499"/>
      <c r="U23" s="499"/>
      <c r="V23" s="499"/>
      <c r="W23" s="4"/>
      <c r="X23" s="4"/>
      <c r="Y23" s="12"/>
      <c r="Z23" s="12"/>
      <c r="AA23" s="12"/>
      <c r="AB23" s="12"/>
      <c r="AC23" s="12"/>
      <c r="AD23" s="12"/>
      <c r="AE23" s="12"/>
      <c r="AF23" s="12"/>
      <c r="AG23" s="12"/>
      <c r="AH23" s="12"/>
      <c r="AI23" s="12"/>
    </row>
    <row r="24" spans="1:35" s="15" customFormat="1" ht="15" customHeight="1" x14ac:dyDescent="0.45">
      <c r="A24" s="236" t="s">
        <v>43</v>
      </c>
      <c r="B24" s="237">
        <f>SUM(B15:B23)</f>
        <v>0</v>
      </c>
      <c r="C24" s="237">
        <f>SUM(C15:C23)</f>
        <v>0</v>
      </c>
      <c r="D24" s="568"/>
      <c r="E24" s="237">
        <f>SUM(E15:E23)</f>
        <v>0</v>
      </c>
      <c r="F24" s="429">
        <f t="shared" ref="F24:P24" si="1">SUM(F15:F23)</f>
        <v>0</v>
      </c>
      <c r="G24" s="429">
        <f t="shared" si="1"/>
        <v>0</v>
      </c>
      <c r="H24" s="246">
        <f>SUM(H15:H23)</f>
        <v>0</v>
      </c>
      <c r="I24" s="246">
        <f t="shared" si="1"/>
        <v>0</v>
      </c>
      <c r="J24" s="568"/>
      <c r="K24" s="246">
        <f t="shared" si="1"/>
        <v>0</v>
      </c>
      <c r="L24" s="246">
        <f t="shared" si="1"/>
        <v>0</v>
      </c>
      <c r="M24" s="242">
        <f t="shared" si="1"/>
        <v>0</v>
      </c>
      <c r="N24" s="568"/>
      <c r="O24" s="246">
        <f t="shared" si="1"/>
        <v>0</v>
      </c>
      <c r="P24" s="246">
        <f t="shared" si="1"/>
        <v>0</v>
      </c>
      <c r="Q24" s="31"/>
      <c r="R24" s="499"/>
      <c r="S24" s="499"/>
      <c r="T24" s="499"/>
      <c r="U24" s="499"/>
      <c r="V24" s="499"/>
      <c r="W24" s="8"/>
      <c r="X24" s="8"/>
      <c r="Y24" s="14"/>
      <c r="Z24" s="14"/>
      <c r="AA24" s="14"/>
      <c r="AB24" s="14"/>
      <c r="AC24" s="14"/>
      <c r="AD24" s="14"/>
      <c r="AE24" s="14"/>
      <c r="AF24" s="14"/>
      <c r="AG24" s="14"/>
      <c r="AH24" s="14"/>
      <c r="AI24" s="14"/>
    </row>
    <row r="25" spans="1:35" s="5" customFormat="1" ht="28.5" x14ac:dyDescent="0.45">
      <c r="A25" s="494" t="s">
        <v>102</v>
      </c>
      <c r="B25" s="306"/>
      <c r="C25" s="306"/>
      <c r="D25" s="568"/>
      <c r="E25" s="306"/>
      <c r="F25" s="430"/>
      <c r="G25" s="93">
        <f t="shared" si="0"/>
        <v>0</v>
      </c>
      <c r="H25" s="299"/>
      <c r="I25" s="326"/>
      <c r="J25" s="568"/>
      <c r="K25" s="299"/>
      <c r="L25" s="299"/>
      <c r="M25" s="300"/>
      <c r="N25" s="568"/>
      <c r="O25" s="299"/>
      <c r="P25" s="299"/>
      <c r="Q25" s="22"/>
      <c r="R25" s="503"/>
      <c r="S25" s="503"/>
      <c r="T25" s="503"/>
      <c r="U25" s="503"/>
      <c r="V25" s="503"/>
      <c r="W25" s="4"/>
      <c r="X25" s="4"/>
      <c r="Y25" s="4"/>
      <c r="Z25" s="4"/>
      <c r="AA25" s="4"/>
      <c r="AB25" s="4"/>
      <c r="AC25" s="4"/>
      <c r="AD25" s="4"/>
      <c r="AE25" s="4"/>
      <c r="AF25" s="4"/>
      <c r="AG25" s="4"/>
      <c r="AH25" s="4"/>
      <c r="AI25" s="4"/>
    </row>
    <row r="26" spans="1:35" s="5" customFormat="1" ht="15" customHeight="1" x14ac:dyDescent="0.45">
      <c r="A26" s="84" t="s">
        <v>45</v>
      </c>
      <c r="B26" s="304"/>
      <c r="C26" s="304"/>
      <c r="D26" s="568"/>
      <c r="E26" s="304"/>
      <c r="F26" s="93"/>
      <c r="G26" s="93">
        <f t="shared" si="0"/>
        <v>0</v>
      </c>
      <c r="H26" s="299"/>
      <c r="I26" s="300"/>
      <c r="J26" s="568"/>
      <c r="K26" s="299"/>
      <c r="L26" s="299"/>
      <c r="M26" s="300"/>
      <c r="N26" s="568"/>
      <c r="O26" s="299"/>
      <c r="P26" s="299"/>
      <c r="Q26" s="22"/>
      <c r="R26" s="499"/>
      <c r="S26" s="499"/>
      <c r="T26" s="499"/>
      <c r="U26" s="499"/>
      <c r="V26" s="499"/>
      <c r="W26" s="4"/>
      <c r="X26" s="4"/>
      <c r="Y26" s="4"/>
      <c r="Z26" s="4"/>
      <c r="AA26" s="4"/>
      <c r="AB26" s="4"/>
      <c r="AC26" s="4"/>
      <c r="AD26" s="4"/>
      <c r="AE26" s="4"/>
      <c r="AF26" s="4"/>
      <c r="AG26" s="4"/>
      <c r="AH26" s="4"/>
      <c r="AI26" s="4"/>
    </row>
    <row r="27" spans="1:35" s="5" customFormat="1" ht="15" customHeight="1" x14ac:dyDescent="0.45">
      <c r="A27" s="84" t="s">
        <v>46</v>
      </c>
      <c r="B27" s="304"/>
      <c r="C27" s="304"/>
      <c r="D27" s="568"/>
      <c r="E27" s="304"/>
      <c r="F27" s="93"/>
      <c r="G27" s="93">
        <f t="shared" si="0"/>
        <v>0</v>
      </c>
      <c r="H27" s="299"/>
      <c r="I27" s="300"/>
      <c r="J27" s="568"/>
      <c r="K27" s="299"/>
      <c r="L27" s="299"/>
      <c r="M27" s="300"/>
      <c r="N27" s="568"/>
      <c r="O27" s="299"/>
      <c r="P27" s="299"/>
      <c r="Q27" s="22"/>
      <c r="R27" s="499"/>
      <c r="S27" s="499"/>
      <c r="T27" s="499"/>
      <c r="U27" s="499"/>
      <c r="V27" s="499"/>
      <c r="W27" s="4"/>
      <c r="X27" s="4"/>
      <c r="Y27" s="4"/>
      <c r="Z27" s="4"/>
      <c r="AA27" s="4"/>
      <c r="AB27" s="4"/>
      <c r="AC27" s="4"/>
      <c r="AD27" s="4"/>
      <c r="AE27" s="4"/>
      <c r="AF27" s="4"/>
      <c r="AG27" s="4"/>
      <c r="AH27" s="4"/>
      <c r="AI27" s="4"/>
    </row>
    <row r="28" spans="1:35" s="15" customFormat="1" ht="15.75" x14ac:dyDescent="0.45">
      <c r="A28" s="77" t="s">
        <v>47</v>
      </c>
      <c r="B28" s="78">
        <f>SUM(B24:B27)</f>
        <v>0</v>
      </c>
      <c r="C28" s="78">
        <f>SUM(C24:C27)</f>
        <v>0</v>
      </c>
      <c r="D28" s="568"/>
      <c r="E28" s="78">
        <f>SUM(E24:E27)</f>
        <v>0</v>
      </c>
      <c r="F28" s="439">
        <f>SUM(F24:F27)</f>
        <v>0</v>
      </c>
      <c r="G28" s="439">
        <f>SUM(G24:G27)</f>
        <v>0</v>
      </c>
      <c r="H28" s="79">
        <f>SUM(H24:H27)</f>
        <v>0</v>
      </c>
      <c r="I28" s="79"/>
      <c r="J28" s="568"/>
      <c r="K28" s="79">
        <f>SUM(K24:K27)</f>
        <v>0</v>
      </c>
      <c r="L28" s="79">
        <f>SUM(L24:L27)</f>
        <v>0</v>
      </c>
      <c r="M28" s="79"/>
      <c r="N28" s="568"/>
      <c r="O28" s="79">
        <f>SUM(O24:O27)</f>
        <v>0</v>
      </c>
      <c r="P28" s="79">
        <f>SUM(P24:P27)</f>
        <v>0</v>
      </c>
      <c r="Q28" s="32"/>
      <c r="R28" s="499"/>
      <c r="S28" s="499"/>
      <c r="T28" s="499"/>
      <c r="U28" s="499"/>
      <c r="V28" s="499"/>
      <c r="W28" s="14"/>
      <c r="X28" s="14"/>
      <c r="Y28" s="14"/>
      <c r="Z28" s="14"/>
      <c r="AA28" s="14"/>
      <c r="AB28" s="14"/>
      <c r="AC28" s="14"/>
      <c r="AD28" s="14"/>
      <c r="AE28" s="14"/>
      <c r="AF28" s="14"/>
      <c r="AG28" s="14"/>
      <c r="AH28" s="14"/>
      <c r="AI28" s="14"/>
    </row>
    <row r="29" spans="1:35" s="15" customFormat="1" ht="17.25" customHeight="1" x14ac:dyDescent="0.45">
      <c r="A29" s="577" t="s">
        <v>48</v>
      </c>
      <c r="B29" s="578">
        <f>+B11-B28</f>
        <v>0</v>
      </c>
      <c r="C29" s="578">
        <f>+C11-C28</f>
        <v>0</v>
      </c>
      <c r="D29" s="568"/>
      <c r="E29" s="578">
        <f>+E11-E28</f>
        <v>0</v>
      </c>
      <c r="F29" s="579">
        <f>+F11-F28</f>
        <v>0</v>
      </c>
      <c r="G29" s="579">
        <f>+G11-G28</f>
        <v>0</v>
      </c>
      <c r="H29" s="580">
        <f>+H11-H28</f>
        <v>0</v>
      </c>
      <c r="I29" s="580"/>
      <c r="J29" s="568"/>
      <c r="K29" s="580">
        <f>+K11-K28</f>
        <v>0</v>
      </c>
      <c r="L29" s="580">
        <f>+L11-L28</f>
        <v>0</v>
      </c>
      <c r="M29" s="580"/>
      <c r="N29" s="568"/>
      <c r="O29" s="580">
        <f>+O11-O28</f>
        <v>0</v>
      </c>
      <c r="P29" s="581">
        <f>+P11-P28</f>
        <v>0</v>
      </c>
      <c r="Q29" s="32"/>
      <c r="R29" s="503"/>
      <c r="S29" s="503"/>
      <c r="T29" s="503"/>
      <c r="U29" s="503"/>
      <c r="V29" s="503"/>
      <c r="W29" s="14"/>
      <c r="X29" s="14"/>
      <c r="Y29" s="14"/>
      <c r="Z29" s="14"/>
      <c r="AA29" s="14"/>
      <c r="AB29" s="14"/>
      <c r="AC29" s="14"/>
      <c r="AD29" s="14"/>
      <c r="AE29" s="14"/>
      <c r="AF29" s="14"/>
      <c r="AG29" s="14"/>
      <c r="AH29" s="14"/>
      <c r="AI29" s="14"/>
    </row>
    <row r="30" spans="1:35" s="5" customFormat="1" ht="9" customHeight="1" x14ac:dyDescent="0.45">
      <c r="A30" s="75"/>
      <c r="B30" s="308"/>
      <c r="C30" s="308"/>
      <c r="D30" s="298"/>
      <c r="E30" s="308"/>
      <c r="F30" s="309"/>
      <c r="G30" s="310"/>
      <c r="H30" s="311"/>
      <c r="I30" s="311"/>
      <c r="J30" s="298"/>
      <c r="K30" s="311"/>
      <c r="L30" s="311"/>
      <c r="M30" s="312"/>
      <c r="N30" s="298"/>
      <c r="O30" s="311"/>
      <c r="P30" s="311"/>
      <c r="Q30" s="31"/>
      <c r="R30" s="503"/>
      <c r="S30" s="503"/>
      <c r="T30" s="503"/>
      <c r="U30" s="503"/>
      <c r="V30" s="503"/>
      <c r="W30" s="4"/>
      <c r="X30" s="4"/>
      <c r="Y30" s="4"/>
      <c r="Z30" s="4"/>
      <c r="AA30" s="4"/>
      <c r="AB30" s="4"/>
      <c r="AC30" s="4"/>
      <c r="AD30" s="4"/>
      <c r="AE30" s="4"/>
      <c r="AF30" s="4"/>
      <c r="AG30" s="4"/>
      <c r="AH30" s="4"/>
      <c r="AI30" s="4"/>
    </row>
    <row r="31" spans="1:35" s="9" customFormat="1" ht="18" customHeight="1" x14ac:dyDescent="0.45">
      <c r="A31" s="177" t="s">
        <v>89</v>
      </c>
      <c r="B31" s="451"/>
      <c r="C31" s="451">
        <f>+B33</f>
        <v>0</v>
      </c>
      <c r="D31" s="298"/>
      <c r="E31" s="81">
        <f>+C33</f>
        <v>0</v>
      </c>
      <c r="F31" s="114">
        <f>+E31</f>
        <v>0</v>
      </c>
      <c r="G31" s="114">
        <f>+E31-F31</f>
        <v>0</v>
      </c>
      <c r="H31" s="83">
        <f>+E33</f>
        <v>0</v>
      </c>
      <c r="I31" s="73"/>
      <c r="J31" s="298"/>
      <c r="K31" s="83">
        <f>+H33</f>
        <v>0</v>
      </c>
      <c r="L31" s="83">
        <f>+K33</f>
        <v>0</v>
      </c>
      <c r="M31" s="73"/>
      <c r="N31" s="298"/>
      <c r="O31" s="83">
        <f>+L33</f>
        <v>0</v>
      </c>
      <c r="P31" s="83">
        <f>+O33</f>
        <v>0</v>
      </c>
      <c r="Q31" s="25"/>
      <c r="R31" s="499"/>
      <c r="S31" s="499"/>
      <c r="T31" s="499"/>
      <c r="U31" s="499"/>
      <c r="V31" s="499"/>
      <c r="W31" s="8"/>
      <c r="X31" s="8"/>
      <c r="Y31" s="8"/>
      <c r="Z31" s="8"/>
      <c r="AA31" s="8"/>
      <c r="AB31" s="8"/>
      <c r="AC31" s="8"/>
      <c r="AD31" s="8"/>
      <c r="AE31" s="8"/>
      <c r="AF31" s="8"/>
      <c r="AG31" s="8"/>
      <c r="AH31" s="8"/>
      <c r="AI31" s="8"/>
    </row>
    <row r="32" spans="1:35" s="92" customFormat="1" ht="15.75" x14ac:dyDescent="0.45">
      <c r="A32" s="86" t="s">
        <v>48</v>
      </c>
      <c r="B32" s="133">
        <f>+B29</f>
        <v>0</v>
      </c>
      <c r="C32" s="133">
        <f>+C29</f>
        <v>0</v>
      </c>
      <c r="D32" s="313"/>
      <c r="E32" s="87">
        <f>+E29</f>
        <v>0</v>
      </c>
      <c r="F32" s="93">
        <f>+F29</f>
        <v>0</v>
      </c>
      <c r="G32" s="93">
        <f>+E32-F32</f>
        <v>0</v>
      </c>
      <c r="H32" s="88">
        <f>+H29</f>
        <v>0</v>
      </c>
      <c r="I32" s="89"/>
      <c r="J32" s="313"/>
      <c r="K32" s="88">
        <f>+K29</f>
        <v>0</v>
      </c>
      <c r="L32" s="88">
        <f>+L29</f>
        <v>0</v>
      </c>
      <c r="M32" s="89"/>
      <c r="N32" s="313"/>
      <c r="O32" s="88">
        <f>+O29</f>
        <v>0</v>
      </c>
      <c r="P32" s="88">
        <f>+P29</f>
        <v>0</v>
      </c>
      <c r="Q32" s="90"/>
      <c r="R32" s="501"/>
      <c r="S32" s="501"/>
      <c r="T32" s="501"/>
      <c r="U32" s="501"/>
      <c r="V32" s="501"/>
      <c r="W32" s="91"/>
      <c r="X32" s="91"/>
      <c r="Y32" s="91"/>
      <c r="Z32" s="91"/>
      <c r="AA32" s="91"/>
      <c r="AB32" s="91"/>
      <c r="AC32" s="91"/>
      <c r="AD32" s="91"/>
      <c r="AE32" s="91"/>
      <c r="AF32" s="91"/>
      <c r="AG32" s="91"/>
      <c r="AH32" s="91"/>
      <c r="AI32" s="91"/>
    </row>
    <row r="33" spans="1:35" s="5" customFormat="1" ht="15.75" x14ac:dyDescent="0.45">
      <c r="A33" s="82" t="s">
        <v>113</v>
      </c>
      <c r="B33" s="451">
        <f>+B31+B32</f>
        <v>0</v>
      </c>
      <c r="C33" s="451">
        <f>+C31+C32</f>
        <v>0</v>
      </c>
      <c r="D33" s="298"/>
      <c r="E33" s="81">
        <f>+E31+E32</f>
        <v>0</v>
      </c>
      <c r="F33" s="114">
        <f>+F31+F32</f>
        <v>0</v>
      </c>
      <c r="G33" s="114">
        <f>+G31+G32</f>
        <v>0</v>
      </c>
      <c r="H33" s="83">
        <f>+H31+H32</f>
        <v>0</v>
      </c>
      <c r="I33" s="73"/>
      <c r="J33" s="298"/>
      <c r="K33" s="83">
        <f>+K31+K32</f>
        <v>0</v>
      </c>
      <c r="L33" s="83">
        <f>+L31+L32</f>
        <v>0</v>
      </c>
      <c r="M33" s="73"/>
      <c r="N33" s="298"/>
      <c r="O33" s="83">
        <f>+O31+O32</f>
        <v>0</v>
      </c>
      <c r="P33" s="83">
        <f>+P31+P32</f>
        <v>0</v>
      </c>
      <c r="Q33" s="31"/>
      <c r="R33" s="504"/>
      <c r="S33" s="504"/>
      <c r="T33" s="504"/>
      <c r="U33" s="504"/>
      <c r="V33" s="504"/>
      <c r="W33" s="4"/>
      <c r="X33" s="4"/>
      <c r="Y33" s="4"/>
      <c r="Z33" s="4"/>
      <c r="AA33" s="4"/>
      <c r="AB33" s="4"/>
      <c r="AC33" s="4"/>
      <c r="AD33" s="4"/>
      <c r="AE33" s="4"/>
      <c r="AF33" s="4"/>
      <c r="AG33" s="4"/>
      <c r="AH33" s="4"/>
      <c r="AI33" s="4"/>
    </row>
    <row r="34" spans="1:35" s="505" customFormat="1" x14ac:dyDescent="0.45">
      <c r="B34" s="506"/>
      <c r="C34" s="506"/>
      <c r="D34" s="506"/>
      <c r="E34" s="506"/>
      <c r="F34" s="511"/>
      <c r="G34" s="511"/>
      <c r="H34" s="511"/>
      <c r="J34" s="507"/>
      <c r="N34" s="507"/>
      <c r="R34" s="504"/>
      <c r="S34" s="504"/>
      <c r="T34" s="504"/>
      <c r="U34" s="504"/>
      <c r="V34" s="504"/>
    </row>
    <row r="35" spans="1:35" s="505" customFormat="1" x14ac:dyDescent="0.45">
      <c r="J35" s="507"/>
      <c r="N35" s="507"/>
      <c r="R35" s="499"/>
      <c r="S35" s="499"/>
      <c r="T35" s="499"/>
      <c r="U35" s="499"/>
      <c r="V35" s="499"/>
    </row>
    <row r="36" spans="1:35" s="505" customFormat="1" x14ac:dyDescent="0.45">
      <c r="B36" s="506"/>
      <c r="C36" s="506"/>
      <c r="D36" s="506"/>
      <c r="E36" s="506"/>
      <c r="F36" s="512"/>
      <c r="G36" s="512"/>
      <c r="H36" s="512"/>
      <c r="I36" s="506"/>
      <c r="J36" s="513"/>
      <c r="K36" s="506"/>
      <c r="L36" s="506"/>
      <c r="M36" s="506"/>
      <c r="N36" s="513"/>
      <c r="O36" s="506"/>
      <c r="P36" s="506"/>
    </row>
    <row r="37" spans="1:35" s="505" customFormat="1" x14ac:dyDescent="0.45">
      <c r="B37" s="506"/>
      <c r="C37" s="506"/>
      <c r="D37" s="506"/>
      <c r="E37" s="506"/>
      <c r="F37" s="512"/>
      <c r="G37" s="512"/>
      <c r="H37" s="512"/>
      <c r="I37" s="506"/>
      <c r="J37" s="513"/>
      <c r="K37" s="506"/>
      <c r="L37" s="506"/>
      <c r="M37" s="506"/>
      <c r="N37" s="513"/>
      <c r="O37" s="506"/>
      <c r="P37" s="506"/>
    </row>
    <row r="38" spans="1:35" s="505" customFormat="1" x14ac:dyDescent="0.45">
      <c r="B38" s="506"/>
      <c r="C38" s="506"/>
      <c r="D38" s="506"/>
      <c r="E38" s="506"/>
      <c r="F38" s="512"/>
      <c r="G38" s="512"/>
      <c r="H38" s="512"/>
      <c r="I38" s="506"/>
      <c r="J38" s="513"/>
      <c r="K38" s="506"/>
      <c r="L38" s="506"/>
      <c r="M38" s="506"/>
      <c r="N38" s="513"/>
      <c r="O38" s="506"/>
      <c r="P38" s="506"/>
    </row>
    <row r="39" spans="1:35" s="505" customFormat="1" x14ac:dyDescent="0.45">
      <c r="J39" s="507"/>
      <c r="N39" s="507"/>
    </row>
    <row r="40" spans="1:35" s="505" customFormat="1" x14ac:dyDescent="0.45">
      <c r="J40" s="507"/>
      <c r="N40" s="507"/>
    </row>
    <row r="41" spans="1:35" s="505" customFormat="1" x14ac:dyDescent="0.45">
      <c r="J41" s="507"/>
      <c r="N41" s="507"/>
    </row>
    <row r="42" spans="1:35" s="505" customFormat="1" x14ac:dyDescent="0.45">
      <c r="J42" s="507"/>
      <c r="N42" s="507"/>
    </row>
    <row r="43" spans="1:35" s="505" customFormat="1" x14ac:dyDescent="0.45">
      <c r="J43" s="507"/>
      <c r="N43" s="507"/>
    </row>
    <row r="44" spans="1:35" s="505" customFormat="1" x14ac:dyDescent="0.45">
      <c r="J44" s="507"/>
      <c r="N44" s="507"/>
    </row>
    <row r="45" spans="1:35" s="505" customFormat="1" x14ac:dyDescent="0.45">
      <c r="J45" s="507"/>
      <c r="N45" s="507"/>
    </row>
    <row r="46" spans="1:35" s="505" customFormat="1" x14ac:dyDescent="0.45">
      <c r="J46" s="507"/>
      <c r="N46" s="507"/>
    </row>
    <row r="47" spans="1:35" s="505" customFormat="1" x14ac:dyDescent="0.45">
      <c r="J47" s="507"/>
      <c r="N47" s="507"/>
    </row>
    <row r="48" spans="1:35" s="505" customFormat="1" x14ac:dyDescent="0.45">
      <c r="J48" s="507"/>
      <c r="N48" s="507"/>
    </row>
    <row r="49" spans="10:14" s="505" customFormat="1" x14ac:dyDescent="0.45">
      <c r="J49" s="507"/>
      <c r="N49" s="507"/>
    </row>
    <row r="50" spans="10:14" s="505" customFormat="1" x14ac:dyDescent="0.45">
      <c r="J50" s="507"/>
      <c r="N50" s="507"/>
    </row>
  </sheetData>
  <protectedRanges>
    <protectedRange sqref="A34:XFD35 A39:XFD501 A36:A38 Q36:XFD38" name="Range3"/>
    <protectedRange sqref="K10:L10 O10:P10 H10" name="UnitEdit"/>
    <protectedRange sqref="R1:IM1 R8:IM10 R3:IM3 R12:IM1048576 R11 T11:IM11" name="Range2"/>
    <protectedRange sqref="R4:IM4 R5 Y5:IM5 S5:X7" name="Range2_1"/>
    <protectedRange sqref="R6:R7 Y6:IM7" name="Range2_2"/>
    <protectedRange sqref="R2:IM2" name="Range2_3"/>
    <protectedRange sqref="H15:H22 H25:H27 K15:L22 K25:L27" name="UnitEdit_1"/>
    <protectedRange sqref="O15:P22 O25:P27" name="UnitEdit_2"/>
    <protectedRange sqref="S11" name="Range2_4"/>
    <protectedRange sqref="B36:P38" name="Range3_1_1_1"/>
  </protectedRanges>
  <mergeCells count="8">
    <mergeCell ref="A2:M2"/>
    <mergeCell ref="O6:P6"/>
    <mergeCell ref="A3:G3"/>
    <mergeCell ref="K6:L6"/>
    <mergeCell ref="A4:P4"/>
    <mergeCell ref="A5:P5"/>
    <mergeCell ref="B6:C6"/>
    <mergeCell ref="E6:H6"/>
  </mergeCells>
  <dataValidations count="1">
    <dataValidation type="decimal" allowBlank="1" showInputMessage="1" showErrorMessage="1" error="You must enter a numerical value in this cell" sqref="H25:H27 O10:P10 O15:P22 K15:L22 K10:L10 K25:L27 H10 H15:H22 O25:P27" xr:uid="{00000000-0002-0000-0D00-000000000000}">
      <formula1>-1E+22</formula1>
      <formula2>1E+22</formula2>
    </dataValidation>
  </dataValidations>
  <pageMargins left="0.25" right="0.25" top="0.13" bottom="0.14000000000000001" header="0" footer="0"/>
  <pageSetup scale="6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7030A0"/>
    <pageSetUpPr fitToPage="1"/>
  </sheetPr>
  <dimension ref="A1:AF169"/>
  <sheetViews>
    <sheetView zoomScaleNormal="100" workbookViewId="0">
      <selection activeCell="D15" sqref="D15"/>
    </sheetView>
  </sheetViews>
  <sheetFormatPr defaultColWidth="9.1328125" defaultRowHeight="12.75" outlineLevelRow="1" x14ac:dyDescent="0.35"/>
  <cols>
    <col min="1" max="1" width="7.73046875" style="1" customWidth="1"/>
    <col min="2" max="2" width="42.1328125" style="1" customWidth="1"/>
    <col min="3" max="3" width="13.3984375" style="154" bestFit="1" customWidth="1"/>
    <col min="4" max="4" width="32.73046875" style="1" customWidth="1"/>
    <col min="5" max="5" width="16.73046875" style="1" customWidth="1"/>
    <col min="6" max="6" width="1.86328125" style="1" customWidth="1"/>
    <col min="7" max="8" width="16.73046875" style="1" customWidth="1"/>
    <col min="9" max="9" width="16.73046875" style="1" hidden="1" customWidth="1"/>
    <col min="10" max="10" width="1.86328125" style="18" customWidth="1"/>
    <col min="11" max="12" width="16.73046875" style="1" customWidth="1"/>
    <col min="13" max="16384" width="9.1328125" style="1"/>
  </cols>
  <sheetData>
    <row r="1" spans="1:30" ht="18.75" customHeight="1" x14ac:dyDescent="0.4">
      <c r="A1" s="614" t="s">
        <v>136</v>
      </c>
      <c r="B1" s="614"/>
      <c r="C1" s="614"/>
      <c r="D1" s="614"/>
      <c r="E1" s="614"/>
      <c r="F1" s="614"/>
      <c r="G1" s="614"/>
      <c r="H1" s="614"/>
      <c r="I1" s="614"/>
      <c r="J1" s="614"/>
      <c r="K1" s="614"/>
      <c r="L1" s="614"/>
      <c r="M1" s="2"/>
      <c r="N1" s="2"/>
      <c r="O1" s="2"/>
      <c r="P1" s="2"/>
      <c r="Q1" s="2"/>
      <c r="R1" s="2"/>
      <c r="S1" s="2"/>
      <c r="T1" s="2"/>
      <c r="U1" s="2"/>
      <c r="V1" s="2"/>
      <c r="W1" s="2"/>
      <c r="X1" s="2"/>
      <c r="Y1" s="2"/>
      <c r="Z1" s="2"/>
      <c r="AA1" s="2"/>
      <c r="AB1" s="2"/>
      <c r="AC1" s="2"/>
    </row>
    <row r="2" spans="1:30" x14ac:dyDescent="0.35">
      <c r="A2" s="615" t="s">
        <v>137</v>
      </c>
      <c r="B2" s="615"/>
      <c r="C2" s="615"/>
      <c r="D2" s="615"/>
      <c r="E2" s="615"/>
      <c r="F2" s="615"/>
      <c r="G2" s="615"/>
      <c r="H2" s="615"/>
      <c r="I2" s="615"/>
      <c r="J2" s="615"/>
      <c r="K2" s="615"/>
      <c r="L2" s="615"/>
      <c r="M2" s="2"/>
      <c r="N2" s="2"/>
      <c r="O2" s="2"/>
      <c r="P2" s="2"/>
      <c r="Q2" s="2"/>
      <c r="R2" s="2"/>
      <c r="S2" s="2"/>
      <c r="T2" s="2"/>
      <c r="U2" s="2"/>
      <c r="V2" s="2"/>
      <c r="W2" s="2"/>
      <c r="X2" s="2"/>
      <c r="Y2" s="2"/>
      <c r="Z2" s="2"/>
      <c r="AA2" s="2"/>
      <c r="AB2" s="2"/>
      <c r="AC2" s="2"/>
      <c r="AD2" s="2"/>
    </row>
    <row r="3" spans="1:30" ht="50.25" customHeight="1" x14ac:dyDescent="0.35">
      <c r="A3" s="616" t="s">
        <v>138</v>
      </c>
      <c r="B3" s="616"/>
      <c r="C3" s="616"/>
      <c r="D3" s="616"/>
      <c r="E3" s="616"/>
      <c r="F3" s="616"/>
      <c r="G3" s="616"/>
      <c r="H3" s="616"/>
      <c r="I3" s="616"/>
      <c r="J3" s="616"/>
      <c r="K3" s="616"/>
      <c r="L3" s="616"/>
      <c r="M3" s="2"/>
      <c r="N3" s="2"/>
      <c r="O3" s="2"/>
      <c r="P3" s="2"/>
      <c r="Q3" s="2"/>
      <c r="R3" s="2"/>
      <c r="S3" s="2"/>
      <c r="T3" s="2"/>
      <c r="U3" s="2"/>
      <c r="V3" s="2"/>
      <c r="W3" s="2"/>
      <c r="X3" s="2"/>
      <c r="Y3" s="2"/>
      <c r="Z3" s="2"/>
      <c r="AA3" s="2"/>
      <c r="AB3" s="2"/>
      <c r="AC3" s="2"/>
    </row>
    <row r="4" spans="1:30" ht="3.75" customHeight="1" x14ac:dyDescent="0.35">
      <c r="A4" s="613"/>
      <c r="B4" s="613"/>
      <c r="C4" s="613"/>
      <c r="D4" s="613"/>
      <c r="E4" s="613"/>
      <c r="F4" s="613"/>
      <c r="G4" s="613"/>
      <c r="H4" s="613"/>
      <c r="I4" s="613"/>
      <c r="J4" s="613"/>
      <c r="K4" s="613"/>
      <c r="L4" s="613"/>
      <c r="M4" s="2"/>
      <c r="N4" s="2"/>
      <c r="O4" s="2"/>
      <c r="P4" s="2"/>
      <c r="Q4" s="2"/>
      <c r="R4" s="2"/>
      <c r="S4" s="2"/>
      <c r="T4" s="2"/>
      <c r="U4" s="2"/>
      <c r="V4" s="2"/>
      <c r="W4" s="2"/>
      <c r="X4" s="2"/>
      <c r="Y4" s="2"/>
      <c r="Z4" s="2"/>
      <c r="AA4" s="2"/>
      <c r="AB4" s="2"/>
      <c r="AC4" s="2"/>
    </row>
    <row r="5" spans="1:30" ht="9.75" customHeight="1" x14ac:dyDescent="0.35">
      <c r="A5" s="134"/>
      <c r="B5" s="134"/>
      <c r="C5" s="136"/>
      <c r="D5" s="135"/>
      <c r="E5" s="135"/>
      <c r="F5" s="135"/>
      <c r="G5" s="135"/>
      <c r="H5" s="135"/>
      <c r="I5" s="135"/>
      <c r="J5" s="20"/>
      <c r="K5" s="135"/>
      <c r="L5" s="135"/>
      <c r="M5" s="2"/>
      <c r="N5" s="2"/>
      <c r="O5" s="2"/>
      <c r="P5" s="2"/>
      <c r="Q5" s="2"/>
      <c r="R5" s="2"/>
      <c r="S5" s="2"/>
      <c r="T5" s="2"/>
      <c r="U5" s="2"/>
      <c r="V5" s="2"/>
      <c r="W5" s="2"/>
      <c r="X5" s="2"/>
      <c r="Y5" s="2"/>
      <c r="Z5" s="2"/>
      <c r="AA5" s="2"/>
      <c r="AB5" s="2"/>
      <c r="AC5" s="2"/>
    </row>
    <row r="6" spans="1:30" s="5" customFormat="1" ht="15.75" customHeight="1" x14ac:dyDescent="0.4">
      <c r="A6" s="622"/>
      <c r="B6" s="623"/>
      <c r="C6" s="623"/>
      <c r="D6" s="624"/>
      <c r="E6" s="404"/>
      <c r="F6" s="565"/>
      <c r="G6" s="608" t="s">
        <v>139</v>
      </c>
      <c r="H6" s="609"/>
      <c r="I6" s="21"/>
      <c r="J6" s="565"/>
      <c r="K6" s="608" t="s">
        <v>140</v>
      </c>
      <c r="L6" s="609"/>
      <c r="M6" s="4"/>
      <c r="N6" s="4"/>
      <c r="O6" s="4"/>
      <c r="P6" s="4"/>
      <c r="Q6" s="4"/>
      <c r="R6" s="4"/>
      <c r="S6" s="4"/>
      <c r="T6" s="4"/>
      <c r="U6" s="4"/>
      <c r="V6" s="4"/>
      <c r="W6" s="4"/>
      <c r="X6" s="4"/>
      <c r="Y6" s="4"/>
      <c r="Z6" s="4"/>
      <c r="AA6" s="4"/>
      <c r="AB6" s="4"/>
      <c r="AC6" s="4"/>
      <c r="AD6" s="4"/>
    </row>
    <row r="7" spans="1:30" s="5" customFormat="1" ht="15.75" x14ac:dyDescent="0.4">
      <c r="A7" s="625"/>
      <c r="B7" s="626"/>
      <c r="C7" s="626"/>
      <c r="D7" s="627"/>
      <c r="E7" s="231" t="s">
        <v>12</v>
      </c>
      <c r="F7" s="7"/>
      <c r="G7" s="231" t="s">
        <v>13</v>
      </c>
      <c r="H7" s="231" t="s">
        <v>14</v>
      </c>
      <c r="I7" s="231" t="s">
        <v>8</v>
      </c>
      <c r="J7" s="7"/>
      <c r="K7" s="231" t="s">
        <v>15</v>
      </c>
      <c r="L7" s="231" t="s">
        <v>16</v>
      </c>
      <c r="M7" s="331"/>
      <c r="N7" s="4"/>
      <c r="O7" s="4"/>
      <c r="P7" s="4"/>
      <c r="Q7" s="4"/>
      <c r="R7" s="4"/>
      <c r="S7" s="4"/>
      <c r="T7" s="4"/>
      <c r="U7" s="4"/>
      <c r="V7" s="4"/>
      <c r="W7" s="4"/>
      <c r="X7" s="4"/>
      <c r="Y7" s="4"/>
      <c r="Z7" s="4"/>
      <c r="AA7" s="4"/>
      <c r="AB7" s="4"/>
      <c r="AC7" s="4"/>
      <c r="AD7" s="4"/>
    </row>
    <row r="8" spans="1:30" s="5" customFormat="1" ht="15.75" x14ac:dyDescent="0.4">
      <c r="A8" s="628" t="s">
        <v>141</v>
      </c>
      <c r="B8" s="629"/>
      <c r="C8" s="629"/>
      <c r="D8" s="630"/>
      <c r="E8" s="137">
        <f>+GOF!H35+DOF!H32</f>
        <v>0</v>
      </c>
      <c r="F8" s="7"/>
      <c r="G8" s="137">
        <f>+GOF!K35+DOF!K32</f>
        <v>0</v>
      </c>
      <c r="H8" s="137">
        <f>+GOF!L35+DOF!L32</f>
        <v>0</v>
      </c>
      <c r="I8" s="137"/>
      <c r="J8" s="7"/>
      <c r="K8" s="137">
        <f>+GOF!O35+DOF!O32</f>
        <v>0</v>
      </c>
      <c r="L8" s="137">
        <f>+GOF!P35+DOF!P32</f>
        <v>0</v>
      </c>
      <c r="M8" s="331"/>
      <c r="N8" s="4"/>
      <c r="O8" s="4"/>
      <c r="P8" s="4"/>
      <c r="Q8" s="4"/>
      <c r="R8" s="4"/>
      <c r="S8" s="4"/>
      <c r="T8" s="4"/>
      <c r="U8" s="4"/>
      <c r="V8" s="4"/>
      <c r="W8" s="4"/>
      <c r="X8" s="4"/>
      <c r="Y8" s="4"/>
      <c r="Z8" s="4"/>
      <c r="AA8" s="4"/>
      <c r="AB8" s="4"/>
      <c r="AC8" s="4"/>
      <c r="AD8" s="4"/>
    </row>
    <row r="9" spans="1:30" s="11" customFormat="1" ht="7.5" customHeight="1" x14ac:dyDescent="0.4">
      <c r="A9" s="10"/>
      <c r="B9" s="10"/>
      <c r="C9" s="138"/>
      <c r="D9" s="10"/>
      <c r="E9" s="10"/>
      <c r="F9" s="7"/>
      <c r="G9" s="10"/>
      <c r="H9" s="10"/>
      <c r="I9" s="10"/>
      <c r="J9" s="7"/>
      <c r="K9" s="10"/>
      <c r="L9" s="10"/>
      <c r="M9" s="10"/>
      <c r="N9" s="10"/>
      <c r="O9" s="10"/>
      <c r="P9" s="10"/>
      <c r="Q9" s="10"/>
      <c r="R9" s="10"/>
      <c r="S9" s="10"/>
      <c r="T9" s="10"/>
      <c r="U9" s="10"/>
      <c r="V9" s="10"/>
      <c r="W9" s="10"/>
      <c r="X9" s="10"/>
      <c r="Y9" s="10"/>
      <c r="Z9" s="10"/>
      <c r="AA9" s="10"/>
      <c r="AB9" s="10"/>
      <c r="AC9" s="10"/>
      <c r="AD9" s="10"/>
    </row>
    <row r="10" spans="1:30" s="170" customFormat="1" ht="15.75" customHeight="1" x14ac:dyDescent="0.5">
      <c r="A10" s="617" t="s">
        <v>142</v>
      </c>
      <c r="B10" s="618"/>
      <c r="C10" s="618"/>
      <c r="D10" s="619"/>
      <c r="E10" s="166"/>
      <c r="F10" s="168"/>
      <c r="G10" s="166"/>
      <c r="H10" s="166"/>
      <c r="I10" s="167"/>
      <c r="J10" s="168"/>
      <c r="K10" s="166"/>
      <c r="L10" s="166"/>
      <c r="M10" s="169"/>
      <c r="N10" s="169"/>
      <c r="O10" s="169"/>
      <c r="P10" s="169"/>
      <c r="Q10" s="169"/>
      <c r="R10" s="169"/>
      <c r="S10" s="169"/>
      <c r="T10" s="169"/>
      <c r="U10" s="169"/>
      <c r="V10" s="169"/>
      <c r="W10" s="169"/>
      <c r="X10" s="169"/>
      <c r="Y10" s="169"/>
      <c r="Z10" s="169"/>
      <c r="AA10" s="169"/>
      <c r="AB10" s="169"/>
      <c r="AC10" s="169"/>
      <c r="AD10" s="169"/>
    </row>
    <row r="11" spans="1:30" s="11" customFormat="1" ht="6.75" customHeight="1" x14ac:dyDescent="0.4">
      <c r="A11" s="10"/>
      <c r="B11" s="10"/>
      <c r="C11" s="138"/>
      <c r="D11" s="10"/>
      <c r="E11" s="140"/>
      <c r="F11" s="141"/>
      <c r="G11" s="140"/>
      <c r="H11" s="140"/>
      <c r="I11" s="140"/>
      <c r="J11" s="141"/>
      <c r="K11" s="140"/>
      <c r="L11" s="140"/>
      <c r="M11" s="10"/>
      <c r="N11" s="10"/>
      <c r="O11" s="10"/>
      <c r="P11" s="10"/>
      <c r="Q11" s="10"/>
      <c r="R11" s="10"/>
      <c r="S11" s="10"/>
      <c r="T11" s="10"/>
      <c r="U11" s="10"/>
      <c r="V11" s="10"/>
      <c r="W11" s="10"/>
      <c r="X11" s="10"/>
      <c r="Y11" s="10"/>
      <c r="Z11" s="10"/>
      <c r="AA11" s="10"/>
      <c r="AB11" s="10"/>
      <c r="AC11" s="10"/>
      <c r="AD11" s="10"/>
    </row>
    <row r="12" spans="1:30" s="11" customFormat="1" ht="15.75" x14ac:dyDescent="0.4">
      <c r="A12" s="142" t="s">
        <v>143</v>
      </c>
      <c r="B12" s="143"/>
      <c r="C12" s="144"/>
      <c r="D12" s="145"/>
      <c r="E12" s="72">
        <f>+E8-E10</f>
        <v>0</v>
      </c>
      <c r="F12" s="141"/>
      <c r="G12" s="72">
        <f>+G8-G10</f>
        <v>0</v>
      </c>
      <c r="H12" s="399">
        <f>+H8-H10</f>
        <v>0</v>
      </c>
      <c r="I12" s="72"/>
      <c r="J12" s="141"/>
      <c r="K12" s="72">
        <f>+K8-K10</f>
        <v>0</v>
      </c>
      <c r="L12" s="72">
        <f>+L8-L10</f>
        <v>0</v>
      </c>
      <c r="M12" s="10"/>
      <c r="N12" s="10"/>
      <c r="O12" s="10"/>
      <c r="P12" s="10"/>
      <c r="Q12" s="10"/>
      <c r="R12" s="10"/>
      <c r="S12" s="10"/>
      <c r="T12" s="10"/>
      <c r="U12" s="10"/>
      <c r="V12" s="10"/>
      <c r="W12" s="10"/>
      <c r="X12" s="10"/>
      <c r="Y12" s="10"/>
      <c r="Z12" s="10"/>
      <c r="AA12" s="10"/>
      <c r="AB12" s="10"/>
      <c r="AC12" s="10"/>
      <c r="AD12" s="10"/>
    </row>
    <row r="13" spans="1:30" s="11" customFormat="1" ht="9" customHeight="1" x14ac:dyDescent="0.4">
      <c r="A13" s="10"/>
      <c r="B13" s="10"/>
      <c r="C13" s="138"/>
      <c r="D13" s="10"/>
      <c r="E13" s="10"/>
      <c r="F13" s="7"/>
      <c r="G13" s="10"/>
      <c r="H13" s="10"/>
      <c r="I13" s="10"/>
      <c r="J13" s="7"/>
      <c r="K13" s="10"/>
      <c r="L13" s="10"/>
      <c r="M13" s="10"/>
      <c r="N13" s="10"/>
      <c r="O13" s="10"/>
      <c r="P13" s="10"/>
      <c r="Q13" s="10"/>
      <c r="R13" s="10"/>
      <c r="S13" s="10"/>
      <c r="T13" s="10"/>
      <c r="U13" s="10"/>
      <c r="V13" s="10"/>
      <c r="W13" s="10"/>
      <c r="X13" s="10"/>
      <c r="Y13" s="10"/>
      <c r="Z13" s="10"/>
      <c r="AA13" s="10"/>
      <c r="AB13" s="10"/>
      <c r="AC13" s="10"/>
      <c r="AD13" s="10"/>
    </row>
    <row r="14" spans="1:30" s="148" customFormat="1" ht="28.5" x14ac:dyDescent="0.4">
      <c r="A14" s="620" t="s">
        <v>144</v>
      </c>
      <c r="B14" s="620"/>
      <c r="C14" s="564" t="s">
        <v>145</v>
      </c>
      <c r="D14" s="146" t="s">
        <v>146</v>
      </c>
      <c r="E14" s="138"/>
      <c r="F14" s="7"/>
      <c r="G14" s="138"/>
      <c r="H14" s="138"/>
      <c r="I14" s="147"/>
      <c r="J14" s="7"/>
      <c r="K14" s="138"/>
      <c r="L14" s="138"/>
      <c r="M14" s="138"/>
      <c r="N14" s="138"/>
      <c r="O14" s="138"/>
      <c r="P14" s="138"/>
      <c r="Q14" s="138"/>
      <c r="R14" s="138"/>
      <c r="S14" s="138"/>
      <c r="T14" s="138"/>
      <c r="U14" s="138"/>
      <c r="V14" s="138"/>
      <c r="W14" s="138"/>
      <c r="X14" s="138"/>
      <c r="Y14" s="138"/>
      <c r="Z14" s="138"/>
      <c r="AA14" s="138"/>
      <c r="AB14" s="138"/>
      <c r="AC14" s="138"/>
      <c r="AD14" s="138"/>
    </row>
    <row r="15" spans="1:30" s="13" customFormat="1" ht="15.75" x14ac:dyDescent="0.35">
      <c r="A15" s="149">
        <v>1</v>
      </c>
      <c r="B15" s="554"/>
      <c r="C15" s="555"/>
      <c r="D15" s="556"/>
      <c r="E15" s="139"/>
      <c r="F15" s="141"/>
      <c r="G15" s="139"/>
      <c r="H15" s="400"/>
      <c r="I15" s="35"/>
      <c r="J15" s="141"/>
      <c r="K15" s="139"/>
      <c r="L15" s="139"/>
      <c r="M15" s="12"/>
      <c r="N15" s="12"/>
      <c r="O15" s="12"/>
      <c r="P15" s="12"/>
      <c r="Q15" s="12"/>
      <c r="R15" s="12"/>
      <c r="S15" s="12"/>
      <c r="T15" s="12"/>
      <c r="U15" s="12"/>
      <c r="V15" s="12"/>
      <c r="W15" s="12"/>
      <c r="X15" s="12"/>
      <c r="Y15" s="12"/>
      <c r="Z15" s="12"/>
      <c r="AA15" s="12"/>
      <c r="AB15" s="12"/>
      <c r="AC15" s="12"/>
      <c r="AD15" s="12"/>
    </row>
    <row r="16" spans="1:30" s="13" customFormat="1" ht="15.75" x14ac:dyDescent="0.35">
      <c r="A16" s="149">
        <v>2</v>
      </c>
      <c r="B16" s="554"/>
      <c r="C16" s="555"/>
      <c r="D16" s="557"/>
      <c r="E16" s="80"/>
      <c r="F16" s="36"/>
      <c r="G16" s="80"/>
      <c r="H16" s="401"/>
      <c r="I16" s="35"/>
      <c r="J16" s="36"/>
      <c r="K16" s="80"/>
      <c r="L16" s="80"/>
      <c r="M16" s="12"/>
      <c r="N16" s="12"/>
      <c r="O16" s="12"/>
      <c r="P16" s="12"/>
      <c r="Q16" s="12"/>
      <c r="R16" s="12"/>
      <c r="S16" s="12"/>
      <c r="T16" s="12"/>
      <c r="U16" s="12"/>
      <c r="V16" s="12"/>
      <c r="W16" s="12"/>
      <c r="X16" s="12"/>
      <c r="Y16" s="12"/>
      <c r="Z16" s="12"/>
      <c r="AA16" s="12"/>
      <c r="AB16" s="12"/>
      <c r="AC16" s="12"/>
      <c r="AD16" s="12"/>
    </row>
    <row r="17" spans="1:30" s="13" customFormat="1" ht="15.75" x14ac:dyDescent="0.35">
      <c r="A17" s="149">
        <v>3</v>
      </c>
      <c r="B17" s="554"/>
      <c r="C17" s="555"/>
      <c r="D17" s="557"/>
      <c r="E17" s="80"/>
      <c r="F17" s="36"/>
      <c r="G17" s="80"/>
      <c r="H17" s="401"/>
      <c r="I17" s="35"/>
      <c r="J17" s="36"/>
      <c r="K17" s="80"/>
      <c r="L17" s="80"/>
      <c r="M17" s="12"/>
      <c r="N17" s="12"/>
      <c r="O17" s="12"/>
      <c r="P17" s="12"/>
      <c r="Q17" s="12"/>
      <c r="R17" s="12"/>
      <c r="S17" s="12"/>
      <c r="T17" s="12"/>
      <c r="U17" s="12"/>
      <c r="V17" s="12"/>
      <c r="W17" s="12"/>
      <c r="X17" s="12"/>
      <c r="Y17" s="12"/>
      <c r="Z17" s="12"/>
      <c r="AA17" s="12"/>
      <c r="AB17" s="12"/>
      <c r="AC17" s="12"/>
      <c r="AD17" s="12"/>
    </row>
    <row r="18" spans="1:30" s="13" customFormat="1" ht="15.75" x14ac:dyDescent="0.35">
      <c r="A18" s="149">
        <v>4</v>
      </c>
      <c r="B18" s="554"/>
      <c r="C18" s="555"/>
      <c r="D18" s="557"/>
      <c r="E18" s="80"/>
      <c r="F18" s="36"/>
      <c r="G18" s="80"/>
      <c r="H18" s="401"/>
      <c r="I18" s="35"/>
      <c r="J18" s="36"/>
      <c r="K18" s="80"/>
      <c r="L18" s="80"/>
      <c r="M18" s="12"/>
      <c r="N18" s="12"/>
      <c r="O18" s="12"/>
      <c r="P18" s="12"/>
      <c r="Q18" s="12"/>
      <c r="R18" s="12"/>
      <c r="S18" s="12"/>
      <c r="T18" s="12"/>
      <c r="U18" s="12"/>
      <c r="V18" s="12"/>
      <c r="W18" s="12"/>
      <c r="X18" s="12"/>
      <c r="Y18" s="12"/>
      <c r="Z18" s="12"/>
      <c r="AA18" s="12"/>
      <c r="AB18" s="12"/>
      <c r="AC18" s="12"/>
      <c r="AD18" s="12"/>
    </row>
    <row r="19" spans="1:30" s="13" customFormat="1" ht="15.75" x14ac:dyDescent="0.35">
      <c r="A19" s="149">
        <v>5</v>
      </c>
      <c r="B19" s="554"/>
      <c r="C19" s="555"/>
      <c r="D19" s="557"/>
      <c r="E19" s="80"/>
      <c r="F19" s="36"/>
      <c r="G19" s="80"/>
      <c r="H19" s="401"/>
      <c r="I19" s="35"/>
      <c r="J19" s="36"/>
      <c r="K19" s="80"/>
      <c r="L19" s="80"/>
      <c r="M19" s="12"/>
      <c r="N19" s="12"/>
      <c r="O19" s="12"/>
      <c r="P19" s="12"/>
      <c r="Q19" s="12"/>
      <c r="R19" s="12"/>
      <c r="S19" s="12"/>
      <c r="T19" s="12"/>
      <c r="U19" s="12"/>
      <c r="V19" s="12"/>
      <c r="W19" s="12"/>
      <c r="X19" s="12"/>
      <c r="Y19" s="12"/>
      <c r="Z19" s="12"/>
      <c r="AA19" s="12"/>
      <c r="AB19" s="12"/>
      <c r="AC19" s="12"/>
      <c r="AD19" s="12"/>
    </row>
    <row r="20" spans="1:30" s="13" customFormat="1" ht="15.75" x14ac:dyDescent="0.35">
      <c r="A20" s="149">
        <v>6</v>
      </c>
      <c r="B20" s="554"/>
      <c r="C20" s="555"/>
      <c r="D20" s="557"/>
      <c r="E20" s="80"/>
      <c r="F20" s="36"/>
      <c r="G20" s="80"/>
      <c r="H20" s="401"/>
      <c r="I20" s="35"/>
      <c r="J20" s="36"/>
      <c r="K20" s="80"/>
      <c r="L20" s="80"/>
      <c r="M20" s="12"/>
      <c r="N20" s="12"/>
      <c r="O20" s="12"/>
      <c r="P20" s="12"/>
      <c r="Q20" s="12"/>
      <c r="R20" s="12"/>
      <c r="S20" s="12"/>
      <c r="T20" s="12"/>
      <c r="U20" s="12"/>
      <c r="V20" s="12"/>
      <c r="W20" s="12"/>
      <c r="X20" s="12"/>
      <c r="Y20" s="12"/>
      <c r="Z20" s="12"/>
      <c r="AA20" s="12"/>
      <c r="AB20" s="12"/>
      <c r="AC20" s="12"/>
      <c r="AD20" s="12"/>
    </row>
    <row r="21" spans="1:30" s="13" customFormat="1" ht="15.75" x14ac:dyDescent="0.35">
      <c r="A21" s="149">
        <v>7</v>
      </c>
      <c r="B21" s="554"/>
      <c r="C21" s="555"/>
      <c r="D21" s="557"/>
      <c r="E21" s="80"/>
      <c r="F21" s="36"/>
      <c r="G21" s="80"/>
      <c r="H21" s="401"/>
      <c r="I21" s="35"/>
      <c r="J21" s="36"/>
      <c r="K21" s="80"/>
      <c r="L21" s="80"/>
      <c r="M21" s="12"/>
      <c r="N21" s="12"/>
      <c r="O21" s="12"/>
      <c r="P21" s="12"/>
      <c r="Q21" s="12"/>
      <c r="R21" s="12"/>
      <c r="S21" s="12"/>
      <c r="T21" s="12"/>
      <c r="U21" s="12"/>
      <c r="V21" s="12"/>
      <c r="W21" s="12"/>
      <c r="X21" s="12"/>
      <c r="Y21" s="12"/>
      <c r="Z21" s="12"/>
      <c r="AA21" s="12"/>
      <c r="AB21" s="12"/>
      <c r="AC21" s="12"/>
      <c r="AD21" s="12"/>
    </row>
    <row r="22" spans="1:30" s="13" customFormat="1" ht="15.75" x14ac:dyDescent="0.35">
      <c r="A22" s="149">
        <v>8</v>
      </c>
      <c r="B22" s="554"/>
      <c r="C22" s="555"/>
      <c r="D22" s="557"/>
      <c r="E22" s="80"/>
      <c r="F22" s="36"/>
      <c r="G22" s="80"/>
      <c r="H22" s="401"/>
      <c r="I22" s="35"/>
      <c r="J22" s="36"/>
      <c r="K22" s="80"/>
      <c r="L22" s="80"/>
      <c r="M22" s="12"/>
      <c r="N22" s="12"/>
      <c r="O22" s="12"/>
      <c r="P22" s="12"/>
      <c r="Q22" s="12"/>
      <c r="R22" s="12"/>
      <c r="S22" s="12"/>
      <c r="T22" s="12"/>
      <c r="U22" s="12"/>
      <c r="V22" s="12"/>
      <c r="W22" s="12"/>
      <c r="X22" s="12"/>
      <c r="Y22" s="12"/>
      <c r="Z22" s="12"/>
      <c r="AA22" s="12"/>
      <c r="AB22" s="12"/>
      <c r="AC22" s="12"/>
      <c r="AD22" s="12"/>
    </row>
    <row r="23" spans="1:30" s="13" customFormat="1" ht="15.75" x14ac:dyDescent="0.35">
      <c r="A23" s="149">
        <v>9</v>
      </c>
      <c r="B23" s="554"/>
      <c r="C23" s="555"/>
      <c r="D23" s="557"/>
      <c r="E23" s="80"/>
      <c r="F23" s="36"/>
      <c r="G23" s="80"/>
      <c r="H23" s="401"/>
      <c r="I23" s="35"/>
      <c r="J23" s="36"/>
      <c r="K23" s="80"/>
      <c r="L23" s="80"/>
      <c r="M23" s="12"/>
      <c r="N23" s="12"/>
      <c r="O23" s="12"/>
      <c r="P23" s="12"/>
      <c r="Q23" s="12"/>
      <c r="R23" s="12"/>
      <c r="S23" s="12"/>
      <c r="T23" s="12"/>
      <c r="U23" s="12"/>
      <c r="V23" s="12"/>
      <c r="W23" s="12"/>
      <c r="X23" s="12"/>
      <c r="Y23" s="12"/>
      <c r="Z23" s="12"/>
      <c r="AA23" s="12"/>
      <c r="AB23" s="12"/>
      <c r="AC23" s="12"/>
      <c r="AD23" s="12"/>
    </row>
    <row r="24" spans="1:30" s="13" customFormat="1" ht="15.75" x14ac:dyDescent="0.35">
      <c r="A24" s="149">
        <v>10</v>
      </c>
      <c r="B24" s="554"/>
      <c r="C24" s="555"/>
      <c r="D24" s="557"/>
      <c r="E24" s="80"/>
      <c r="F24" s="36"/>
      <c r="G24" s="80"/>
      <c r="H24" s="401"/>
      <c r="I24" s="35"/>
      <c r="J24" s="36"/>
      <c r="K24" s="80"/>
      <c r="L24" s="80"/>
      <c r="M24" s="12"/>
      <c r="N24" s="12"/>
      <c r="O24" s="12"/>
      <c r="P24" s="12"/>
      <c r="Q24" s="12"/>
      <c r="R24" s="12"/>
      <c r="S24" s="12"/>
      <c r="T24" s="12"/>
      <c r="U24" s="12"/>
      <c r="V24" s="12"/>
      <c r="W24" s="12"/>
      <c r="X24" s="12"/>
      <c r="Y24" s="12"/>
      <c r="Z24" s="12"/>
      <c r="AA24" s="12"/>
      <c r="AB24" s="12"/>
      <c r="AC24" s="12"/>
      <c r="AD24" s="12"/>
    </row>
    <row r="25" spans="1:30" s="13" customFormat="1" ht="15.75" x14ac:dyDescent="0.35">
      <c r="A25" s="149">
        <v>11</v>
      </c>
      <c r="B25" s="554"/>
      <c r="C25" s="555"/>
      <c r="D25" s="557"/>
      <c r="E25" s="80"/>
      <c r="F25" s="36"/>
      <c r="G25" s="80"/>
      <c r="H25" s="401"/>
      <c r="I25" s="35"/>
      <c r="J25" s="36"/>
      <c r="K25" s="80"/>
      <c r="L25" s="80"/>
      <c r="M25" s="12"/>
      <c r="N25" s="12"/>
      <c r="O25" s="12"/>
      <c r="P25" s="12"/>
      <c r="Q25" s="12"/>
      <c r="R25" s="12"/>
      <c r="S25" s="12"/>
      <c r="T25" s="12"/>
      <c r="U25" s="12"/>
      <c r="V25" s="12"/>
      <c r="W25" s="12"/>
      <c r="X25" s="12"/>
      <c r="Y25" s="12"/>
      <c r="Z25" s="12"/>
      <c r="AA25" s="12"/>
      <c r="AB25" s="12"/>
      <c r="AC25" s="12"/>
      <c r="AD25" s="12"/>
    </row>
    <row r="26" spans="1:30" s="13" customFormat="1" ht="15.75" x14ac:dyDescent="0.35">
      <c r="A26" s="149">
        <v>12</v>
      </c>
      <c r="B26" s="554"/>
      <c r="C26" s="555"/>
      <c r="D26" s="557"/>
      <c r="E26" s="80"/>
      <c r="F26" s="36"/>
      <c r="G26" s="80"/>
      <c r="H26" s="401"/>
      <c r="I26" s="35"/>
      <c r="J26" s="36"/>
      <c r="K26" s="80"/>
      <c r="L26" s="80"/>
      <c r="M26" s="12"/>
      <c r="N26" s="12"/>
      <c r="O26" s="12"/>
      <c r="P26" s="12"/>
      <c r="Q26" s="12"/>
      <c r="R26" s="12"/>
      <c r="S26" s="12"/>
      <c r="T26" s="12"/>
      <c r="U26" s="12"/>
      <c r="V26" s="12"/>
      <c r="W26" s="12"/>
      <c r="X26" s="12"/>
      <c r="Y26" s="12"/>
      <c r="Z26" s="12"/>
      <c r="AA26" s="12"/>
      <c r="AB26" s="12"/>
      <c r="AC26" s="12"/>
      <c r="AD26" s="12"/>
    </row>
    <row r="27" spans="1:30" s="13" customFormat="1" ht="15.75" x14ac:dyDescent="0.35">
      <c r="A27" s="149">
        <v>13</v>
      </c>
      <c r="B27" s="554"/>
      <c r="C27" s="555"/>
      <c r="D27" s="557"/>
      <c r="E27" s="80"/>
      <c r="F27" s="36"/>
      <c r="G27" s="80"/>
      <c r="H27" s="401"/>
      <c r="I27" s="35"/>
      <c r="J27" s="36"/>
      <c r="K27" s="80"/>
      <c r="L27" s="80"/>
      <c r="M27" s="12"/>
      <c r="N27" s="12"/>
      <c r="O27" s="12"/>
      <c r="P27" s="12"/>
      <c r="Q27" s="12"/>
      <c r="R27" s="12"/>
      <c r="S27" s="12"/>
      <c r="T27" s="12"/>
      <c r="U27" s="12"/>
      <c r="V27" s="12"/>
      <c r="W27" s="12"/>
      <c r="X27" s="12"/>
      <c r="Y27" s="12"/>
      <c r="Z27" s="12"/>
      <c r="AA27" s="12"/>
      <c r="AB27" s="12"/>
      <c r="AC27" s="12"/>
      <c r="AD27" s="12"/>
    </row>
    <row r="28" spans="1:30" s="13" customFormat="1" ht="15.75" x14ac:dyDescent="0.35">
      <c r="A28" s="149">
        <v>14</v>
      </c>
      <c r="B28" s="554"/>
      <c r="C28" s="555"/>
      <c r="D28" s="557"/>
      <c r="E28" s="80"/>
      <c r="F28" s="36"/>
      <c r="G28" s="80"/>
      <c r="H28" s="401"/>
      <c r="I28" s="35"/>
      <c r="J28" s="36"/>
      <c r="K28" s="80"/>
      <c r="L28" s="80"/>
      <c r="M28" s="12"/>
      <c r="N28" s="12"/>
      <c r="O28" s="12"/>
      <c r="P28" s="12"/>
      <c r="Q28" s="12"/>
      <c r="R28" s="12"/>
      <c r="S28" s="12"/>
      <c r="T28" s="12"/>
      <c r="U28" s="12"/>
      <c r="V28" s="12"/>
      <c r="W28" s="12"/>
      <c r="X28" s="12"/>
      <c r="Y28" s="12"/>
      <c r="Z28" s="12"/>
      <c r="AA28" s="12"/>
      <c r="AB28" s="12"/>
      <c r="AC28" s="12"/>
      <c r="AD28" s="12"/>
    </row>
    <row r="29" spans="1:30" s="13" customFormat="1" ht="15.75" x14ac:dyDescent="0.35">
      <c r="A29" s="149">
        <v>15</v>
      </c>
      <c r="B29" s="554"/>
      <c r="C29" s="555"/>
      <c r="D29" s="557"/>
      <c r="E29" s="80"/>
      <c r="F29" s="36"/>
      <c r="G29" s="80"/>
      <c r="H29" s="401"/>
      <c r="I29" s="35"/>
      <c r="J29" s="36"/>
      <c r="K29" s="80"/>
      <c r="L29" s="80"/>
      <c r="M29" s="12"/>
      <c r="N29" s="12"/>
      <c r="O29" s="12"/>
      <c r="P29" s="12"/>
      <c r="Q29" s="12"/>
      <c r="R29" s="12"/>
      <c r="S29" s="12"/>
      <c r="T29" s="12"/>
      <c r="U29" s="12"/>
      <c r="V29" s="12"/>
      <c r="W29" s="12"/>
      <c r="X29" s="12"/>
      <c r="Y29" s="12"/>
      <c r="Z29" s="12"/>
      <c r="AA29" s="12"/>
      <c r="AB29" s="12"/>
      <c r="AC29" s="12"/>
      <c r="AD29" s="12"/>
    </row>
    <row r="30" spans="1:30" s="13" customFormat="1" ht="15.75" hidden="1" outlineLevel="1" x14ac:dyDescent="0.35">
      <c r="A30" s="149">
        <v>16</v>
      </c>
      <c r="B30" s="554"/>
      <c r="C30" s="555"/>
      <c r="D30" s="558"/>
      <c r="E30" s="80"/>
      <c r="F30" s="36"/>
      <c r="G30" s="80"/>
      <c r="H30" s="401"/>
      <c r="I30" s="35"/>
      <c r="J30" s="36"/>
      <c r="K30" s="80"/>
      <c r="L30" s="80"/>
      <c r="M30" s="12"/>
      <c r="N30" s="12"/>
      <c r="O30" s="12"/>
      <c r="P30" s="12"/>
      <c r="Q30" s="12"/>
      <c r="R30" s="12"/>
      <c r="S30" s="12"/>
      <c r="T30" s="12"/>
      <c r="U30" s="12"/>
      <c r="V30" s="12"/>
      <c r="W30" s="12"/>
      <c r="X30" s="12"/>
      <c r="Y30" s="12"/>
      <c r="Z30" s="12"/>
      <c r="AA30" s="12"/>
      <c r="AB30" s="12"/>
      <c r="AC30" s="12"/>
      <c r="AD30" s="12"/>
    </row>
    <row r="31" spans="1:30" s="13" customFormat="1" ht="15.75" hidden="1" outlineLevel="1" x14ac:dyDescent="0.35">
      <c r="A31" s="149">
        <v>17</v>
      </c>
      <c r="B31" s="554"/>
      <c r="C31" s="555"/>
      <c r="D31" s="558"/>
      <c r="E31" s="80"/>
      <c r="F31" s="36"/>
      <c r="G31" s="80"/>
      <c r="H31" s="401"/>
      <c r="I31" s="35"/>
      <c r="J31" s="36"/>
      <c r="K31" s="80"/>
      <c r="L31" s="80"/>
      <c r="M31" s="12"/>
      <c r="N31" s="12"/>
      <c r="O31" s="12"/>
      <c r="P31" s="12"/>
      <c r="Q31" s="12"/>
      <c r="R31" s="12"/>
      <c r="S31" s="12"/>
      <c r="T31" s="12"/>
      <c r="U31" s="12"/>
      <c r="V31" s="12"/>
      <c r="W31" s="12"/>
      <c r="X31" s="12"/>
      <c r="Y31" s="12"/>
      <c r="Z31" s="12"/>
      <c r="AA31" s="12"/>
      <c r="AB31" s="12"/>
      <c r="AC31" s="12"/>
      <c r="AD31" s="12"/>
    </row>
    <row r="32" spans="1:30" s="13" customFormat="1" ht="15.75" hidden="1" outlineLevel="1" x14ac:dyDescent="0.35">
      <c r="A32" s="149">
        <v>18</v>
      </c>
      <c r="B32" s="554"/>
      <c r="C32" s="555"/>
      <c r="D32" s="558"/>
      <c r="E32" s="80"/>
      <c r="F32" s="36"/>
      <c r="G32" s="80"/>
      <c r="H32" s="401"/>
      <c r="I32" s="35"/>
      <c r="J32" s="36"/>
      <c r="K32" s="80"/>
      <c r="L32" s="80"/>
      <c r="M32" s="12"/>
      <c r="N32" s="12"/>
      <c r="O32" s="12"/>
      <c r="P32" s="12"/>
      <c r="Q32" s="12"/>
      <c r="R32" s="12"/>
      <c r="S32" s="12"/>
      <c r="T32" s="12"/>
      <c r="U32" s="12"/>
      <c r="V32" s="12"/>
      <c r="W32" s="12"/>
      <c r="X32" s="12"/>
      <c r="Y32" s="12"/>
      <c r="Z32" s="12"/>
      <c r="AA32" s="12"/>
      <c r="AB32" s="12"/>
      <c r="AC32" s="12"/>
      <c r="AD32" s="12"/>
    </row>
    <row r="33" spans="1:32" s="13" customFormat="1" ht="15.75" hidden="1" outlineLevel="1" x14ac:dyDescent="0.35">
      <c r="A33" s="149">
        <v>19</v>
      </c>
      <c r="B33" s="554"/>
      <c r="C33" s="555"/>
      <c r="D33" s="558"/>
      <c r="E33" s="80"/>
      <c r="F33" s="36"/>
      <c r="G33" s="80"/>
      <c r="H33" s="401"/>
      <c r="I33" s="35"/>
      <c r="J33" s="36"/>
      <c r="K33" s="80"/>
      <c r="L33" s="80"/>
      <c r="M33" s="12"/>
      <c r="N33" s="12"/>
      <c r="O33" s="12"/>
      <c r="P33" s="12"/>
      <c r="Q33" s="12"/>
      <c r="R33" s="12"/>
      <c r="S33" s="12"/>
      <c r="T33" s="12"/>
      <c r="U33" s="12"/>
      <c r="V33" s="12"/>
      <c r="W33" s="12"/>
      <c r="X33" s="12"/>
      <c r="Y33" s="12"/>
      <c r="Z33" s="12"/>
      <c r="AA33" s="12"/>
      <c r="AB33" s="12"/>
      <c r="AC33" s="12"/>
      <c r="AD33" s="12"/>
    </row>
    <row r="34" spans="1:32" s="13" customFormat="1" ht="15.75" hidden="1" outlineLevel="1" x14ac:dyDescent="0.35">
      <c r="A34" s="149">
        <v>20</v>
      </c>
      <c r="B34" s="554"/>
      <c r="C34" s="555"/>
      <c r="D34" s="558"/>
      <c r="E34" s="80"/>
      <c r="F34" s="36"/>
      <c r="G34" s="80"/>
      <c r="H34" s="401"/>
      <c r="I34" s="35"/>
      <c r="J34" s="36"/>
      <c r="K34" s="80"/>
      <c r="L34" s="80"/>
      <c r="M34" s="12"/>
      <c r="N34" s="12"/>
      <c r="O34" s="12"/>
      <c r="P34" s="12"/>
      <c r="Q34" s="12"/>
      <c r="R34" s="12"/>
      <c r="S34" s="12"/>
      <c r="T34" s="12"/>
      <c r="U34" s="12"/>
      <c r="V34" s="12"/>
      <c r="W34" s="12"/>
      <c r="X34" s="12"/>
      <c r="Y34" s="12"/>
      <c r="Z34" s="12"/>
      <c r="AA34" s="12"/>
      <c r="AB34" s="12"/>
      <c r="AC34" s="12"/>
      <c r="AD34" s="12"/>
    </row>
    <row r="35" spans="1:32" s="13" customFormat="1" ht="15.75" hidden="1" outlineLevel="1" x14ac:dyDescent="0.35">
      <c r="A35" s="149">
        <v>21</v>
      </c>
      <c r="B35" s="554"/>
      <c r="C35" s="555"/>
      <c r="D35" s="558"/>
      <c r="E35" s="80"/>
      <c r="F35" s="36"/>
      <c r="G35" s="80"/>
      <c r="H35" s="401"/>
      <c r="I35" s="35"/>
      <c r="J35" s="36"/>
      <c r="K35" s="80"/>
      <c r="L35" s="80"/>
      <c r="M35" s="12"/>
      <c r="N35" s="12"/>
      <c r="O35" s="12"/>
      <c r="P35" s="12"/>
      <c r="Q35" s="12"/>
      <c r="R35" s="12"/>
      <c r="S35" s="12"/>
      <c r="T35" s="12"/>
      <c r="U35" s="12"/>
      <c r="V35" s="12"/>
      <c r="W35" s="12"/>
      <c r="X35" s="12"/>
      <c r="Y35" s="12"/>
      <c r="Z35" s="12"/>
      <c r="AA35" s="12"/>
      <c r="AB35" s="12"/>
      <c r="AC35" s="12"/>
      <c r="AD35" s="12"/>
    </row>
    <row r="36" spans="1:32" s="13" customFormat="1" ht="15.75" hidden="1" outlineLevel="1" x14ac:dyDescent="0.35">
      <c r="A36" s="149">
        <v>22</v>
      </c>
      <c r="B36" s="554"/>
      <c r="C36" s="555"/>
      <c r="D36" s="558"/>
      <c r="E36" s="80"/>
      <c r="F36" s="36"/>
      <c r="G36" s="80"/>
      <c r="H36" s="401"/>
      <c r="I36" s="35"/>
      <c r="J36" s="36"/>
      <c r="K36" s="80"/>
      <c r="L36" s="80"/>
      <c r="M36" s="12"/>
      <c r="N36" s="12"/>
      <c r="O36" s="12"/>
      <c r="P36" s="12"/>
      <c r="Q36" s="12"/>
      <c r="R36" s="12"/>
      <c r="S36" s="12"/>
      <c r="T36" s="12"/>
      <c r="U36" s="12"/>
      <c r="V36" s="12"/>
      <c r="W36" s="12"/>
      <c r="X36" s="12"/>
      <c r="Y36" s="12"/>
      <c r="Z36" s="12"/>
      <c r="AA36" s="12"/>
      <c r="AB36" s="12"/>
      <c r="AC36" s="12"/>
      <c r="AD36" s="12"/>
    </row>
    <row r="37" spans="1:32" s="13" customFormat="1" ht="15.75" hidden="1" outlineLevel="1" x14ac:dyDescent="0.35">
      <c r="A37" s="149">
        <v>23</v>
      </c>
      <c r="B37" s="554"/>
      <c r="C37" s="555"/>
      <c r="D37" s="558"/>
      <c r="E37" s="80"/>
      <c r="F37" s="36"/>
      <c r="G37" s="80"/>
      <c r="H37" s="401"/>
      <c r="I37" s="35"/>
      <c r="J37" s="36"/>
      <c r="K37" s="80"/>
      <c r="L37" s="80"/>
      <c r="M37" s="12"/>
      <c r="N37" s="12"/>
      <c r="O37" s="12"/>
      <c r="P37" s="12"/>
      <c r="Q37" s="12"/>
      <c r="R37" s="12"/>
      <c r="S37" s="12"/>
      <c r="T37" s="12"/>
      <c r="U37" s="12"/>
      <c r="V37" s="12"/>
      <c r="W37" s="12"/>
      <c r="X37" s="12"/>
      <c r="Y37" s="12"/>
      <c r="Z37" s="12"/>
      <c r="AA37" s="12"/>
      <c r="AB37" s="12"/>
      <c r="AC37" s="12"/>
      <c r="AD37" s="12"/>
    </row>
    <row r="38" spans="1:32" s="13" customFormat="1" ht="15.75" hidden="1" outlineLevel="1" x14ac:dyDescent="0.35">
      <c r="A38" s="149">
        <v>24</v>
      </c>
      <c r="B38" s="554"/>
      <c r="C38" s="555"/>
      <c r="D38" s="558"/>
      <c r="E38" s="80"/>
      <c r="F38" s="36"/>
      <c r="G38" s="80"/>
      <c r="H38" s="401"/>
      <c r="I38" s="35"/>
      <c r="J38" s="36"/>
      <c r="K38" s="80"/>
      <c r="L38" s="80"/>
      <c r="M38" s="12"/>
      <c r="N38" s="12"/>
      <c r="O38" s="12"/>
      <c r="P38" s="12"/>
      <c r="Q38" s="12"/>
      <c r="R38" s="12"/>
      <c r="S38" s="12"/>
      <c r="T38" s="12"/>
      <c r="U38" s="12"/>
      <c r="V38" s="12"/>
      <c r="W38" s="12"/>
      <c r="X38" s="12"/>
      <c r="Y38" s="12"/>
      <c r="Z38" s="12"/>
      <c r="AA38" s="12"/>
      <c r="AB38" s="12"/>
      <c r="AC38" s="12"/>
      <c r="AD38" s="12"/>
    </row>
    <row r="39" spans="1:32" s="13" customFormat="1" ht="15.75" hidden="1" outlineLevel="1" x14ac:dyDescent="0.35">
      <c r="A39" s="149">
        <v>25</v>
      </c>
      <c r="B39" s="554"/>
      <c r="C39" s="555"/>
      <c r="D39" s="558"/>
      <c r="E39" s="80"/>
      <c r="F39" s="36"/>
      <c r="G39" s="80"/>
      <c r="H39" s="401"/>
      <c r="I39" s="35"/>
      <c r="J39" s="36"/>
      <c r="K39" s="80"/>
      <c r="L39" s="80"/>
      <c r="M39" s="12"/>
      <c r="N39" s="12"/>
      <c r="O39" s="12"/>
      <c r="P39" s="12"/>
      <c r="Q39" s="12"/>
      <c r="R39" s="12"/>
      <c r="S39" s="12"/>
      <c r="T39" s="12"/>
      <c r="U39" s="12"/>
      <c r="V39" s="12"/>
      <c r="W39" s="12"/>
      <c r="X39" s="12"/>
      <c r="Y39" s="12"/>
      <c r="Z39" s="12"/>
      <c r="AA39" s="12"/>
      <c r="AB39" s="12"/>
      <c r="AC39" s="12"/>
      <c r="AD39" s="12"/>
    </row>
    <row r="40" spans="1:32" s="13" customFormat="1" ht="15.75" hidden="1" outlineLevel="1" x14ac:dyDescent="0.35">
      <c r="A40" s="149">
        <v>26</v>
      </c>
      <c r="B40" s="554"/>
      <c r="C40" s="555"/>
      <c r="D40" s="558"/>
      <c r="E40" s="80"/>
      <c r="F40" s="36"/>
      <c r="G40" s="80"/>
      <c r="H40" s="401"/>
      <c r="I40" s="35"/>
      <c r="J40" s="36"/>
      <c r="K40" s="80"/>
      <c r="L40" s="80"/>
      <c r="M40" s="12"/>
      <c r="N40" s="12"/>
      <c r="O40" s="12"/>
      <c r="P40" s="12"/>
      <c r="Q40" s="12"/>
      <c r="R40" s="12"/>
      <c r="S40" s="12"/>
      <c r="T40" s="12"/>
      <c r="U40" s="12"/>
      <c r="V40" s="12"/>
      <c r="W40" s="12"/>
      <c r="X40" s="12"/>
      <c r="Y40" s="12"/>
      <c r="Z40" s="12"/>
      <c r="AA40" s="12"/>
      <c r="AB40" s="12"/>
      <c r="AC40" s="12"/>
      <c r="AD40" s="12"/>
    </row>
    <row r="41" spans="1:32" s="13" customFormat="1" ht="15.75" hidden="1" outlineLevel="1" x14ac:dyDescent="0.35">
      <c r="A41" s="149">
        <v>27</v>
      </c>
      <c r="B41" s="554"/>
      <c r="C41" s="555"/>
      <c r="D41" s="558"/>
      <c r="E41" s="80"/>
      <c r="F41" s="36"/>
      <c r="G41" s="80"/>
      <c r="H41" s="401"/>
      <c r="I41" s="35"/>
      <c r="J41" s="36"/>
      <c r="K41" s="80"/>
      <c r="L41" s="80"/>
      <c r="M41" s="12"/>
      <c r="N41" s="12"/>
      <c r="O41" s="12"/>
      <c r="P41" s="12"/>
      <c r="Q41" s="12"/>
      <c r="R41" s="12"/>
      <c r="S41" s="12"/>
      <c r="T41" s="12"/>
      <c r="U41" s="12"/>
      <c r="V41" s="12"/>
      <c r="W41" s="12"/>
      <c r="X41" s="12"/>
      <c r="Y41" s="12"/>
      <c r="Z41" s="12"/>
      <c r="AA41" s="12"/>
      <c r="AB41" s="12"/>
      <c r="AC41" s="12"/>
      <c r="AD41" s="12"/>
    </row>
    <row r="42" spans="1:32" s="13" customFormat="1" ht="15.75" hidden="1" outlineLevel="1" x14ac:dyDescent="0.35">
      <c r="A42" s="149">
        <v>28</v>
      </c>
      <c r="B42" s="554"/>
      <c r="C42" s="555"/>
      <c r="D42" s="558"/>
      <c r="E42" s="80"/>
      <c r="F42" s="36"/>
      <c r="G42" s="80"/>
      <c r="H42" s="401"/>
      <c r="I42" s="35"/>
      <c r="J42" s="36"/>
      <c r="K42" s="80"/>
      <c r="L42" s="80"/>
      <c r="M42" s="12"/>
      <c r="N42" s="12"/>
      <c r="O42" s="12"/>
      <c r="P42" s="12"/>
      <c r="Q42" s="12"/>
      <c r="R42" s="12"/>
      <c r="S42" s="12"/>
      <c r="T42" s="12"/>
      <c r="U42" s="12"/>
      <c r="V42" s="12"/>
      <c r="W42" s="12"/>
      <c r="X42" s="12"/>
      <c r="Y42" s="12"/>
      <c r="Z42" s="12"/>
      <c r="AA42" s="12"/>
      <c r="AB42" s="12"/>
      <c r="AC42" s="12"/>
      <c r="AD42" s="12"/>
    </row>
    <row r="43" spans="1:32" s="13" customFormat="1" ht="15.75" hidden="1" outlineLevel="1" x14ac:dyDescent="0.35">
      <c r="A43" s="149">
        <v>29</v>
      </c>
      <c r="B43" s="554"/>
      <c r="C43" s="555"/>
      <c r="D43" s="558"/>
      <c r="E43" s="80"/>
      <c r="F43" s="36"/>
      <c r="G43" s="80"/>
      <c r="H43" s="401"/>
      <c r="I43" s="35"/>
      <c r="J43" s="36"/>
      <c r="K43" s="80"/>
      <c r="L43" s="80"/>
      <c r="M43" s="12"/>
      <c r="N43" s="12"/>
      <c r="O43" s="12"/>
      <c r="P43" s="12"/>
      <c r="Q43" s="12"/>
      <c r="R43" s="12"/>
      <c r="S43" s="12"/>
      <c r="T43" s="12"/>
      <c r="U43" s="12"/>
      <c r="V43" s="12"/>
      <c r="W43" s="12"/>
      <c r="X43" s="12"/>
      <c r="Y43" s="12"/>
      <c r="Z43" s="12"/>
      <c r="AA43" s="12"/>
      <c r="AB43" s="12"/>
      <c r="AC43" s="12"/>
      <c r="AD43" s="12"/>
    </row>
    <row r="44" spans="1:32" s="13" customFormat="1" ht="15.75" hidden="1" outlineLevel="1" x14ac:dyDescent="0.35">
      <c r="A44" s="149">
        <v>30</v>
      </c>
      <c r="B44" s="554"/>
      <c r="C44" s="555"/>
      <c r="D44" s="558"/>
      <c r="E44" s="80"/>
      <c r="F44" s="36"/>
      <c r="G44" s="80"/>
      <c r="H44" s="401"/>
      <c r="I44" s="35"/>
      <c r="J44" s="36"/>
      <c r="K44" s="80"/>
      <c r="L44" s="80"/>
      <c r="M44" s="12"/>
      <c r="N44" s="12"/>
      <c r="O44" s="12"/>
      <c r="P44" s="12"/>
      <c r="Q44" s="12"/>
      <c r="R44" s="12"/>
      <c r="S44" s="12"/>
      <c r="T44" s="12"/>
      <c r="U44" s="12"/>
      <c r="V44" s="12"/>
      <c r="W44" s="12"/>
      <c r="X44" s="12"/>
      <c r="Y44" s="12"/>
      <c r="Z44" s="12"/>
      <c r="AA44" s="12"/>
      <c r="AB44" s="12"/>
      <c r="AC44" s="12"/>
      <c r="AD44" s="12"/>
    </row>
    <row r="45" spans="1:32" s="13" customFormat="1" ht="15.75" hidden="1" outlineLevel="1" x14ac:dyDescent="0.35">
      <c r="A45" s="149">
        <v>31</v>
      </c>
      <c r="B45" s="554"/>
      <c r="C45" s="555"/>
      <c r="D45" s="558"/>
      <c r="E45" s="80"/>
      <c r="F45" s="36"/>
      <c r="G45" s="80"/>
      <c r="H45" s="401"/>
      <c r="I45" s="35"/>
      <c r="J45" s="36"/>
      <c r="K45" s="80"/>
      <c r="L45" s="80"/>
      <c r="M45" s="12"/>
      <c r="N45" s="12"/>
      <c r="O45" s="12"/>
      <c r="P45" s="12"/>
      <c r="Q45" s="12"/>
      <c r="R45" s="12"/>
      <c r="S45" s="12"/>
      <c r="T45" s="12"/>
      <c r="U45" s="12"/>
      <c r="V45" s="12"/>
      <c r="W45" s="12"/>
      <c r="X45" s="12"/>
      <c r="Y45" s="12"/>
      <c r="Z45" s="12"/>
      <c r="AA45" s="12"/>
      <c r="AB45" s="12"/>
      <c r="AC45" s="12"/>
      <c r="AD45" s="12"/>
    </row>
    <row r="46" spans="1:32" s="13" customFormat="1" ht="15.75" hidden="1" outlineLevel="1" x14ac:dyDescent="0.35">
      <c r="A46" s="149">
        <v>32</v>
      </c>
      <c r="B46" s="554"/>
      <c r="C46" s="555"/>
      <c r="D46" s="558"/>
      <c r="E46" s="80"/>
      <c r="F46" s="36"/>
      <c r="G46" s="80"/>
      <c r="H46" s="401"/>
      <c r="I46" s="35"/>
      <c r="J46" s="36"/>
      <c r="K46" s="80"/>
      <c r="L46" s="80"/>
      <c r="M46" s="12"/>
      <c r="N46" s="12"/>
      <c r="O46" s="12"/>
      <c r="P46" s="12"/>
      <c r="Q46" s="12"/>
      <c r="R46" s="12"/>
      <c r="S46" s="12"/>
      <c r="T46" s="12"/>
      <c r="U46" s="12"/>
      <c r="V46" s="12"/>
      <c r="W46" s="12"/>
      <c r="X46" s="12"/>
      <c r="Y46" s="12"/>
      <c r="Z46" s="12"/>
      <c r="AA46" s="12"/>
      <c r="AB46" s="12"/>
      <c r="AC46" s="12"/>
      <c r="AD46" s="12"/>
    </row>
    <row r="47" spans="1:32" s="5" customFormat="1" ht="15.75" hidden="1" outlineLevel="1" x14ac:dyDescent="0.4">
      <c r="A47" s="149">
        <v>33</v>
      </c>
      <c r="B47" s="554"/>
      <c r="C47" s="555"/>
      <c r="D47" s="558"/>
      <c r="E47" s="80"/>
      <c r="F47" s="36"/>
      <c r="G47" s="80"/>
      <c r="H47" s="401"/>
      <c r="I47" s="35"/>
      <c r="J47" s="36"/>
      <c r="K47" s="80"/>
      <c r="L47" s="80"/>
      <c r="M47" s="4"/>
      <c r="N47" s="4"/>
      <c r="O47" s="4"/>
      <c r="P47" s="4"/>
      <c r="Q47" s="4"/>
      <c r="R47" s="4"/>
      <c r="S47" s="4"/>
      <c r="T47" s="4"/>
      <c r="U47" s="4"/>
      <c r="V47" s="4"/>
      <c r="W47" s="4"/>
      <c r="X47" s="4"/>
      <c r="Y47" s="4"/>
      <c r="Z47" s="4"/>
      <c r="AA47" s="4"/>
      <c r="AB47" s="4"/>
      <c r="AC47" s="4"/>
      <c r="AD47" s="4"/>
    </row>
    <row r="48" spans="1:32" s="5" customFormat="1" ht="15.75" hidden="1" outlineLevel="1" x14ac:dyDescent="0.4">
      <c r="A48" s="149">
        <v>34</v>
      </c>
      <c r="B48" s="554"/>
      <c r="C48" s="555"/>
      <c r="D48" s="558"/>
      <c r="E48" s="80"/>
      <c r="F48" s="36"/>
      <c r="G48" s="80"/>
      <c r="H48" s="401"/>
      <c r="I48" s="35"/>
      <c r="J48" s="36"/>
      <c r="K48" s="80"/>
      <c r="L48" s="80"/>
      <c r="M48" s="4"/>
      <c r="N48" s="4"/>
      <c r="O48" s="4"/>
      <c r="P48" s="4"/>
      <c r="Q48" s="4"/>
      <c r="R48" s="4"/>
      <c r="S48" s="4"/>
      <c r="T48" s="4"/>
      <c r="U48" s="4"/>
      <c r="V48" s="4"/>
      <c r="W48" s="4"/>
      <c r="X48" s="4"/>
      <c r="Y48" s="4"/>
      <c r="Z48" s="4"/>
      <c r="AA48" s="4"/>
      <c r="AB48" s="4"/>
      <c r="AC48" s="4"/>
      <c r="AD48" s="4"/>
      <c r="AE48" s="4"/>
      <c r="AF48" s="4"/>
    </row>
    <row r="49" spans="1:32" s="5" customFormat="1" ht="15.75" hidden="1" outlineLevel="1" x14ac:dyDescent="0.4">
      <c r="A49" s="149">
        <v>35</v>
      </c>
      <c r="B49" s="554"/>
      <c r="C49" s="555"/>
      <c r="D49" s="558"/>
      <c r="E49" s="80"/>
      <c r="F49" s="36"/>
      <c r="G49" s="80"/>
      <c r="H49" s="401"/>
      <c r="I49" s="35"/>
      <c r="J49" s="36"/>
      <c r="K49" s="80"/>
      <c r="L49" s="80"/>
      <c r="M49" s="4"/>
      <c r="N49" s="4"/>
      <c r="O49" s="4"/>
      <c r="P49" s="4"/>
      <c r="Q49" s="4"/>
      <c r="R49" s="4"/>
      <c r="S49" s="4"/>
      <c r="T49" s="4"/>
      <c r="U49" s="4"/>
      <c r="V49" s="4"/>
      <c r="W49" s="4"/>
      <c r="X49" s="4"/>
      <c r="Y49" s="4"/>
      <c r="Z49" s="4"/>
      <c r="AA49" s="4"/>
      <c r="AB49" s="4"/>
      <c r="AC49" s="4"/>
      <c r="AD49" s="4"/>
      <c r="AE49" s="4"/>
      <c r="AF49" s="4"/>
    </row>
    <row r="50" spans="1:32" s="13" customFormat="1" ht="15.75" hidden="1" outlineLevel="1" x14ac:dyDescent="0.35">
      <c r="A50" s="149">
        <v>36</v>
      </c>
      <c r="B50" s="554"/>
      <c r="C50" s="555"/>
      <c r="D50" s="558"/>
      <c r="E50" s="80"/>
      <c r="F50" s="36"/>
      <c r="G50" s="80"/>
      <c r="H50" s="401"/>
      <c r="I50" s="35"/>
      <c r="J50" s="36"/>
      <c r="K50" s="80"/>
      <c r="L50" s="80"/>
      <c r="M50" s="12"/>
      <c r="N50" s="12"/>
      <c r="O50" s="12"/>
      <c r="P50" s="12"/>
      <c r="Q50" s="12"/>
      <c r="R50" s="12"/>
      <c r="S50" s="12"/>
      <c r="T50" s="12"/>
      <c r="U50" s="12"/>
      <c r="V50" s="12"/>
      <c r="W50" s="12"/>
      <c r="X50" s="12"/>
      <c r="Y50" s="12"/>
      <c r="Z50" s="12"/>
      <c r="AA50" s="12"/>
      <c r="AB50" s="12"/>
      <c r="AC50" s="12"/>
      <c r="AD50" s="12"/>
    </row>
    <row r="51" spans="1:32" s="13" customFormat="1" ht="15.75" hidden="1" outlineLevel="1" x14ac:dyDescent="0.35">
      <c r="A51" s="149">
        <v>37</v>
      </c>
      <c r="B51" s="554"/>
      <c r="C51" s="555"/>
      <c r="D51" s="558"/>
      <c r="E51" s="80"/>
      <c r="F51" s="36"/>
      <c r="G51" s="80"/>
      <c r="H51" s="401"/>
      <c r="I51" s="35"/>
      <c r="J51" s="36"/>
      <c r="K51" s="80"/>
      <c r="L51" s="80"/>
      <c r="M51" s="12"/>
      <c r="N51" s="12"/>
      <c r="O51" s="12"/>
      <c r="P51" s="12"/>
      <c r="Q51" s="12"/>
      <c r="R51" s="12"/>
      <c r="S51" s="12"/>
      <c r="T51" s="12"/>
      <c r="U51" s="12"/>
      <c r="V51" s="12"/>
      <c r="W51" s="12"/>
      <c r="X51" s="12"/>
      <c r="Y51" s="12"/>
      <c r="Z51" s="12"/>
      <c r="AA51" s="12"/>
      <c r="AB51" s="12"/>
      <c r="AC51" s="12"/>
      <c r="AD51" s="12"/>
    </row>
    <row r="52" spans="1:32" s="5" customFormat="1" ht="15.75" hidden="1" outlineLevel="1" x14ac:dyDescent="0.4">
      <c r="A52" s="149">
        <v>38</v>
      </c>
      <c r="B52" s="554"/>
      <c r="C52" s="555"/>
      <c r="D52" s="558"/>
      <c r="E52" s="80"/>
      <c r="F52" s="36"/>
      <c r="G52" s="80"/>
      <c r="H52" s="401"/>
      <c r="I52" s="35"/>
      <c r="J52" s="36"/>
      <c r="K52" s="80"/>
      <c r="L52" s="80"/>
      <c r="M52" s="4"/>
      <c r="N52" s="4"/>
      <c r="O52" s="4"/>
      <c r="P52" s="4"/>
      <c r="Q52" s="4"/>
      <c r="R52" s="4"/>
      <c r="S52" s="4"/>
      <c r="T52" s="4"/>
      <c r="U52" s="4"/>
      <c r="V52" s="4"/>
      <c r="W52" s="4"/>
      <c r="X52" s="4"/>
      <c r="Y52" s="4"/>
      <c r="Z52" s="4"/>
      <c r="AA52" s="4"/>
      <c r="AB52" s="4"/>
      <c r="AC52" s="4"/>
      <c r="AD52" s="4"/>
    </row>
    <row r="53" spans="1:32" s="5" customFormat="1" ht="15.75" hidden="1" outlineLevel="1" x14ac:dyDescent="0.4">
      <c r="A53" s="149">
        <v>39</v>
      </c>
      <c r="B53" s="554"/>
      <c r="C53" s="555"/>
      <c r="D53" s="558"/>
      <c r="E53" s="80"/>
      <c r="F53" s="36"/>
      <c r="G53" s="80"/>
      <c r="H53" s="401"/>
      <c r="I53" s="35"/>
      <c r="J53" s="36"/>
      <c r="K53" s="80"/>
      <c r="L53" s="80"/>
      <c r="M53" s="4"/>
      <c r="N53" s="4"/>
      <c r="O53" s="4"/>
      <c r="P53" s="4"/>
      <c r="Q53" s="4"/>
      <c r="R53" s="4"/>
      <c r="S53" s="4"/>
      <c r="T53" s="4"/>
      <c r="U53" s="4"/>
      <c r="V53" s="4"/>
      <c r="W53" s="4"/>
      <c r="X53" s="4"/>
      <c r="Y53" s="4"/>
      <c r="Z53" s="4"/>
      <c r="AA53" s="4"/>
      <c r="AB53" s="4"/>
      <c r="AC53" s="4"/>
      <c r="AD53" s="4"/>
      <c r="AE53" s="4"/>
      <c r="AF53" s="4"/>
    </row>
    <row r="54" spans="1:32" s="5" customFormat="1" ht="15.75" hidden="1" outlineLevel="1" x14ac:dyDescent="0.4">
      <c r="A54" s="149">
        <v>40</v>
      </c>
      <c r="B54" s="554"/>
      <c r="C54" s="555"/>
      <c r="D54" s="558"/>
      <c r="E54" s="80"/>
      <c r="F54" s="36"/>
      <c r="G54" s="80"/>
      <c r="H54" s="401"/>
      <c r="I54" s="35"/>
      <c r="J54" s="36"/>
      <c r="K54" s="80"/>
      <c r="L54" s="80"/>
      <c r="M54" s="4"/>
      <c r="N54" s="4"/>
      <c r="O54" s="4"/>
      <c r="P54" s="4"/>
      <c r="Q54" s="4"/>
      <c r="R54" s="4"/>
      <c r="S54" s="4"/>
      <c r="T54" s="4"/>
      <c r="U54" s="4"/>
      <c r="V54" s="4"/>
      <c r="W54" s="4"/>
      <c r="X54" s="4"/>
      <c r="Y54" s="4"/>
      <c r="Z54" s="4"/>
      <c r="AA54" s="4"/>
      <c r="AB54" s="4"/>
      <c r="AC54" s="4"/>
      <c r="AD54" s="4"/>
      <c r="AE54" s="4"/>
      <c r="AF54" s="4"/>
    </row>
    <row r="55" spans="1:32" s="15" customFormat="1" ht="15.75" collapsed="1" x14ac:dyDescent="0.4">
      <c r="A55" s="150" t="s">
        <v>147</v>
      </c>
      <c r="B55" s="151"/>
      <c r="C55" s="152"/>
      <c r="D55" s="398"/>
      <c r="E55" s="403">
        <f>SUM(E15:E54)</f>
        <v>0</v>
      </c>
      <c r="F55" s="153"/>
      <c r="G55" s="406">
        <f>SUM(G15:G54)</f>
        <v>0</v>
      </c>
      <c r="H55" s="403">
        <f>SUM(H15:H54)</f>
        <v>0</v>
      </c>
      <c r="I55" s="402"/>
      <c r="J55" s="153"/>
      <c r="K55" s="403">
        <f>SUM(K15:K54)</f>
        <v>0</v>
      </c>
      <c r="L55" s="403">
        <f>SUM(L15:L54)</f>
        <v>0</v>
      </c>
      <c r="M55" s="14"/>
      <c r="N55" s="14"/>
      <c r="O55" s="14"/>
      <c r="P55" s="14"/>
      <c r="Q55" s="14"/>
      <c r="R55" s="14"/>
      <c r="S55" s="14"/>
      <c r="T55" s="14"/>
      <c r="U55" s="14"/>
      <c r="V55" s="14"/>
      <c r="W55" s="14"/>
      <c r="X55" s="14"/>
      <c r="Y55" s="14"/>
      <c r="Z55" s="14"/>
      <c r="AA55" s="14"/>
      <c r="AB55" s="14"/>
      <c r="AC55" s="14"/>
      <c r="AD55" s="14"/>
      <c r="AE55" s="14"/>
      <c r="AF55" s="14"/>
    </row>
    <row r="56" spans="1:32" s="2" customFormat="1" ht="5.25" customHeight="1" x14ac:dyDescent="0.35">
      <c r="C56" s="155"/>
      <c r="J56" s="156"/>
    </row>
    <row r="57" spans="1:32" s="2" customFormat="1" ht="5.25" customHeight="1" x14ac:dyDescent="0.35">
      <c r="C57" s="155"/>
      <c r="J57" s="156"/>
    </row>
    <row r="58" spans="1:32" s="115" customFormat="1" ht="15" customHeight="1" x14ac:dyDescent="0.35">
      <c r="A58" s="172"/>
      <c r="B58" s="172"/>
      <c r="C58" s="631" t="s">
        <v>148</v>
      </c>
      <c r="D58" s="631"/>
      <c r="E58" s="173">
        <f>+E8-E10-E55</f>
        <v>0</v>
      </c>
      <c r="F58" s="173"/>
      <c r="G58" s="173">
        <f>+G8-G10-G55</f>
        <v>0</v>
      </c>
      <c r="H58" s="173">
        <f>+H8-H10-H55</f>
        <v>0</v>
      </c>
      <c r="I58" s="173">
        <f>+I8-I10-I55</f>
        <v>0</v>
      </c>
      <c r="J58" s="173"/>
      <c r="K58" s="173">
        <f>+K8-K10-K55</f>
        <v>0</v>
      </c>
      <c r="L58" s="173">
        <f>+L8-L10-L55</f>
        <v>0</v>
      </c>
      <c r="M58" s="172"/>
      <c r="N58" s="172"/>
      <c r="O58" s="172"/>
      <c r="P58" s="172"/>
      <c r="Q58" s="172"/>
      <c r="R58" s="172"/>
      <c r="S58" s="172"/>
      <c r="T58" s="172"/>
      <c r="U58" s="172"/>
      <c r="V58" s="172"/>
      <c r="W58" s="172"/>
      <c r="X58" s="172"/>
      <c r="Y58" s="172"/>
      <c r="Z58" s="172"/>
      <c r="AA58" s="172"/>
      <c r="AB58" s="172"/>
      <c r="AC58" s="172"/>
      <c r="AD58" s="172"/>
      <c r="AE58" s="172"/>
      <c r="AF58" s="172"/>
    </row>
    <row r="59" spans="1:32" ht="14.25" x14ac:dyDescent="0.45">
      <c r="A59" s="2"/>
      <c r="B59" s="157"/>
      <c r="C59" s="158"/>
      <c r="D59" s="2"/>
      <c r="E59" s="159"/>
      <c r="F59" s="159"/>
      <c r="G59" s="159"/>
      <c r="H59" s="159"/>
      <c r="I59" s="2"/>
      <c r="J59" s="156"/>
      <c r="K59" s="159"/>
      <c r="L59" s="159"/>
      <c r="M59" s="2"/>
      <c r="N59" s="2"/>
      <c r="O59" s="2"/>
      <c r="P59" s="2"/>
      <c r="Q59" s="2"/>
      <c r="R59" s="2"/>
      <c r="S59" s="2"/>
      <c r="T59" s="2"/>
      <c r="U59" s="2"/>
      <c r="V59" s="2"/>
      <c r="W59" s="2"/>
      <c r="X59" s="2"/>
      <c r="Y59" s="2"/>
      <c r="Z59" s="2"/>
      <c r="AA59" s="2"/>
      <c r="AB59" s="2"/>
      <c r="AC59" s="2"/>
      <c r="AD59" s="2"/>
      <c r="AE59" s="2"/>
      <c r="AF59" s="2"/>
    </row>
    <row r="60" spans="1:32" ht="14.25" x14ac:dyDescent="0.45">
      <c r="A60" s="2"/>
      <c r="B60" s="160" t="s">
        <v>149</v>
      </c>
      <c r="C60" s="161"/>
      <c r="D60" s="2"/>
      <c r="E60" s="162">
        <f>+E10</f>
        <v>0</v>
      </c>
      <c r="F60" s="162"/>
      <c r="G60" s="162">
        <f>+G10</f>
        <v>0</v>
      </c>
      <c r="H60" s="162">
        <f>+H10</f>
        <v>0</v>
      </c>
      <c r="I60" s="162">
        <f>+I10</f>
        <v>0</v>
      </c>
      <c r="J60" s="162"/>
      <c r="K60" s="162">
        <f>+K10</f>
        <v>0</v>
      </c>
      <c r="L60" s="162">
        <f>+L10</f>
        <v>0</v>
      </c>
      <c r="M60" s="2"/>
      <c r="N60" s="2"/>
      <c r="O60" s="2"/>
      <c r="P60" s="2"/>
      <c r="Q60" s="2"/>
      <c r="R60" s="2"/>
      <c r="S60" s="2"/>
      <c r="T60" s="2"/>
      <c r="U60" s="2"/>
      <c r="V60" s="2"/>
      <c r="W60" s="2"/>
      <c r="X60" s="2"/>
      <c r="Y60" s="2"/>
      <c r="Z60" s="2"/>
      <c r="AA60" s="2"/>
      <c r="AB60" s="2"/>
      <c r="AC60" s="2"/>
      <c r="AD60" s="2"/>
      <c r="AE60" s="2"/>
      <c r="AF60" s="2"/>
    </row>
    <row r="61" spans="1:32" ht="14.25" outlineLevel="1" x14ac:dyDescent="0.45">
      <c r="A61" s="2"/>
      <c r="B61" s="160" t="s">
        <v>150</v>
      </c>
      <c r="C61" s="161"/>
      <c r="D61" s="2"/>
      <c r="E61" s="162">
        <f t="shared" ref="E61:H70" si="0">SUMIFS(E$15:E$54,$D$15:$D$54,$B61)</f>
        <v>0</v>
      </c>
      <c r="F61" s="162"/>
      <c r="G61" s="162">
        <f t="shared" si="0"/>
        <v>0</v>
      </c>
      <c r="H61" s="162">
        <f t="shared" si="0"/>
        <v>0</v>
      </c>
      <c r="I61" s="2"/>
      <c r="J61" s="156"/>
      <c r="K61" s="162">
        <f t="shared" ref="K61:L70" si="1">SUMIFS(K$15:K$54,$D$15:$D$54,$B61)</f>
        <v>0</v>
      </c>
      <c r="L61" s="162">
        <f t="shared" si="1"/>
        <v>0</v>
      </c>
      <c r="M61" s="2"/>
      <c r="N61" s="2"/>
      <c r="O61" s="2"/>
      <c r="P61" s="2"/>
      <c r="Q61" s="2"/>
      <c r="R61" s="2"/>
      <c r="S61" s="2"/>
      <c r="T61" s="2"/>
      <c r="U61" s="2"/>
      <c r="V61" s="2"/>
      <c r="W61" s="2"/>
      <c r="X61" s="2"/>
      <c r="Y61" s="2"/>
      <c r="Z61" s="2"/>
      <c r="AA61" s="2"/>
      <c r="AB61" s="2"/>
      <c r="AC61" s="2"/>
      <c r="AD61" s="2"/>
      <c r="AE61" s="2"/>
      <c r="AF61" s="2"/>
    </row>
    <row r="62" spans="1:32" ht="14.25" outlineLevel="1" x14ac:dyDescent="0.45">
      <c r="A62" s="2"/>
      <c r="B62" s="160" t="s">
        <v>151</v>
      </c>
      <c r="C62" s="161"/>
      <c r="D62" s="2"/>
      <c r="E62" s="162">
        <f t="shared" si="0"/>
        <v>0</v>
      </c>
      <c r="F62" s="162"/>
      <c r="G62" s="162">
        <f t="shared" si="0"/>
        <v>0</v>
      </c>
      <c r="H62" s="162">
        <f t="shared" si="0"/>
        <v>0</v>
      </c>
      <c r="I62" s="2"/>
      <c r="J62" s="156"/>
      <c r="K62" s="162">
        <f t="shared" si="1"/>
        <v>0</v>
      </c>
      <c r="L62" s="162">
        <f t="shared" si="1"/>
        <v>0</v>
      </c>
      <c r="M62" s="2"/>
      <c r="N62" s="2"/>
      <c r="O62" s="2"/>
      <c r="P62" s="2"/>
      <c r="Q62" s="2"/>
      <c r="R62" s="2"/>
      <c r="S62" s="2"/>
      <c r="T62" s="2"/>
      <c r="U62" s="2"/>
      <c r="V62" s="2"/>
      <c r="W62" s="2"/>
      <c r="X62" s="2"/>
      <c r="Y62" s="2"/>
      <c r="Z62" s="2"/>
      <c r="AA62" s="2"/>
      <c r="AB62" s="2"/>
      <c r="AC62" s="2"/>
      <c r="AD62" s="2"/>
      <c r="AE62" s="2"/>
      <c r="AF62" s="2"/>
    </row>
    <row r="63" spans="1:32" ht="14.25" outlineLevel="1" x14ac:dyDescent="0.45">
      <c r="A63" s="2"/>
      <c r="B63" s="160" t="s">
        <v>152</v>
      </c>
      <c r="C63" s="161"/>
      <c r="D63" s="2"/>
      <c r="E63" s="162">
        <f t="shared" si="0"/>
        <v>0</v>
      </c>
      <c r="F63" s="162"/>
      <c r="G63" s="162">
        <f t="shared" si="0"/>
        <v>0</v>
      </c>
      <c r="H63" s="162">
        <f t="shared" si="0"/>
        <v>0</v>
      </c>
      <c r="I63" s="2"/>
      <c r="J63" s="156"/>
      <c r="K63" s="162">
        <f t="shared" si="1"/>
        <v>0</v>
      </c>
      <c r="L63" s="162">
        <f t="shared" si="1"/>
        <v>0</v>
      </c>
      <c r="M63" s="2"/>
      <c r="N63" s="2"/>
      <c r="O63" s="2"/>
      <c r="P63" s="2"/>
      <c r="Q63" s="2"/>
      <c r="R63" s="2"/>
      <c r="S63" s="2"/>
      <c r="T63" s="2"/>
      <c r="U63" s="2"/>
      <c r="V63" s="2"/>
      <c r="W63" s="2"/>
      <c r="X63" s="2"/>
      <c r="Y63" s="2"/>
      <c r="Z63" s="2"/>
      <c r="AA63" s="2"/>
      <c r="AB63" s="2"/>
      <c r="AC63" s="2"/>
      <c r="AD63" s="2"/>
      <c r="AE63" s="2"/>
      <c r="AF63" s="2"/>
    </row>
    <row r="64" spans="1:32" ht="14.25" outlineLevel="1" x14ac:dyDescent="0.45">
      <c r="A64" s="2"/>
      <c r="B64" s="160" t="s">
        <v>153</v>
      </c>
      <c r="C64" s="161"/>
      <c r="D64" s="2"/>
      <c r="E64" s="162">
        <f t="shared" si="0"/>
        <v>0</v>
      </c>
      <c r="F64" s="162"/>
      <c r="G64" s="162">
        <f t="shared" si="0"/>
        <v>0</v>
      </c>
      <c r="H64" s="162">
        <f t="shared" si="0"/>
        <v>0</v>
      </c>
      <c r="I64" s="2"/>
      <c r="J64" s="156"/>
      <c r="K64" s="162">
        <f t="shared" si="1"/>
        <v>0</v>
      </c>
      <c r="L64" s="162">
        <f t="shared" si="1"/>
        <v>0</v>
      </c>
      <c r="M64" s="2"/>
      <c r="N64" s="2"/>
      <c r="O64" s="2"/>
      <c r="P64" s="2"/>
      <c r="Q64" s="2"/>
      <c r="R64" s="2"/>
      <c r="S64" s="2"/>
      <c r="T64" s="2"/>
      <c r="U64" s="2"/>
      <c r="V64" s="2"/>
      <c r="W64" s="2"/>
      <c r="X64" s="2"/>
      <c r="Y64" s="2"/>
      <c r="Z64" s="2"/>
      <c r="AA64" s="2"/>
      <c r="AB64" s="2"/>
      <c r="AC64" s="2"/>
      <c r="AD64" s="2"/>
      <c r="AE64" s="2"/>
      <c r="AF64" s="2"/>
    </row>
    <row r="65" spans="1:32" ht="14.25" outlineLevel="1" x14ac:dyDescent="0.45">
      <c r="A65" s="2"/>
      <c r="B65" s="160" t="s">
        <v>154</v>
      </c>
      <c r="C65" s="161"/>
      <c r="D65" s="2"/>
      <c r="E65" s="162">
        <f t="shared" si="0"/>
        <v>0</v>
      </c>
      <c r="F65" s="162"/>
      <c r="G65" s="162">
        <f t="shared" si="0"/>
        <v>0</v>
      </c>
      <c r="H65" s="162">
        <f t="shared" si="0"/>
        <v>0</v>
      </c>
      <c r="I65" s="2"/>
      <c r="J65" s="156"/>
      <c r="K65" s="162">
        <f t="shared" si="1"/>
        <v>0</v>
      </c>
      <c r="L65" s="162">
        <f t="shared" si="1"/>
        <v>0</v>
      </c>
      <c r="M65" s="2"/>
      <c r="N65" s="2"/>
      <c r="O65" s="2"/>
      <c r="P65" s="2"/>
      <c r="Q65" s="2"/>
      <c r="R65" s="2"/>
      <c r="S65" s="2"/>
      <c r="T65" s="2"/>
      <c r="U65" s="2"/>
      <c r="V65" s="2"/>
      <c r="W65" s="2"/>
      <c r="X65" s="2"/>
      <c r="Y65" s="2"/>
      <c r="Z65" s="2"/>
      <c r="AA65" s="2"/>
      <c r="AB65" s="2"/>
      <c r="AC65" s="2"/>
      <c r="AD65" s="2"/>
      <c r="AE65" s="2"/>
      <c r="AF65" s="2"/>
    </row>
    <row r="66" spans="1:32" ht="14.25" outlineLevel="1" x14ac:dyDescent="0.45">
      <c r="A66" s="2"/>
      <c r="B66" s="160" t="s">
        <v>155</v>
      </c>
      <c r="C66" s="161"/>
      <c r="D66" s="2"/>
      <c r="E66" s="162">
        <f t="shared" si="0"/>
        <v>0</v>
      </c>
      <c r="F66" s="162"/>
      <c r="G66" s="162">
        <f t="shared" si="0"/>
        <v>0</v>
      </c>
      <c r="H66" s="162">
        <f t="shared" si="0"/>
        <v>0</v>
      </c>
      <c r="I66" s="2"/>
      <c r="J66" s="156"/>
      <c r="K66" s="162">
        <f t="shared" si="1"/>
        <v>0</v>
      </c>
      <c r="L66" s="162">
        <f t="shared" si="1"/>
        <v>0</v>
      </c>
      <c r="M66" s="2"/>
      <c r="N66" s="2"/>
      <c r="O66" s="2"/>
      <c r="P66" s="2"/>
      <c r="Q66" s="2"/>
      <c r="R66" s="2"/>
      <c r="S66" s="2"/>
      <c r="T66" s="2"/>
      <c r="U66" s="2"/>
      <c r="V66" s="2"/>
      <c r="W66" s="2"/>
      <c r="X66" s="2"/>
      <c r="Y66" s="2"/>
      <c r="Z66" s="2"/>
      <c r="AA66" s="2"/>
      <c r="AB66" s="2"/>
      <c r="AC66" s="2"/>
      <c r="AD66" s="2"/>
      <c r="AE66" s="2"/>
      <c r="AF66" s="2"/>
    </row>
    <row r="67" spans="1:32" ht="14.25" outlineLevel="1" x14ac:dyDescent="0.45">
      <c r="A67" s="2"/>
      <c r="B67" s="160" t="s">
        <v>156</v>
      </c>
      <c r="C67" s="161"/>
      <c r="D67" s="2"/>
      <c r="E67" s="162">
        <f t="shared" si="0"/>
        <v>0</v>
      </c>
      <c r="F67" s="162"/>
      <c r="G67" s="162">
        <f t="shared" si="0"/>
        <v>0</v>
      </c>
      <c r="H67" s="162">
        <f t="shared" si="0"/>
        <v>0</v>
      </c>
      <c r="I67" s="2"/>
      <c r="J67" s="156"/>
      <c r="K67" s="162">
        <f t="shared" si="1"/>
        <v>0</v>
      </c>
      <c r="L67" s="162">
        <f t="shared" si="1"/>
        <v>0</v>
      </c>
      <c r="M67" s="2"/>
      <c r="N67" s="2"/>
      <c r="O67" s="2"/>
      <c r="P67" s="2"/>
      <c r="Q67" s="2"/>
      <c r="R67" s="2"/>
      <c r="S67" s="2"/>
      <c r="T67" s="2"/>
      <c r="U67" s="2"/>
      <c r="V67" s="2"/>
      <c r="W67" s="2"/>
      <c r="X67" s="2"/>
      <c r="Y67" s="2"/>
      <c r="Z67" s="2"/>
      <c r="AA67" s="2"/>
      <c r="AB67" s="2"/>
      <c r="AC67" s="2"/>
      <c r="AD67" s="2"/>
      <c r="AE67" s="2"/>
      <c r="AF67" s="2"/>
    </row>
    <row r="68" spans="1:32" ht="14.25" outlineLevel="1" x14ac:dyDescent="0.45">
      <c r="A68" s="2"/>
      <c r="B68" s="160" t="s">
        <v>157</v>
      </c>
      <c r="C68" s="161"/>
      <c r="D68" s="2"/>
      <c r="E68" s="162">
        <f t="shared" si="0"/>
        <v>0</v>
      </c>
      <c r="F68" s="162"/>
      <c r="G68" s="162">
        <f t="shared" si="0"/>
        <v>0</v>
      </c>
      <c r="H68" s="162">
        <f t="shared" si="0"/>
        <v>0</v>
      </c>
      <c r="I68" s="2"/>
      <c r="J68" s="156"/>
      <c r="K68" s="162">
        <f t="shared" si="1"/>
        <v>0</v>
      </c>
      <c r="L68" s="162">
        <f t="shared" si="1"/>
        <v>0</v>
      </c>
      <c r="M68" s="2"/>
      <c r="N68" s="2"/>
      <c r="O68" s="2"/>
      <c r="P68" s="2"/>
      <c r="Q68" s="2"/>
      <c r="R68" s="2"/>
      <c r="S68" s="2"/>
      <c r="T68" s="2"/>
      <c r="U68" s="2"/>
      <c r="V68" s="2"/>
      <c r="W68" s="2"/>
      <c r="X68" s="2"/>
      <c r="Y68" s="2"/>
      <c r="Z68" s="2"/>
      <c r="AA68" s="2"/>
      <c r="AB68" s="2"/>
      <c r="AC68" s="2"/>
      <c r="AD68" s="2"/>
      <c r="AE68" s="2"/>
      <c r="AF68" s="2"/>
    </row>
    <row r="69" spans="1:32" ht="14.25" outlineLevel="1" x14ac:dyDescent="0.45">
      <c r="A69" s="2"/>
      <c r="B69" s="160" t="s">
        <v>158</v>
      </c>
      <c r="C69" s="161"/>
      <c r="D69" s="2"/>
      <c r="E69" s="162">
        <f t="shared" si="0"/>
        <v>0</v>
      </c>
      <c r="F69" s="162"/>
      <c r="G69" s="162">
        <f t="shared" si="0"/>
        <v>0</v>
      </c>
      <c r="H69" s="162">
        <f t="shared" si="0"/>
        <v>0</v>
      </c>
      <c r="I69" s="2"/>
      <c r="J69" s="156"/>
      <c r="K69" s="162">
        <f t="shared" si="1"/>
        <v>0</v>
      </c>
      <c r="L69" s="162">
        <f t="shared" si="1"/>
        <v>0</v>
      </c>
      <c r="M69" s="2"/>
      <c r="N69" s="2"/>
      <c r="O69" s="2"/>
      <c r="P69" s="2"/>
      <c r="Q69" s="2"/>
      <c r="R69" s="2"/>
      <c r="S69" s="2"/>
      <c r="T69" s="2"/>
      <c r="U69" s="2"/>
      <c r="V69" s="2"/>
      <c r="W69" s="2"/>
      <c r="X69" s="2"/>
      <c r="Y69" s="2"/>
      <c r="Z69" s="2"/>
      <c r="AA69" s="2"/>
      <c r="AB69" s="2"/>
      <c r="AC69" s="2"/>
      <c r="AD69" s="2"/>
      <c r="AE69" s="2"/>
      <c r="AF69" s="2"/>
    </row>
    <row r="70" spans="1:32" ht="14.25" outlineLevel="1" x14ac:dyDescent="0.45">
      <c r="A70" s="2"/>
      <c r="B70" s="160" t="s">
        <v>159</v>
      </c>
      <c r="C70" s="161"/>
      <c r="D70" s="2"/>
      <c r="E70" s="162">
        <f t="shared" si="0"/>
        <v>0</v>
      </c>
      <c r="F70" s="162"/>
      <c r="G70" s="162">
        <f t="shared" si="0"/>
        <v>0</v>
      </c>
      <c r="H70" s="162">
        <f t="shared" si="0"/>
        <v>0</v>
      </c>
      <c r="I70" s="2"/>
      <c r="J70" s="156"/>
      <c r="K70" s="162">
        <f t="shared" si="1"/>
        <v>0</v>
      </c>
      <c r="L70" s="162">
        <f t="shared" si="1"/>
        <v>0</v>
      </c>
      <c r="M70" s="2"/>
      <c r="N70" s="2"/>
      <c r="O70" s="2"/>
      <c r="P70" s="2"/>
      <c r="Q70" s="2"/>
      <c r="R70" s="2"/>
      <c r="S70" s="2"/>
      <c r="T70" s="2"/>
      <c r="U70" s="2"/>
      <c r="V70" s="2"/>
      <c r="W70" s="2"/>
      <c r="X70" s="2"/>
      <c r="Y70" s="2"/>
      <c r="Z70" s="2"/>
      <c r="AA70" s="2"/>
      <c r="AB70" s="2"/>
      <c r="AC70" s="2"/>
      <c r="AD70" s="2"/>
      <c r="AE70" s="2"/>
      <c r="AF70" s="2"/>
    </row>
    <row r="71" spans="1:32" ht="14.25" outlineLevel="1" x14ac:dyDescent="0.45">
      <c r="A71" s="2"/>
      <c r="B71" s="160" t="s">
        <v>160</v>
      </c>
      <c r="C71" s="161"/>
      <c r="D71" s="2"/>
      <c r="E71" s="162">
        <f>SUMIFS(E$15:E$54,$D$15:$D$54,$D71)</f>
        <v>0</v>
      </c>
      <c r="F71" s="162"/>
      <c r="G71" s="162">
        <f>SUMIFS(G$15:G$54,$D$15:$D$54,$D71)</f>
        <v>0</v>
      </c>
      <c r="H71" s="162">
        <f>SUMIFS(H$15:H$54,$D$15:$D$54,$D71)</f>
        <v>0</v>
      </c>
      <c r="I71" s="2"/>
      <c r="J71" s="156"/>
      <c r="K71" s="162">
        <f>SUMIFS(K$15:K$54,$D$15:$D$54,$D71)</f>
        <v>0</v>
      </c>
      <c r="L71" s="162">
        <f>SUMIFS(L$15:L$54,$D$15:$D$54,$D71)</f>
        <v>0</v>
      </c>
      <c r="M71" s="2"/>
      <c r="N71" s="2"/>
      <c r="O71" s="2"/>
      <c r="P71" s="2"/>
      <c r="Q71" s="2"/>
      <c r="R71" s="2"/>
      <c r="S71" s="2"/>
      <c r="T71" s="2"/>
      <c r="U71" s="2"/>
      <c r="V71" s="2"/>
      <c r="W71" s="2"/>
      <c r="X71" s="2"/>
      <c r="Y71" s="2"/>
      <c r="Z71" s="2"/>
      <c r="AA71" s="2"/>
      <c r="AB71" s="2"/>
      <c r="AC71" s="2"/>
      <c r="AD71" s="2"/>
      <c r="AE71" s="2"/>
      <c r="AF71" s="2"/>
    </row>
    <row r="72" spans="1:32" ht="14.25" x14ac:dyDescent="0.45">
      <c r="A72" s="2"/>
      <c r="B72" s="160" t="s">
        <v>161</v>
      </c>
      <c r="C72" s="161"/>
      <c r="D72" s="2"/>
      <c r="E72" s="162">
        <f>SUM(E61:E71)</f>
        <v>0</v>
      </c>
      <c r="F72" s="162"/>
      <c r="G72" s="162">
        <f>SUM(G61:G71)</f>
        <v>0</v>
      </c>
      <c r="H72" s="162">
        <f>SUM(H61:H71)</f>
        <v>0</v>
      </c>
      <c r="I72" s="2"/>
      <c r="J72" s="156"/>
      <c r="K72" s="162">
        <f>SUM(K61:K71)</f>
        <v>0</v>
      </c>
      <c r="L72" s="162">
        <f>SUM(L61:L71)</f>
        <v>0</v>
      </c>
      <c r="M72" s="2"/>
      <c r="N72" s="2"/>
      <c r="O72" s="2"/>
      <c r="P72" s="2"/>
      <c r="Q72" s="2"/>
      <c r="R72" s="2"/>
      <c r="S72" s="2"/>
      <c r="T72" s="2"/>
      <c r="U72" s="2"/>
      <c r="V72" s="2"/>
      <c r="W72" s="2"/>
      <c r="X72" s="2"/>
      <c r="Y72" s="2"/>
      <c r="Z72" s="2"/>
      <c r="AA72" s="2"/>
      <c r="AB72" s="2"/>
      <c r="AC72" s="2"/>
      <c r="AD72" s="2"/>
      <c r="AE72" s="2"/>
      <c r="AF72" s="2"/>
    </row>
    <row r="73" spans="1:32" x14ac:dyDescent="0.35">
      <c r="A73" s="2"/>
      <c r="B73" s="2"/>
      <c r="C73" s="155"/>
      <c r="D73" s="2"/>
      <c r="E73" s="2"/>
      <c r="F73" s="2"/>
      <c r="G73" s="2"/>
      <c r="H73" s="2"/>
      <c r="I73" s="2"/>
      <c r="J73" s="156"/>
      <c r="K73" s="2"/>
      <c r="L73" s="2"/>
      <c r="M73" s="2"/>
      <c r="N73" s="2"/>
      <c r="O73" s="2"/>
      <c r="P73" s="2"/>
      <c r="Q73" s="2"/>
      <c r="R73" s="2"/>
      <c r="S73" s="2"/>
      <c r="T73" s="2"/>
      <c r="U73" s="2"/>
      <c r="V73" s="2"/>
      <c r="W73" s="2"/>
      <c r="X73" s="2"/>
      <c r="Y73" s="2"/>
      <c r="Z73" s="2"/>
      <c r="AA73" s="2"/>
      <c r="AB73" s="2"/>
      <c r="AC73" s="2"/>
      <c r="AD73" s="2"/>
      <c r="AE73" s="2"/>
      <c r="AF73" s="2"/>
    </row>
    <row r="74" spans="1:32" s="165" customFormat="1" ht="11.65" x14ac:dyDescent="0.35">
      <c r="A74" s="163"/>
      <c r="B74" s="163" t="s">
        <v>162</v>
      </c>
      <c r="C74" s="164"/>
      <c r="D74" s="163"/>
      <c r="E74" s="171" t="str">
        <f>IFERROR(+E72/E8,"")</f>
        <v/>
      </c>
      <c r="F74" s="171"/>
      <c r="G74" s="171" t="str">
        <f>IFERROR(+G72/G8,"")</f>
        <v/>
      </c>
      <c r="H74" s="171" t="str">
        <f>IFERROR(+H72/H8,"")</f>
        <v/>
      </c>
      <c r="I74" s="171" t="str">
        <f>IFERROR(+I72/I8,"")</f>
        <v/>
      </c>
      <c r="J74" s="171"/>
      <c r="K74" s="171" t="str">
        <f>IFERROR(+K72/K8,"")</f>
        <v/>
      </c>
      <c r="L74" s="171" t="str">
        <f>IFERROR(+L72/L8,"")</f>
        <v/>
      </c>
      <c r="M74" s="163"/>
      <c r="N74" s="163"/>
      <c r="O74" s="163"/>
      <c r="P74" s="163"/>
      <c r="Q74" s="163"/>
      <c r="R74" s="163"/>
      <c r="S74" s="163"/>
      <c r="T74" s="163"/>
      <c r="U74" s="163"/>
      <c r="V74" s="163"/>
      <c r="W74" s="163"/>
      <c r="X74" s="163"/>
      <c r="Y74" s="163"/>
      <c r="Z74" s="163"/>
      <c r="AA74" s="163"/>
      <c r="AB74" s="163"/>
      <c r="AC74" s="163"/>
      <c r="AD74" s="163"/>
      <c r="AE74" s="163"/>
      <c r="AF74" s="163"/>
    </row>
    <row r="75" spans="1:32" s="165" customFormat="1" ht="11.65" x14ac:dyDescent="0.35">
      <c r="A75" s="163"/>
      <c r="B75" s="163" t="s">
        <v>163</v>
      </c>
      <c r="C75" s="164"/>
      <c r="D75" s="163"/>
      <c r="E75" s="171" t="str">
        <f>IFERROR(E60/E8,"")</f>
        <v/>
      </c>
      <c r="F75" s="171"/>
      <c r="G75" s="171" t="str">
        <f>IFERROR(G60/G8,"")</f>
        <v/>
      </c>
      <c r="H75" s="171" t="str">
        <f>IFERROR(H60/H8,"")</f>
        <v/>
      </c>
      <c r="I75" s="171" t="str">
        <f>IFERROR(I60/I8,"")</f>
        <v/>
      </c>
      <c r="J75" s="171"/>
      <c r="K75" s="171" t="str">
        <f>IFERROR(K60/K8,"")</f>
        <v/>
      </c>
      <c r="L75" s="171" t="str">
        <f>IFERROR(L60/L8,"")</f>
        <v/>
      </c>
      <c r="M75" s="163"/>
      <c r="N75" s="163"/>
      <c r="O75" s="163"/>
      <c r="P75" s="163"/>
      <c r="Q75" s="163"/>
      <c r="R75" s="163"/>
      <c r="S75" s="163"/>
      <c r="T75" s="163"/>
      <c r="U75" s="163"/>
      <c r="V75" s="163"/>
      <c r="W75" s="163"/>
      <c r="X75" s="163"/>
      <c r="Y75" s="163"/>
      <c r="Z75" s="163"/>
      <c r="AA75" s="163"/>
      <c r="AB75" s="163"/>
      <c r="AC75" s="163"/>
      <c r="AD75" s="163"/>
      <c r="AE75" s="163"/>
      <c r="AF75" s="163"/>
    </row>
    <row r="76" spans="1:32" x14ac:dyDescent="0.35">
      <c r="A76" s="2"/>
      <c r="B76" s="2"/>
      <c r="C76" s="155"/>
      <c r="D76" s="2"/>
      <c r="E76" s="2"/>
      <c r="F76" s="2"/>
      <c r="G76" s="2"/>
      <c r="H76" s="2"/>
      <c r="I76" s="2"/>
      <c r="J76" s="156"/>
      <c r="K76" s="2"/>
      <c r="L76" s="2"/>
      <c r="M76" s="2"/>
      <c r="N76" s="2"/>
      <c r="O76" s="2"/>
      <c r="P76" s="2"/>
      <c r="Q76" s="2"/>
      <c r="R76" s="2"/>
      <c r="S76" s="2"/>
      <c r="T76" s="2"/>
      <c r="U76" s="2"/>
      <c r="V76" s="2"/>
      <c r="W76" s="2"/>
      <c r="X76" s="2"/>
      <c r="Y76" s="2"/>
      <c r="Z76" s="2"/>
      <c r="AA76" s="2"/>
      <c r="AB76" s="2"/>
      <c r="AC76" s="2"/>
      <c r="AD76" s="2"/>
      <c r="AE76" s="2"/>
      <c r="AF76" s="2"/>
    </row>
    <row r="77" spans="1:32" ht="32.25" customHeight="1" x14ac:dyDescent="0.35">
      <c r="A77" s="621" t="s">
        <v>164</v>
      </c>
      <c r="B77" s="621"/>
      <c r="C77" s="621"/>
      <c r="D77" s="621"/>
      <c r="E77" s="621"/>
      <c r="F77" s="621"/>
      <c r="G77" s="621"/>
      <c r="H77" s="621"/>
      <c r="I77" s="621"/>
      <c r="J77" s="621"/>
      <c r="K77" s="621"/>
      <c r="L77" s="621"/>
      <c r="M77" s="2"/>
      <c r="N77" s="2"/>
      <c r="O77" s="2"/>
      <c r="P77" s="2"/>
      <c r="Q77" s="2"/>
      <c r="R77" s="2"/>
      <c r="S77" s="2"/>
      <c r="T77" s="2"/>
      <c r="U77" s="2"/>
      <c r="V77" s="2"/>
      <c r="W77" s="2"/>
      <c r="X77" s="2"/>
      <c r="Y77" s="2"/>
      <c r="Z77" s="2"/>
      <c r="AA77" s="2"/>
      <c r="AB77" s="2"/>
      <c r="AC77" s="2"/>
      <c r="AD77" s="2"/>
      <c r="AE77" s="2"/>
      <c r="AF77" s="2"/>
    </row>
    <row r="78" spans="1:32" x14ac:dyDescent="0.35">
      <c r="A78" s="2"/>
      <c r="B78" s="2"/>
      <c r="C78" s="155"/>
      <c r="D78" s="2"/>
      <c r="E78" s="2"/>
      <c r="F78" s="2"/>
      <c r="G78" s="2"/>
      <c r="H78" s="2"/>
      <c r="I78" s="2"/>
      <c r="J78" s="156"/>
      <c r="K78" s="2"/>
      <c r="L78" s="2"/>
      <c r="M78" s="2"/>
      <c r="N78" s="2"/>
      <c r="O78" s="2"/>
      <c r="P78" s="2"/>
      <c r="Q78" s="2"/>
      <c r="R78" s="2"/>
      <c r="S78" s="2"/>
      <c r="T78" s="2"/>
      <c r="U78" s="2"/>
      <c r="V78" s="2"/>
      <c r="W78" s="2"/>
      <c r="X78" s="2"/>
      <c r="Y78" s="2"/>
      <c r="Z78" s="2"/>
      <c r="AA78" s="2"/>
      <c r="AB78" s="2"/>
      <c r="AC78" s="2"/>
      <c r="AD78" s="2"/>
      <c r="AE78" s="2"/>
      <c r="AF78" s="2"/>
    </row>
    <row r="79" spans="1:32" x14ac:dyDescent="0.35">
      <c r="A79" s="2"/>
      <c r="B79" s="2"/>
      <c r="C79" s="155"/>
      <c r="D79" s="2"/>
      <c r="E79" s="2"/>
      <c r="F79" s="2"/>
      <c r="G79" s="2"/>
      <c r="H79" s="2"/>
      <c r="I79" s="2"/>
      <c r="J79" s="156"/>
      <c r="K79" s="2"/>
      <c r="L79" s="2"/>
      <c r="M79" s="2"/>
      <c r="N79" s="2"/>
      <c r="O79" s="2"/>
      <c r="P79" s="2"/>
      <c r="Q79" s="2"/>
      <c r="R79" s="2"/>
      <c r="S79" s="2"/>
      <c r="T79" s="2"/>
      <c r="U79" s="2"/>
      <c r="V79" s="2"/>
      <c r="W79" s="2"/>
      <c r="X79" s="2"/>
      <c r="Y79" s="2"/>
      <c r="Z79" s="2"/>
      <c r="AA79" s="2"/>
      <c r="AB79" s="2"/>
      <c r="AC79" s="2"/>
      <c r="AD79" s="2"/>
      <c r="AE79" s="2"/>
      <c r="AF79" s="2"/>
    </row>
    <row r="80" spans="1:32" x14ac:dyDescent="0.35">
      <c r="A80" s="2"/>
      <c r="B80" s="2"/>
      <c r="C80" s="155"/>
      <c r="D80" s="2"/>
      <c r="E80" s="405"/>
      <c r="F80" s="2"/>
      <c r="G80" s="405"/>
      <c r="H80" s="405"/>
      <c r="I80" s="405"/>
      <c r="J80" s="405"/>
      <c r="K80" s="405"/>
      <c r="L80" s="405"/>
      <c r="M80" s="2"/>
      <c r="N80" s="2"/>
      <c r="O80" s="2"/>
      <c r="P80" s="2"/>
      <c r="Q80" s="2"/>
      <c r="R80" s="2"/>
      <c r="S80" s="2"/>
      <c r="T80" s="2"/>
      <c r="U80" s="2"/>
      <c r="V80" s="2"/>
      <c r="W80" s="2"/>
      <c r="X80" s="2"/>
      <c r="Y80" s="2"/>
      <c r="Z80" s="2"/>
      <c r="AA80" s="2"/>
      <c r="AB80" s="2"/>
      <c r="AC80" s="2"/>
      <c r="AD80" s="2"/>
      <c r="AE80" s="2"/>
      <c r="AF80" s="2"/>
    </row>
    <row r="81" spans="1:32" x14ac:dyDescent="0.35">
      <c r="A81" s="2"/>
      <c r="B81" s="2"/>
      <c r="C81" s="155"/>
      <c r="D81" s="2"/>
      <c r="E81" s="405"/>
      <c r="F81" s="2"/>
      <c r="G81" s="405"/>
      <c r="H81" s="405"/>
      <c r="I81" s="2"/>
      <c r="J81" s="156"/>
      <c r="K81" s="405"/>
      <c r="L81" s="405"/>
      <c r="M81" s="2"/>
      <c r="N81" s="2"/>
      <c r="O81" s="2"/>
      <c r="P81" s="2"/>
      <c r="Q81" s="2"/>
      <c r="R81" s="2"/>
      <c r="S81" s="2"/>
      <c r="T81" s="2"/>
      <c r="U81" s="2"/>
      <c r="V81" s="2"/>
      <c r="W81" s="2"/>
      <c r="X81" s="2"/>
      <c r="Y81" s="2"/>
      <c r="Z81" s="2"/>
      <c r="AA81" s="2"/>
      <c r="AB81" s="2"/>
      <c r="AC81" s="2"/>
      <c r="AD81" s="2"/>
      <c r="AE81" s="2"/>
      <c r="AF81" s="2"/>
    </row>
    <row r="82" spans="1:32" x14ac:dyDescent="0.35">
      <c r="A82" s="2"/>
      <c r="B82" s="2"/>
      <c r="C82" s="155"/>
      <c r="D82" s="2"/>
      <c r="E82" s="2"/>
      <c r="F82" s="2"/>
      <c r="G82" s="2"/>
      <c r="H82" s="2"/>
      <c r="I82" s="2"/>
      <c r="J82" s="156"/>
      <c r="K82" s="2"/>
      <c r="L82" s="2"/>
      <c r="M82" s="2"/>
      <c r="N82" s="2"/>
      <c r="O82" s="2"/>
      <c r="P82" s="2"/>
      <c r="Q82" s="2"/>
      <c r="R82" s="2"/>
      <c r="S82" s="2"/>
      <c r="T82" s="2"/>
      <c r="U82" s="2"/>
      <c r="V82" s="2"/>
      <c r="W82" s="2"/>
      <c r="X82" s="2"/>
      <c r="Y82" s="2"/>
      <c r="Z82" s="2"/>
      <c r="AA82" s="2"/>
      <c r="AB82" s="2"/>
      <c r="AC82" s="2"/>
      <c r="AD82" s="2"/>
      <c r="AE82" s="2"/>
      <c r="AF82" s="2"/>
    </row>
    <row r="83" spans="1:32" x14ac:dyDescent="0.35">
      <c r="A83" s="2"/>
      <c r="B83" s="2"/>
      <c r="C83" s="155"/>
      <c r="D83" s="2"/>
      <c r="E83" s="2"/>
      <c r="F83" s="2"/>
      <c r="G83" s="2"/>
      <c r="H83" s="2"/>
      <c r="I83" s="2"/>
      <c r="J83" s="156"/>
      <c r="K83" s="2"/>
      <c r="L83" s="2"/>
      <c r="M83" s="2"/>
      <c r="N83" s="2"/>
      <c r="O83" s="2"/>
      <c r="P83" s="2"/>
      <c r="Q83" s="2"/>
      <c r="R83" s="2"/>
      <c r="S83" s="2"/>
      <c r="T83" s="2"/>
      <c r="U83" s="2"/>
      <c r="V83" s="2"/>
      <c r="W83" s="2"/>
      <c r="X83" s="2"/>
      <c r="Y83" s="2"/>
      <c r="Z83" s="2"/>
      <c r="AA83" s="2"/>
      <c r="AB83" s="2"/>
      <c r="AC83" s="2"/>
      <c r="AD83" s="2"/>
      <c r="AE83" s="2"/>
      <c r="AF83" s="2"/>
    </row>
    <row r="84" spans="1:32" x14ac:dyDescent="0.35">
      <c r="A84" s="2"/>
      <c r="B84" s="2"/>
      <c r="C84" s="155"/>
      <c r="D84" s="2"/>
      <c r="E84" s="2"/>
      <c r="F84" s="2"/>
      <c r="G84" s="2"/>
      <c r="H84" s="2"/>
      <c r="I84" s="2"/>
      <c r="J84" s="156"/>
      <c r="K84" s="2"/>
      <c r="L84" s="2"/>
      <c r="M84" s="2"/>
      <c r="N84" s="2"/>
      <c r="O84" s="2"/>
      <c r="P84" s="2"/>
      <c r="Q84" s="2"/>
      <c r="R84" s="2"/>
      <c r="S84" s="2"/>
      <c r="T84" s="2"/>
      <c r="U84" s="2"/>
      <c r="V84" s="2"/>
      <c r="W84" s="2"/>
      <c r="X84" s="2"/>
      <c r="Y84" s="2"/>
      <c r="Z84" s="2"/>
      <c r="AA84" s="2"/>
      <c r="AB84" s="2"/>
      <c r="AC84" s="2"/>
      <c r="AD84" s="2"/>
      <c r="AE84" s="2"/>
      <c r="AF84" s="2"/>
    </row>
    <row r="85" spans="1:32" x14ac:dyDescent="0.35">
      <c r="A85" s="2"/>
      <c r="B85" s="2"/>
      <c r="C85" s="155"/>
      <c r="D85" s="2"/>
      <c r="E85" s="2"/>
      <c r="F85" s="2"/>
      <c r="G85" s="2"/>
      <c r="H85" s="2"/>
      <c r="I85" s="2"/>
      <c r="J85" s="156"/>
      <c r="K85" s="2"/>
      <c r="L85" s="2"/>
      <c r="M85" s="2"/>
      <c r="N85" s="2"/>
      <c r="O85" s="2"/>
      <c r="P85" s="2"/>
      <c r="Q85" s="2"/>
      <c r="R85" s="2"/>
      <c r="S85" s="2"/>
      <c r="T85" s="2"/>
      <c r="U85" s="2"/>
      <c r="V85" s="2"/>
      <c r="W85" s="2"/>
      <c r="X85" s="2"/>
      <c r="Y85" s="2"/>
      <c r="Z85" s="2"/>
      <c r="AA85" s="2"/>
      <c r="AB85" s="2"/>
      <c r="AC85" s="2"/>
      <c r="AD85" s="2"/>
      <c r="AE85" s="2"/>
      <c r="AF85" s="2"/>
    </row>
    <row r="86" spans="1:32" x14ac:dyDescent="0.35">
      <c r="A86" s="2"/>
      <c r="B86" s="2"/>
      <c r="C86" s="155"/>
      <c r="D86" s="2"/>
      <c r="E86" s="2"/>
      <c r="F86" s="2"/>
      <c r="G86" s="2"/>
      <c r="H86" s="2"/>
      <c r="I86" s="2"/>
      <c r="J86" s="156"/>
      <c r="K86" s="2"/>
      <c r="L86" s="2"/>
      <c r="M86" s="2"/>
      <c r="N86" s="2"/>
      <c r="O86" s="2"/>
      <c r="P86" s="2"/>
      <c r="Q86" s="2"/>
      <c r="R86" s="2"/>
      <c r="S86" s="2"/>
      <c r="T86" s="2"/>
      <c r="U86" s="2"/>
      <c r="V86" s="2"/>
      <c r="W86" s="2"/>
      <c r="X86" s="2"/>
      <c r="Y86" s="2"/>
      <c r="Z86" s="2"/>
      <c r="AA86" s="2"/>
      <c r="AB86" s="2"/>
      <c r="AC86" s="2"/>
      <c r="AD86" s="2"/>
      <c r="AE86" s="2"/>
      <c r="AF86" s="2"/>
    </row>
    <row r="87" spans="1:32" x14ac:dyDescent="0.35">
      <c r="A87" s="2"/>
      <c r="B87" s="2"/>
      <c r="C87" s="155"/>
      <c r="D87" s="2"/>
      <c r="E87" s="2"/>
      <c r="F87" s="2"/>
      <c r="G87" s="2"/>
      <c r="H87" s="2"/>
      <c r="I87" s="2"/>
      <c r="J87" s="156"/>
      <c r="K87" s="2"/>
      <c r="L87" s="2"/>
      <c r="M87" s="2"/>
      <c r="N87" s="2"/>
      <c r="O87" s="2"/>
      <c r="P87" s="2"/>
      <c r="Q87" s="2"/>
      <c r="R87" s="2"/>
      <c r="S87" s="2"/>
      <c r="T87" s="2"/>
      <c r="U87" s="2"/>
      <c r="V87" s="2"/>
      <c r="W87" s="2"/>
      <c r="X87" s="2"/>
      <c r="Y87" s="2"/>
      <c r="Z87" s="2"/>
      <c r="AA87" s="2"/>
      <c r="AB87" s="2"/>
      <c r="AC87" s="2"/>
      <c r="AD87" s="2"/>
      <c r="AE87" s="2"/>
      <c r="AF87" s="2"/>
    </row>
    <row r="88" spans="1:32" x14ac:dyDescent="0.35">
      <c r="A88" s="2"/>
      <c r="B88" s="2"/>
      <c r="C88" s="155"/>
      <c r="D88" s="2"/>
      <c r="E88" s="2"/>
      <c r="F88" s="2"/>
      <c r="G88" s="2"/>
      <c r="H88" s="2"/>
      <c r="I88" s="2"/>
      <c r="J88" s="156"/>
      <c r="K88" s="2"/>
      <c r="L88" s="2"/>
      <c r="M88" s="2"/>
      <c r="N88" s="2"/>
      <c r="O88" s="2"/>
      <c r="P88" s="2"/>
      <c r="Q88" s="2"/>
      <c r="R88" s="2"/>
      <c r="S88" s="2"/>
      <c r="T88" s="2"/>
      <c r="U88" s="2"/>
      <c r="V88" s="2"/>
      <c r="W88" s="2"/>
      <c r="X88" s="2"/>
      <c r="Y88" s="2"/>
      <c r="Z88" s="2"/>
      <c r="AA88" s="2"/>
      <c r="AB88" s="2"/>
      <c r="AC88" s="2"/>
      <c r="AD88" s="2"/>
      <c r="AE88" s="2"/>
      <c r="AF88" s="2"/>
    </row>
    <row r="89" spans="1:32" x14ac:dyDescent="0.35">
      <c r="A89" s="2"/>
      <c r="B89" s="2"/>
      <c r="C89" s="155"/>
      <c r="D89" s="2"/>
      <c r="E89" s="2"/>
      <c r="F89" s="2"/>
      <c r="G89" s="2"/>
      <c r="H89" s="2"/>
      <c r="I89" s="2"/>
      <c r="J89" s="156"/>
      <c r="K89" s="2"/>
      <c r="L89" s="2"/>
      <c r="M89" s="2"/>
      <c r="N89" s="2"/>
      <c r="O89" s="2"/>
      <c r="P89" s="2"/>
      <c r="Q89" s="2"/>
      <c r="R89" s="2"/>
      <c r="S89" s="2"/>
      <c r="T89" s="2"/>
      <c r="U89" s="2"/>
      <c r="V89" s="2"/>
      <c r="W89" s="2"/>
      <c r="X89" s="2"/>
      <c r="Y89" s="2"/>
      <c r="Z89" s="2"/>
      <c r="AA89" s="2"/>
      <c r="AB89" s="2"/>
      <c r="AC89" s="2"/>
      <c r="AD89" s="2"/>
      <c r="AE89" s="2"/>
      <c r="AF89" s="2"/>
    </row>
    <row r="90" spans="1:32" x14ac:dyDescent="0.35">
      <c r="A90" s="2"/>
      <c r="B90" s="2"/>
      <c r="C90" s="155"/>
      <c r="D90" s="2"/>
      <c r="E90" s="2"/>
      <c r="F90" s="2"/>
      <c r="G90" s="2"/>
      <c r="H90" s="2"/>
      <c r="I90" s="2"/>
      <c r="J90" s="156"/>
      <c r="K90" s="2"/>
      <c r="L90" s="2"/>
      <c r="M90" s="2"/>
      <c r="N90" s="2"/>
      <c r="O90" s="2"/>
      <c r="P90" s="2"/>
      <c r="Q90" s="2"/>
      <c r="R90" s="2"/>
      <c r="S90" s="2"/>
      <c r="T90" s="2"/>
      <c r="U90" s="2"/>
      <c r="V90" s="2"/>
      <c r="W90" s="2"/>
      <c r="X90" s="2"/>
      <c r="Y90" s="2"/>
      <c r="Z90" s="2"/>
      <c r="AA90" s="2"/>
      <c r="AB90" s="2"/>
      <c r="AC90" s="2"/>
      <c r="AD90" s="2"/>
      <c r="AE90" s="2"/>
      <c r="AF90" s="2"/>
    </row>
    <row r="91" spans="1:32" x14ac:dyDescent="0.35">
      <c r="A91" s="2"/>
      <c r="B91" s="2"/>
      <c r="C91" s="155"/>
      <c r="D91" s="2"/>
      <c r="E91" s="2"/>
      <c r="F91" s="2"/>
      <c r="G91" s="2"/>
      <c r="H91" s="2"/>
      <c r="I91" s="2"/>
      <c r="J91" s="156"/>
      <c r="K91" s="2"/>
      <c r="L91" s="2"/>
      <c r="M91" s="2"/>
      <c r="N91" s="2"/>
      <c r="O91" s="2"/>
      <c r="P91" s="2"/>
      <c r="Q91" s="2"/>
      <c r="R91" s="2"/>
      <c r="S91" s="2"/>
      <c r="T91" s="2"/>
      <c r="U91" s="2"/>
      <c r="V91" s="2"/>
      <c r="W91" s="2"/>
      <c r="X91" s="2"/>
      <c r="Y91" s="2"/>
      <c r="Z91" s="2"/>
      <c r="AA91" s="2"/>
      <c r="AB91" s="2"/>
      <c r="AC91" s="2"/>
      <c r="AD91" s="2"/>
      <c r="AE91" s="2"/>
      <c r="AF91" s="2"/>
    </row>
    <row r="92" spans="1:32" x14ac:dyDescent="0.35">
      <c r="A92" s="2"/>
      <c r="B92" s="2"/>
      <c r="C92" s="155"/>
      <c r="D92" s="2"/>
      <c r="E92" s="2"/>
      <c r="F92" s="2"/>
      <c r="G92" s="2"/>
      <c r="H92" s="2"/>
      <c r="I92" s="2"/>
      <c r="J92" s="156"/>
      <c r="K92" s="2"/>
      <c r="L92" s="2"/>
      <c r="M92" s="2"/>
      <c r="N92" s="2"/>
      <c r="O92" s="2"/>
      <c r="P92" s="2"/>
      <c r="Q92" s="2"/>
      <c r="R92" s="2"/>
      <c r="S92" s="2"/>
      <c r="T92" s="2"/>
      <c r="U92" s="2"/>
      <c r="V92" s="2"/>
      <c r="W92" s="2"/>
      <c r="X92" s="2"/>
      <c r="Y92" s="2"/>
      <c r="Z92" s="2"/>
      <c r="AA92" s="2"/>
      <c r="AB92" s="2"/>
      <c r="AC92" s="2"/>
      <c r="AD92" s="2"/>
      <c r="AE92" s="2"/>
      <c r="AF92" s="2"/>
    </row>
    <row r="93" spans="1:32" x14ac:dyDescent="0.35">
      <c r="A93" s="2"/>
      <c r="B93" s="2"/>
      <c r="C93" s="155"/>
      <c r="D93" s="2"/>
      <c r="E93" s="2"/>
      <c r="F93" s="2"/>
      <c r="G93" s="2"/>
      <c r="H93" s="2"/>
      <c r="I93" s="2"/>
      <c r="J93" s="156"/>
      <c r="K93" s="2"/>
      <c r="L93" s="2"/>
      <c r="M93" s="2"/>
      <c r="N93" s="2"/>
      <c r="O93" s="2"/>
      <c r="P93" s="2"/>
      <c r="Q93" s="2"/>
      <c r="R93" s="2"/>
      <c r="S93" s="2"/>
      <c r="T93" s="2"/>
      <c r="U93" s="2"/>
      <c r="V93" s="2"/>
      <c r="W93" s="2"/>
      <c r="X93" s="2"/>
      <c r="Y93" s="2"/>
      <c r="Z93" s="2"/>
      <c r="AA93" s="2"/>
      <c r="AB93" s="2"/>
      <c r="AC93" s="2"/>
      <c r="AD93" s="2"/>
      <c r="AE93" s="2"/>
      <c r="AF93" s="2"/>
    </row>
    <row r="94" spans="1:32" x14ac:dyDescent="0.35">
      <c r="A94" s="2"/>
      <c r="B94" s="2"/>
      <c r="C94" s="155"/>
      <c r="D94" s="2"/>
      <c r="E94" s="2"/>
      <c r="F94" s="2"/>
      <c r="G94" s="2"/>
      <c r="H94" s="2"/>
      <c r="I94" s="2"/>
      <c r="J94" s="156"/>
      <c r="K94" s="2"/>
      <c r="L94" s="2"/>
      <c r="M94" s="2"/>
      <c r="N94" s="2"/>
      <c r="O94" s="2"/>
      <c r="P94" s="2"/>
      <c r="Q94" s="2"/>
      <c r="R94" s="2"/>
      <c r="S94" s="2"/>
      <c r="T94" s="2"/>
      <c r="U94" s="2"/>
      <c r="V94" s="2"/>
      <c r="W94" s="2"/>
      <c r="X94" s="2"/>
      <c r="Y94" s="2"/>
      <c r="Z94" s="2"/>
      <c r="AA94" s="2"/>
      <c r="AB94" s="2"/>
      <c r="AC94" s="2"/>
      <c r="AD94" s="2"/>
      <c r="AE94" s="2"/>
      <c r="AF94" s="2"/>
    </row>
    <row r="95" spans="1:32" x14ac:dyDescent="0.35">
      <c r="A95" s="2"/>
      <c r="B95" s="2"/>
      <c r="C95" s="155"/>
      <c r="D95" s="2"/>
      <c r="E95" s="2"/>
      <c r="F95" s="2"/>
      <c r="G95" s="2"/>
      <c r="H95" s="2"/>
      <c r="I95" s="2"/>
      <c r="J95" s="156"/>
      <c r="K95" s="2"/>
      <c r="L95" s="2"/>
      <c r="M95" s="2"/>
      <c r="N95" s="2"/>
      <c r="O95" s="2"/>
      <c r="P95" s="2"/>
      <c r="Q95" s="2"/>
      <c r="R95" s="2"/>
      <c r="S95" s="2"/>
      <c r="T95" s="2"/>
      <c r="U95" s="2"/>
      <c r="V95" s="2"/>
      <c r="W95" s="2"/>
      <c r="X95" s="2"/>
      <c r="Y95" s="2"/>
      <c r="Z95" s="2"/>
      <c r="AA95" s="2"/>
      <c r="AB95" s="2"/>
      <c r="AC95" s="2"/>
      <c r="AD95" s="2"/>
      <c r="AE95" s="2"/>
      <c r="AF95" s="2"/>
    </row>
    <row r="96" spans="1:32" x14ac:dyDescent="0.35">
      <c r="A96" s="2"/>
      <c r="B96" s="2"/>
      <c r="C96" s="155"/>
      <c r="D96" s="2"/>
      <c r="E96" s="2"/>
      <c r="F96" s="2"/>
      <c r="G96" s="2"/>
      <c r="H96" s="2"/>
      <c r="I96" s="2"/>
      <c r="J96" s="156"/>
      <c r="K96" s="2"/>
      <c r="L96" s="2"/>
      <c r="M96" s="2"/>
      <c r="N96" s="2"/>
      <c r="O96" s="2"/>
      <c r="P96" s="2"/>
      <c r="Q96" s="2"/>
      <c r="R96" s="2"/>
      <c r="S96" s="2"/>
      <c r="T96" s="2"/>
      <c r="U96" s="2"/>
      <c r="V96" s="2"/>
      <c r="W96" s="2"/>
      <c r="X96" s="2"/>
      <c r="Y96" s="2"/>
      <c r="Z96" s="2"/>
      <c r="AA96" s="2"/>
      <c r="AB96" s="2"/>
      <c r="AC96" s="2"/>
      <c r="AD96" s="2"/>
      <c r="AE96" s="2"/>
      <c r="AF96" s="2"/>
    </row>
    <row r="97" spans="1:32" x14ac:dyDescent="0.35">
      <c r="A97" s="2"/>
      <c r="B97" s="2"/>
      <c r="C97" s="155"/>
      <c r="D97" s="2"/>
      <c r="E97" s="2"/>
      <c r="F97" s="2"/>
      <c r="G97" s="2"/>
      <c r="H97" s="2"/>
      <c r="I97" s="2"/>
      <c r="J97" s="156"/>
      <c r="K97" s="2"/>
      <c r="L97" s="2"/>
      <c r="M97" s="2"/>
      <c r="N97" s="2"/>
      <c r="O97" s="2"/>
      <c r="P97" s="2"/>
      <c r="Q97" s="2"/>
      <c r="R97" s="2"/>
      <c r="S97" s="2"/>
      <c r="T97" s="2"/>
      <c r="U97" s="2"/>
      <c r="V97" s="2"/>
      <c r="W97" s="2"/>
      <c r="X97" s="2"/>
      <c r="Y97" s="2"/>
      <c r="Z97" s="2"/>
      <c r="AA97" s="2"/>
      <c r="AB97" s="2"/>
      <c r="AC97" s="2"/>
      <c r="AD97" s="2"/>
      <c r="AE97" s="2"/>
      <c r="AF97" s="2"/>
    </row>
    <row r="98" spans="1:32" x14ac:dyDescent="0.35">
      <c r="A98" s="2"/>
      <c r="B98" s="2"/>
      <c r="C98" s="155"/>
      <c r="D98" s="2"/>
      <c r="E98" s="2"/>
      <c r="F98" s="2"/>
      <c r="G98" s="2"/>
      <c r="H98" s="2"/>
      <c r="I98" s="2"/>
      <c r="J98" s="156"/>
      <c r="K98" s="2"/>
      <c r="L98" s="2"/>
      <c r="M98" s="2"/>
      <c r="N98" s="2"/>
      <c r="O98" s="2"/>
      <c r="P98" s="2"/>
      <c r="Q98" s="2"/>
      <c r="R98" s="2"/>
      <c r="S98" s="2"/>
      <c r="T98" s="2"/>
      <c r="U98" s="2"/>
      <c r="V98" s="2"/>
      <c r="W98" s="2"/>
      <c r="X98" s="2"/>
      <c r="Y98" s="2"/>
      <c r="Z98" s="2"/>
      <c r="AA98" s="2"/>
      <c r="AB98" s="2"/>
      <c r="AC98" s="2"/>
      <c r="AD98" s="2"/>
      <c r="AE98" s="2"/>
      <c r="AF98" s="2"/>
    </row>
    <row r="99" spans="1:32" x14ac:dyDescent="0.35">
      <c r="A99" s="2"/>
      <c r="B99" s="2"/>
      <c r="C99" s="155"/>
      <c r="D99" s="2"/>
      <c r="E99" s="2"/>
      <c r="F99" s="2"/>
      <c r="G99" s="2"/>
      <c r="H99" s="2"/>
      <c r="I99" s="2"/>
      <c r="J99" s="156"/>
      <c r="K99" s="2"/>
      <c r="L99" s="2"/>
      <c r="M99" s="2"/>
      <c r="N99" s="2"/>
      <c r="O99" s="2"/>
      <c r="P99" s="2"/>
      <c r="Q99" s="2"/>
      <c r="R99" s="2"/>
      <c r="S99" s="2"/>
      <c r="T99" s="2"/>
      <c r="U99" s="2"/>
      <c r="V99" s="2"/>
      <c r="W99" s="2"/>
      <c r="X99" s="2"/>
      <c r="Y99" s="2"/>
      <c r="Z99" s="2"/>
      <c r="AA99" s="2"/>
      <c r="AB99" s="2"/>
      <c r="AC99" s="2"/>
      <c r="AD99" s="2"/>
      <c r="AE99" s="2"/>
      <c r="AF99" s="2"/>
    </row>
    <row r="100" spans="1:32" x14ac:dyDescent="0.35">
      <c r="A100" s="2"/>
      <c r="B100" s="2"/>
      <c r="C100" s="155"/>
      <c r="D100" s="2"/>
      <c r="E100" s="2"/>
      <c r="F100" s="2"/>
      <c r="G100" s="2"/>
      <c r="H100" s="2"/>
      <c r="I100" s="2"/>
      <c r="J100" s="156"/>
      <c r="K100" s="2"/>
      <c r="L100" s="2"/>
      <c r="M100" s="2"/>
      <c r="N100" s="2"/>
      <c r="O100" s="2"/>
      <c r="P100" s="2"/>
      <c r="Q100" s="2"/>
      <c r="R100" s="2"/>
      <c r="S100" s="2"/>
      <c r="T100" s="2"/>
      <c r="U100" s="2"/>
      <c r="V100" s="2"/>
      <c r="W100" s="2"/>
      <c r="X100" s="2"/>
      <c r="Y100" s="2"/>
      <c r="Z100" s="2"/>
      <c r="AA100" s="2"/>
      <c r="AB100" s="2"/>
      <c r="AC100" s="2"/>
      <c r="AD100" s="2"/>
      <c r="AE100" s="2"/>
      <c r="AF100" s="2"/>
    </row>
    <row r="101" spans="1:32" x14ac:dyDescent="0.35">
      <c r="A101" s="2"/>
      <c r="B101" s="2"/>
      <c r="C101" s="155"/>
      <c r="D101" s="2"/>
      <c r="E101" s="2"/>
      <c r="F101" s="2"/>
      <c r="G101" s="2"/>
      <c r="H101" s="2"/>
      <c r="I101" s="2"/>
      <c r="J101" s="156"/>
      <c r="K101" s="2"/>
      <c r="L101" s="2"/>
      <c r="M101" s="2"/>
      <c r="N101" s="2"/>
      <c r="O101" s="2"/>
      <c r="P101" s="2"/>
      <c r="Q101" s="2"/>
      <c r="R101" s="2"/>
      <c r="S101" s="2"/>
      <c r="T101" s="2"/>
      <c r="U101" s="2"/>
      <c r="V101" s="2"/>
      <c r="W101" s="2"/>
      <c r="X101" s="2"/>
      <c r="Y101" s="2"/>
      <c r="Z101" s="2"/>
      <c r="AA101" s="2"/>
      <c r="AB101" s="2"/>
      <c r="AC101" s="2"/>
      <c r="AD101" s="2"/>
      <c r="AE101" s="2"/>
      <c r="AF101" s="2"/>
    </row>
    <row r="102" spans="1:32" x14ac:dyDescent="0.35">
      <c r="A102" s="2"/>
      <c r="B102" s="2"/>
      <c r="C102" s="155"/>
      <c r="D102" s="2"/>
      <c r="E102" s="2"/>
      <c r="F102" s="2"/>
      <c r="G102" s="2"/>
      <c r="H102" s="2"/>
      <c r="I102" s="2"/>
      <c r="J102" s="156"/>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35">
      <c r="A103" s="2"/>
      <c r="B103" s="2"/>
      <c r="C103" s="155"/>
      <c r="D103" s="2"/>
      <c r="E103" s="2"/>
      <c r="F103" s="2"/>
      <c r="G103" s="2"/>
      <c r="H103" s="2"/>
      <c r="I103" s="2"/>
      <c r="J103" s="156"/>
      <c r="K103" s="2"/>
      <c r="L103" s="2"/>
      <c r="M103" s="2"/>
      <c r="N103" s="2"/>
      <c r="O103" s="2"/>
      <c r="P103" s="2"/>
      <c r="Q103" s="2"/>
      <c r="R103" s="2"/>
      <c r="S103" s="2"/>
      <c r="T103" s="2"/>
      <c r="U103" s="2"/>
      <c r="V103" s="2"/>
      <c r="W103" s="2"/>
      <c r="X103" s="2"/>
      <c r="Y103" s="2"/>
      <c r="Z103" s="2"/>
      <c r="AA103" s="2"/>
      <c r="AB103" s="2"/>
      <c r="AC103" s="2"/>
      <c r="AD103" s="2"/>
      <c r="AE103" s="2"/>
      <c r="AF103" s="2"/>
    </row>
    <row r="104" spans="1:32" x14ac:dyDescent="0.35">
      <c r="A104" s="2"/>
      <c r="B104" s="2"/>
      <c r="C104" s="155"/>
      <c r="D104" s="2"/>
      <c r="E104" s="2"/>
      <c r="F104" s="2"/>
      <c r="G104" s="2"/>
      <c r="H104" s="2"/>
      <c r="I104" s="2"/>
      <c r="J104" s="156"/>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35">
      <c r="A105" s="2"/>
      <c r="B105" s="2"/>
      <c r="C105" s="155"/>
      <c r="D105" s="2"/>
      <c r="E105" s="2"/>
      <c r="F105" s="2"/>
      <c r="G105" s="2"/>
      <c r="H105" s="2"/>
      <c r="I105" s="2"/>
      <c r="J105" s="156"/>
      <c r="K105" s="2"/>
      <c r="L105" s="2"/>
      <c r="M105" s="2"/>
      <c r="N105" s="2"/>
      <c r="O105" s="2"/>
      <c r="P105" s="2"/>
      <c r="Q105" s="2"/>
      <c r="R105" s="2"/>
      <c r="S105" s="2"/>
      <c r="T105" s="2"/>
      <c r="U105" s="2"/>
      <c r="V105" s="2"/>
      <c r="W105" s="2"/>
      <c r="X105" s="2"/>
      <c r="Y105" s="2"/>
      <c r="Z105" s="2"/>
      <c r="AA105" s="2"/>
      <c r="AB105" s="2"/>
      <c r="AC105" s="2"/>
      <c r="AD105" s="2"/>
      <c r="AE105" s="2"/>
      <c r="AF105" s="2"/>
    </row>
    <row r="106" spans="1:32" x14ac:dyDescent="0.35">
      <c r="A106" s="2"/>
      <c r="B106" s="2"/>
      <c r="C106" s="155"/>
      <c r="D106" s="2"/>
      <c r="E106" s="2"/>
      <c r="F106" s="2"/>
      <c r="G106" s="2"/>
      <c r="H106" s="2"/>
      <c r="I106" s="2"/>
      <c r="J106" s="156"/>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35">
      <c r="A107" s="2"/>
      <c r="B107" s="2"/>
      <c r="C107" s="155"/>
      <c r="D107" s="2"/>
      <c r="E107" s="2"/>
      <c r="F107" s="2"/>
      <c r="G107" s="2"/>
      <c r="H107" s="2"/>
      <c r="I107" s="2"/>
      <c r="J107" s="156"/>
      <c r="K107" s="2"/>
      <c r="L107" s="2"/>
      <c r="M107" s="2"/>
      <c r="N107" s="2"/>
      <c r="O107" s="2"/>
      <c r="P107" s="2"/>
      <c r="Q107" s="2"/>
      <c r="R107" s="2"/>
      <c r="S107" s="2"/>
      <c r="T107" s="2"/>
      <c r="U107" s="2"/>
      <c r="V107" s="2"/>
      <c r="W107" s="2"/>
      <c r="X107" s="2"/>
      <c r="Y107" s="2"/>
      <c r="Z107" s="2"/>
      <c r="AA107" s="2"/>
      <c r="AB107" s="2"/>
      <c r="AC107" s="2"/>
      <c r="AD107" s="2"/>
      <c r="AE107" s="2"/>
      <c r="AF107" s="2"/>
    </row>
    <row r="108" spans="1:32" x14ac:dyDescent="0.35">
      <c r="A108" s="2"/>
      <c r="B108" s="2"/>
      <c r="C108" s="155"/>
      <c r="D108" s="2"/>
      <c r="E108" s="2"/>
      <c r="F108" s="2"/>
      <c r="G108" s="2"/>
      <c r="H108" s="2"/>
      <c r="I108" s="2"/>
      <c r="J108" s="156"/>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35">
      <c r="A109" s="2"/>
      <c r="B109" s="2"/>
      <c r="C109" s="155"/>
      <c r="D109" s="2"/>
      <c r="E109" s="2"/>
      <c r="F109" s="2"/>
      <c r="G109" s="2"/>
      <c r="H109" s="2"/>
      <c r="I109" s="2"/>
      <c r="J109" s="156"/>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35">
      <c r="A110" s="2"/>
      <c r="B110" s="2"/>
      <c r="C110" s="155"/>
      <c r="D110" s="2"/>
      <c r="E110" s="2"/>
      <c r="F110" s="2"/>
      <c r="G110" s="2"/>
      <c r="H110" s="2"/>
      <c r="I110" s="2"/>
      <c r="J110" s="156"/>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35">
      <c r="A111" s="2"/>
      <c r="B111" s="2"/>
      <c r="C111" s="155"/>
      <c r="D111" s="2"/>
      <c r="E111" s="2"/>
      <c r="F111" s="2"/>
      <c r="G111" s="2"/>
      <c r="H111" s="2"/>
      <c r="I111" s="2"/>
      <c r="J111" s="156"/>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35">
      <c r="A112" s="2"/>
      <c r="B112" s="2"/>
      <c r="C112" s="155"/>
      <c r="D112" s="2"/>
      <c r="E112" s="2"/>
      <c r="F112" s="2"/>
      <c r="G112" s="2"/>
      <c r="H112" s="2"/>
      <c r="I112" s="2"/>
      <c r="J112" s="156"/>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35">
      <c r="A113" s="2"/>
      <c r="B113" s="2"/>
      <c r="C113" s="155"/>
      <c r="D113" s="2"/>
      <c r="E113" s="2"/>
      <c r="F113" s="2"/>
      <c r="G113" s="2"/>
      <c r="H113" s="2"/>
      <c r="I113" s="2"/>
      <c r="J113" s="156"/>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35">
      <c r="A114" s="2"/>
      <c r="B114" s="2"/>
      <c r="C114" s="155"/>
      <c r="D114" s="2"/>
      <c r="E114" s="2"/>
      <c r="F114" s="2"/>
      <c r="G114" s="2"/>
      <c r="H114" s="2"/>
      <c r="I114" s="2"/>
      <c r="J114" s="156"/>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35">
      <c r="A115" s="2"/>
      <c r="B115" s="2"/>
      <c r="C115" s="155"/>
      <c r="D115" s="2"/>
      <c r="E115" s="2"/>
      <c r="F115" s="2"/>
      <c r="G115" s="2"/>
      <c r="H115" s="2"/>
      <c r="I115" s="2"/>
      <c r="J115" s="156"/>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35">
      <c r="A116" s="2"/>
      <c r="B116" s="2"/>
      <c r="C116" s="155"/>
      <c r="D116" s="2"/>
      <c r="E116" s="2"/>
      <c r="F116" s="2"/>
      <c r="G116" s="2"/>
      <c r="H116" s="2"/>
      <c r="I116" s="2"/>
      <c r="J116" s="156"/>
      <c r="K116" s="2"/>
      <c r="L116" s="2"/>
      <c r="M116" s="2"/>
      <c r="N116" s="2"/>
      <c r="O116" s="2"/>
      <c r="P116" s="2"/>
      <c r="Q116" s="2"/>
      <c r="R116" s="2"/>
      <c r="S116" s="2"/>
      <c r="T116" s="2"/>
      <c r="U116" s="2"/>
      <c r="V116" s="2"/>
      <c r="W116" s="2"/>
      <c r="X116" s="2"/>
      <c r="Y116" s="2"/>
      <c r="Z116" s="2"/>
      <c r="AA116" s="2"/>
      <c r="AB116" s="2"/>
      <c r="AC116" s="2"/>
      <c r="AD116" s="2"/>
      <c r="AE116" s="2"/>
      <c r="AF116" s="2"/>
    </row>
    <row r="117" spans="1:32" x14ac:dyDescent="0.35">
      <c r="A117" s="2"/>
      <c r="B117" s="2"/>
      <c r="C117" s="155"/>
      <c r="D117" s="2"/>
      <c r="E117" s="2"/>
      <c r="F117" s="2"/>
      <c r="G117" s="2"/>
      <c r="H117" s="2"/>
      <c r="I117" s="2"/>
      <c r="J117" s="156"/>
      <c r="K117" s="2"/>
      <c r="L117" s="2"/>
      <c r="M117" s="2"/>
      <c r="N117" s="2"/>
      <c r="O117" s="2"/>
      <c r="P117" s="2"/>
      <c r="Q117" s="2"/>
      <c r="R117" s="2"/>
      <c r="S117" s="2"/>
      <c r="T117" s="2"/>
      <c r="U117" s="2"/>
      <c r="V117" s="2"/>
      <c r="W117" s="2"/>
      <c r="X117" s="2"/>
      <c r="Y117" s="2"/>
      <c r="Z117" s="2"/>
      <c r="AA117" s="2"/>
      <c r="AB117" s="2"/>
      <c r="AC117" s="2"/>
      <c r="AD117" s="2"/>
      <c r="AE117" s="2"/>
      <c r="AF117" s="2"/>
    </row>
    <row r="118" spans="1:32" x14ac:dyDescent="0.35">
      <c r="A118" s="2"/>
      <c r="B118" s="2"/>
      <c r="C118" s="155"/>
      <c r="D118" s="2"/>
      <c r="E118" s="2"/>
      <c r="F118" s="2"/>
      <c r="G118" s="2"/>
      <c r="H118" s="2"/>
      <c r="I118" s="2"/>
      <c r="J118" s="156"/>
      <c r="K118" s="2"/>
      <c r="L118" s="2"/>
      <c r="M118" s="2"/>
      <c r="N118" s="2"/>
      <c r="O118" s="2"/>
      <c r="P118" s="2"/>
      <c r="Q118" s="2"/>
      <c r="R118" s="2"/>
      <c r="S118" s="2"/>
      <c r="T118" s="2"/>
      <c r="U118" s="2"/>
      <c r="V118" s="2"/>
      <c r="W118" s="2"/>
      <c r="X118" s="2"/>
      <c r="Y118" s="2"/>
      <c r="Z118" s="2"/>
      <c r="AA118" s="2"/>
      <c r="AB118" s="2"/>
      <c r="AC118" s="2"/>
      <c r="AD118" s="2"/>
      <c r="AE118" s="2"/>
      <c r="AF118" s="2"/>
    </row>
    <row r="119" spans="1:32" x14ac:dyDescent="0.35">
      <c r="A119" s="2"/>
      <c r="B119" s="2"/>
      <c r="C119" s="155"/>
      <c r="D119" s="2"/>
      <c r="E119" s="2"/>
      <c r="F119" s="2"/>
      <c r="G119" s="2"/>
      <c r="H119" s="2"/>
      <c r="I119" s="2"/>
      <c r="J119" s="156"/>
      <c r="K119" s="2"/>
      <c r="L119" s="2"/>
      <c r="M119" s="2"/>
      <c r="N119" s="2"/>
      <c r="O119" s="2"/>
      <c r="P119" s="2"/>
      <c r="Q119" s="2"/>
      <c r="R119" s="2"/>
      <c r="S119" s="2"/>
      <c r="T119" s="2"/>
      <c r="U119" s="2"/>
      <c r="V119" s="2"/>
      <c r="W119" s="2"/>
      <c r="X119" s="2"/>
      <c r="Y119" s="2"/>
      <c r="Z119" s="2"/>
      <c r="AA119" s="2"/>
      <c r="AB119" s="2"/>
      <c r="AC119" s="2"/>
      <c r="AD119" s="2"/>
      <c r="AE119" s="2"/>
      <c r="AF119" s="2"/>
    </row>
    <row r="120" spans="1:32" x14ac:dyDescent="0.35">
      <c r="A120" s="2"/>
      <c r="B120" s="2"/>
      <c r="C120" s="155"/>
      <c r="D120" s="2"/>
      <c r="E120" s="2"/>
      <c r="F120" s="2"/>
      <c r="G120" s="2"/>
      <c r="H120" s="2"/>
      <c r="I120" s="2"/>
      <c r="J120" s="156"/>
      <c r="K120" s="2"/>
      <c r="L120" s="2"/>
      <c r="M120" s="2"/>
      <c r="N120" s="2"/>
      <c r="O120" s="2"/>
      <c r="P120" s="2"/>
      <c r="Q120" s="2"/>
      <c r="R120" s="2"/>
      <c r="S120" s="2"/>
      <c r="T120" s="2"/>
      <c r="U120" s="2"/>
      <c r="V120" s="2"/>
      <c r="W120" s="2"/>
      <c r="X120" s="2"/>
      <c r="Y120" s="2"/>
      <c r="Z120" s="2"/>
      <c r="AA120" s="2"/>
      <c r="AB120" s="2"/>
      <c r="AC120" s="2"/>
      <c r="AD120" s="2"/>
      <c r="AE120" s="2"/>
      <c r="AF120" s="2"/>
    </row>
    <row r="121" spans="1:32" x14ac:dyDescent="0.35">
      <c r="A121" s="2"/>
      <c r="B121" s="2"/>
      <c r="C121" s="155"/>
      <c r="D121" s="2"/>
      <c r="E121" s="2"/>
      <c r="F121" s="2"/>
      <c r="G121" s="2"/>
      <c r="H121" s="2"/>
      <c r="I121" s="2"/>
      <c r="J121" s="156"/>
      <c r="K121" s="2"/>
      <c r="L121" s="2"/>
      <c r="M121" s="2"/>
      <c r="N121" s="2"/>
      <c r="O121" s="2"/>
      <c r="P121" s="2"/>
      <c r="Q121" s="2"/>
      <c r="R121" s="2"/>
      <c r="S121" s="2"/>
      <c r="T121" s="2"/>
      <c r="U121" s="2"/>
      <c r="V121" s="2"/>
      <c r="W121" s="2"/>
      <c r="X121" s="2"/>
      <c r="Y121" s="2"/>
      <c r="Z121" s="2"/>
      <c r="AA121" s="2"/>
      <c r="AB121" s="2"/>
      <c r="AC121" s="2"/>
      <c r="AD121" s="2"/>
      <c r="AE121" s="2"/>
      <c r="AF121" s="2"/>
    </row>
    <row r="122" spans="1:32" x14ac:dyDescent="0.35">
      <c r="A122" s="2"/>
      <c r="B122" s="2"/>
      <c r="C122" s="155"/>
      <c r="D122" s="2"/>
      <c r="E122" s="2"/>
      <c r="F122" s="2"/>
      <c r="G122" s="2"/>
      <c r="H122" s="2"/>
      <c r="I122" s="2"/>
      <c r="J122" s="156"/>
      <c r="K122" s="2"/>
      <c r="L122" s="2"/>
      <c r="M122" s="2"/>
      <c r="N122" s="2"/>
      <c r="O122" s="2"/>
      <c r="P122" s="2"/>
      <c r="Q122" s="2"/>
      <c r="R122" s="2"/>
      <c r="S122" s="2"/>
      <c r="T122" s="2"/>
      <c r="U122" s="2"/>
      <c r="V122" s="2"/>
      <c r="W122" s="2"/>
      <c r="X122" s="2"/>
      <c r="Y122" s="2"/>
      <c r="Z122" s="2"/>
      <c r="AA122" s="2"/>
      <c r="AB122" s="2"/>
      <c r="AC122" s="2"/>
      <c r="AD122" s="2"/>
      <c r="AE122" s="2"/>
      <c r="AF122" s="2"/>
    </row>
    <row r="123" spans="1:32" x14ac:dyDescent="0.35">
      <c r="A123" s="2"/>
      <c r="B123" s="2"/>
      <c r="C123" s="155"/>
      <c r="D123" s="2"/>
      <c r="E123" s="2"/>
      <c r="F123" s="2"/>
      <c r="G123" s="2"/>
      <c r="H123" s="2"/>
      <c r="I123" s="2"/>
      <c r="J123" s="156"/>
      <c r="K123" s="2"/>
      <c r="L123" s="2"/>
      <c r="M123" s="2"/>
      <c r="N123" s="2"/>
      <c r="O123" s="2"/>
      <c r="P123" s="2"/>
      <c r="Q123" s="2"/>
      <c r="R123" s="2"/>
      <c r="S123" s="2"/>
      <c r="T123" s="2"/>
      <c r="U123" s="2"/>
      <c r="V123" s="2"/>
      <c r="W123" s="2"/>
      <c r="X123" s="2"/>
      <c r="Y123" s="2"/>
      <c r="Z123" s="2"/>
      <c r="AA123" s="2"/>
      <c r="AB123" s="2"/>
      <c r="AC123" s="2"/>
      <c r="AD123" s="2"/>
      <c r="AE123" s="2"/>
      <c r="AF123" s="2"/>
    </row>
    <row r="124" spans="1:32" x14ac:dyDescent="0.35">
      <c r="A124" s="2"/>
      <c r="B124" s="2"/>
      <c r="C124" s="155"/>
      <c r="D124" s="2"/>
      <c r="E124" s="2"/>
      <c r="F124" s="2"/>
      <c r="G124" s="2"/>
      <c r="H124" s="2"/>
      <c r="I124" s="2"/>
      <c r="J124" s="156"/>
      <c r="K124" s="2"/>
      <c r="L124" s="2"/>
      <c r="M124" s="2"/>
      <c r="N124" s="2"/>
      <c r="O124" s="2"/>
      <c r="P124" s="2"/>
      <c r="Q124" s="2"/>
      <c r="R124" s="2"/>
      <c r="S124" s="2"/>
      <c r="T124" s="2"/>
      <c r="U124" s="2"/>
      <c r="V124" s="2"/>
      <c r="W124" s="2"/>
      <c r="X124" s="2"/>
      <c r="Y124" s="2"/>
      <c r="Z124" s="2"/>
      <c r="AA124" s="2"/>
      <c r="AB124" s="2"/>
      <c r="AC124" s="2"/>
      <c r="AD124" s="2"/>
      <c r="AE124" s="2"/>
      <c r="AF124" s="2"/>
    </row>
    <row r="125" spans="1:32" x14ac:dyDescent="0.35">
      <c r="A125" s="2"/>
      <c r="B125" s="2"/>
      <c r="C125" s="155"/>
      <c r="D125" s="2"/>
      <c r="E125" s="2"/>
      <c r="F125" s="2"/>
      <c r="G125" s="2"/>
      <c r="H125" s="2"/>
      <c r="I125" s="2"/>
      <c r="J125" s="156"/>
      <c r="K125" s="2"/>
      <c r="L125" s="2"/>
      <c r="M125" s="2"/>
      <c r="N125" s="2"/>
      <c r="O125" s="2"/>
      <c r="P125" s="2"/>
      <c r="Q125" s="2"/>
      <c r="R125" s="2"/>
      <c r="S125" s="2"/>
      <c r="T125" s="2"/>
      <c r="U125" s="2"/>
      <c r="V125" s="2"/>
      <c r="W125" s="2"/>
      <c r="X125" s="2"/>
      <c r="Y125" s="2"/>
      <c r="Z125" s="2"/>
      <c r="AA125" s="2"/>
      <c r="AB125" s="2"/>
      <c r="AC125" s="2"/>
      <c r="AD125" s="2"/>
      <c r="AE125" s="2"/>
      <c r="AF125" s="2"/>
    </row>
    <row r="126" spans="1:32" x14ac:dyDescent="0.35">
      <c r="A126" s="2"/>
      <c r="B126" s="2"/>
      <c r="C126" s="155"/>
      <c r="D126" s="2"/>
      <c r="E126" s="2"/>
      <c r="F126" s="2"/>
      <c r="G126" s="2"/>
      <c r="H126" s="2"/>
      <c r="I126" s="2"/>
      <c r="J126" s="156"/>
      <c r="K126" s="2"/>
      <c r="L126" s="2"/>
      <c r="M126" s="2"/>
      <c r="N126" s="2"/>
      <c r="O126" s="2"/>
      <c r="P126" s="2"/>
      <c r="Q126" s="2"/>
      <c r="R126" s="2"/>
      <c r="S126" s="2"/>
      <c r="T126" s="2"/>
      <c r="U126" s="2"/>
      <c r="V126" s="2"/>
      <c r="W126" s="2"/>
      <c r="X126" s="2"/>
      <c r="Y126" s="2"/>
      <c r="Z126" s="2"/>
      <c r="AA126" s="2"/>
      <c r="AB126" s="2"/>
      <c r="AC126" s="2"/>
      <c r="AD126" s="2"/>
      <c r="AE126" s="2"/>
      <c r="AF126" s="2"/>
    </row>
    <row r="127" spans="1:32" x14ac:dyDescent="0.35">
      <c r="A127" s="2"/>
      <c r="B127" s="2"/>
      <c r="C127" s="155"/>
      <c r="D127" s="2"/>
      <c r="E127" s="2"/>
      <c r="F127" s="2"/>
      <c r="G127" s="2"/>
      <c r="H127" s="2"/>
      <c r="I127" s="2"/>
      <c r="J127" s="156"/>
      <c r="K127" s="2"/>
      <c r="L127" s="2"/>
      <c r="M127" s="2"/>
      <c r="N127" s="2"/>
      <c r="O127" s="2"/>
      <c r="P127" s="2"/>
      <c r="Q127" s="2"/>
      <c r="R127" s="2"/>
      <c r="S127" s="2"/>
      <c r="T127" s="2"/>
      <c r="U127" s="2"/>
      <c r="V127" s="2"/>
      <c r="W127" s="2"/>
      <c r="X127" s="2"/>
      <c r="Y127" s="2"/>
      <c r="Z127" s="2"/>
      <c r="AA127" s="2"/>
      <c r="AB127" s="2"/>
      <c r="AC127" s="2"/>
      <c r="AD127" s="2"/>
      <c r="AE127" s="2"/>
      <c r="AF127" s="2"/>
    </row>
    <row r="128" spans="1:32" x14ac:dyDescent="0.35">
      <c r="A128" s="2"/>
      <c r="B128" s="2"/>
      <c r="C128" s="155"/>
      <c r="D128" s="2"/>
      <c r="E128" s="2"/>
      <c r="F128" s="2"/>
      <c r="G128" s="2"/>
      <c r="H128" s="2"/>
      <c r="I128" s="2"/>
      <c r="J128" s="156"/>
      <c r="K128" s="2"/>
      <c r="L128" s="2"/>
      <c r="M128" s="2"/>
      <c r="N128" s="2"/>
      <c r="O128" s="2"/>
      <c r="P128" s="2"/>
      <c r="Q128" s="2"/>
      <c r="R128" s="2"/>
      <c r="S128" s="2"/>
      <c r="T128" s="2"/>
      <c r="U128" s="2"/>
      <c r="V128" s="2"/>
      <c r="W128" s="2"/>
      <c r="X128" s="2"/>
      <c r="Y128" s="2"/>
      <c r="Z128" s="2"/>
      <c r="AA128" s="2"/>
      <c r="AB128" s="2"/>
      <c r="AC128" s="2"/>
      <c r="AD128" s="2"/>
      <c r="AE128" s="2"/>
      <c r="AF128" s="2"/>
    </row>
    <row r="129" spans="1:32" x14ac:dyDescent="0.35">
      <c r="A129" s="2"/>
      <c r="B129" s="2"/>
      <c r="C129" s="155"/>
      <c r="D129" s="2"/>
      <c r="E129" s="2"/>
      <c r="F129" s="2"/>
      <c r="G129" s="2"/>
      <c r="H129" s="2"/>
      <c r="I129" s="2"/>
      <c r="J129" s="156"/>
      <c r="K129" s="2"/>
      <c r="L129" s="2"/>
      <c r="M129" s="2"/>
      <c r="N129" s="2"/>
      <c r="O129" s="2"/>
      <c r="P129" s="2"/>
      <c r="Q129" s="2"/>
      <c r="R129" s="2"/>
      <c r="S129" s="2"/>
      <c r="T129" s="2"/>
      <c r="U129" s="2"/>
      <c r="V129" s="2"/>
      <c r="W129" s="2"/>
      <c r="X129" s="2"/>
      <c r="Y129" s="2"/>
      <c r="Z129" s="2"/>
      <c r="AA129" s="2"/>
      <c r="AB129" s="2"/>
      <c r="AC129" s="2"/>
      <c r="AD129" s="2"/>
      <c r="AE129" s="2"/>
      <c r="AF129" s="2"/>
    </row>
    <row r="130" spans="1:32" x14ac:dyDescent="0.35">
      <c r="A130" s="2"/>
      <c r="B130" s="2"/>
      <c r="C130" s="155"/>
      <c r="D130" s="2"/>
      <c r="E130" s="2"/>
      <c r="F130" s="2"/>
      <c r="G130" s="2"/>
      <c r="H130" s="2"/>
      <c r="I130" s="2"/>
      <c r="J130" s="156"/>
      <c r="K130" s="2"/>
      <c r="L130" s="2"/>
      <c r="M130" s="2"/>
      <c r="N130" s="2"/>
      <c r="O130" s="2"/>
      <c r="P130" s="2"/>
      <c r="Q130" s="2"/>
      <c r="R130" s="2"/>
      <c r="S130" s="2"/>
      <c r="T130" s="2"/>
      <c r="U130" s="2"/>
      <c r="V130" s="2"/>
      <c r="W130" s="2"/>
      <c r="X130" s="2"/>
      <c r="Y130" s="2"/>
      <c r="Z130" s="2"/>
      <c r="AA130" s="2"/>
      <c r="AB130" s="2"/>
      <c r="AC130" s="2"/>
      <c r="AD130" s="2"/>
      <c r="AE130" s="2"/>
      <c r="AF130" s="2"/>
    </row>
    <row r="131" spans="1:32" x14ac:dyDescent="0.35">
      <c r="A131" s="2"/>
      <c r="B131" s="2"/>
      <c r="C131" s="155"/>
      <c r="D131" s="2"/>
      <c r="E131" s="2"/>
      <c r="F131" s="2"/>
      <c r="G131" s="2"/>
      <c r="H131" s="2"/>
      <c r="I131" s="2"/>
      <c r="J131" s="156"/>
      <c r="K131" s="2"/>
      <c r="L131" s="2"/>
      <c r="M131" s="2"/>
      <c r="N131" s="2"/>
      <c r="O131" s="2"/>
      <c r="P131" s="2"/>
      <c r="Q131" s="2"/>
      <c r="R131" s="2"/>
      <c r="S131" s="2"/>
      <c r="T131" s="2"/>
      <c r="U131" s="2"/>
      <c r="V131" s="2"/>
      <c r="W131" s="2"/>
      <c r="X131" s="2"/>
      <c r="Y131" s="2"/>
      <c r="Z131" s="2"/>
      <c r="AA131" s="2"/>
      <c r="AB131" s="2"/>
      <c r="AC131" s="2"/>
      <c r="AD131" s="2"/>
      <c r="AE131" s="2"/>
      <c r="AF131" s="2"/>
    </row>
    <row r="132" spans="1:32" x14ac:dyDescent="0.35">
      <c r="A132" s="2"/>
      <c r="B132" s="2"/>
      <c r="C132" s="155"/>
      <c r="D132" s="2"/>
      <c r="E132" s="2"/>
      <c r="F132" s="2"/>
      <c r="G132" s="2"/>
      <c r="H132" s="2"/>
      <c r="I132" s="2"/>
      <c r="J132" s="156"/>
      <c r="K132" s="2"/>
      <c r="L132" s="2"/>
      <c r="M132" s="2"/>
      <c r="N132" s="2"/>
      <c r="O132" s="2"/>
      <c r="P132" s="2"/>
      <c r="Q132" s="2"/>
      <c r="R132" s="2"/>
      <c r="S132" s="2"/>
      <c r="T132" s="2"/>
      <c r="U132" s="2"/>
      <c r="V132" s="2"/>
      <c r="W132" s="2"/>
      <c r="X132" s="2"/>
      <c r="Y132" s="2"/>
      <c r="Z132" s="2"/>
      <c r="AA132" s="2"/>
      <c r="AB132" s="2"/>
      <c r="AC132" s="2"/>
      <c r="AD132" s="2"/>
      <c r="AE132" s="2"/>
      <c r="AF132" s="2"/>
    </row>
    <row r="133" spans="1:32" x14ac:dyDescent="0.35">
      <c r="A133" s="2"/>
      <c r="B133" s="2"/>
      <c r="C133" s="155"/>
      <c r="D133" s="2"/>
      <c r="E133" s="2"/>
      <c r="F133" s="2"/>
      <c r="G133" s="2"/>
      <c r="H133" s="2"/>
      <c r="I133" s="2"/>
      <c r="J133" s="156"/>
      <c r="K133" s="2"/>
      <c r="L133" s="2"/>
      <c r="M133" s="2"/>
      <c r="N133" s="2"/>
      <c r="O133" s="2"/>
      <c r="P133" s="2"/>
      <c r="Q133" s="2"/>
      <c r="R133" s="2"/>
      <c r="S133" s="2"/>
      <c r="T133" s="2"/>
      <c r="U133" s="2"/>
      <c r="V133" s="2"/>
      <c r="W133" s="2"/>
      <c r="X133" s="2"/>
      <c r="Y133" s="2"/>
      <c r="Z133" s="2"/>
      <c r="AA133" s="2"/>
      <c r="AB133" s="2"/>
      <c r="AC133" s="2"/>
      <c r="AD133" s="2"/>
      <c r="AE133" s="2"/>
      <c r="AF133" s="2"/>
    </row>
    <row r="134" spans="1:32" x14ac:dyDescent="0.35">
      <c r="A134" s="2"/>
      <c r="B134" s="2"/>
      <c r="C134" s="155"/>
      <c r="D134" s="2"/>
      <c r="E134" s="2"/>
      <c r="F134" s="2"/>
      <c r="G134" s="2"/>
      <c r="H134" s="2"/>
      <c r="I134" s="2"/>
      <c r="J134" s="156"/>
      <c r="K134" s="2"/>
      <c r="L134" s="2"/>
      <c r="M134" s="2"/>
      <c r="N134" s="2"/>
      <c r="O134" s="2"/>
      <c r="P134" s="2"/>
      <c r="Q134" s="2"/>
      <c r="R134" s="2"/>
      <c r="S134" s="2"/>
      <c r="T134" s="2"/>
      <c r="U134" s="2"/>
      <c r="V134" s="2"/>
      <c r="W134" s="2"/>
      <c r="X134" s="2"/>
      <c r="Y134" s="2"/>
      <c r="Z134" s="2"/>
      <c r="AA134" s="2"/>
      <c r="AB134" s="2"/>
      <c r="AC134" s="2"/>
      <c r="AD134" s="2"/>
      <c r="AE134" s="2"/>
      <c r="AF134" s="2"/>
    </row>
    <row r="135" spans="1:32" x14ac:dyDescent="0.35">
      <c r="A135" s="2"/>
      <c r="B135" s="2"/>
      <c r="C135" s="155"/>
      <c r="D135" s="2"/>
      <c r="E135" s="2"/>
      <c r="F135" s="2"/>
      <c r="G135" s="2"/>
      <c r="H135" s="2"/>
      <c r="I135" s="2"/>
      <c r="J135" s="156"/>
      <c r="K135" s="2"/>
      <c r="L135" s="2"/>
      <c r="M135" s="2"/>
      <c r="N135" s="2"/>
      <c r="O135" s="2"/>
      <c r="P135" s="2"/>
      <c r="Q135" s="2"/>
      <c r="R135" s="2"/>
      <c r="S135" s="2"/>
      <c r="T135" s="2"/>
      <c r="U135" s="2"/>
      <c r="V135" s="2"/>
      <c r="W135" s="2"/>
      <c r="X135" s="2"/>
      <c r="Y135" s="2"/>
      <c r="Z135" s="2"/>
      <c r="AA135" s="2"/>
      <c r="AB135" s="2"/>
      <c r="AC135" s="2"/>
      <c r="AD135" s="2"/>
      <c r="AE135" s="2"/>
      <c r="AF135" s="2"/>
    </row>
    <row r="136" spans="1:32" x14ac:dyDescent="0.35">
      <c r="A136" s="2"/>
      <c r="B136" s="2"/>
      <c r="C136" s="155"/>
      <c r="D136" s="2"/>
      <c r="E136" s="2"/>
      <c r="F136" s="2"/>
      <c r="G136" s="2"/>
      <c r="H136" s="2"/>
      <c r="I136" s="2"/>
      <c r="J136" s="156"/>
      <c r="K136" s="2"/>
      <c r="L136" s="2"/>
      <c r="M136" s="2"/>
      <c r="N136" s="2"/>
      <c r="O136" s="2"/>
      <c r="P136" s="2"/>
      <c r="Q136" s="2"/>
      <c r="R136" s="2"/>
      <c r="S136" s="2"/>
      <c r="T136" s="2"/>
      <c r="U136" s="2"/>
      <c r="V136" s="2"/>
      <c r="W136" s="2"/>
      <c r="X136" s="2"/>
      <c r="Y136" s="2"/>
      <c r="Z136" s="2"/>
      <c r="AA136" s="2"/>
      <c r="AB136" s="2"/>
      <c r="AC136" s="2"/>
      <c r="AD136" s="2"/>
      <c r="AE136" s="2"/>
      <c r="AF136" s="2"/>
    </row>
    <row r="137" spans="1:32" x14ac:dyDescent="0.35">
      <c r="A137" s="2"/>
      <c r="B137" s="2"/>
      <c r="C137" s="155"/>
      <c r="D137" s="2"/>
      <c r="E137" s="2"/>
      <c r="F137" s="2"/>
      <c r="G137" s="2"/>
      <c r="H137" s="2"/>
      <c r="I137" s="2"/>
      <c r="J137" s="156"/>
      <c r="K137" s="2"/>
      <c r="L137" s="2"/>
      <c r="M137" s="2"/>
      <c r="N137" s="2"/>
      <c r="O137" s="2"/>
      <c r="P137" s="2"/>
      <c r="Q137" s="2"/>
      <c r="R137" s="2"/>
      <c r="S137" s="2"/>
      <c r="T137" s="2"/>
      <c r="U137" s="2"/>
      <c r="V137" s="2"/>
      <c r="W137" s="2"/>
      <c r="X137" s="2"/>
      <c r="Y137" s="2"/>
      <c r="Z137" s="2"/>
      <c r="AA137" s="2"/>
      <c r="AB137" s="2"/>
      <c r="AC137" s="2"/>
      <c r="AD137" s="2"/>
      <c r="AE137" s="2"/>
      <c r="AF137" s="2"/>
    </row>
    <row r="138" spans="1:32" x14ac:dyDescent="0.35">
      <c r="A138" s="2"/>
      <c r="B138" s="2"/>
      <c r="C138" s="155"/>
      <c r="D138" s="2"/>
      <c r="E138" s="2"/>
      <c r="F138" s="2"/>
      <c r="G138" s="2"/>
      <c r="H138" s="2"/>
      <c r="I138" s="2"/>
      <c r="J138" s="156"/>
      <c r="K138" s="2"/>
      <c r="L138" s="2"/>
      <c r="M138" s="2"/>
      <c r="N138" s="2"/>
      <c r="O138" s="2"/>
      <c r="P138" s="2"/>
      <c r="Q138" s="2"/>
      <c r="R138" s="2"/>
      <c r="S138" s="2"/>
      <c r="T138" s="2"/>
      <c r="U138" s="2"/>
      <c r="V138" s="2"/>
      <c r="W138" s="2"/>
      <c r="X138" s="2"/>
      <c r="Y138" s="2"/>
      <c r="Z138" s="2"/>
      <c r="AA138" s="2"/>
      <c r="AB138" s="2"/>
      <c r="AC138" s="2"/>
      <c r="AD138" s="2"/>
      <c r="AE138" s="2"/>
      <c r="AF138" s="2"/>
    </row>
    <row r="139" spans="1:32" x14ac:dyDescent="0.35">
      <c r="A139" s="2"/>
      <c r="B139" s="2"/>
      <c r="C139" s="155"/>
      <c r="D139" s="2"/>
      <c r="E139" s="2"/>
      <c r="F139" s="2"/>
      <c r="G139" s="2"/>
      <c r="H139" s="2"/>
      <c r="I139" s="2"/>
      <c r="J139" s="156"/>
      <c r="K139" s="2"/>
      <c r="L139" s="2"/>
      <c r="M139" s="2"/>
      <c r="N139" s="2"/>
      <c r="O139" s="2"/>
      <c r="P139" s="2"/>
      <c r="Q139" s="2"/>
      <c r="R139" s="2"/>
      <c r="S139" s="2"/>
      <c r="T139" s="2"/>
      <c r="U139" s="2"/>
      <c r="V139" s="2"/>
      <c r="W139" s="2"/>
      <c r="X139" s="2"/>
      <c r="Y139" s="2"/>
      <c r="Z139" s="2"/>
      <c r="AA139" s="2"/>
      <c r="AB139" s="2"/>
      <c r="AC139" s="2"/>
      <c r="AD139" s="2"/>
      <c r="AE139" s="2"/>
      <c r="AF139" s="2"/>
    </row>
    <row r="140" spans="1:32" x14ac:dyDescent="0.35">
      <c r="M140" s="2"/>
      <c r="N140" s="2"/>
      <c r="O140" s="2"/>
      <c r="P140" s="2"/>
      <c r="Q140" s="2"/>
      <c r="R140" s="2"/>
      <c r="S140" s="2"/>
      <c r="T140" s="2"/>
      <c r="U140" s="2"/>
      <c r="V140" s="2"/>
      <c r="W140" s="2"/>
      <c r="X140" s="2"/>
      <c r="Y140" s="2"/>
      <c r="Z140" s="2"/>
      <c r="AA140" s="2"/>
      <c r="AB140" s="2"/>
      <c r="AC140" s="2"/>
      <c r="AD140" s="2"/>
      <c r="AE140" s="2"/>
      <c r="AF140" s="2"/>
    </row>
    <row r="141" spans="1:32" x14ac:dyDescent="0.35">
      <c r="M141" s="2"/>
      <c r="N141" s="2"/>
      <c r="O141" s="2"/>
      <c r="P141" s="2"/>
      <c r="Q141" s="2"/>
      <c r="R141" s="2"/>
      <c r="S141" s="2"/>
      <c r="T141" s="2"/>
      <c r="U141" s="2"/>
      <c r="V141" s="2"/>
      <c r="W141" s="2"/>
      <c r="X141" s="2"/>
      <c r="Y141" s="2"/>
      <c r="Z141" s="2"/>
      <c r="AA141" s="2"/>
      <c r="AB141" s="2"/>
      <c r="AC141" s="2"/>
      <c r="AD141" s="2"/>
      <c r="AE141" s="2"/>
      <c r="AF141" s="2"/>
    </row>
    <row r="142" spans="1:32" x14ac:dyDescent="0.35">
      <c r="M142" s="2"/>
      <c r="N142" s="2"/>
      <c r="O142" s="2"/>
      <c r="P142" s="2"/>
      <c r="Q142" s="2"/>
      <c r="R142" s="2"/>
      <c r="S142" s="2"/>
      <c r="T142" s="2"/>
      <c r="U142" s="2"/>
      <c r="V142" s="2"/>
      <c r="W142" s="2"/>
      <c r="X142" s="2"/>
      <c r="Y142" s="2"/>
      <c r="Z142" s="2"/>
      <c r="AA142" s="2"/>
      <c r="AB142" s="2"/>
      <c r="AC142" s="2"/>
      <c r="AD142" s="2"/>
      <c r="AE142" s="2"/>
      <c r="AF142" s="2"/>
    </row>
    <row r="143" spans="1:32" x14ac:dyDescent="0.35">
      <c r="M143" s="2"/>
      <c r="N143" s="2"/>
      <c r="O143" s="2"/>
      <c r="P143" s="2"/>
      <c r="Q143" s="2"/>
      <c r="R143" s="2"/>
      <c r="S143" s="2"/>
      <c r="T143" s="2"/>
      <c r="U143" s="2"/>
      <c r="V143" s="2"/>
      <c r="W143" s="2"/>
      <c r="X143" s="2"/>
      <c r="Y143" s="2"/>
      <c r="Z143" s="2"/>
      <c r="AA143" s="2"/>
      <c r="AB143" s="2"/>
      <c r="AC143" s="2"/>
      <c r="AD143" s="2"/>
      <c r="AE143" s="2"/>
      <c r="AF143" s="2"/>
    </row>
    <row r="144" spans="1:32" x14ac:dyDescent="0.35">
      <c r="M144" s="2"/>
      <c r="N144" s="2"/>
      <c r="O144" s="2"/>
      <c r="P144" s="2"/>
      <c r="Q144" s="2"/>
      <c r="R144" s="2"/>
      <c r="S144" s="2"/>
      <c r="T144" s="2"/>
      <c r="U144" s="2"/>
      <c r="V144" s="2"/>
      <c r="W144" s="2"/>
      <c r="X144" s="2"/>
      <c r="Y144" s="2"/>
      <c r="Z144" s="2"/>
      <c r="AA144" s="2"/>
      <c r="AB144" s="2"/>
      <c r="AC144" s="2"/>
      <c r="AD144" s="2"/>
      <c r="AE144" s="2"/>
      <c r="AF144" s="2"/>
    </row>
    <row r="145" spans="13:32" x14ac:dyDescent="0.35">
      <c r="M145" s="2"/>
      <c r="N145" s="2"/>
      <c r="O145" s="2"/>
      <c r="P145" s="2"/>
      <c r="Q145" s="2"/>
      <c r="R145" s="2"/>
      <c r="S145" s="2"/>
      <c r="T145" s="2"/>
      <c r="U145" s="2"/>
      <c r="V145" s="2"/>
      <c r="W145" s="2"/>
      <c r="X145" s="2"/>
      <c r="Y145" s="2"/>
      <c r="Z145" s="2"/>
      <c r="AA145" s="2"/>
      <c r="AB145" s="2"/>
      <c r="AC145" s="2"/>
      <c r="AD145" s="2"/>
      <c r="AE145" s="2"/>
      <c r="AF145" s="2"/>
    </row>
    <row r="146" spans="13:32" x14ac:dyDescent="0.35">
      <c r="M146" s="2"/>
      <c r="N146" s="2"/>
      <c r="O146" s="2"/>
      <c r="P146" s="2"/>
      <c r="Q146" s="2"/>
      <c r="R146" s="2"/>
      <c r="S146" s="2"/>
      <c r="T146" s="2"/>
      <c r="U146" s="2"/>
      <c r="V146" s="2"/>
      <c r="W146" s="2"/>
      <c r="X146" s="2"/>
      <c r="Y146" s="2"/>
      <c r="Z146" s="2"/>
      <c r="AA146" s="2"/>
      <c r="AB146" s="2"/>
      <c r="AC146" s="2"/>
      <c r="AD146" s="2"/>
      <c r="AE146" s="2"/>
      <c r="AF146" s="2"/>
    </row>
    <row r="147" spans="13:32" x14ac:dyDescent="0.35">
      <c r="M147" s="2"/>
      <c r="N147" s="2"/>
      <c r="O147" s="2"/>
      <c r="P147" s="2"/>
      <c r="Q147" s="2"/>
      <c r="R147" s="2"/>
      <c r="S147" s="2"/>
      <c r="T147" s="2"/>
      <c r="U147" s="2"/>
      <c r="V147" s="2"/>
      <c r="W147" s="2"/>
      <c r="X147" s="2"/>
      <c r="Y147" s="2"/>
      <c r="Z147" s="2"/>
      <c r="AA147" s="2"/>
      <c r="AB147" s="2"/>
      <c r="AC147" s="2"/>
      <c r="AD147" s="2"/>
      <c r="AE147" s="2"/>
      <c r="AF147" s="2"/>
    </row>
    <row r="148" spans="13:32" x14ac:dyDescent="0.35">
      <c r="M148" s="2"/>
      <c r="N148" s="2"/>
      <c r="O148" s="2"/>
      <c r="P148" s="2"/>
      <c r="Q148" s="2"/>
      <c r="R148" s="2"/>
      <c r="S148" s="2"/>
      <c r="T148" s="2"/>
      <c r="U148" s="2"/>
      <c r="V148" s="2"/>
      <c r="W148" s="2"/>
      <c r="X148" s="2"/>
      <c r="Y148" s="2"/>
      <c r="Z148" s="2"/>
      <c r="AA148" s="2"/>
      <c r="AB148" s="2"/>
      <c r="AC148" s="2"/>
      <c r="AD148" s="2"/>
      <c r="AE148" s="2"/>
      <c r="AF148" s="2"/>
    </row>
    <row r="149" spans="13:32" x14ac:dyDescent="0.35">
      <c r="M149" s="2"/>
      <c r="N149" s="2"/>
      <c r="O149" s="2"/>
      <c r="P149" s="2"/>
      <c r="Q149" s="2"/>
      <c r="R149" s="2"/>
      <c r="S149" s="2"/>
      <c r="T149" s="2"/>
      <c r="U149" s="2"/>
      <c r="V149" s="2"/>
      <c r="W149" s="2"/>
      <c r="X149" s="2"/>
      <c r="Y149" s="2"/>
      <c r="Z149" s="2"/>
      <c r="AA149" s="2"/>
      <c r="AB149" s="2"/>
      <c r="AC149" s="2"/>
      <c r="AD149" s="2"/>
      <c r="AE149" s="2"/>
      <c r="AF149" s="2"/>
    </row>
    <row r="150" spans="13:32" x14ac:dyDescent="0.35">
      <c r="M150" s="2"/>
      <c r="N150" s="2"/>
      <c r="O150" s="2"/>
      <c r="P150" s="2"/>
      <c r="Q150" s="2"/>
      <c r="R150" s="2"/>
      <c r="S150" s="2"/>
      <c r="T150" s="2"/>
      <c r="U150" s="2"/>
      <c r="V150" s="2"/>
      <c r="W150" s="2"/>
      <c r="X150" s="2"/>
      <c r="Y150" s="2"/>
      <c r="Z150" s="2"/>
      <c r="AA150" s="2"/>
      <c r="AB150" s="2"/>
      <c r="AC150" s="2"/>
      <c r="AD150" s="2"/>
      <c r="AE150" s="2"/>
      <c r="AF150" s="2"/>
    </row>
    <row r="151" spans="13:32" x14ac:dyDescent="0.35">
      <c r="M151" s="2"/>
      <c r="N151" s="2"/>
      <c r="O151" s="2"/>
      <c r="P151" s="2"/>
      <c r="Q151" s="2"/>
      <c r="R151" s="2"/>
      <c r="S151" s="2"/>
      <c r="T151" s="2"/>
      <c r="U151" s="2"/>
      <c r="V151" s="2"/>
      <c r="W151" s="2"/>
      <c r="X151" s="2"/>
      <c r="Y151" s="2"/>
      <c r="Z151" s="2"/>
      <c r="AA151" s="2"/>
      <c r="AB151" s="2"/>
      <c r="AC151" s="2"/>
      <c r="AD151" s="2"/>
      <c r="AE151" s="2"/>
      <c r="AF151" s="2"/>
    </row>
    <row r="152" spans="13:32" x14ac:dyDescent="0.35">
      <c r="M152" s="2"/>
      <c r="N152" s="2"/>
      <c r="O152" s="2"/>
      <c r="P152" s="2"/>
      <c r="Q152" s="2"/>
      <c r="R152" s="2"/>
      <c r="S152" s="2"/>
      <c r="T152" s="2"/>
      <c r="U152" s="2"/>
      <c r="V152" s="2"/>
      <c r="W152" s="2"/>
      <c r="X152" s="2"/>
      <c r="Y152" s="2"/>
      <c r="Z152" s="2"/>
      <c r="AA152" s="2"/>
      <c r="AB152" s="2"/>
      <c r="AC152" s="2"/>
      <c r="AD152" s="2"/>
      <c r="AE152" s="2"/>
      <c r="AF152" s="2"/>
    </row>
    <row r="153" spans="13:32" x14ac:dyDescent="0.35">
      <c r="M153" s="2"/>
      <c r="N153" s="2"/>
      <c r="O153" s="2"/>
      <c r="P153" s="2"/>
      <c r="Q153" s="2"/>
      <c r="R153" s="2"/>
      <c r="S153" s="2"/>
      <c r="T153" s="2"/>
      <c r="U153" s="2"/>
      <c r="V153" s="2"/>
      <c r="W153" s="2"/>
      <c r="X153" s="2"/>
      <c r="Y153" s="2"/>
      <c r="Z153" s="2"/>
      <c r="AA153" s="2"/>
      <c r="AB153" s="2"/>
      <c r="AC153" s="2"/>
      <c r="AD153" s="2"/>
      <c r="AE153" s="2"/>
      <c r="AF153" s="2"/>
    </row>
    <row r="154" spans="13:32" x14ac:dyDescent="0.35">
      <c r="M154" s="2"/>
      <c r="N154" s="2"/>
      <c r="O154" s="2"/>
      <c r="P154" s="2"/>
      <c r="Q154" s="2"/>
      <c r="R154" s="2"/>
      <c r="S154" s="2"/>
      <c r="T154" s="2"/>
      <c r="U154" s="2"/>
      <c r="V154" s="2"/>
      <c r="W154" s="2"/>
      <c r="X154" s="2"/>
      <c r="Y154" s="2"/>
      <c r="Z154" s="2"/>
      <c r="AA154" s="2"/>
      <c r="AB154" s="2"/>
      <c r="AC154" s="2"/>
      <c r="AD154" s="2"/>
      <c r="AE154" s="2"/>
      <c r="AF154" s="2"/>
    </row>
    <row r="155" spans="13:32" x14ac:dyDescent="0.35">
      <c r="M155" s="2"/>
      <c r="N155" s="2"/>
      <c r="O155" s="2"/>
      <c r="P155" s="2"/>
      <c r="Q155" s="2"/>
      <c r="R155" s="2"/>
      <c r="S155" s="2"/>
      <c r="T155" s="2"/>
      <c r="U155" s="2"/>
      <c r="V155" s="2"/>
      <c r="W155" s="2"/>
      <c r="X155" s="2"/>
      <c r="Y155" s="2"/>
      <c r="Z155" s="2"/>
      <c r="AA155" s="2"/>
      <c r="AB155" s="2"/>
      <c r="AC155" s="2"/>
      <c r="AD155" s="2"/>
      <c r="AE155" s="2"/>
      <c r="AF155" s="2"/>
    </row>
    <row r="156" spans="13:32" x14ac:dyDescent="0.35">
      <c r="M156" s="2"/>
      <c r="N156" s="2"/>
      <c r="O156" s="2"/>
      <c r="P156" s="2"/>
      <c r="Q156" s="2"/>
      <c r="R156" s="2"/>
      <c r="S156" s="2"/>
      <c r="T156" s="2"/>
      <c r="U156" s="2"/>
      <c r="V156" s="2"/>
      <c r="W156" s="2"/>
      <c r="X156" s="2"/>
      <c r="Y156" s="2"/>
      <c r="Z156" s="2"/>
      <c r="AA156" s="2"/>
      <c r="AB156" s="2"/>
      <c r="AC156" s="2"/>
      <c r="AD156" s="2"/>
      <c r="AE156" s="2"/>
      <c r="AF156" s="2"/>
    </row>
    <row r="157" spans="13:32" x14ac:dyDescent="0.35">
      <c r="M157" s="2"/>
      <c r="N157" s="2"/>
      <c r="O157" s="2"/>
      <c r="P157" s="2"/>
      <c r="Q157" s="2"/>
      <c r="R157" s="2"/>
      <c r="S157" s="2"/>
      <c r="T157" s="2"/>
      <c r="U157" s="2"/>
      <c r="V157" s="2"/>
      <c r="W157" s="2"/>
      <c r="X157" s="2"/>
      <c r="Y157" s="2"/>
      <c r="Z157" s="2"/>
      <c r="AA157" s="2"/>
      <c r="AB157" s="2"/>
      <c r="AC157" s="2"/>
      <c r="AD157" s="2"/>
      <c r="AE157" s="2"/>
      <c r="AF157" s="2"/>
    </row>
    <row r="158" spans="13:32" x14ac:dyDescent="0.35">
      <c r="M158" s="2"/>
      <c r="N158" s="2"/>
      <c r="O158" s="2"/>
      <c r="P158" s="2"/>
      <c r="Q158" s="2"/>
      <c r="R158" s="2"/>
      <c r="S158" s="2"/>
      <c r="T158" s="2"/>
      <c r="U158" s="2"/>
      <c r="V158" s="2"/>
      <c r="W158" s="2"/>
      <c r="X158" s="2"/>
      <c r="Y158" s="2"/>
      <c r="Z158" s="2"/>
      <c r="AA158" s="2"/>
      <c r="AB158" s="2"/>
      <c r="AC158" s="2"/>
      <c r="AD158" s="2"/>
      <c r="AE158" s="2"/>
      <c r="AF158" s="2"/>
    </row>
    <row r="159" spans="13:32" x14ac:dyDescent="0.35">
      <c r="M159" s="2"/>
      <c r="N159" s="2"/>
      <c r="O159" s="2"/>
      <c r="P159" s="2"/>
      <c r="Q159" s="2"/>
      <c r="R159" s="2"/>
      <c r="S159" s="2"/>
      <c r="T159" s="2"/>
      <c r="U159" s="2"/>
      <c r="V159" s="2"/>
      <c r="W159" s="2"/>
      <c r="X159" s="2"/>
      <c r="Y159" s="2"/>
      <c r="Z159" s="2"/>
      <c r="AA159" s="2"/>
      <c r="AB159" s="2"/>
      <c r="AC159" s="2"/>
      <c r="AD159" s="2"/>
      <c r="AE159" s="2"/>
      <c r="AF159" s="2"/>
    </row>
    <row r="160" spans="13:32" x14ac:dyDescent="0.35">
      <c r="M160" s="2"/>
      <c r="N160" s="2"/>
      <c r="O160" s="2"/>
      <c r="P160" s="2"/>
      <c r="Q160" s="2"/>
      <c r="R160" s="2"/>
      <c r="S160" s="2"/>
      <c r="T160" s="2"/>
      <c r="U160" s="2"/>
      <c r="V160" s="2"/>
      <c r="W160" s="2"/>
      <c r="X160" s="2"/>
      <c r="Y160" s="2"/>
      <c r="Z160" s="2"/>
      <c r="AA160" s="2"/>
      <c r="AB160" s="2"/>
      <c r="AC160" s="2"/>
      <c r="AD160" s="2"/>
      <c r="AE160" s="2"/>
      <c r="AF160" s="2"/>
    </row>
    <row r="161" spans="13:32" x14ac:dyDescent="0.35">
      <c r="M161" s="2"/>
      <c r="N161" s="2"/>
      <c r="O161" s="2"/>
      <c r="P161" s="2"/>
      <c r="Q161" s="2"/>
      <c r="R161" s="2"/>
      <c r="S161" s="2"/>
      <c r="T161" s="2"/>
      <c r="U161" s="2"/>
      <c r="V161" s="2"/>
      <c r="W161" s="2"/>
      <c r="X161" s="2"/>
      <c r="Y161" s="2"/>
      <c r="Z161" s="2"/>
      <c r="AA161" s="2"/>
      <c r="AB161" s="2"/>
      <c r="AC161" s="2"/>
      <c r="AD161" s="2"/>
      <c r="AE161" s="2"/>
      <c r="AF161" s="2"/>
    </row>
    <row r="162" spans="13:32" x14ac:dyDescent="0.35">
      <c r="M162" s="2"/>
      <c r="N162" s="2"/>
      <c r="O162" s="2"/>
      <c r="P162" s="2"/>
      <c r="Q162" s="2"/>
      <c r="R162" s="2"/>
      <c r="S162" s="2"/>
      <c r="T162" s="2"/>
      <c r="U162" s="2"/>
      <c r="V162" s="2"/>
      <c r="W162" s="2"/>
      <c r="X162" s="2"/>
      <c r="Y162" s="2"/>
      <c r="Z162" s="2"/>
      <c r="AA162" s="2"/>
      <c r="AB162" s="2"/>
      <c r="AC162" s="2"/>
      <c r="AD162" s="2"/>
      <c r="AE162" s="2"/>
      <c r="AF162" s="2"/>
    </row>
    <row r="163" spans="13:32" x14ac:dyDescent="0.35">
      <c r="M163" s="2"/>
      <c r="N163" s="2"/>
      <c r="O163" s="2"/>
      <c r="P163" s="2"/>
      <c r="Q163" s="2"/>
      <c r="R163" s="2"/>
      <c r="S163" s="2"/>
      <c r="T163" s="2"/>
      <c r="U163" s="2"/>
      <c r="V163" s="2"/>
      <c r="W163" s="2"/>
      <c r="X163" s="2"/>
      <c r="Y163" s="2"/>
      <c r="Z163" s="2"/>
      <c r="AA163" s="2"/>
      <c r="AB163" s="2"/>
      <c r="AC163" s="2"/>
      <c r="AD163" s="2"/>
      <c r="AE163" s="2"/>
      <c r="AF163" s="2"/>
    </row>
    <row r="164" spans="13:32" x14ac:dyDescent="0.35">
      <c r="M164" s="2"/>
      <c r="N164" s="2"/>
      <c r="O164" s="2"/>
      <c r="P164" s="2"/>
      <c r="Q164" s="2"/>
      <c r="R164" s="2"/>
      <c r="S164" s="2"/>
      <c r="T164" s="2"/>
      <c r="U164" s="2"/>
      <c r="V164" s="2"/>
      <c r="W164" s="2"/>
      <c r="X164" s="2"/>
      <c r="Y164" s="2"/>
      <c r="Z164" s="2"/>
      <c r="AA164" s="2"/>
      <c r="AB164" s="2"/>
      <c r="AC164" s="2"/>
      <c r="AD164" s="2"/>
      <c r="AE164" s="2"/>
      <c r="AF164" s="2"/>
    </row>
    <row r="165" spans="13:32" x14ac:dyDescent="0.35">
      <c r="M165" s="2"/>
      <c r="N165" s="2"/>
      <c r="O165" s="2"/>
      <c r="P165" s="2"/>
      <c r="Q165" s="2"/>
      <c r="R165" s="2"/>
      <c r="S165" s="2"/>
      <c r="T165" s="2"/>
      <c r="U165" s="2"/>
      <c r="V165" s="2"/>
      <c r="W165" s="2"/>
      <c r="X165" s="2"/>
      <c r="Y165" s="2"/>
      <c r="Z165" s="2"/>
      <c r="AA165" s="2"/>
      <c r="AB165" s="2"/>
      <c r="AC165" s="2"/>
      <c r="AD165" s="2"/>
      <c r="AE165" s="2"/>
      <c r="AF165" s="2"/>
    </row>
    <row r="166" spans="13:32" x14ac:dyDescent="0.35">
      <c r="M166" s="2"/>
      <c r="N166" s="2"/>
      <c r="O166" s="2"/>
      <c r="P166" s="2"/>
      <c r="Q166" s="2"/>
      <c r="R166" s="2"/>
      <c r="S166" s="2"/>
      <c r="T166" s="2"/>
      <c r="U166" s="2"/>
      <c r="V166" s="2"/>
      <c r="W166" s="2"/>
      <c r="X166" s="2"/>
      <c r="Y166" s="2"/>
      <c r="Z166" s="2"/>
      <c r="AA166" s="2"/>
      <c r="AB166" s="2"/>
      <c r="AC166" s="2"/>
      <c r="AD166" s="2"/>
      <c r="AE166" s="2"/>
      <c r="AF166" s="2"/>
    </row>
    <row r="167" spans="13:32" x14ac:dyDescent="0.35">
      <c r="M167" s="2"/>
      <c r="N167" s="2"/>
      <c r="O167" s="2"/>
      <c r="P167" s="2"/>
      <c r="Q167" s="2"/>
      <c r="R167" s="2"/>
      <c r="S167" s="2"/>
      <c r="T167" s="2"/>
      <c r="U167" s="2"/>
      <c r="V167" s="2"/>
      <c r="W167" s="2"/>
      <c r="X167" s="2"/>
      <c r="Y167" s="2"/>
      <c r="Z167" s="2"/>
      <c r="AA167" s="2"/>
      <c r="AB167" s="2"/>
      <c r="AC167" s="2"/>
      <c r="AD167" s="2"/>
      <c r="AE167" s="2"/>
      <c r="AF167" s="2"/>
    </row>
    <row r="168" spans="13:32" x14ac:dyDescent="0.35">
      <c r="M168" s="2"/>
      <c r="N168" s="2"/>
      <c r="O168" s="2"/>
      <c r="P168" s="2"/>
      <c r="Q168" s="2"/>
      <c r="R168" s="2"/>
      <c r="S168" s="2"/>
      <c r="T168" s="2"/>
      <c r="U168" s="2"/>
      <c r="V168" s="2"/>
      <c r="W168" s="2"/>
      <c r="X168" s="2"/>
      <c r="Y168" s="2"/>
      <c r="Z168" s="2"/>
      <c r="AA168" s="2"/>
      <c r="AB168" s="2"/>
      <c r="AC168" s="2"/>
      <c r="AD168" s="2"/>
      <c r="AE168" s="2"/>
      <c r="AF168" s="2"/>
    </row>
    <row r="169" spans="13:32" x14ac:dyDescent="0.35">
      <c r="M169" s="2"/>
      <c r="N169" s="2"/>
      <c r="O169" s="2"/>
      <c r="P169" s="2"/>
      <c r="Q169" s="2"/>
      <c r="R169" s="2"/>
      <c r="S169" s="2"/>
      <c r="T169" s="2"/>
      <c r="U169" s="2"/>
      <c r="V169" s="2"/>
      <c r="W169" s="2"/>
      <c r="X169" s="2"/>
      <c r="Y169" s="2"/>
      <c r="Z169" s="2"/>
      <c r="AA169" s="2"/>
      <c r="AB169" s="2"/>
      <c r="AC169" s="2"/>
      <c r="AD169" s="2"/>
      <c r="AE169" s="2"/>
      <c r="AF169" s="2"/>
    </row>
  </sheetData>
  <protectedRanges>
    <protectedRange sqref="C58 A56:B244 C56:D57 E56:XFD244 C59:D244" name="Range3"/>
    <protectedRange sqref="K10:L10 K15:L54 E10:H10 E15:H54" name="UnitEntry"/>
    <protectedRange sqref="K11:L11 K9:L9 K13:L14 E14:F14 M1:IH1048576 H14 H13:I13 G13:G14 A11:I11 A9:I9 A13:F13" name="Range2"/>
  </protectedRanges>
  <mergeCells count="12">
    <mergeCell ref="A14:B14"/>
    <mergeCell ref="A77:L77"/>
    <mergeCell ref="A6:D7"/>
    <mergeCell ref="K6:L6"/>
    <mergeCell ref="A8:D8"/>
    <mergeCell ref="C58:D58"/>
    <mergeCell ref="G6:H6"/>
    <mergeCell ref="A4:L4"/>
    <mergeCell ref="A1:L1"/>
    <mergeCell ref="A2:L2"/>
    <mergeCell ref="A3:L3"/>
    <mergeCell ref="A10:D10"/>
  </mergeCells>
  <dataValidations count="2">
    <dataValidation type="decimal" allowBlank="1" showInputMessage="1" showErrorMessage="1" sqref="C15:C54" xr:uid="{00000000-0002-0000-0E00-000000000000}">
      <formula1>-1000</formula1>
      <formula2>1000</formula2>
    </dataValidation>
    <dataValidation type="decimal" allowBlank="1" showInputMessage="1" showErrorMessage="1" error="You must enter a numerical value in this cell" sqref="K12:L12 K10:L10 I14:I55 K15:L55 J16:J55 D55 E15:H55 E10:I10 E12:I12" xr:uid="{00000000-0002-0000-0E00-000001000000}">
      <formula1>-1E+32</formula1>
      <formula2>1E+31</formula2>
    </dataValidation>
  </dataValidations>
  <printOptions horizontalCentered="1"/>
  <pageMargins left="0.1" right="0.1" top="0.28000000000000003" bottom="0.31" header="0.16" footer="0.1"/>
  <pageSetup scale="63" fitToHeight="0"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2000000}">
          <x14:formula1>
            <xm:f>'CO Use List'!$A$2:$A$12</xm:f>
          </x14:formula1>
          <xm:sqref>D15:D54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FFC000"/>
    <pageSetUpPr fitToPage="1"/>
  </sheetPr>
  <dimension ref="A1:AD151"/>
  <sheetViews>
    <sheetView zoomScale="90" zoomScaleNormal="90" workbookViewId="0">
      <selection activeCell="A7" sqref="A7"/>
    </sheetView>
  </sheetViews>
  <sheetFormatPr defaultColWidth="9.1328125" defaultRowHeight="14.25" x14ac:dyDescent="0.45"/>
  <cols>
    <col min="1" max="1" width="2.265625" style="24" customWidth="1"/>
    <col min="2" max="2" width="6" style="24" customWidth="1"/>
    <col min="3" max="3" width="15" style="24" customWidth="1"/>
    <col min="4" max="4" width="11.86328125" style="24" bestFit="1" customWidth="1"/>
    <col min="5" max="5" width="12.59765625" style="24" bestFit="1" customWidth="1"/>
    <col min="6" max="7" width="13.3984375" style="24" bestFit="1" customWidth="1"/>
    <col min="8" max="9" width="12.59765625" style="24" bestFit="1" customWidth="1"/>
    <col min="10" max="10" width="15.3984375" style="24" customWidth="1"/>
    <col min="11" max="11" width="9.1328125" style="24"/>
    <col min="12" max="12" width="2" style="24" customWidth="1"/>
    <col min="13" max="13" width="5.1328125" style="24" customWidth="1"/>
    <col min="14" max="14" width="4.265625" style="24" customWidth="1"/>
    <col min="15" max="15" width="27.86328125" style="24" bestFit="1" customWidth="1"/>
    <col min="16" max="23" width="15.265625" style="121" customWidth="1"/>
    <col min="24" max="24" width="9.1328125" style="24"/>
    <col min="25" max="25" width="11.1328125" style="410" bestFit="1" customWidth="1"/>
    <col min="26" max="28" width="12.1328125" style="410" bestFit="1" customWidth="1"/>
    <col min="29" max="30" width="11.1328125" style="410" bestFit="1" customWidth="1"/>
    <col min="31" max="16384" width="9.1328125" style="24"/>
  </cols>
  <sheetData>
    <row r="1" spans="1:23" x14ac:dyDescent="0.45">
      <c r="A1" s="23"/>
      <c r="B1" s="23"/>
      <c r="C1" s="23"/>
      <c r="D1" s="23"/>
      <c r="E1" s="23"/>
      <c r="F1" s="23"/>
      <c r="G1" s="23"/>
      <c r="H1" s="23"/>
      <c r="I1" s="23"/>
      <c r="J1" s="23"/>
      <c r="L1" s="47"/>
    </row>
    <row r="2" spans="1:23" x14ac:dyDescent="0.45">
      <c r="A2" s="23"/>
      <c r="B2" s="23"/>
      <c r="C2" s="23"/>
      <c r="D2" s="23"/>
      <c r="E2" s="23"/>
      <c r="F2" s="23"/>
      <c r="G2" s="23"/>
      <c r="H2" s="23"/>
      <c r="I2" s="23"/>
      <c r="J2" s="23"/>
      <c r="L2" s="47"/>
      <c r="R2" s="124"/>
    </row>
    <row r="3" spans="1:23" ht="11.25" customHeight="1" x14ac:dyDescent="0.45">
      <c r="A3" s="23"/>
      <c r="B3" s="23"/>
      <c r="C3" s="23"/>
      <c r="D3" s="23"/>
      <c r="E3" s="23"/>
      <c r="F3" s="23"/>
      <c r="G3" s="23"/>
      <c r="H3" s="23"/>
      <c r="I3" s="23"/>
      <c r="J3" s="23"/>
      <c r="L3" s="48"/>
      <c r="M3" s="49"/>
      <c r="N3" s="648"/>
      <c r="O3" s="648"/>
      <c r="P3" s="648"/>
      <c r="Q3" s="648"/>
      <c r="R3" s="648"/>
      <c r="S3" s="648"/>
      <c r="T3" s="648"/>
      <c r="U3" s="648"/>
    </row>
    <row r="4" spans="1:23" x14ac:dyDescent="0.45">
      <c r="A4" s="23"/>
      <c r="B4" s="50" t="s">
        <v>165</v>
      </c>
      <c r="C4" s="50"/>
      <c r="D4" s="649"/>
      <c r="E4" s="650"/>
      <c r="F4" s="650"/>
      <c r="G4" s="651"/>
      <c r="H4" s="652" t="e">
        <f ca="1">LastModified()</f>
        <v>#NAME?</v>
      </c>
      <c r="I4" s="653"/>
      <c r="J4" s="653"/>
      <c r="L4" s="47"/>
    </row>
    <row r="5" spans="1:23" x14ac:dyDescent="0.45">
      <c r="A5" s="23"/>
      <c r="B5" s="50" t="s">
        <v>166</v>
      </c>
      <c r="C5" s="50"/>
      <c r="D5" s="649"/>
      <c r="E5" s="650"/>
      <c r="F5" s="650"/>
      <c r="G5" s="651"/>
      <c r="H5" s="51"/>
      <c r="I5" s="51"/>
      <c r="J5" s="51"/>
      <c r="L5" s="47"/>
      <c r="M5" s="26" t="s">
        <v>61</v>
      </c>
      <c r="N5" s="26"/>
      <c r="O5" s="26"/>
      <c r="P5" s="126" t="s">
        <v>167</v>
      </c>
      <c r="Q5" s="126" t="s">
        <v>168</v>
      </c>
      <c r="R5" s="126" t="s">
        <v>169</v>
      </c>
      <c r="S5" s="126" t="s">
        <v>170</v>
      </c>
      <c r="T5" s="126" t="s">
        <v>171</v>
      </c>
      <c r="U5" s="126" t="s">
        <v>172</v>
      </c>
      <c r="V5" s="126" t="s">
        <v>173</v>
      </c>
      <c r="W5" s="126" t="s">
        <v>174</v>
      </c>
    </row>
    <row r="6" spans="1:23" ht="18" x14ac:dyDescent="0.55000000000000004">
      <c r="A6" s="23"/>
      <c r="B6" s="50" t="s">
        <v>175</v>
      </c>
      <c r="C6" s="50"/>
      <c r="D6" s="649"/>
      <c r="E6" s="650"/>
      <c r="F6" s="650"/>
      <c r="G6" s="651"/>
      <c r="H6" s="654" t="s">
        <v>0</v>
      </c>
      <c r="I6" s="655"/>
      <c r="J6" s="655"/>
      <c r="L6" s="47"/>
      <c r="N6" s="24" t="s">
        <v>176</v>
      </c>
      <c r="P6" s="452">
        <f>+GOF!B15</f>
        <v>0</v>
      </c>
      <c r="Q6" s="452">
        <f>+GOF!C15</f>
        <v>0</v>
      </c>
      <c r="R6" s="452">
        <f>+GOF!E15</f>
        <v>0</v>
      </c>
      <c r="S6" s="452">
        <f>+GOF!H15</f>
        <v>0</v>
      </c>
      <c r="T6" s="452">
        <f>+GOF!K15</f>
        <v>0</v>
      </c>
      <c r="U6" s="452">
        <f>+GOF!L15</f>
        <v>0</v>
      </c>
      <c r="V6" s="452">
        <f>+GOF!O15</f>
        <v>0</v>
      </c>
      <c r="W6" s="452">
        <f>+GOF!P15</f>
        <v>0</v>
      </c>
    </row>
    <row r="7" spans="1:23" ht="14.25" customHeight="1" x14ac:dyDescent="0.45">
      <c r="A7" s="23"/>
      <c r="B7" s="23"/>
      <c r="C7" s="23"/>
      <c r="D7" s="52"/>
      <c r="E7" s="52"/>
      <c r="F7" s="52"/>
      <c r="G7" s="52"/>
      <c r="H7" s="52"/>
      <c r="I7" s="52"/>
      <c r="J7" s="52"/>
      <c r="L7" s="53"/>
      <c r="M7" s="54"/>
      <c r="N7" s="54"/>
      <c r="O7" s="54" t="s">
        <v>177</v>
      </c>
      <c r="P7" s="127"/>
      <c r="Q7" s="127" t="str">
        <f t="shared" ref="Q7:W7" si="0">IFERROR((Q6-P6)/P6,"")</f>
        <v/>
      </c>
      <c r="R7" s="127" t="str">
        <f t="shared" si="0"/>
        <v/>
      </c>
      <c r="S7" s="127" t="str">
        <f t="shared" si="0"/>
        <v/>
      </c>
      <c r="T7" s="127" t="str">
        <f t="shared" si="0"/>
        <v/>
      </c>
      <c r="U7" s="127" t="str">
        <f t="shared" si="0"/>
        <v/>
      </c>
      <c r="V7" s="127" t="str">
        <f t="shared" si="0"/>
        <v/>
      </c>
      <c r="W7" s="127" t="str">
        <f t="shared" si="0"/>
        <v/>
      </c>
    </row>
    <row r="8" spans="1:23" ht="17.25" customHeight="1" x14ac:dyDescent="0.45">
      <c r="A8" s="55" t="s">
        <v>178</v>
      </c>
      <c r="B8" s="407"/>
      <c r="C8" s="23"/>
      <c r="D8" s="23"/>
      <c r="E8" s="51"/>
      <c r="F8" s="51"/>
      <c r="G8" s="51"/>
      <c r="H8" s="51"/>
      <c r="I8" s="51"/>
      <c r="J8" s="51"/>
      <c r="L8" s="47"/>
      <c r="N8" s="24" t="s">
        <v>179</v>
      </c>
      <c r="P8" s="452">
        <f>+GOF!B32</f>
        <v>0</v>
      </c>
      <c r="Q8" s="452">
        <f>+GOF!C32</f>
        <v>0</v>
      </c>
      <c r="R8" s="452">
        <f>+GOF!E32</f>
        <v>0</v>
      </c>
      <c r="S8" s="452">
        <f>+GOF!H32</f>
        <v>0</v>
      </c>
      <c r="T8" s="452">
        <f>+GOF!K32</f>
        <v>0</v>
      </c>
      <c r="U8" s="452">
        <f>+GOF!L32</f>
        <v>0</v>
      </c>
      <c r="V8" s="452">
        <f>+GOF!O32</f>
        <v>0</v>
      </c>
      <c r="W8" s="452">
        <f>+GOF!P32</f>
        <v>0</v>
      </c>
    </row>
    <row r="9" spans="1:23" x14ac:dyDescent="0.45">
      <c r="A9" s="50" t="s">
        <v>180</v>
      </c>
      <c r="B9" s="23"/>
      <c r="C9" s="23"/>
      <c r="D9" s="23"/>
      <c r="E9" s="23"/>
      <c r="F9" s="23"/>
      <c r="G9" s="23"/>
      <c r="H9" s="23"/>
      <c r="I9" s="23"/>
      <c r="J9" s="23"/>
      <c r="L9" s="53"/>
      <c r="M9" s="54"/>
      <c r="N9" s="54"/>
      <c r="O9" s="54" t="s">
        <v>177</v>
      </c>
      <c r="P9" s="174"/>
      <c r="Q9" s="174" t="str">
        <f t="shared" ref="Q9:W9" si="1">IFERROR((Q8-P8)/P8,"")</f>
        <v/>
      </c>
      <c r="R9" s="174" t="str">
        <f t="shared" si="1"/>
        <v/>
      </c>
      <c r="S9" s="174" t="str">
        <f t="shared" si="1"/>
        <v/>
      </c>
      <c r="T9" s="174" t="str">
        <f t="shared" si="1"/>
        <v/>
      </c>
      <c r="U9" s="174" t="str">
        <f t="shared" si="1"/>
        <v/>
      </c>
      <c r="V9" s="174" t="str">
        <f t="shared" si="1"/>
        <v/>
      </c>
      <c r="W9" s="174" t="str">
        <f t="shared" si="1"/>
        <v/>
      </c>
    </row>
    <row r="10" spans="1:23" ht="15" customHeight="1" x14ac:dyDescent="0.45">
      <c r="A10" s="632"/>
      <c r="B10" s="633"/>
      <c r="C10" s="633"/>
      <c r="D10" s="633"/>
      <c r="E10" s="633"/>
      <c r="F10" s="633"/>
      <c r="G10" s="633"/>
      <c r="H10" s="633"/>
      <c r="I10" s="633"/>
      <c r="J10" s="634"/>
      <c r="L10" s="47"/>
      <c r="N10" s="24" t="s">
        <v>181</v>
      </c>
      <c r="P10" s="128">
        <f t="shared" ref="P10:U10" si="2">+P6-P8</f>
        <v>0</v>
      </c>
      <c r="Q10" s="128">
        <f t="shared" si="2"/>
        <v>0</v>
      </c>
      <c r="R10" s="128">
        <f t="shared" si="2"/>
        <v>0</v>
      </c>
      <c r="S10" s="128">
        <f t="shared" si="2"/>
        <v>0</v>
      </c>
      <c r="T10" s="128">
        <f t="shared" si="2"/>
        <v>0</v>
      </c>
      <c r="U10" s="128">
        <f t="shared" si="2"/>
        <v>0</v>
      </c>
      <c r="V10" s="128">
        <f>+V6-V8</f>
        <v>0</v>
      </c>
      <c r="W10" s="128">
        <f>+W6-W8</f>
        <v>0</v>
      </c>
    </row>
    <row r="11" spans="1:23" x14ac:dyDescent="0.45">
      <c r="A11" s="635"/>
      <c r="B11" s="636"/>
      <c r="C11" s="636"/>
      <c r="D11" s="636"/>
      <c r="E11" s="636"/>
      <c r="F11" s="636"/>
      <c r="G11" s="636"/>
      <c r="H11" s="636"/>
      <c r="I11" s="636"/>
      <c r="J11" s="637"/>
      <c r="L11" s="56"/>
      <c r="M11" s="57"/>
      <c r="N11" s="57"/>
      <c r="O11" s="57" t="s">
        <v>177</v>
      </c>
      <c r="P11" s="129"/>
      <c r="Q11" s="174" t="str">
        <f t="shared" ref="Q11:W11" si="3">IFERROR(IF(Q10&lt;0,(Q10-P10)/ABS(P10),(Q10-P10)/(P10)),"")</f>
        <v/>
      </c>
      <c r="R11" s="174" t="str">
        <f t="shared" si="3"/>
        <v/>
      </c>
      <c r="S11" s="174" t="str">
        <f t="shared" si="3"/>
        <v/>
      </c>
      <c r="T11" s="174" t="str">
        <f t="shared" si="3"/>
        <v/>
      </c>
      <c r="U11" s="174" t="str">
        <f t="shared" si="3"/>
        <v/>
      </c>
      <c r="V11" s="174" t="str">
        <f t="shared" si="3"/>
        <v/>
      </c>
      <c r="W11" s="174" t="str">
        <f t="shared" si="3"/>
        <v/>
      </c>
    </row>
    <row r="12" spans="1:23" x14ac:dyDescent="0.45">
      <c r="A12" s="635"/>
      <c r="B12" s="636"/>
      <c r="C12" s="636"/>
      <c r="D12" s="636"/>
      <c r="E12" s="636"/>
      <c r="F12" s="636"/>
      <c r="G12" s="636"/>
      <c r="H12" s="636"/>
      <c r="I12" s="636"/>
      <c r="J12" s="637"/>
      <c r="L12" s="47"/>
      <c r="Q12" s="130"/>
      <c r="R12" s="130"/>
      <c r="S12" s="130"/>
      <c r="T12" s="130"/>
      <c r="U12" s="130"/>
      <c r="V12" s="130"/>
      <c r="W12" s="130"/>
    </row>
    <row r="13" spans="1:23" x14ac:dyDescent="0.45">
      <c r="A13" s="635"/>
      <c r="B13" s="636"/>
      <c r="C13" s="636"/>
      <c r="D13" s="636"/>
      <c r="E13" s="636"/>
      <c r="F13" s="636"/>
      <c r="G13" s="636"/>
      <c r="H13" s="636"/>
      <c r="I13" s="636"/>
      <c r="J13" s="637"/>
      <c r="L13" s="47"/>
      <c r="M13" s="26" t="s">
        <v>62</v>
      </c>
      <c r="P13" s="126" t="s">
        <v>167</v>
      </c>
      <c r="Q13" s="126" t="s">
        <v>168</v>
      </c>
      <c r="R13" s="126" t="s">
        <v>169</v>
      </c>
      <c r="S13" s="126" t="s">
        <v>170</v>
      </c>
      <c r="T13" s="126" t="s">
        <v>171</v>
      </c>
      <c r="U13" s="126" t="s">
        <v>172</v>
      </c>
      <c r="V13" s="126" t="s">
        <v>173</v>
      </c>
      <c r="W13" s="126" t="s">
        <v>174</v>
      </c>
    </row>
    <row r="14" spans="1:23" x14ac:dyDescent="0.45">
      <c r="A14" s="635"/>
      <c r="B14" s="636"/>
      <c r="C14" s="636"/>
      <c r="D14" s="636"/>
      <c r="E14" s="636"/>
      <c r="F14" s="636"/>
      <c r="G14" s="636"/>
      <c r="H14" s="636"/>
      <c r="I14" s="636"/>
      <c r="J14" s="637"/>
      <c r="L14" s="47"/>
      <c r="N14" s="24" t="s">
        <v>182</v>
      </c>
      <c r="P14" s="452">
        <f>+DOF!B12</f>
        <v>0</v>
      </c>
      <c r="Q14" s="452">
        <f>+DOF!C12</f>
        <v>0</v>
      </c>
      <c r="R14" s="452">
        <f>+DOF!E12</f>
        <v>0</v>
      </c>
      <c r="S14" s="452">
        <f>+DOF!H12</f>
        <v>0</v>
      </c>
      <c r="T14" s="452">
        <f>+DOF!K12</f>
        <v>0</v>
      </c>
      <c r="U14" s="452">
        <f>+DOF!L12</f>
        <v>0</v>
      </c>
      <c r="V14" s="452">
        <f>+DOF!O12</f>
        <v>0</v>
      </c>
      <c r="W14" s="452">
        <f>+DOF!P12</f>
        <v>0</v>
      </c>
    </row>
    <row r="15" spans="1:23" x14ac:dyDescent="0.45">
      <c r="A15" s="635"/>
      <c r="B15" s="636"/>
      <c r="C15" s="636"/>
      <c r="D15" s="636"/>
      <c r="E15" s="636"/>
      <c r="F15" s="636"/>
      <c r="G15" s="636"/>
      <c r="H15" s="636"/>
      <c r="I15" s="636"/>
      <c r="J15" s="637"/>
      <c r="L15" s="47"/>
      <c r="N15" s="39"/>
      <c r="O15" s="39" t="s">
        <v>177</v>
      </c>
      <c r="P15" s="127"/>
      <c r="Q15" s="127" t="str">
        <f t="shared" ref="Q15:W15" si="4">IFERROR((Q14-P14)/P14,"")</f>
        <v/>
      </c>
      <c r="R15" s="127" t="str">
        <f t="shared" si="4"/>
        <v/>
      </c>
      <c r="S15" s="127" t="str">
        <f t="shared" si="4"/>
        <v/>
      </c>
      <c r="T15" s="127" t="str">
        <f t="shared" si="4"/>
        <v/>
      </c>
      <c r="U15" s="127" t="str">
        <f t="shared" si="4"/>
        <v/>
      </c>
      <c r="V15" s="127" t="str">
        <f t="shared" si="4"/>
        <v/>
      </c>
      <c r="W15" s="127" t="str">
        <f t="shared" si="4"/>
        <v/>
      </c>
    </row>
    <row r="16" spans="1:23" x14ac:dyDescent="0.45">
      <c r="A16" s="635"/>
      <c r="B16" s="636"/>
      <c r="C16" s="636"/>
      <c r="D16" s="636"/>
      <c r="E16" s="636"/>
      <c r="F16" s="636"/>
      <c r="G16" s="636"/>
      <c r="H16" s="636"/>
      <c r="I16" s="636"/>
      <c r="J16" s="637"/>
      <c r="L16" s="47"/>
      <c r="N16" s="24" t="s">
        <v>183</v>
      </c>
      <c r="P16" s="452">
        <f>+DOF!B29</f>
        <v>0</v>
      </c>
      <c r="Q16" s="452">
        <f>+DOF!C29</f>
        <v>0</v>
      </c>
      <c r="R16" s="452">
        <f>+DOF!E29</f>
        <v>0</v>
      </c>
      <c r="S16" s="452">
        <f>+DOF!H29</f>
        <v>0</v>
      </c>
      <c r="T16" s="452">
        <f>+DOF!K29</f>
        <v>0</v>
      </c>
      <c r="U16" s="452">
        <f>+DOF!L29</f>
        <v>0</v>
      </c>
      <c r="V16" s="452">
        <f>+DOF!O29</f>
        <v>0</v>
      </c>
      <c r="W16" s="452">
        <f>+DOF!P29</f>
        <v>0</v>
      </c>
    </row>
    <row r="17" spans="1:23" x14ac:dyDescent="0.45">
      <c r="A17" s="635"/>
      <c r="B17" s="636"/>
      <c r="C17" s="636"/>
      <c r="D17" s="636"/>
      <c r="E17" s="636"/>
      <c r="F17" s="636"/>
      <c r="G17" s="636"/>
      <c r="H17" s="636"/>
      <c r="I17" s="636"/>
      <c r="J17" s="637"/>
      <c r="L17" s="47"/>
      <c r="N17" s="39"/>
      <c r="O17" s="39" t="s">
        <v>177</v>
      </c>
      <c r="P17" s="127"/>
      <c r="Q17" s="127" t="str">
        <f t="shared" ref="Q17:W17" si="5">IFERROR((Q16-P16)/P16,"")</f>
        <v/>
      </c>
      <c r="R17" s="127" t="str">
        <f t="shared" si="5"/>
        <v/>
      </c>
      <c r="S17" s="127" t="str">
        <f t="shared" si="5"/>
        <v/>
      </c>
      <c r="T17" s="127" t="str">
        <f t="shared" si="5"/>
        <v/>
      </c>
      <c r="U17" s="127" t="str">
        <f t="shared" si="5"/>
        <v/>
      </c>
      <c r="V17" s="127" t="str">
        <f t="shared" si="5"/>
        <v/>
      </c>
      <c r="W17" s="127" t="str">
        <f t="shared" si="5"/>
        <v/>
      </c>
    </row>
    <row r="18" spans="1:23" ht="15" customHeight="1" x14ac:dyDescent="0.45">
      <c r="A18" s="635"/>
      <c r="B18" s="636"/>
      <c r="C18" s="636"/>
      <c r="D18" s="636"/>
      <c r="E18" s="636"/>
      <c r="F18" s="636"/>
      <c r="G18" s="636"/>
      <c r="H18" s="636"/>
      <c r="I18" s="636"/>
      <c r="J18" s="637"/>
      <c r="L18" s="47"/>
      <c r="N18" s="24" t="s">
        <v>181</v>
      </c>
      <c r="P18" s="128">
        <f t="shared" ref="P18:U18" si="6">+P14-P16</f>
        <v>0</v>
      </c>
      <c r="Q18" s="128">
        <f t="shared" si="6"/>
        <v>0</v>
      </c>
      <c r="R18" s="128">
        <f t="shared" si="6"/>
        <v>0</v>
      </c>
      <c r="S18" s="128">
        <f t="shared" si="6"/>
        <v>0</v>
      </c>
      <c r="T18" s="128">
        <f t="shared" si="6"/>
        <v>0</v>
      </c>
      <c r="U18" s="128">
        <f t="shared" si="6"/>
        <v>0</v>
      </c>
      <c r="V18" s="128">
        <f>+V14-V16</f>
        <v>0</v>
      </c>
      <c r="W18" s="128">
        <f>+W14-W16</f>
        <v>0</v>
      </c>
    </row>
    <row r="19" spans="1:23" x14ac:dyDescent="0.45">
      <c r="A19" s="638"/>
      <c r="B19" s="639"/>
      <c r="C19" s="639"/>
      <c r="D19" s="639"/>
      <c r="E19" s="639"/>
      <c r="F19" s="639"/>
      <c r="G19" s="639"/>
      <c r="H19" s="639"/>
      <c r="I19" s="639"/>
      <c r="J19" s="640"/>
      <c r="L19" s="47"/>
      <c r="N19" s="39"/>
      <c r="O19" s="39" t="s">
        <v>177</v>
      </c>
      <c r="P19" s="129"/>
      <c r="Q19" s="174" t="str">
        <f t="shared" ref="Q19:W19" si="7">IFERROR(IF(Q18&lt;0,(Q18-P18)/ABS(P18),(Q18-P18)/(P18)),"")</f>
        <v/>
      </c>
      <c r="R19" s="174" t="str">
        <f t="shared" si="7"/>
        <v/>
      </c>
      <c r="S19" s="174" t="str">
        <f t="shared" si="7"/>
        <v/>
      </c>
      <c r="T19" s="174" t="str">
        <f t="shared" si="7"/>
        <v/>
      </c>
      <c r="U19" s="174" t="str">
        <f t="shared" si="7"/>
        <v/>
      </c>
      <c r="V19" s="174" t="str">
        <f t="shared" si="7"/>
        <v/>
      </c>
      <c r="W19" s="174" t="str">
        <f t="shared" si="7"/>
        <v/>
      </c>
    </row>
    <row r="20" spans="1:23" x14ac:dyDescent="0.45">
      <c r="A20" s="66" t="s">
        <v>184</v>
      </c>
      <c r="B20" s="61"/>
      <c r="C20" s="61"/>
      <c r="D20" s="61"/>
      <c r="E20" s="61"/>
      <c r="F20" s="61"/>
      <c r="G20" s="61"/>
      <c r="H20" s="61"/>
      <c r="I20" s="61"/>
      <c r="J20" s="67"/>
      <c r="L20" s="47"/>
      <c r="N20" s="39"/>
      <c r="O20" s="39"/>
    </row>
    <row r="21" spans="1:23" x14ac:dyDescent="0.45">
      <c r="A21" s="642"/>
      <c r="B21" s="643"/>
      <c r="C21" s="643"/>
      <c r="D21" s="643"/>
      <c r="E21" s="643"/>
      <c r="F21" s="643"/>
      <c r="G21" s="643"/>
      <c r="H21" s="643"/>
      <c r="I21" s="643"/>
      <c r="J21" s="644"/>
      <c r="L21" s="47"/>
      <c r="M21" s="26" t="s">
        <v>185</v>
      </c>
      <c r="P21" s="126" t="s">
        <v>167</v>
      </c>
      <c r="Q21" s="126" t="s">
        <v>168</v>
      </c>
      <c r="R21" s="126" t="s">
        <v>169</v>
      </c>
      <c r="S21" s="126" t="s">
        <v>170</v>
      </c>
      <c r="T21" s="126" t="s">
        <v>171</v>
      </c>
      <c r="U21" s="126" t="s">
        <v>172</v>
      </c>
      <c r="V21" s="126" t="s">
        <v>173</v>
      </c>
      <c r="W21" s="126" t="s">
        <v>174</v>
      </c>
    </row>
    <row r="22" spans="1:23" x14ac:dyDescent="0.45">
      <c r="A22" s="642"/>
      <c r="B22" s="643"/>
      <c r="C22" s="643"/>
      <c r="D22" s="643"/>
      <c r="E22" s="643"/>
      <c r="F22" s="643"/>
      <c r="G22" s="643"/>
      <c r="H22" s="643"/>
      <c r="I22" s="643"/>
      <c r="J22" s="644"/>
      <c r="L22" s="47"/>
      <c r="N22" s="24" t="s">
        <v>182</v>
      </c>
      <c r="P22" s="452">
        <f>+'Special State Appropriations'!B12</f>
        <v>0</v>
      </c>
      <c r="Q22" s="452">
        <f>+'Special State Appropriations'!C12</f>
        <v>0</v>
      </c>
      <c r="R22" s="452">
        <f>+'Special State Appropriations'!E12</f>
        <v>0</v>
      </c>
      <c r="S22" s="452">
        <f>+'Special State Appropriations'!H12</f>
        <v>0</v>
      </c>
      <c r="T22" s="452">
        <f>+'Special State Appropriations'!K12</f>
        <v>0</v>
      </c>
      <c r="U22" s="452">
        <f>+'Special State Appropriations'!L12</f>
        <v>0</v>
      </c>
      <c r="V22" s="452">
        <f>+'Special State Appropriations'!O12</f>
        <v>0</v>
      </c>
      <c r="W22" s="452">
        <f>+'Special State Appropriations'!P12</f>
        <v>0</v>
      </c>
    </row>
    <row r="23" spans="1:23" x14ac:dyDescent="0.45">
      <c r="A23" s="642"/>
      <c r="B23" s="643"/>
      <c r="C23" s="643"/>
      <c r="D23" s="643"/>
      <c r="E23" s="643"/>
      <c r="F23" s="643"/>
      <c r="G23" s="643"/>
      <c r="H23" s="643"/>
      <c r="I23" s="643"/>
      <c r="J23" s="644"/>
      <c r="L23" s="47"/>
      <c r="N23" s="39"/>
      <c r="O23" s="39" t="s">
        <v>177</v>
      </c>
      <c r="P23" s="127"/>
      <c r="Q23" s="127" t="str">
        <f t="shared" ref="Q23:W23" si="8">IFERROR((Q22-P22)/P22,"")</f>
        <v/>
      </c>
      <c r="R23" s="127" t="str">
        <f t="shared" si="8"/>
        <v/>
      </c>
      <c r="S23" s="127" t="str">
        <f t="shared" si="8"/>
        <v/>
      </c>
      <c r="T23" s="127" t="str">
        <f t="shared" si="8"/>
        <v/>
      </c>
      <c r="U23" s="127" t="str">
        <f t="shared" si="8"/>
        <v/>
      </c>
      <c r="V23" s="127" t="str">
        <f t="shared" si="8"/>
        <v/>
      </c>
      <c r="W23" s="127" t="str">
        <f t="shared" si="8"/>
        <v/>
      </c>
    </row>
    <row r="24" spans="1:23" x14ac:dyDescent="0.45">
      <c r="A24" s="642"/>
      <c r="B24" s="643"/>
      <c r="C24" s="643"/>
      <c r="D24" s="643"/>
      <c r="E24" s="643"/>
      <c r="F24" s="643"/>
      <c r="G24" s="643"/>
      <c r="H24" s="643"/>
      <c r="I24" s="643"/>
      <c r="J24" s="644"/>
      <c r="L24" s="47"/>
      <c r="N24" s="24" t="s">
        <v>183</v>
      </c>
      <c r="P24" s="452">
        <f>+'Special State Appropriations'!B29</f>
        <v>0</v>
      </c>
      <c r="Q24" s="452">
        <f>+'Special State Appropriations'!C29</f>
        <v>0</v>
      </c>
      <c r="R24" s="452">
        <f>+'Special State Appropriations'!E29</f>
        <v>0</v>
      </c>
      <c r="S24" s="452">
        <f>+'Special State Appropriations'!H29</f>
        <v>0</v>
      </c>
      <c r="T24" s="452">
        <f>+'Special State Appropriations'!K29</f>
        <v>0</v>
      </c>
      <c r="U24" s="452">
        <f>+'Special State Appropriations'!L29</f>
        <v>0</v>
      </c>
      <c r="V24" s="452">
        <f>+'Special State Appropriations'!O29</f>
        <v>0</v>
      </c>
      <c r="W24" s="452">
        <f>+'Special State Appropriations'!P29</f>
        <v>0</v>
      </c>
    </row>
    <row r="25" spans="1:23" x14ac:dyDescent="0.45">
      <c r="A25" s="642"/>
      <c r="B25" s="643"/>
      <c r="C25" s="643"/>
      <c r="D25" s="643"/>
      <c r="E25" s="643"/>
      <c r="F25" s="643"/>
      <c r="G25" s="643"/>
      <c r="H25" s="643"/>
      <c r="I25" s="643"/>
      <c r="J25" s="644"/>
      <c r="L25" s="47"/>
      <c r="N25" s="39"/>
      <c r="O25" s="39" t="s">
        <v>177</v>
      </c>
      <c r="P25" s="127"/>
      <c r="Q25" s="127" t="str">
        <f t="shared" ref="Q25:W25" si="9">IFERROR((Q24-P24)/P24,"")</f>
        <v/>
      </c>
      <c r="R25" s="127" t="str">
        <f t="shared" si="9"/>
        <v/>
      </c>
      <c r="S25" s="127" t="str">
        <f t="shared" si="9"/>
        <v/>
      </c>
      <c r="T25" s="127" t="str">
        <f t="shared" si="9"/>
        <v/>
      </c>
      <c r="U25" s="127" t="str">
        <f t="shared" si="9"/>
        <v/>
      </c>
      <c r="V25" s="127" t="str">
        <f t="shared" si="9"/>
        <v/>
      </c>
      <c r="W25" s="127" t="str">
        <f t="shared" si="9"/>
        <v/>
      </c>
    </row>
    <row r="26" spans="1:23" x14ac:dyDescent="0.45">
      <c r="A26" s="642"/>
      <c r="B26" s="643"/>
      <c r="C26" s="643"/>
      <c r="D26" s="643"/>
      <c r="E26" s="643"/>
      <c r="F26" s="643"/>
      <c r="G26" s="643"/>
      <c r="H26" s="643"/>
      <c r="I26" s="643"/>
      <c r="J26" s="644"/>
      <c r="L26" s="47"/>
      <c r="N26" s="24" t="s">
        <v>181</v>
      </c>
      <c r="P26" s="128">
        <f t="shared" ref="P26:U26" si="10">+P22-P24</f>
        <v>0</v>
      </c>
      <c r="Q26" s="128">
        <f t="shared" si="10"/>
        <v>0</v>
      </c>
      <c r="R26" s="128">
        <f t="shared" si="10"/>
        <v>0</v>
      </c>
      <c r="S26" s="128">
        <f t="shared" si="10"/>
        <v>0</v>
      </c>
      <c r="T26" s="128">
        <f t="shared" si="10"/>
        <v>0</v>
      </c>
      <c r="U26" s="128">
        <f t="shared" si="10"/>
        <v>0</v>
      </c>
      <c r="V26" s="128">
        <f>+V22-V24</f>
        <v>0</v>
      </c>
      <c r="W26" s="128">
        <f>+W22-W24</f>
        <v>0</v>
      </c>
    </row>
    <row r="27" spans="1:23" x14ac:dyDescent="0.45">
      <c r="A27" s="642"/>
      <c r="B27" s="643"/>
      <c r="C27" s="643"/>
      <c r="D27" s="643"/>
      <c r="E27" s="643"/>
      <c r="F27" s="643"/>
      <c r="G27" s="643"/>
      <c r="H27" s="643"/>
      <c r="I27" s="643"/>
      <c r="J27" s="644"/>
      <c r="L27" s="47"/>
      <c r="N27" s="39"/>
      <c r="O27" s="39" t="s">
        <v>177</v>
      </c>
      <c r="P27" s="129"/>
      <c r="Q27" s="127" t="str">
        <f>IFERROR((Q26-P26)/P26,"")</f>
        <v/>
      </c>
      <c r="R27" s="174" t="str">
        <f t="shared" ref="R27:W27" si="11">IFERROR(IF(R26&lt;0,(R26-Q26)/ABS(Q26),(R26-Q26)/(Q26)),"")</f>
        <v/>
      </c>
      <c r="S27" s="174" t="str">
        <f t="shared" si="11"/>
        <v/>
      </c>
      <c r="T27" s="174" t="str">
        <f t="shared" si="11"/>
        <v/>
      </c>
      <c r="U27" s="174" t="str">
        <f t="shared" si="11"/>
        <v/>
      </c>
      <c r="V27" s="174" t="str">
        <f t="shared" si="11"/>
        <v/>
      </c>
      <c r="W27" s="174" t="str">
        <f t="shared" si="11"/>
        <v/>
      </c>
    </row>
    <row r="28" spans="1:23" x14ac:dyDescent="0.45">
      <c r="A28" s="645"/>
      <c r="B28" s="646"/>
      <c r="C28" s="646"/>
      <c r="D28" s="646"/>
      <c r="E28" s="646"/>
      <c r="F28" s="646"/>
      <c r="G28" s="646"/>
      <c r="H28" s="646"/>
      <c r="I28" s="646"/>
      <c r="J28" s="647"/>
      <c r="L28" s="47"/>
      <c r="N28" s="39"/>
      <c r="O28" s="39"/>
    </row>
    <row r="29" spans="1:23" x14ac:dyDescent="0.45">
      <c r="A29" s="58" t="s">
        <v>186</v>
      </c>
      <c r="B29" s="59"/>
      <c r="C29" s="59"/>
      <c r="D29" s="59"/>
      <c r="E29" s="59"/>
      <c r="F29" s="59"/>
      <c r="G29" s="59"/>
      <c r="H29" s="59"/>
      <c r="I29" s="59"/>
      <c r="J29" s="59"/>
      <c r="L29" s="47"/>
      <c r="M29" s="26" t="s">
        <v>72</v>
      </c>
      <c r="P29" s="126" t="s">
        <v>167</v>
      </c>
      <c r="Q29" s="126" t="s">
        <v>168</v>
      </c>
      <c r="R29" s="126" t="s">
        <v>169</v>
      </c>
      <c r="S29" s="126" t="s">
        <v>170</v>
      </c>
      <c r="T29" s="126" t="s">
        <v>171</v>
      </c>
      <c r="U29" s="126" t="s">
        <v>172</v>
      </c>
      <c r="V29" s="126" t="s">
        <v>173</v>
      </c>
      <c r="W29" s="126" t="s">
        <v>174</v>
      </c>
    </row>
    <row r="30" spans="1:23" x14ac:dyDescent="0.45">
      <c r="A30" s="632"/>
      <c r="B30" s="633"/>
      <c r="C30" s="633"/>
      <c r="D30" s="633"/>
      <c r="E30" s="633"/>
      <c r="F30" s="633"/>
      <c r="G30" s="633"/>
      <c r="H30" s="633"/>
      <c r="I30" s="633"/>
      <c r="J30" s="634"/>
      <c r="L30" s="47"/>
      <c r="N30" s="24" t="s">
        <v>182</v>
      </c>
      <c r="P30" s="453">
        <f>+'Practice Plan'!B11</f>
        <v>0</v>
      </c>
      <c r="Q30" s="453">
        <f>+'Practice Plan'!C11</f>
        <v>0</v>
      </c>
      <c r="R30" s="453">
        <f>+'Practice Plan'!E11</f>
        <v>0</v>
      </c>
      <c r="S30" s="453">
        <f>+'Practice Plan'!H11</f>
        <v>0</v>
      </c>
      <c r="T30" s="453">
        <f>+'Practice Plan'!K11</f>
        <v>0</v>
      </c>
      <c r="U30" s="453">
        <f>+'Practice Plan'!L11</f>
        <v>0</v>
      </c>
      <c r="V30" s="453">
        <f>+'Practice Plan'!O11</f>
        <v>0</v>
      </c>
      <c r="W30" s="453">
        <f>+'Practice Plan'!P11</f>
        <v>0</v>
      </c>
    </row>
    <row r="31" spans="1:23" x14ac:dyDescent="0.45">
      <c r="A31" s="635"/>
      <c r="B31" s="636"/>
      <c r="C31" s="636"/>
      <c r="D31" s="636"/>
      <c r="E31" s="636"/>
      <c r="F31" s="636"/>
      <c r="G31" s="636"/>
      <c r="H31" s="636"/>
      <c r="I31" s="636"/>
      <c r="J31" s="637"/>
      <c r="L31" s="47"/>
      <c r="N31" s="39"/>
      <c r="O31" s="39" t="s">
        <v>177</v>
      </c>
      <c r="P31" s="127"/>
      <c r="Q31" s="127" t="str">
        <f t="shared" ref="Q31:W31" si="12">IFERROR((Q30-P30)/P30,"")</f>
        <v/>
      </c>
      <c r="R31" s="127" t="str">
        <f t="shared" si="12"/>
        <v/>
      </c>
      <c r="S31" s="127" t="str">
        <f t="shared" si="12"/>
        <v/>
      </c>
      <c r="T31" s="127" t="str">
        <f t="shared" si="12"/>
        <v/>
      </c>
      <c r="U31" s="127" t="str">
        <f t="shared" si="12"/>
        <v/>
      </c>
      <c r="V31" s="127" t="str">
        <f t="shared" si="12"/>
        <v/>
      </c>
      <c r="W31" s="127" t="str">
        <f t="shared" si="12"/>
        <v/>
      </c>
    </row>
    <row r="32" spans="1:23" x14ac:dyDescent="0.45">
      <c r="A32" s="635"/>
      <c r="B32" s="636"/>
      <c r="C32" s="636"/>
      <c r="D32" s="636"/>
      <c r="E32" s="636"/>
      <c r="F32" s="636"/>
      <c r="G32" s="636"/>
      <c r="H32" s="636"/>
      <c r="I32" s="636"/>
      <c r="J32" s="637"/>
      <c r="L32" s="47"/>
      <c r="N32" s="24" t="s">
        <v>183</v>
      </c>
      <c r="P32" s="452">
        <f>+'Practice Plan'!B28</f>
        <v>0</v>
      </c>
      <c r="Q32" s="452">
        <f>+'Practice Plan'!C28</f>
        <v>0</v>
      </c>
      <c r="R32" s="452">
        <f>+'Practice Plan'!E28</f>
        <v>0</v>
      </c>
      <c r="S32" s="452">
        <f>+'Practice Plan'!H28</f>
        <v>0</v>
      </c>
      <c r="T32" s="452">
        <f>+'Practice Plan'!K28</f>
        <v>0</v>
      </c>
      <c r="U32" s="452">
        <f>+'Practice Plan'!L28</f>
        <v>0</v>
      </c>
      <c r="V32" s="452">
        <f>'Practice Plan'!O28</f>
        <v>0</v>
      </c>
      <c r="W32" s="452">
        <f>'Practice Plan'!P28</f>
        <v>0</v>
      </c>
    </row>
    <row r="33" spans="1:30" x14ac:dyDescent="0.45">
      <c r="A33" s="635"/>
      <c r="B33" s="636"/>
      <c r="C33" s="636"/>
      <c r="D33" s="636"/>
      <c r="E33" s="636"/>
      <c r="F33" s="636"/>
      <c r="G33" s="636"/>
      <c r="H33" s="636"/>
      <c r="I33" s="636"/>
      <c r="J33" s="637"/>
      <c r="L33" s="47"/>
      <c r="N33" s="39"/>
      <c r="O33" s="39" t="s">
        <v>177</v>
      </c>
      <c r="P33" s="127"/>
      <c r="Q33" s="127" t="str">
        <f t="shared" ref="Q33:W33" si="13">IFERROR((Q32-P32)/P32,"")</f>
        <v/>
      </c>
      <c r="R33" s="127" t="str">
        <f t="shared" si="13"/>
        <v/>
      </c>
      <c r="S33" s="127" t="str">
        <f t="shared" si="13"/>
        <v/>
      </c>
      <c r="T33" s="127" t="str">
        <f t="shared" si="13"/>
        <v/>
      </c>
      <c r="U33" s="127" t="str">
        <f t="shared" si="13"/>
        <v/>
      </c>
      <c r="V33" s="127" t="str">
        <f t="shared" si="13"/>
        <v/>
      </c>
      <c r="W33" s="127" t="str">
        <f t="shared" si="13"/>
        <v/>
      </c>
    </row>
    <row r="34" spans="1:30" x14ac:dyDescent="0.45">
      <c r="A34" s="635"/>
      <c r="B34" s="636"/>
      <c r="C34" s="636"/>
      <c r="D34" s="636"/>
      <c r="E34" s="636"/>
      <c r="F34" s="636"/>
      <c r="G34" s="636"/>
      <c r="H34" s="636"/>
      <c r="I34" s="636"/>
      <c r="J34" s="637"/>
      <c r="L34" s="47"/>
      <c r="N34" s="24" t="s">
        <v>181</v>
      </c>
      <c r="P34" s="128">
        <f t="shared" ref="P34:U34" si="14">+P30-P32</f>
        <v>0</v>
      </c>
      <c r="Q34" s="128">
        <f t="shared" si="14"/>
        <v>0</v>
      </c>
      <c r="R34" s="128">
        <f t="shared" si="14"/>
        <v>0</v>
      </c>
      <c r="S34" s="128">
        <f t="shared" si="14"/>
        <v>0</v>
      </c>
      <c r="T34" s="128">
        <f t="shared" si="14"/>
        <v>0</v>
      </c>
      <c r="U34" s="128">
        <f t="shared" si="14"/>
        <v>0</v>
      </c>
      <c r="V34" s="128">
        <f>+V30-V32</f>
        <v>0</v>
      </c>
      <c r="W34" s="128">
        <f>+W30-W32</f>
        <v>0</v>
      </c>
    </row>
    <row r="35" spans="1:30" x14ac:dyDescent="0.45">
      <c r="A35" s="638"/>
      <c r="B35" s="639"/>
      <c r="C35" s="639"/>
      <c r="D35" s="639"/>
      <c r="E35" s="639"/>
      <c r="F35" s="639"/>
      <c r="G35" s="639"/>
      <c r="H35" s="639"/>
      <c r="I35" s="639"/>
      <c r="J35" s="640"/>
      <c r="L35" s="47"/>
      <c r="N35" s="39"/>
      <c r="O35" s="39" t="s">
        <v>177</v>
      </c>
      <c r="P35" s="129"/>
      <c r="Q35" s="174" t="str">
        <f t="shared" ref="Q35:W35" si="15">IFERROR(IF(Q34&lt;0,(Q34-P34)/ABS(P34),(Q34-P34)/(P34)),"")</f>
        <v/>
      </c>
      <c r="R35" s="174" t="str">
        <f t="shared" si="15"/>
        <v/>
      </c>
      <c r="S35" s="174" t="str">
        <f t="shared" si="15"/>
        <v/>
      </c>
      <c r="T35" s="174" t="str">
        <f t="shared" si="15"/>
        <v/>
      </c>
      <c r="U35" s="174" t="str">
        <f t="shared" si="15"/>
        <v/>
      </c>
      <c r="V35" s="174" t="str">
        <f t="shared" si="15"/>
        <v/>
      </c>
      <c r="W35" s="174" t="str">
        <f t="shared" si="15"/>
        <v/>
      </c>
    </row>
    <row r="36" spans="1:30" s="54" customFormat="1" x14ac:dyDescent="0.45">
      <c r="A36" s="60" t="s">
        <v>187</v>
      </c>
      <c r="B36" s="61"/>
      <c r="C36" s="61"/>
      <c r="D36" s="61"/>
      <c r="E36" s="61"/>
      <c r="F36" s="61"/>
      <c r="G36" s="61"/>
      <c r="H36" s="61"/>
      <c r="I36" s="61"/>
      <c r="J36" s="61"/>
      <c r="K36" s="24"/>
      <c r="L36" s="47"/>
      <c r="M36" s="24"/>
      <c r="N36" s="39"/>
      <c r="O36" s="39"/>
      <c r="P36" s="129"/>
      <c r="Q36" s="127"/>
      <c r="R36" s="127"/>
      <c r="S36" s="127"/>
      <c r="T36" s="127"/>
      <c r="U36" s="127"/>
      <c r="V36" s="127"/>
      <c r="W36" s="127"/>
      <c r="Y36" s="410"/>
      <c r="Z36" s="410"/>
      <c r="AA36" s="410"/>
      <c r="AB36" s="410"/>
      <c r="AC36" s="410"/>
      <c r="AD36" s="410"/>
    </row>
    <row r="37" spans="1:30" x14ac:dyDescent="0.45">
      <c r="A37" s="632"/>
      <c r="B37" s="633"/>
      <c r="C37" s="633"/>
      <c r="D37" s="633"/>
      <c r="E37" s="633"/>
      <c r="F37" s="633"/>
      <c r="G37" s="633"/>
      <c r="H37" s="633"/>
      <c r="I37" s="633"/>
      <c r="J37" s="634"/>
      <c r="L37" s="47"/>
      <c r="M37" s="26" t="s">
        <v>188</v>
      </c>
      <c r="P37" s="126" t="s">
        <v>167</v>
      </c>
      <c r="Q37" s="126" t="s">
        <v>168</v>
      </c>
      <c r="R37" s="126" t="s">
        <v>169</v>
      </c>
      <c r="S37" s="126" t="s">
        <v>170</v>
      </c>
      <c r="T37" s="126" t="s">
        <v>171</v>
      </c>
      <c r="U37" s="126" t="s">
        <v>172</v>
      </c>
      <c r="V37" s="126" t="s">
        <v>173</v>
      </c>
      <c r="W37" s="126" t="s">
        <v>174</v>
      </c>
    </row>
    <row r="38" spans="1:30" s="54" customFormat="1" x14ac:dyDescent="0.45">
      <c r="A38" s="635"/>
      <c r="B38" s="636"/>
      <c r="C38" s="636"/>
      <c r="D38" s="636"/>
      <c r="E38" s="636"/>
      <c r="F38" s="636"/>
      <c r="G38" s="636"/>
      <c r="H38" s="636"/>
      <c r="I38" s="636"/>
      <c r="J38" s="637"/>
      <c r="K38" s="24"/>
      <c r="L38" s="47"/>
      <c r="M38" s="24"/>
      <c r="N38" s="24" t="s">
        <v>182</v>
      </c>
      <c r="O38" s="24"/>
      <c r="P38" s="452">
        <f>+'Sponsored Projects'!B11</f>
        <v>0</v>
      </c>
      <c r="Q38" s="452">
        <f>+'Sponsored Projects'!C11</f>
        <v>0</v>
      </c>
      <c r="R38" s="452">
        <f>+'Sponsored Projects'!E11</f>
        <v>0</v>
      </c>
      <c r="S38" s="452">
        <f>+'Sponsored Projects'!H11</f>
        <v>0</v>
      </c>
      <c r="T38" s="452">
        <f>+'Sponsored Projects'!K11</f>
        <v>0</v>
      </c>
      <c r="U38" s="452">
        <f>+'Sponsored Projects'!L11</f>
        <v>0</v>
      </c>
      <c r="V38" s="452">
        <f>+'Sponsored Projects'!O11</f>
        <v>0</v>
      </c>
      <c r="W38" s="452">
        <f>+'Sponsored Projects'!P11</f>
        <v>0</v>
      </c>
      <c r="Y38" s="410"/>
      <c r="Z38" s="410"/>
      <c r="AA38" s="410"/>
      <c r="AB38" s="410"/>
      <c r="AC38" s="410"/>
      <c r="AD38" s="410"/>
    </row>
    <row r="39" spans="1:30" x14ac:dyDescent="0.45">
      <c r="A39" s="635"/>
      <c r="B39" s="636"/>
      <c r="C39" s="636"/>
      <c r="D39" s="636"/>
      <c r="E39" s="636"/>
      <c r="F39" s="636"/>
      <c r="G39" s="636"/>
      <c r="H39" s="636"/>
      <c r="I39" s="636"/>
      <c r="J39" s="637"/>
      <c r="L39" s="47"/>
      <c r="N39" s="39"/>
      <c r="O39" s="39" t="s">
        <v>177</v>
      </c>
      <c r="P39" s="127"/>
      <c r="Q39" s="127" t="str">
        <f t="shared" ref="Q39:W39" si="16">IFERROR((Q38-P38)/P38,"")</f>
        <v/>
      </c>
      <c r="R39" s="127" t="str">
        <f t="shared" si="16"/>
        <v/>
      </c>
      <c r="S39" s="127" t="str">
        <f t="shared" si="16"/>
        <v/>
      </c>
      <c r="T39" s="127" t="str">
        <f t="shared" si="16"/>
        <v/>
      </c>
      <c r="U39" s="127" t="str">
        <f t="shared" si="16"/>
        <v/>
      </c>
      <c r="V39" s="127" t="str">
        <f t="shared" si="16"/>
        <v/>
      </c>
      <c r="W39" s="127" t="str">
        <f t="shared" si="16"/>
        <v/>
      </c>
    </row>
    <row r="40" spans="1:30" s="57" customFormat="1" x14ac:dyDescent="0.45">
      <c r="A40" s="635"/>
      <c r="B40" s="636"/>
      <c r="C40" s="636"/>
      <c r="D40" s="636"/>
      <c r="E40" s="636"/>
      <c r="F40" s="636"/>
      <c r="G40" s="636"/>
      <c r="H40" s="636"/>
      <c r="I40" s="636"/>
      <c r="J40" s="637"/>
      <c r="K40" s="24"/>
      <c r="L40" s="47"/>
      <c r="M40" s="24"/>
      <c r="N40" s="24" t="s">
        <v>183</v>
      </c>
      <c r="O40" s="24"/>
      <c r="P40" s="452">
        <f>+'Sponsored Projects'!B28</f>
        <v>0</v>
      </c>
      <c r="Q40" s="452">
        <f>+'Sponsored Projects'!C28</f>
        <v>0</v>
      </c>
      <c r="R40" s="452">
        <f>+'Sponsored Projects'!E28</f>
        <v>0</v>
      </c>
      <c r="S40" s="452">
        <f>+'Sponsored Projects'!H28</f>
        <v>0</v>
      </c>
      <c r="T40" s="452">
        <f>+'Sponsored Projects'!K28</f>
        <v>0</v>
      </c>
      <c r="U40" s="452">
        <f>+'Sponsored Projects'!L28</f>
        <v>0</v>
      </c>
      <c r="V40" s="452">
        <f>+'Sponsored Projects'!O28</f>
        <v>0</v>
      </c>
      <c r="W40" s="452">
        <f>+'Sponsored Projects'!P28</f>
        <v>0</v>
      </c>
      <c r="Y40" s="410"/>
      <c r="Z40" s="410"/>
      <c r="AA40" s="410"/>
      <c r="AB40" s="410"/>
      <c r="AC40" s="410"/>
      <c r="AD40" s="410"/>
    </row>
    <row r="41" spans="1:30" x14ac:dyDescent="0.45">
      <c r="A41" s="635"/>
      <c r="B41" s="636"/>
      <c r="C41" s="636"/>
      <c r="D41" s="636"/>
      <c r="E41" s="636"/>
      <c r="F41" s="636"/>
      <c r="G41" s="636"/>
      <c r="H41" s="636"/>
      <c r="I41" s="636"/>
      <c r="J41" s="637"/>
      <c r="K41" s="54"/>
      <c r="L41" s="47"/>
      <c r="N41" s="39"/>
      <c r="O41" s="39" t="s">
        <v>177</v>
      </c>
      <c r="P41" s="127"/>
      <c r="Q41" s="127" t="str">
        <f t="shared" ref="Q41:W41" si="17">IFERROR((Q40-P40)/P40,"")</f>
        <v/>
      </c>
      <c r="R41" s="127" t="str">
        <f t="shared" si="17"/>
        <v/>
      </c>
      <c r="S41" s="127" t="str">
        <f t="shared" si="17"/>
        <v/>
      </c>
      <c r="T41" s="127" t="str">
        <f t="shared" si="17"/>
        <v/>
      </c>
      <c r="U41" s="127" t="str">
        <f t="shared" si="17"/>
        <v/>
      </c>
      <c r="V41" s="127" t="str">
        <f t="shared" si="17"/>
        <v/>
      </c>
      <c r="W41" s="127" t="str">
        <f t="shared" si="17"/>
        <v/>
      </c>
    </row>
    <row r="42" spans="1:30" x14ac:dyDescent="0.45">
      <c r="A42" s="638"/>
      <c r="B42" s="639"/>
      <c r="C42" s="639"/>
      <c r="D42" s="639"/>
      <c r="E42" s="639"/>
      <c r="F42" s="639"/>
      <c r="G42" s="639"/>
      <c r="H42" s="639"/>
      <c r="I42" s="639"/>
      <c r="J42" s="640"/>
      <c r="L42" s="47"/>
      <c r="N42" s="24" t="s">
        <v>181</v>
      </c>
      <c r="P42" s="128">
        <f t="shared" ref="P42:U42" si="18">+P38-P40</f>
        <v>0</v>
      </c>
      <c r="Q42" s="128">
        <f t="shared" si="18"/>
        <v>0</v>
      </c>
      <c r="R42" s="128">
        <f t="shared" si="18"/>
        <v>0</v>
      </c>
      <c r="S42" s="128">
        <f t="shared" si="18"/>
        <v>0</v>
      </c>
      <c r="T42" s="128">
        <f t="shared" si="18"/>
        <v>0</v>
      </c>
      <c r="U42" s="128">
        <f t="shared" si="18"/>
        <v>0</v>
      </c>
      <c r="V42" s="128">
        <f>+V38-V40</f>
        <v>0</v>
      </c>
      <c r="W42" s="128">
        <f>+W38-W40</f>
        <v>0</v>
      </c>
    </row>
    <row r="43" spans="1:30" x14ac:dyDescent="0.45">
      <c r="A43" s="62" t="s">
        <v>189</v>
      </c>
      <c r="B43" s="63"/>
      <c r="C43" s="63"/>
      <c r="D43" s="63"/>
      <c r="E43" s="63"/>
      <c r="F43" s="63"/>
      <c r="G43" s="63"/>
      <c r="H43" s="63"/>
      <c r="I43" s="63"/>
      <c r="J43" s="63"/>
      <c r="K43" s="54"/>
      <c r="L43" s="47"/>
      <c r="N43" s="39"/>
      <c r="O43" s="39" t="s">
        <v>177</v>
      </c>
      <c r="P43" s="129"/>
      <c r="Q43" s="174" t="str">
        <f t="shared" ref="Q43:W43" si="19">IFERROR(IF(Q42&lt;0,(Q42-P42)/ABS(P42),(Q42-P42)/(P42)),"")</f>
        <v/>
      </c>
      <c r="R43" s="174" t="str">
        <f t="shared" si="19"/>
        <v/>
      </c>
      <c r="S43" s="174" t="str">
        <f t="shared" si="19"/>
        <v/>
      </c>
      <c r="T43" s="174" t="str">
        <f t="shared" si="19"/>
        <v/>
      </c>
      <c r="U43" s="174" t="str">
        <f t="shared" si="19"/>
        <v/>
      </c>
      <c r="V43" s="174" t="str">
        <f t="shared" si="19"/>
        <v/>
      </c>
      <c r="W43" s="174" t="str">
        <f t="shared" si="19"/>
        <v/>
      </c>
    </row>
    <row r="44" spans="1:30" x14ac:dyDescent="0.45">
      <c r="A44" s="632"/>
      <c r="B44" s="633"/>
      <c r="C44" s="633"/>
      <c r="D44" s="633"/>
      <c r="E44" s="633"/>
      <c r="F44" s="633"/>
      <c r="G44" s="633"/>
      <c r="H44" s="633"/>
      <c r="I44" s="633"/>
      <c r="J44" s="634"/>
      <c r="L44" s="47"/>
      <c r="N44" s="39"/>
      <c r="O44" s="39"/>
    </row>
    <row r="45" spans="1:30" x14ac:dyDescent="0.45">
      <c r="A45" s="635"/>
      <c r="B45" s="636"/>
      <c r="C45" s="636"/>
      <c r="D45" s="636"/>
      <c r="E45" s="636"/>
      <c r="F45" s="636"/>
      <c r="G45" s="636"/>
      <c r="H45" s="636"/>
      <c r="I45" s="636"/>
      <c r="J45" s="637"/>
      <c r="K45" s="57"/>
      <c r="L45" s="47"/>
      <c r="M45" s="26" t="s">
        <v>190</v>
      </c>
      <c r="P45" s="126" t="s">
        <v>167</v>
      </c>
      <c r="Q45" s="126" t="s">
        <v>168</v>
      </c>
      <c r="R45" s="126" t="s">
        <v>169</v>
      </c>
      <c r="S45" s="126" t="s">
        <v>170</v>
      </c>
      <c r="T45" s="126" t="s">
        <v>171</v>
      </c>
      <c r="U45" s="126" t="s">
        <v>172</v>
      </c>
      <c r="V45" s="126" t="s">
        <v>173</v>
      </c>
      <c r="W45" s="126" t="s">
        <v>174</v>
      </c>
    </row>
    <row r="46" spans="1:30" x14ac:dyDescent="0.45">
      <c r="A46" s="635"/>
      <c r="B46" s="636"/>
      <c r="C46" s="636"/>
      <c r="D46" s="636"/>
      <c r="E46" s="636"/>
      <c r="F46" s="636"/>
      <c r="G46" s="636"/>
      <c r="H46" s="636"/>
      <c r="I46" s="636"/>
      <c r="J46" s="637"/>
      <c r="L46" s="47"/>
      <c r="N46" s="24" t="s">
        <v>182</v>
      </c>
      <c r="P46" s="452">
        <f>+'Student Aid'!B11</f>
        <v>0</v>
      </c>
      <c r="Q46" s="452">
        <f>+'Student Aid'!C11</f>
        <v>0</v>
      </c>
      <c r="R46" s="452">
        <f>+'Student Aid'!E11</f>
        <v>0</v>
      </c>
      <c r="S46" s="452">
        <f>+'Student Aid'!H11</f>
        <v>0</v>
      </c>
      <c r="T46" s="452">
        <f>+'Student Aid'!K11</f>
        <v>0</v>
      </c>
      <c r="U46" s="452">
        <f>+'Student Aid'!L11</f>
        <v>0</v>
      </c>
      <c r="V46" s="452">
        <f>+'Student Aid'!O11</f>
        <v>0</v>
      </c>
      <c r="W46" s="452">
        <f>+'Student Aid'!P11</f>
        <v>0</v>
      </c>
    </row>
    <row r="47" spans="1:30" x14ac:dyDescent="0.45">
      <c r="A47" s="635"/>
      <c r="B47" s="636"/>
      <c r="C47" s="636"/>
      <c r="D47" s="636"/>
      <c r="E47" s="636"/>
      <c r="F47" s="636"/>
      <c r="G47" s="636"/>
      <c r="H47" s="636"/>
      <c r="I47" s="636"/>
      <c r="J47" s="637"/>
      <c r="L47" s="47"/>
      <c r="N47" s="39"/>
      <c r="O47" s="39" t="s">
        <v>177</v>
      </c>
      <c r="P47" s="127"/>
      <c r="Q47" s="127" t="str">
        <f t="shared" ref="Q47:W47" si="20">IFERROR((Q46-P46)/P46,"")</f>
        <v/>
      </c>
      <c r="R47" s="127" t="str">
        <f t="shared" si="20"/>
        <v/>
      </c>
      <c r="S47" s="127" t="str">
        <f t="shared" si="20"/>
        <v/>
      </c>
      <c r="T47" s="127" t="str">
        <f t="shared" si="20"/>
        <v/>
      </c>
      <c r="U47" s="127" t="str">
        <f t="shared" si="20"/>
        <v/>
      </c>
      <c r="V47" s="127" t="str">
        <f t="shared" si="20"/>
        <v/>
      </c>
      <c r="W47" s="127" t="str">
        <f t="shared" si="20"/>
        <v/>
      </c>
    </row>
    <row r="48" spans="1:30" x14ac:dyDescent="0.45">
      <c r="A48" s="635"/>
      <c r="B48" s="636"/>
      <c r="C48" s="636"/>
      <c r="D48" s="636"/>
      <c r="E48" s="636"/>
      <c r="F48" s="636"/>
      <c r="G48" s="636"/>
      <c r="H48" s="636"/>
      <c r="I48" s="636"/>
      <c r="J48" s="637"/>
      <c r="L48" s="47"/>
      <c r="N48" s="24" t="s">
        <v>183</v>
      </c>
      <c r="P48" s="452">
        <f>+'Student Aid'!B28</f>
        <v>0</v>
      </c>
      <c r="Q48" s="452">
        <f>+'Student Aid'!C28</f>
        <v>0</v>
      </c>
      <c r="R48" s="452">
        <f>+'Student Aid'!E28</f>
        <v>0</v>
      </c>
      <c r="S48" s="452">
        <f>+'Student Aid'!H28</f>
        <v>0</v>
      </c>
      <c r="T48" s="452">
        <f>+'Student Aid'!K28</f>
        <v>0</v>
      </c>
      <c r="U48" s="452">
        <f>+'Student Aid'!L28</f>
        <v>0</v>
      </c>
      <c r="V48" s="452">
        <f>+'Student Aid'!O28</f>
        <v>0</v>
      </c>
      <c r="W48" s="452">
        <f>+'Student Aid'!P28</f>
        <v>0</v>
      </c>
    </row>
    <row r="49" spans="1:23" x14ac:dyDescent="0.45">
      <c r="A49" s="635"/>
      <c r="B49" s="636"/>
      <c r="C49" s="636"/>
      <c r="D49" s="636"/>
      <c r="E49" s="636"/>
      <c r="F49" s="636"/>
      <c r="G49" s="636"/>
      <c r="H49" s="636"/>
      <c r="I49" s="636"/>
      <c r="J49" s="637"/>
      <c r="L49" s="47"/>
      <c r="N49" s="39"/>
      <c r="O49" s="39" t="s">
        <v>177</v>
      </c>
      <c r="P49" s="127"/>
      <c r="Q49" s="127" t="str">
        <f t="shared" ref="Q49:W49" si="21">IFERROR((Q48-P48)/P48,"")</f>
        <v/>
      </c>
      <c r="R49" s="127" t="str">
        <f t="shared" si="21"/>
        <v/>
      </c>
      <c r="S49" s="127" t="str">
        <f t="shared" si="21"/>
        <v/>
      </c>
      <c r="T49" s="127" t="str">
        <f t="shared" si="21"/>
        <v/>
      </c>
      <c r="U49" s="127" t="str">
        <f t="shared" si="21"/>
        <v/>
      </c>
      <c r="V49" s="127" t="str">
        <f t="shared" si="21"/>
        <v/>
      </c>
      <c r="W49" s="127" t="str">
        <f t="shared" si="21"/>
        <v/>
      </c>
    </row>
    <row r="50" spans="1:23" x14ac:dyDescent="0.45">
      <c r="A50" s="635"/>
      <c r="B50" s="636"/>
      <c r="C50" s="636"/>
      <c r="D50" s="636"/>
      <c r="E50" s="636"/>
      <c r="F50" s="636"/>
      <c r="G50" s="636"/>
      <c r="H50" s="636"/>
      <c r="I50" s="636"/>
      <c r="J50" s="637"/>
      <c r="L50" s="47"/>
      <c r="N50" s="24" t="s">
        <v>181</v>
      </c>
      <c r="P50" s="128">
        <f t="shared" ref="P50:U50" si="22">+P46-P48</f>
        <v>0</v>
      </c>
      <c r="Q50" s="128">
        <f t="shared" si="22"/>
        <v>0</v>
      </c>
      <c r="R50" s="128">
        <f t="shared" si="22"/>
        <v>0</v>
      </c>
      <c r="S50" s="128">
        <f t="shared" si="22"/>
        <v>0</v>
      </c>
      <c r="T50" s="128">
        <f t="shared" si="22"/>
        <v>0</v>
      </c>
      <c r="U50" s="128">
        <f t="shared" si="22"/>
        <v>0</v>
      </c>
      <c r="V50" s="128">
        <f>+V46-V48</f>
        <v>0</v>
      </c>
      <c r="W50" s="128">
        <f>+W46-W48</f>
        <v>0</v>
      </c>
    </row>
    <row r="51" spans="1:23" x14ac:dyDescent="0.45">
      <c r="A51" s="635"/>
      <c r="B51" s="636"/>
      <c r="C51" s="636"/>
      <c r="D51" s="636"/>
      <c r="E51" s="636"/>
      <c r="F51" s="636"/>
      <c r="G51" s="636"/>
      <c r="H51" s="636"/>
      <c r="I51" s="636"/>
      <c r="J51" s="637"/>
      <c r="L51" s="47"/>
      <c r="N51" s="39"/>
      <c r="O51" s="39" t="s">
        <v>177</v>
      </c>
      <c r="P51" s="129"/>
      <c r="Q51" s="174" t="str">
        <f t="shared" ref="Q51:W51" si="23">IFERROR(IF(Q50&lt;0,(Q50-P50)/ABS(P50),(Q50-P50)/(P50)),"")</f>
        <v/>
      </c>
      <c r="R51" s="174" t="str">
        <f t="shared" si="23"/>
        <v/>
      </c>
      <c r="S51" s="174" t="str">
        <f t="shared" si="23"/>
        <v/>
      </c>
      <c r="T51" s="174" t="str">
        <f t="shared" si="23"/>
        <v/>
      </c>
      <c r="U51" s="174" t="str">
        <f t="shared" si="23"/>
        <v/>
      </c>
      <c r="V51" s="174" t="str">
        <f t="shared" si="23"/>
        <v/>
      </c>
      <c r="W51" s="174" t="str">
        <f t="shared" si="23"/>
        <v/>
      </c>
    </row>
    <row r="52" spans="1:23" x14ac:dyDescent="0.45">
      <c r="A52" s="635"/>
      <c r="B52" s="636"/>
      <c r="C52" s="636"/>
      <c r="D52" s="636"/>
      <c r="E52" s="636"/>
      <c r="F52" s="636"/>
      <c r="G52" s="636"/>
      <c r="H52" s="636"/>
      <c r="I52" s="636"/>
      <c r="J52" s="637"/>
      <c r="L52" s="47"/>
      <c r="N52" s="39"/>
      <c r="O52" s="39"/>
    </row>
    <row r="53" spans="1:23" x14ac:dyDescent="0.45">
      <c r="A53" s="638"/>
      <c r="B53" s="639"/>
      <c r="C53" s="639"/>
      <c r="D53" s="639"/>
      <c r="E53" s="639"/>
      <c r="F53" s="639"/>
      <c r="G53" s="639"/>
      <c r="H53" s="639"/>
      <c r="I53" s="639"/>
      <c r="J53" s="640"/>
      <c r="L53" s="47"/>
      <c r="M53" s="26" t="s">
        <v>191</v>
      </c>
      <c r="P53" s="126" t="s">
        <v>167</v>
      </c>
      <c r="Q53" s="126" t="s">
        <v>168</v>
      </c>
      <c r="R53" s="126" t="s">
        <v>169</v>
      </c>
      <c r="S53" s="126" t="s">
        <v>170</v>
      </c>
      <c r="T53" s="126" t="s">
        <v>171</v>
      </c>
      <c r="U53" s="126" t="s">
        <v>172</v>
      </c>
      <c r="V53" s="126" t="s">
        <v>173</v>
      </c>
      <c r="W53" s="126" t="s">
        <v>174</v>
      </c>
    </row>
    <row r="54" spans="1:23" x14ac:dyDescent="0.45">
      <c r="A54" s="23"/>
      <c r="B54" s="23"/>
      <c r="C54" s="23"/>
      <c r="D54" s="23"/>
      <c r="E54" s="23"/>
      <c r="F54" s="23"/>
      <c r="G54" s="23"/>
      <c r="H54" s="23"/>
      <c r="I54" s="23"/>
      <c r="J54" s="23"/>
      <c r="L54" s="47"/>
      <c r="N54" s="24" t="s">
        <v>182</v>
      </c>
      <c r="P54" s="452">
        <f>+'Other Grant-Contract Types'!B11</f>
        <v>0</v>
      </c>
      <c r="Q54" s="452">
        <f>+'Other Grant-Contract Types'!C11</f>
        <v>0</v>
      </c>
      <c r="R54" s="452">
        <f>+'Other Grant-Contract Types'!E11</f>
        <v>0</v>
      </c>
      <c r="S54" s="452">
        <f>+'Other Grant-Contract Types'!H11</f>
        <v>0</v>
      </c>
      <c r="T54" s="452">
        <f>+'Other Grant-Contract Types'!K11</f>
        <v>0</v>
      </c>
      <c r="U54" s="452">
        <f>+'Other Grant-Contract Types'!L11</f>
        <v>0</v>
      </c>
      <c r="V54" s="452">
        <f>+'Other Grant-Contract Types'!O11</f>
        <v>0</v>
      </c>
      <c r="W54" s="452">
        <f>+'Other Grant-Contract Types'!P11</f>
        <v>0</v>
      </c>
    </row>
    <row r="55" spans="1:23" x14ac:dyDescent="0.45">
      <c r="A55" s="23"/>
      <c r="B55" s="23"/>
      <c r="C55" s="23"/>
      <c r="D55" s="23"/>
      <c r="E55" s="23"/>
      <c r="F55" s="23"/>
      <c r="G55" s="23"/>
      <c r="H55" s="23"/>
      <c r="I55" s="23"/>
      <c r="J55" s="23"/>
      <c r="L55" s="47"/>
      <c r="N55" s="39"/>
      <c r="O55" s="39" t="s">
        <v>177</v>
      </c>
      <c r="P55" s="127"/>
      <c r="Q55" s="127" t="str">
        <f t="shared" ref="Q55:W55" si="24">IFERROR((Q54-P54)/P54,"")</f>
        <v/>
      </c>
      <c r="R55" s="127" t="str">
        <f t="shared" si="24"/>
        <v/>
      </c>
      <c r="S55" s="127" t="str">
        <f t="shared" si="24"/>
        <v/>
      </c>
      <c r="T55" s="127" t="str">
        <f t="shared" si="24"/>
        <v/>
      </c>
      <c r="U55" s="127" t="str">
        <f t="shared" si="24"/>
        <v/>
      </c>
      <c r="V55" s="127" t="str">
        <f t="shared" si="24"/>
        <v/>
      </c>
      <c r="W55" s="127" t="str">
        <f t="shared" si="24"/>
        <v/>
      </c>
    </row>
    <row r="56" spans="1:23" x14ac:dyDescent="0.45">
      <c r="A56" s="23"/>
      <c r="B56" s="23"/>
      <c r="C56" s="23"/>
      <c r="D56" s="23"/>
      <c r="E56" s="23"/>
      <c r="F56" s="23"/>
      <c r="G56" s="23"/>
      <c r="H56" s="23"/>
      <c r="I56" s="23"/>
      <c r="J56" s="23"/>
      <c r="L56" s="47"/>
      <c r="N56" s="24" t="s">
        <v>183</v>
      </c>
      <c r="P56" s="452">
        <f>+'Other Grant-Contract Types'!B28</f>
        <v>0</v>
      </c>
      <c r="Q56" s="452">
        <f>+'Other Grant-Contract Types'!C28</f>
        <v>0</v>
      </c>
      <c r="R56" s="452">
        <f>+'Other Grant-Contract Types'!E28</f>
        <v>0</v>
      </c>
      <c r="S56" s="452">
        <f>+'Other Grant-Contract Types'!H28</f>
        <v>0</v>
      </c>
      <c r="T56" s="452">
        <f>+'Other Grant-Contract Types'!K28</f>
        <v>0</v>
      </c>
      <c r="U56" s="452">
        <f>+'Other Grant-Contract Types'!L28</f>
        <v>0</v>
      </c>
      <c r="V56" s="452">
        <f>+'Other Grant-Contract Types'!O28</f>
        <v>0</v>
      </c>
      <c r="W56" s="452">
        <f>+'Other Grant-Contract Types'!P28</f>
        <v>0</v>
      </c>
    </row>
    <row r="57" spans="1:23" x14ac:dyDescent="0.45">
      <c r="A57" s="23"/>
      <c r="B57" s="23"/>
      <c r="C57" s="23"/>
      <c r="D57" s="23"/>
      <c r="E57" s="23"/>
      <c r="F57" s="23"/>
      <c r="G57" s="23"/>
      <c r="H57" s="23"/>
      <c r="I57" s="23"/>
      <c r="J57" s="23"/>
      <c r="L57" s="47"/>
      <c r="N57" s="39"/>
      <c r="O57" s="39" t="s">
        <v>177</v>
      </c>
      <c r="P57" s="127"/>
      <c r="Q57" s="127" t="str">
        <f t="shared" ref="Q57:W57" si="25">IFERROR((Q56-P56)/P56,"")</f>
        <v/>
      </c>
      <c r="R57" s="127" t="str">
        <f t="shared" si="25"/>
        <v/>
      </c>
      <c r="S57" s="127" t="str">
        <f t="shared" si="25"/>
        <v/>
      </c>
      <c r="T57" s="127" t="str">
        <f t="shared" si="25"/>
        <v/>
      </c>
      <c r="U57" s="127" t="str">
        <f t="shared" si="25"/>
        <v/>
      </c>
      <c r="V57" s="127" t="str">
        <f t="shared" si="25"/>
        <v/>
      </c>
      <c r="W57" s="127" t="str">
        <f t="shared" si="25"/>
        <v/>
      </c>
    </row>
    <row r="58" spans="1:23" x14ac:dyDescent="0.45">
      <c r="A58" s="23"/>
      <c r="B58" s="23"/>
      <c r="C58" s="23"/>
      <c r="D58" s="23"/>
      <c r="E58" s="23"/>
      <c r="F58" s="23"/>
      <c r="G58" s="23"/>
      <c r="H58" s="23"/>
      <c r="I58" s="23"/>
      <c r="J58" s="23"/>
      <c r="L58" s="47"/>
      <c r="N58" s="24" t="s">
        <v>181</v>
      </c>
      <c r="P58" s="128">
        <f t="shared" ref="P58:U58" si="26">+P54-P56</f>
        <v>0</v>
      </c>
      <c r="Q58" s="128">
        <f t="shared" si="26"/>
        <v>0</v>
      </c>
      <c r="R58" s="128">
        <f t="shared" si="26"/>
        <v>0</v>
      </c>
      <c r="S58" s="128">
        <f t="shared" si="26"/>
        <v>0</v>
      </c>
      <c r="T58" s="128">
        <f t="shared" si="26"/>
        <v>0</v>
      </c>
      <c r="U58" s="128">
        <f t="shared" si="26"/>
        <v>0</v>
      </c>
      <c r="V58" s="128">
        <f>+V54-V56</f>
        <v>0</v>
      </c>
      <c r="W58" s="128">
        <f>+W54-W56</f>
        <v>0</v>
      </c>
    </row>
    <row r="59" spans="1:23" x14ac:dyDescent="0.45">
      <c r="A59" s="64"/>
      <c r="B59" s="64"/>
      <c r="C59" s="64"/>
      <c r="D59" s="64"/>
      <c r="E59" s="64"/>
      <c r="F59" s="64"/>
      <c r="G59" s="64"/>
      <c r="H59" s="64"/>
      <c r="I59" s="64"/>
      <c r="J59" s="64"/>
      <c r="L59" s="47"/>
      <c r="N59" s="39"/>
      <c r="O59" s="39" t="s">
        <v>177</v>
      </c>
      <c r="P59" s="129"/>
      <c r="Q59" s="174" t="str">
        <f t="shared" ref="Q59:W59" si="27">IFERROR(IF(Q58&lt;0,(Q58-P58)/ABS(P58),(Q58-P58)/(P58)),"")</f>
        <v/>
      </c>
      <c r="R59" s="174" t="str">
        <f t="shared" si="27"/>
        <v/>
      </c>
      <c r="S59" s="174" t="str">
        <f t="shared" si="27"/>
        <v/>
      </c>
      <c r="T59" s="174" t="str">
        <f t="shared" si="27"/>
        <v/>
      </c>
      <c r="U59" s="174" t="str">
        <f t="shared" si="27"/>
        <v/>
      </c>
      <c r="V59" s="174" t="str">
        <f t="shared" si="27"/>
        <v/>
      </c>
      <c r="W59" s="174" t="str">
        <f t="shared" si="27"/>
        <v/>
      </c>
    </row>
    <row r="60" spans="1:23" x14ac:dyDescent="0.45">
      <c r="A60" s="23"/>
      <c r="B60" s="23"/>
      <c r="C60" s="23"/>
      <c r="D60" s="23"/>
      <c r="E60" s="23"/>
      <c r="F60" s="23"/>
      <c r="G60" s="23"/>
      <c r="H60" s="23"/>
      <c r="I60" s="23"/>
      <c r="J60" s="23"/>
      <c r="L60" s="47"/>
      <c r="N60" s="39"/>
      <c r="O60" s="39"/>
    </row>
    <row r="61" spans="1:23" x14ac:dyDescent="0.45">
      <c r="A61" s="64"/>
      <c r="B61" s="64"/>
      <c r="C61" s="64"/>
      <c r="D61" s="64"/>
      <c r="E61" s="64"/>
      <c r="F61" s="64"/>
      <c r="G61" s="64"/>
      <c r="H61" s="64"/>
      <c r="I61" s="64"/>
      <c r="J61" s="64"/>
      <c r="L61" s="47"/>
      <c r="M61" s="26" t="s">
        <v>192</v>
      </c>
      <c r="P61" s="126" t="s">
        <v>167</v>
      </c>
      <c r="Q61" s="126" t="s">
        <v>168</v>
      </c>
      <c r="R61" s="126" t="s">
        <v>169</v>
      </c>
      <c r="S61" s="126" t="s">
        <v>170</v>
      </c>
      <c r="T61" s="126" t="s">
        <v>171</v>
      </c>
      <c r="U61" s="126" t="s">
        <v>172</v>
      </c>
      <c r="V61" s="126" t="s">
        <v>173</v>
      </c>
      <c r="W61" s="126" t="s">
        <v>174</v>
      </c>
    </row>
    <row r="62" spans="1:23" x14ac:dyDescent="0.45">
      <c r="A62" s="23"/>
      <c r="B62" s="23"/>
      <c r="C62" s="23"/>
      <c r="D62" s="23"/>
      <c r="E62" s="23"/>
      <c r="F62" s="23"/>
      <c r="G62" s="23"/>
      <c r="H62" s="23"/>
      <c r="I62" s="23"/>
      <c r="J62" s="23"/>
      <c r="L62" s="47"/>
      <c r="N62" s="24" t="s">
        <v>182</v>
      </c>
      <c r="P62" s="452">
        <f>+'Gifts-Discretionary'!B11</f>
        <v>0</v>
      </c>
      <c r="Q62" s="452">
        <f>+'Gifts-Discretionary'!C11</f>
        <v>0</v>
      </c>
      <c r="R62" s="452">
        <f>+'Gifts-Discretionary'!E11</f>
        <v>0</v>
      </c>
      <c r="S62" s="452">
        <f>+'Gifts-Discretionary'!H11</f>
        <v>0</v>
      </c>
      <c r="T62" s="452">
        <f>+'Gifts-Discretionary'!K11</f>
        <v>0</v>
      </c>
      <c r="U62" s="452">
        <f>+'Gifts-Discretionary'!L11</f>
        <v>0</v>
      </c>
      <c r="V62" s="452">
        <f>+'Gifts-Discretionary'!O11</f>
        <v>0</v>
      </c>
      <c r="W62" s="452">
        <f>+'Gifts-Discretionary'!P11</f>
        <v>0</v>
      </c>
    </row>
    <row r="63" spans="1:23" x14ac:dyDescent="0.45">
      <c r="A63" s="65"/>
      <c r="B63" s="65"/>
      <c r="C63" s="65"/>
      <c r="D63" s="65"/>
      <c r="E63" s="65"/>
      <c r="F63" s="65"/>
      <c r="G63" s="65"/>
      <c r="H63" s="65"/>
      <c r="I63" s="65"/>
      <c r="J63" s="65"/>
      <c r="L63" s="47"/>
      <c r="N63" s="39"/>
      <c r="O63" s="39" t="s">
        <v>177</v>
      </c>
      <c r="P63" s="127"/>
      <c r="Q63" s="127" t="str">
        <f t="shared" ref="Q63:W63" si="28">IFERROR((Q62-P62)/P62,"")</f>
        <v/>
      </c>
      <c r="R63" s="127" t="str">
        <f t="shared" si="28"/>
        <v/>
      </c>
      <c r="S63" s="127" t="str">
        <f t="shared" si="28"/>
        <v/>
      </c>
      <c r="T63" s="127" t="str">
        <f t="shared" si="28"/>
        <v/>
      </c>
      <c r="U63" s="127" t="str">
        <f t="shared" si="28"/>
        <v/>
      </c>
      <c r="V63" s="127" t="str">
        <f t="shared" si="28"/>
        <v/>
      </c>
      <c r="W63" s="127" t="str">
        <f t="shared" si="28"/>
        <v/>
      </c>
    </row>
    <row r="64" spans="1:23" x14ac:dyDescent="0.45">
      <c r="A64" s="23"/>
      <c r="B64" s="23"/>
      <c r="C64" s="23"/>
      <c r="D64" s="23"/>
      <c r="E64" s="23"/>
      <c r="F64" s="23"/>
      <c r="G64" s="23"/>
      <c r="H64" s="23"/>
      <c r="I64" s="23"/>
      <c r="J64" s="23"/>
      <c r="L64" s="47"/>
      <c r="N64" s="24" t="s">
        <v>183</v>
      </c>
      <c r="P64" s="452">
        <f>+'Gifts-Discretionary'!B28</f>
        <v>0</v>
      </c>
      <c r="Q64" s="452">
        <f>+'Gifts-Discretionary'!C28</f>
        <v>0</v>
      </c>
      <c r="R64" s="452">
        <f>+'Gifts-Discretionary'!E28</f>
        <v>0</v>
      </c>
      <c r="S64" s="452">
        <f>+'Gifts-Discretionary'!H28</f>
        <v>0</v>
      </c>
      <c r="T64" s="452">
        <f>+'Gifts-Discretionary'!K28</f>
        <v>0</v>
      </c>
      <c r="U64" s="452">
        <f>+'Gifts-Discretionary'!L28</f>
        <v>0</v>
      </c>
      <c r="V64" s="452">
        <f>+'Gifts-Discretionary'!O28</f>
        <v>0</v>
      </c>
      <c r="W64" s="452">
        <f>+'Gifts-Discretionary'!P28</f>
        <v>0</v>
      </c>
    </row>
    <row r="65" spans="1:23" x14ac:dyDescent="0.45">
      <c r="A65" s="23"/>
      <c r="B65" s="23"/>
      <c r="C65" s="23"/>
      <c r="D65" s="23"/>
      <c r="E65" s="23"/>
      <c r="F65" s="23"/>
      <c r="G65" s="23"/>
      <c r="H65" s="23"/>
      <c r="I65" s="23"/>
      <c r="J65" s="23"/>
      <c r="L65" s="47"/>
      <c r="N65" s="39"/>
      <c r="O65" s="39" t="s">
        <v>177</v>
      </c>
      <c r="P65" s="127"/>
      <c r="Q65" s="127" t="str">
        <f t="shared" ref="Q65:W65" si="29">IFERROR((Q64-P64)/P64,"")</f>
        <v/>
      </c>
      <c r="R65" s="127" t="str">
        <f t="shared" si="29"/>
        <v/>
      </c>
      <c r="S65" s="127" t="str">
        <f t="shared" si="29"/>
        <v/>
      </c>
      <c r="T65" s="127" t="str">
        <f t="shared" si="29"/>
        <v/>
      </c>
      <c r="U65" s="127" t="str">
        <f t="shared" si="29"/>
        <v/>
      </c>
      <c r="V65" s="127" t="str">
        <f t="shared" si="29"/>
        <v/>
      </c>
      <c r="W65" s="127" t="str">
        <f t="shared" si="29"/>
        <v/>
      </c>
    </row>
    <row r="66" spans="1:23" x14ac:dyDescent="0.45">
      <c r="A66" s="23"/>
      <c r="B66" s="23"/>
      <c r="C66" s="23"/>
      <c r="D66" s="23"/>
      <c r="E66" s="23"/>
      <c r="F66" s="23"/>
      <c r="G66" s="23"/>
      <c r="H66" s="23"/>
      <c r="I66" s="23"/>
      <c r="J66" s="23"/>
      <c r="L66" s="47"/>
      <c r="N66" s="24" t="s">
        <v>181</v>
      </c>
      <c r="P66" s="128">
        <f t="shared" ref="P66:U66" si="30">+P62-P64</f>
        <v>0</v>
      </c>
      <c r="Q66" s="128">
        <f t="shared" si="30"/>
        <v>0</v>
      </c>
      <c r="R66" s="128">
        <f t="shared" si="30"/>
        <v>0</v>
      </c>
      <c r="S66" s="128">
        <f t="shared" si="30"/>
        <v>0</v>
      </c>
      <c r="T66" s="128">
        <f t="shared" si="30"/>
        <v>0</v>
      </c>
      <c r="U66" s="128">
        <f t="shared" si="30"/>
        <v>0</v>
      </c>
      <c r="V66" s="128">
        <f>+V62-V64</f>
        <v>0</v>
      </c>
      <c r="W66" s="128">
        <f>+W62-W64</f>
        <v>0</v>
      </c>
    </row>
    <row r="67" spans="1:23" x14ac:dyDescent="0.45">
      <c r="A67" s="23"/>
      <c r="B67" s="23"/>
      <c r="C67" s="23"/>
      <c r="D67" s="23"/>
      <c r="E67" s="23"/>
      <c r="F67" s="23"/>
      <c r="G67" s="23"/>
      <c r="H67" s="23"/>
      <c r="I67" s="23"/>
      <c r="J67" s="23"/>
      <c r="L67" s="47"/>
      <c r="N67" s="39"/>
      <c r="O67" s="39" t="s">
        <v>177</v>
      </c>
      <c r="P67" s="129"/>
      <c r="Q67" s="174" t="str">
        <f t="shared" ref="Q67:W67" si="31">IFERROR(IF(Q66&lt;0,(Q66-P66)/ABS(P66),(Q66-P66)/(P66)),"")</f>
        <v/>
      </c>
      <c r="R67" s="174" t="str">
        <f t="shared" si="31"/>
        <v/>
      </c>
      <c r="S67" s="174" t="str">
        <f t="shared" si="31"/>
        <v/>
      </c>
      <c r="T67" s="174" t="str">
        <f t="shared" si="31"/>
        <v/>
      </c>
      <c r="U67" s="174" t="str">
        <f t="shared" si="31"/>
        <v/>
      </c>
      <c r="V67" s="174" t="str">
        <f t="shared" si="31"/>
        <v/>
      </c>
      <c r="W67" s="174" t="str">
        <f t="shared" si="31"/>
        <v/>
      </c>
    </row>
    <row r="68" spans="1:23" x14ac:dyDescent="0.45">
      <c r="A68" s="23"/>
      <c r="B68" s="23"/>
      <c r="C68" s="23"/>
      <c r="D68" s="23"/>
      <c r="E68" s="23"/>
      <c r="F68" s="23"/>
      <c r="G68" s="23"/>
      <c r="H68" s="23"/>
      <c r="I68" s="23"/>
      <c r="J68" s="23"/>
      <c r="L68" s="47"/>
      <c r="N68" s="39"/>
      <c r="O68" s="39"/>
    </row>
    <row r="69" spans="1:23" x14ac:dyDescent="0.45">
      <c r="A69" s="23"/>
      <c r="B69" s="23"/>
      <c r="C69" s="23"/>
      <c r="D69" s="23"/>
      <c r="E69" s="23"/>
      <c r="F69" s="23"/>
      <c r="G69" s="23"/>
      <c r="H69" s="23"/>
      <c r="I69" s="23"/>
      <c r="J69" s="23"/>
      <c r="L69" s="47"/>
      <c r="M69" s="26" t="s">
        <v>83</v>
      </c>
      <c r="P69" s="126" t="s">
        <v>167</v>
      </c>
      <c r="Q69" s="126" t="s">
        <v>168</v>
      </c>
      <c r="R69" s="126" t="s">
        <v>169</v>
      </c>
      <c r="S69" s="126" t="s">
        <v>170</v>
      </c>
      <c r="T69" s="126" t="s">
        <v>171</v>
      </c>
      <c r="U69" s="126" t="s">
        <v>172</v>
      </c>
      <c r="V69" s="126" t="s">
        <v>173</v>
      </c>
      <c r="W69" s="126" t="s">
        <v>174</v>
      </c>
    </row>
    <row r="70" spans="1:23" x14ac:dyDescent="0.45">
      <c r="A70" s="23"/>
      <c r="B70" s="23"/>
      <c r="C70" s="23"/>
      <c r="D70" s="23"/>
      <c r="E70" s="23"/>
      <c r="F70" s="23"/>
      <c r="G70" s="23"/>
      <c r="H70" s="23"/>
      <c r="I70" s="23"/>
      <c r="J70" s="23"/>
      <c r="L70" s="47"/>
      <c r="N70" s="24" t="s">
        <v>182</v>
      </c>
      <c r="P70" s="452">
        <f>+'Self Sustaining'!B11</f>
        <v>0</v>
      </c>
      <c r="Q70" s="452">
        <f>+'Self Sustaining'!C11</f>
        <v>0</v>
      </c>
      <c r="R70" s="452">
        <f>+'Self Sustaining'!E11</f>
        <v>0</v>
      </c>
      <c r="S70" s="452">
        <f>+'Self Sustaining'!H11</f>
        <v>0</v>
      </c>
      <c r="T70" s="452">
        <f>+'Self Sustaining'!K11</f>
        <v>0</v>
      </c>
      <c r="U70" s="452">
        <f>+'Self Sustaining'!L11</f>
        <v>0</v>
      </c>
      <c r="V70" s="452">
        <f>+'Self Sustaining'!O11</f>
        <v>0</v>
      </c>
      <c r="W70" s="452">
        <f>+'Self Sustaining'!P11</f>
        <v>0</v>
      </c>
    </row>
    <row r="71" spans="1:23" x14ac:dyDescent="0.45">
      <c r="A71" s="23"/>
      <c r="B71" s="23"/>
      <c r="C71" s="23"/>
      <c r="D71" s="23"/>
      <c r="E71" s="23"/>
      <c r="F71" s="23"/>
      <c r="G71" s="23"/>
      <c r="H71" s="23"/>
      <c r="I71" s="23"/>
      <c r="J71" s="23"/>
      <c r="L71" s="47"/>
      <c r="N71" s="39"/>
      <c r="O71" s="39" t="s">
        <v>177</v>
      </c>
      <c r="P71" s="127"/>
      <c r="Q71" s="127" t="str">
        <f t="shared" ref="Q71:W71" si="32">IFERROR((Q70-P70)/P70,"")</f>
        <v/>
      </c>
      <c r="R71" s="127" t="str">
        <f t="shared" si="32"/>
        <v/>
      </c>
      <c r="S71" s="127" t="str">
        <f t="shared" si="32"/>
        <v/>
      </c>
      <c r="T71" s="127" t="str">
        <f t="shared" si="32"/>
        <v/>
      </c>
      <c r="U71" s="127" t="str">
        <f t="shared" si="32"/>
        <v/>
      </c>
      <c r="V71" s="127" t="str">
        <f t="shared" si="32"/>
        <v/>
      </c>
      <c r="W71" s="127" t="str">
        <f t="shared" si="32"/>
        <v/>
      </c>
    </row>
    <row r="72" spans="1:23" x14ac:dyDescent="0.45">
      <c r="A72" s="23"/>
      <c r="B72" s="23"/>
      <c r="C72" s="23"/>
      <c r="D72" s="23"/>
      <c r="E72" s="23"/>
      <c r="F72" s="23"/>
      <c r="G72" s="23"/>
      <c r="H72" s="23"/>
      <c r="I72" s="23"/>
      <c r="J72" s="23"/>
      <c r="L72" s="47"/>
      <c r="N72" s="24" t="s">
        <v>183</v>
      </c>
      <c r="P72" s="452">
        <f>+'Self Sustaining'!B28</f>
        <v>0</v>
      </c>
      <c r="Q72" s="452">
        <f>+'Self Sustaining'!C28</f>
        <v>0</v>
      </c>
      <c r="R72" s="452">
        <f>+'Self Sustaining'!E28</f>
        <v>0</v>
      </c>
      <c r="S72" s="452">
        <f>+'Self Sustaining'!H28</f>
        <v>0</v>
      </c>
      <c r="T72" s="452">
        <f>+'Self Sustaining'!K28</f>
        <v>0</v>
      </c>
      <c r="U72" s="452">
        <f>+'Self Sustaining'!L28</f>
        <v>0</v>
      </c>
      <c r="V72" s="452">
        <f>+'Self Sustaining'!O28</f>
        <v>0</v>
      </c>
      <c r="W72" s="452">
        <f>+'Self Sustaining'!P28</f>
        <v>0</v>
      </c>
    </row>
    <row r="73" spans="1:23" x14ac:dyDescent="0.45">
      <c r="A73" s="23"/>
      <c r="B73" s="23"/>
      <c r="C73" s="23"/>
      <c r="D73" s="23"/>
      <c r="E73" s="23"/>
      <c r="F73" s="23"/>
      <c r="G73" s="23"/>
      <c r="H73" s="23"/>
      <c r="I73" s="23"/>
      <c r="J73" s="23"/>
      <c r="L73" s="47"/>
      <c r="N73" s="39"/>
      <c r="O73" s="39" t="s">
        <v>177</v>
      </c>
      <c r="P73" s="127"/>
      <c r="Q73" s="127" t="str">
        <f t="shared" ref="Q73:W73" si="33">IFERROR((Q72-P72)/P72,"")</f>
        <v/>
      </c>
      <c r="R73" s="127" t="str">
        <f t="shared" si="33"/>
        <v/>
      </c>
      <c r="S73" s="127" t="str">
        <f t="shared" si="33"/>
        <v/>
      </c>
      <c r="T73" s="127" t="str">
        <f t="shared" si="33"/>
        <v/>
      </c>
      <c r="U73" s="127" t="str">
        <f t="shared" si="33"/>
        <v/>
      </c>
      <c r="V73" s="127" t="str">
        <f t="shared" si="33"/>
        <v/>
      </c>
      <c r="W73" s="127" t="str">
        <f t="shared" si="33"/>
        <v/>
      </c>
    </row>
    <row r="74" spans="1:23" x14ac:dyDescent="0.45">
      <c r="A74" s="23"/>
      <c r="B74" s="23"/>
      <c r="C74" s="23"/>
      <c r="D74" s="23"/>
      <c r="E74" s="23"/>
      <c r="F74" s="23"/>
      <c r="G74" s="23"/>
      <c r="H74" s="23"/>
      <c r="I74" s="23"/>
      <c r="J74" s="23"/>
      <c r="L74" s="47"/>
      <c r="N74" s="24" t="s">
        <v>181</v>
      </c>
      <c r="P74" s="128">
        <f t="shared" ref="P74:U74" si="34">+P70-P72</f>
        <v>0</v>
      </c>
      <c r="Q74" s="128">
        <f t="shared" si="34"/>
        <v>0</v>
      </c>
      <c r="R74" s="128">
        <f t="shared" si="34"/>
        <v>0</v>
      </c>
      <c r="S74" s="128">
        <f t="shared" si="34"/>
        <v>0</v>
      </c>
      <c r="T74" s="128">
        <f t="shared" si="34"/>
        <v>0</v>
      </c>
      <c r="U74" s="128">
        <f t="shared" si="34"/>
        <v>0</v>
      </c>
      <c r="V74" s="128">
        <f>+V70-V72</f>
        <v>0</v>
      </c>
      <c r="W74" s="128">
        <f>+W70-W72</f>
        <v>0</v>
      </c>
    </row>
    <row r="75" spans="1:23" x14ac:dyDescent="0.45">
      <c r="A75" s="23"/>
      <c r="B75" s="23"/>
      <c r="C75" s="23"/>
      <c r="D75" s="23"/>
      <c r="E75" s="23"/>
      <c r="F75" s="23"/>
      <c r="G75" s="23"/>
      <c r="H75" s="23"/>
      <c r="I75" s="23"/>
      <c r="J75" s="23"/>
      <c r="L75" s="47"/>
      <c r="N75" s="39"/>
      <c r="O75" s="39" t="s">
        <v>177</v>
      </c>
      <c r="P75" s="129"/>
      <c r="Q75" s="174" t="str">
        <f t="shared" ref="Q75:W75" si="35">IFERROR(IF(Q74&lt;0,(Q74-P74)/ABS(P74),(Q74-P74)/(P74)),"")</f>
        <v/>
      </c>
      <c r="R75" s="174" t="str">
        <f t="shared" si="35"/>
        <v/>
      </c>
      <c r="S75" s="174" t="str">
        <f t="shared" si="35"/>
        <v/>
      </c>
      <c r="T75" s="174" t="str">
        <f t="shared" si="35"/>
        <v/>
      </c>
      <c r="U75" s="174" t="str">
        <f t="shared" si="35"/>
        <v/>
      </c>
      <c r="V75" s="174" t="str">
        <f t="shared" si="35"/>
        <v/>
      </c>
      <c r="W75" s="174" t="str">
        <f t="shared" si="35"/>
        <v/>
      </c>
    </row>
    <row r="76" spans="1:23" x14ac:dyDescent="0.45">
      <c r="A76" s="23"/>
      <c r="B76" s="23"/>
      <c r="C76" s="23"/>
      <c r="D76" s="23"/>
      <c r="E76" s="23"/>
      <c r="F76" s="23"/>
      <c r="G76" s="23"/>
      <c r="H76" s="23"/>
      <c r="I76" s="23"/>
      <c r="J76" s="23"/>
      <c r="L76" s="47"/>
      <c r="N76" s="39"/>
      <c r="O76" s="39"/>
      <c r="P76" s="129"/>
      <c r="Q76" s="127"/>
      <c r="R76" s="127"/>
      <c r="S76" s="127"/>
      <c r="T76" s="127"/>
      <c r="U76" s="127"/>
      <c r="V76" s="127"/>
      <c r="W76" s="127"/>
    </row>
    <row r="77" spans="1:23" x14ac:dyDescent="0.45">
      <c r="A77" s="23"/>
      <c r="B77" s="23"/>
      <c r="C77" s="23"/>
      <c r="D77" s="23"/>
      <c r="E77" s="23"/>
      <c r="F77" s="23"/>
      <c r="G77" s="23"/>
      <c r="H77" s="23"/>
      <c r="I77" s="23"/>
      <c r="J77" s="23"/>
      <c r="L77" s="47"/>
      <c r="M77" s="124" t="s">
        <v>193</v>
      </c>
      <c r="P77" s="126" t="s">
        <v>167</v>
      </c>
      <c r="Q77" s="126" t="s">
        <v>168</v>
      </c>
      <c r="R77" s="126" t="s">
        <v>169</v>
      </c>
      <c r="S77" s="126" t="s">
        <v>170</v>
      </c>
      <c r="T77" s="126" t="s">
        <v>171</v>
      </c>
      <c r="U77" s="126" t="s">
        <v>172</v>
      </c>
      <c r="V77" s="126" t="s">
        <v>173</v>
      </c>
      <c r="W77" s="126" t="s">
        <v>174</v>
      </c>
    </row>
    <row r="78" spans="1:23" x14ac:dyDescent="0.45">
      <c r="A78" s="23"/>
      <c r="B78" s="23"/>
      <c r="C78" s="23"/>
      <c r="D78" s="23"/>
      <c r="E78" s="23"/>
      <c r="F78" s="23"/>
      <c r="G78" s="23"/>
      <c r="H78" s="23"/>
      <c r="I78" s="23"/>
      <c r="J78" s="23"/>
      <c r="L78" s="47"/>
      <c r="N78" s="24" t="s">
        <v>182</v>
      </c>
      <c r="P78" s="453">
        <f>+'All Funds Rollup'!B26</f>
        <v>0</v>
      </c>
      <c r="Q78" s="453">
        <f>+'All Funds Rollup'!C26</f>
        <v>0</v>
      </c>
      <c r="R78" s="453">
        <f>+'All Funds Rollup'!F26</f>
        <v>0</v>
      </c>
      <c r="S78" s="453">
        <f>+'All Funds Rollup'!I26</f>
        <v>0</v>
      </c>
      <c r="T78" s="453">
        <f>+'All Funds Rollup'!K26</f>
        <v>0</v>
      </c>
      <c r="U78" s="453">
        <f>+'All Funds Rollup'!L26</f>
        <v>0</v>
      </c>
      <c r="V78" s="453">
        <f>+'All Funds Rollup'!O26</f>
        <v>0</v>
      </c>
      <c r="W78" s="453">
        <f>+'All Funds Rollup'!P26</f>
        <v>0</v>
      </c>
    </row>
    <row r="79" spans="1:23" x14ac:dyDescent="0.45">
      <c r="A79" s="23"/>
      <c r="B79" s="23"/>
      <c r="C79" s="23"/>
      <c r="D79" s="23"/>
      <c r="E79" s="23"/>
      <c r="F79" s="23"/>
      <c r="G79" s="23"/>
      <c r="H79" s="23"/>
      <c r="I79" s="23"/>
      <c r="J79" s="23"/>
      <c r="L79" s="47"/>
      <c r="N79" s="39"/>
      <c r="O79" s="39" t="s">
        <v>177</v>
      </c>
      <c r="P79" s="127"/>
      <c r="Q79" s="127" t="str">
        <f t="shared" ref="Q79:W79" si="36">IFERROR((Q78-P78)/P78,"")</f>
        <v/>
      </c>
      <c r="R79" s="127" t="str">
        <f t="shared" si="36"/>
        <v/>
      </c>
      <c r="S79" s="127" t="str">
        <f t="shared" si="36"/>
        <v/>
      </c>
      <c r="T79" s="127" t="str">
        <f t="shared" si="36"/>
        <v/>
      </c>
      <c r="U79" s="127" t="str">
        <f t="shared" si="36"/>
        <v/>
      </c>
      <c r="V79" s="127" t="str">
        <f t="shared" si="36"/>
        <v/>
      </c>
      <c r="W79" s="127" t="str">
        <f t="shared" si="36"/>
        <v/>
      </c>
    </row>
    <row r="80" spans="1:23" x14ac:dyDescent="0.45">
      <c r="A80" s="23"/>
      <c r="B80" s="23"/>
      <c r="C80" s="23"/>
      <c r="D80" s="23"/>
      <c r="E80" s="23"/>
      <c r="F80" s="23"/>
      <c r="G80" s="23"/>
      <c r="H80" s="23"/>
      <c r="I80" s="23"/>
      <c r="J80" s="23"/>
      <c r="L80" s="47"/>
      <c r="N80" s="24" t="s">
        <v>183</v>
      </c>
      <c r="P80" s="453">
        <f>+'All Funds Rollup'!B43</f>
        <v>0</v>
      </c>
      <c r="Q80" s="453">
        <f>+'All Funds Rollup'!C43</f>
        <v>0</v>
      </c>
      <c r="R80" s="453">
        <f>+'All Funds Rollup'!F43</f>
        <v>0</v>
      </c>
      <c r="S80" s="453">
        <f>+'All Funds Rollup'!I43</f>
        <v>0</v>
      </c>
      <c r="T80" s="453">
        <f>+'All Funds Rollup'!K43</f>
        <v>0</v>
      </c>
      <c r="U80" s="453">
        <f>+'All Funds Rollup'!L43</f>
        <v>0</v>
      </c>
      <c r="V80" s="453">
        <f>+'All Funds Rollup'!O43</f>
        <v>0</v>
      </c>
      <c r="W80" s="453">
        <f>+'All Funds Rollup'!P43</f>
        <v>0</v>
      </c>
    </row>
    <row r="81" spans="1:30" x14ac:dyDescent="0.45">
      <c r="A81" s="23"/>
      <c r="B81" s="23"/>
      <c r="C81" s="23"/>
      <c r="D81" s="23"/>
      <c r="E81" s="23"/>
      <c r="F81" s="23"/>
      <c r="G81" s="23"/>
      <c r="H81" s="23"/>
      <c r="I81" s="23"/>
      <c r="J81" s="23"/>
      <c r="L81" s="47"/>
      <c r="N81" s="39"/>
      <c r="O81" s="39" t="s">
        <v>177</v>
      </c>
      <c r="P81" s="127"/>
      <c r="Q81" s="127" t="str">
        <f t="shared" ref="Q81:W81" si="37">IFERROR((Q80-P80)/P80,"")</f>
        <v/>
      </c>
      <c r="R81" s="127" t="str">
        <f t="shared" si="37"/>
        <v/>
      </c>
      <c r="S81" s="127" t="str">
        <f t="shared" si="37"/>
        <v/>
      </c>
      <c r="T81" s="127" t="str">
        <f t="shared" si="37"/>
        <v/>
      </c>
      <c r="U81" s="127" t="str">
        <f t="shared" si="37"/>
        <v/>
      </c>
      <c r="V81" s="127" t="str">
        <f t="shared" si="37"/>
        <v/>
      </c>
      <c r="W81" s="127" t="str">
        <f t="shared" si="37"/>
        <v/>
      </c>
    </row>
    <row r="82" spans="1:30" x14ac:dyDescent="0.45">
      <c r="A82" s="23"/>
      <c r="B82" s="23"/>
      <c r="C82" s="23"/>
      <c r="D82" s="23"/>
      <c r="E82" s="23"/>
      <c r="F82" s="23"/>
      <c r="G82" s="23"/>
      <c r="H82" s="23"/>
      <c r="I82" s="23"/>
      <c r="J82" s="23"/>
      <c r="L82" s="47"/>
      <c r="N82" s="24" t="s">
        <v>194</v>
      </c>
      <c r="P82" s="128">
        <f t="shared" ref="P82:W82" si="38">+P78-P80</f>
        <v>0</v>
      </c>
      <c r="Q82" s="128">
        <f t="shared" si="38"/>
        <v>0</v>
      </c>
      <c r="R82" s="128">
        <f t="shared" si="38"/>
        <v>0</v>
      </c>
      <c r="S82" s="128">
        <f t="shared" si="38"/>
        <v>0</v>
      </c>
      <c r="T82" s="128">
        <f t="shared" si="38"/>
        <v>0</v>
      </c>
      <c r="U82" s="128">
        <f t="shared" si="38"/>
        <v>0</v>
      </c>
      <c r="V82" s="128">
        <f t="shared" si="38"/>
        <v>0</v>
      </c>
      <c r="W82" s="128">
        <f t="shared" si="38"/>
        <v>0</v>
      </c>
    </row>
    <row r="83" spans="1:30" x14ac:dyDescent="0.45">
      <c r="A83" s="23"/>
      <c r="B83" s="23"/>
      <c r="C83" s="23"/>
      <c r="D83" s="23"/>
      <c r="E83" s="23"/>
      <c r="F83" s="23"/>
      <c r="G83" s="23"/>
      <c r="H83" s="23"/>
      <c r="I83" s="23"/>
      <c r="J83" s="23"/>
      <c r="L83" s="47"/>
      <c r="N83" s="39"/>
      <c r="O83" s="39" t="s">
        <v>177</v>
      </c>
      <c r="P83" s="129"/>
      <c r="Q83" s="174" t="str">
        <f t="shared" ref="Q83:W83" si="39">IFERROR(IF(Q82&lt;0,(Q82-P82)/ABS(P82),(Q82-P82)/(P82)),"")</f>
        <v/>
      </c>
      <c r="R83" s="174" t="str">
        <f t="shared" si="39"/>
        <v/>
      </c>
      <c r="S83" s="174" t="str">
        <f t="shared" si="39"/>
        <v/>
      </c>
      <c r="T83" s="174" t="str">
        <f t="shared" si="39"/>
        <v/>
      </c>
      <c r="U83" s="174" t="str">
        <f t="shared" si="39"/>
        <v/>
      </c>
      <c r="V83" s="174" t="str">
        <f t="shared" si="39"/>
        <v/>
      </c>
      <c r="W83" s="174" t="str">
        <f t="shared" si="39"/>
        <v/>
      </c>
    </row>
    <row r="84" spans="1:30" x14ac:dyDescent="0.45">
      <c r="A84" s="23"/>
      <c r="B84" s="23"/>
      <c r="C84" s="23"/>
      <c r="D84" s="23"/>
      <c r="E84" s="23"/>
      <c r="F84" s="23"/>
      <c r="G84" s="23"/>
      <c r="H84" s="23"/>
      <c r="I84" s="23"/>
      <c r="J84" s="23"/>
      <c r="L84" s="47"/>
    </row>
    <row r="85" spans="1:30" x14ac:dyDescent="0.45">
      <c r="A85" s="23"/>
      <c r="B85" s="23"/>
      <c r="C85" s="23"/>
      <c r="D85" s="23"/>
      <c r="E85" s="23"/>
      <c r="F85" s="23"/>
      <c r="G85" s="23"/>
      <c r="H85" s="23"/>
      <c r="I85" s="23"/>
      <c r="J85" s="23"/>
      <c r="L85" s="47"/>
      <c r="M85" s="26" t="s">
        <v>195</v>
      </c>
      <c r="P85" s="126" t="s">
        <v>167</v>
      </c>
      <c r="Q85" s="126" t="s">
        <v>168</v>
      </c>
      <c r="R85" s="126" t="s">
        <v>169</v>
      </c>
      <c r="S85" s="126" t="s">
        <v>170</v>
      </c>
      <c r="T85" s="126" t="s">
        <v>171</v>
      </c>
      <c r="U85" s="126" t="s">
        <v>172</v>
      </c>
      <c r="V85" s="126" t="s">
        <v>173</v>
      </c>
      <c r="W85" s="126" t="s">
        <v>174</v>
      </c>
      <c r="Y85" s="411" t="s">
        <v>196</v>
      </c>
      <c r="Z85" s="412"/>
      <c r="AA85" s="412"/>
    </row>
    <row r="86" spans="1:30" x14ac:dyDescent="0.45">
      <c r="A86" s="23"/>
      <c r="B86" s="23"/>
      <c r="C86" s="23"/>
      <c r="D86" s="23"/>
      <c r="E86" s="23"/>
      <c r="F86" s="23"/>
      <c r="G86" s="23"/>
      <c r="H86" s="23"/>
      <c r="I86" s="23"/>
      <c r="J86" s="23"/>
      <c r="L86" s="47"/>
      <c r="N86" s="24" t="s">
        <v>182</v>
      </c>
      <c r="P86" s="454">
        <f>+P6+P14+P22+P30+P38+P46+P54+P62+P70-P78</f>
        <v>0</v>
      </c>
      <c r="Q86" s="454">
        <f t="shared" ref="Q86:W86" si="40">+Q6+Q14+Q22+Q30+Q38+Q46+Q54+Q62+Q70-Q78</f>
        <v>0</v>
      </c>
      <c r="R86" s="454">
        <f>+R6+R14+R22+R30+R38+R46+R54+R62+R70-R78</f>
        <v>0</v>
      </c>
      <c r="S86" s="454">
        <f t="shared" si="40"/>
        <v>0</v>
      </c>
      <c r="T86" s="454">
        <f t="shared" si="40"/>
        <v>0</v>
      </c>
      <c r="U86" s="454">
        <f t="shared" si="40"/>
        <v>0</v>
      </c>
      <c r="V86" s="454">
        <f t="shared" si="40"/>
        <v>0</v>
      </c>
      <c r="W86" s="454">
        <f t="shared" si="40"/>
        <v>0</v>
      </c>
      <c r="Y86" s="410">
        <f>+'UWC2 Fee Based Programs'!E11</f>
        <v>0</v>
      </c>
      <c r="Z86" s="410">
        <f>+'UWC2 Fee Based Programs'!H11</f>
        <v>0</v>
      </c>
      <c r="AA86" s="410">
        <f>+'UWC2 Fee Based Programs'!K11</f>
        <v>0</v>
      </c>
      <c r="AB86" s="410">
        <f>+'UWC2 Fee Based Programs'!L11</f>
        <v>0</v>
      </c>
      <c r="AC86" s="410">
        <f>+'UWC2 Fee Based Programs'!O11</f>
        <v>0</v>
      </c>
      <c r="AD86" s="410">
        <f>+'UWC2 Fee Based Programs'!P11</f>
        <v>0</v>
      </c>
    </row>
    <row r="87" spans="1:30" x14ac:dyDescent="0.45">
      <c r="A87" s="23"/>
      <c r="B87" s="23"/>
      <c r="C87" s="23"/>
      <c r="D87" s="23"/>
      <c r="E87" s="23"/>
      <c r="F87" s="23"/>
      <c r="G87" s="23"/>
      <c r="H87" s="23"/>
      <c r="I87" s="23"/>
      <c r="J87" s="23"/>
      <c r="L87" s="47"/>
      <c r="N87" s="39"/>
      <c r="O87" s="39" t="s">
        <v>177</v>
      </c>
      <c r="P87" s="127"/>
      <c r="Q87" s="127" t="str">
        <f t="shared" ref="Q87:W87" si="41">IFERROR((Q86-P86)/P86,"")</f>
        <v/>
      </c>
      <c r="R87" s="127" t="str">
        <f t="shared" si="41"/>
        <v/>
      </c>
      <c r="S87" s="127" t="str">
        <f t="shared" si="41"/>
        <v/>
      </c>
      <c r="T87" s="127" t="str">
        <f t="shared" si="41"/>
        <v/>
      </c>
      <c r="U87" s="127" t="str">
        <f t="shared" si="41"/>
        <v/>
      </c>
      <c r="V87" s="127" t="str">
        <f t="shared" si="41"/>
        <v/>
      </c>
      <c r="W87" s="127" t="str">
        <f t="shared" si="41"/>
        <v/>
      </c>
    </row>
    <row r="88" spans="1:30" x14ac:dyDescent="0.45">
      <c r="A88" s="23"/>
      <c r="B88" s="23"/>
      <c r="C88" s="23"/>
      <c r="D88" s="23"/>
      <c r="E88" s="23"/>
      <c r="F88" s="23"/>
      <c r="G88" s="23"/>
      <c r="H88" s="23"/>
      <c r="I88" s="23"/>
      <c r="J88" s="23"/>
      <c r="L88" s="47"/>
      <c r="N88" s="24" t="s">
        <v>183</v>
      </c>
      <c r="P88" s="454">
        <f>+P8+P16+P24+P32+P40+P48+P56+P64+P72-P80</f>
        <v>0</v>
      </c>
      <c r="Q88" s="454">
        <f t="shared" ref="Q88:W88" si="42">+Q8+Q16+Q24+Q32+Q40+Q48+Q56+Q64+Q72-Q80</f>
        <v>0</v>
      </c>
      <c r="R88" s="454">
        <f>+R8+R16+R24+R32+R40+R48+R56+R64+R72-R80</f>
        <v>0</v>
      </c>
      <c r="S88" s="454">
        <f t="shared" si="42"/>
        <v>0</v>
      </c>
      <c r="T88" s="454">
        <f t="shared" si="42"/>
        <v>0</v>
      </c>
      <c r="U88" s="454">
        <f t="shared" si="42"/>
        <v>0</v>
      </c>
      <c r="V88" s="454">
        <f t="shared" si="42"/>
        <v>0</v>
      </c>
      <c r="W88" s="454">
        <f t="shared" si="42"/>
        <v>0</v>
      </c>
      <c r="Y88" s="410">
        <f>+'UWC2 Fee Based Programs'!E28</f>
        <v>0</v>
      </c>
      <c r="Z88" s="410">
        <f>+'UWC2 Fee Based Programs'!H28</f>
        <v>0</v>
      </c>
      <c r="AA88" s="410">
        <f>+'UWC2 Fee Based Programs'!K28</f>
        <v>0</v>
      </c>
      <c r="AB88" s="410">
        <f>+'UWC2 Fee Based Programs'!L28</f>
        <v>0</v>
      </c>
      <c r="AC88" s="410">
        <f>+'UWC2 Fee Based Programs'!O28</f>
        <v>0</v>
      </c>
      <c r="AD88" s="410">
        <f>+'UWC2 Fee Based Programs'!P28</f>
        <v>0</v>
      </c>
    </row>
    <row r="89" spans="1:30" x14ac:dyDescent="0.45">
      <c r="A89" s="23"/>
      <c r="B89" s="23"/>
      <c r="C89" s="23"/>
      <c r="D89" s="23"/>
      <c r="E89" s="23"/>
      <c r="F89" s="23"/>
      <c r="G89" s="23"/>
      <c r="H89" s="23"/>
      <c r="I89" s="23"/>
      <c r="J89" s="23"/>
      <c r="L89" s="47"/>
      <c r="N89" s="39"/>
      <c r="O89" s="39" t="s">
        <v>177</v>
      </c>
      <c r="P89" s="127"/>
      <c r="Q89" s="127" t="str">
        <f t="shared" ref="Q89:W89" si="43">IFERROR((Q88-P88)/P88,"")</f>
        <v/>
      </c>
      <c r="R89" s="127" t="str">
        <f t="shared" si="43"/>
        <v/>
      </c>
      <c r="S89" s="127" t="str">
        <f t="shared" si="43"/>
        <v/>
      </c>
      <c r="T89" s="127" t="str">
        <f t="shared" si="43"/>
        <v/>
      </c>
      <c r="U89" s="127" t="str">
        <f t="shared" si="43"/>
        <v/>
      </c>
      <c r="V89" s="127" t="str">
        <f t="shared" si="43"/>
        <v/>
      </c>
      <c r="W89" s="127" t="str">
        <f t="shared" si="43"/>
        <v/>
      </c>
    </row>
    <row r="90" spans="1:30" x14ac:dyDescent="0.45">
      <c r="A90" s="23"/>
      <c r="B90" s="23"/>
      <c r="C90" s="23"/>
      <c r="D90" s="23"/>
      <c r="E90" s="23"/>
      <c r="F90" s="23"/>
      <c r="G90" s="23"/>
      <c r="H90" s="23"/>
      <c r="I90" s="23"/>
      <c r="J90" s="23"/>
      <c r="L90" s="47"/>
      <c r="N90" s="24" t="s">
        <v>194</v>
      </c>
      <c r="P90" s="128">
        <f t="shared" ref="P90:AD90" si="44">+P86-P88</f>
        <v>0</v>
      </c>
      <c r="Q90" s="128">
        <f t="shared" si="44"/>
        <v>0</v>
      </c>
      <c r="R90" s="128">
        <f t="shared" si="44"/>
        <v>0</v>
      </c>
      <c r="S90" s="128">
        <f t="shared" si="44"/>
        <v>0</v>
      </c>
      <c r="T90" s="128">
        <f t="shared" si="44"/>
        <v>0</v>
      </c>
      <c r="U90" s="128">
        <f t="shared" si="44"/>
        <v>0</v>
      </c>
      <c r="V90" s="128">
        <f t="shared" si="44"/>
        <v>0</v>
      </c>
      <c r="W90" s="128">
        <f t="shared" si="44"/>
        <v>0</v>
      </c>
      <c r="Y90" s="128">
        <f t="shared" si="44"/>
        <v>0</v>
      </c>
      <c r="Z90" s="128">
        <f t="shared" si="44"/>
        <v>0</v>
      </c>
      <c r="AA90" s="128">
        <f t="shared" si="44"/>
        <v>0</v>
      </c>
      <c r="AB90" s="128">
        <f t="shared" si="44"/>
        <v>0</v>
      </c>
      <c r="AC90" s="128">
        <f t="shared" si="44"/>
        <v>0</v>
      </c>
      <c r="AD90" s="128">
        <f t="shared" si="44"/>
        <v>0</v>
      </c>
    </row>
    <row r="91" spans="1:30" x14ac:dyDescent="0.45">
      <c r="A91" s="23"/>
      <c r="B91" s="23"/>
      <c r="C91" s="23"/>
      <c r="D91" s="23"/>
      <c r="E91" s="23"/>
      <c r="F91" s="23"/>
      <c r="G91" s="23"/>
      <c r="H91" s="23"/>
      <c r="I91" s="23"/>
      <c r="J91" s="23"/>
      <c r="L91" s="47"/>
      <c r="N91" s="39"/>
      <c r="O91" s="39" t="s">
        <v>177</v>
      </c>
      <c r="P91" s="129"/>
      <c r="Q91" s="174" t="str">
        <f t="shared" ref="Q91:W91" si="45">IFERROR(IF(Q90&lt;0,(Q90-P90)/ABS(P90),(Q90-P90)/(P90)),"")</f>
        <v/>
      </c>
      <c r="R91" s="174" t="str">
        <f t="shared" si="45"/>
        <v/>
      </c>
      <c r="S91" s="174" t="str">
        <f t="shared" si="45"/>
        <v/>
      </c>
      <c r="T91" s="174" t="str">
        <f t="shared" si="45"/>
        <v/>
      </c>
      <c r="U91" s="174" t="str">
        <f t="shared" si="45"/>
        <v/>
      </c>
      <c r="V91" s="174" t="str">
        <f t="shared" si="45"/>
        <v/>
      </c>
      <c r="W91" s="174" t="str">
        <f t="shared" si="45"/>
        <v/>
      </c>
    </row>
    <row r="92" spans="1:30" x14ac:dyDescent="0.45">
      <c r="A92" s="23"/>
      <c r="B92" s="23"/>
      <c r="C92" s="23"/>
      <c r="D92" s="23"/>
      <c r="E92" s="23"/>
      <c r="F92" s="23"/>
      <c r="G92" s="23"/>
      <c r="H92" s="23"/>
      <c r="I92" s="23"/>
      <c r="J92" s="23"/>
    </row>
    <row r="93" spans="1:30" x14ac:dyDescent="0.45">
      <c r="A93" s="23"/>
      <c r="B93" s="23"/>
      <c r="C93" s="23"/>
      <c r="D93" s="23"/>
      <c r="E93" s="23"/>
      <c r="F93" s="23"/>
      <c r="G93" s="23"/>
      <c r="H93" s="23"/>
      <c r="I93" s="23"/>
      <c r="J93" s="23"/>
    </row>
    <row r="94" spans="1:30" x14ac:dyDescent="0.45">
      <c r="A94" s="23"/>
      <c r="B94" s="23"/>
      <c r="C94" s="23"/>
      <c r="D94" s="23"/>
      <c r="E94" s="23"/>
      <c r="F94" s="23"/>
      <c r="G94" s="23"/>
      <c r="H94" s="23"/>
      <c r="I94" s="23"/>
      <c r="J94" s="23"/>
      <c r="M94" s="641" t="s">
        <v>197</v>
      </c>
      <c r="N94" s="641"/>
      <c r="O94" s="641"/>
      <c r="P94" s="641"/>
      <c r="Q94" s="641"/>
      <c r="R94" s="641"/>
      <c r="S94" s="641"/>
      <c r="T94" s="641"/>
      <c r="U94" s="641"/>
      <c r="V94" s="641"/>
      <c r="W94" s="641"/>
    </row>
    <row r="95" spans="1:30" x14ac:dyDescent="0.45">
      <c r="A95" s="23"/>
      <c r="B95" s="23"/>
      <c r="C95" s="23"/>
      <c r="D95" s="23"/>
      <c r="E95" s="23"/>
      <c r="F95" s="23"/>
      <c r="G95" s="23"/>
      <c r="H95" s="23"/>
      <c r="I95" s="23"/>
      <c r="J95" s="23"/>
      <c r="M95" s="26" t="s">
        <v>198</v>
      </c>
    </row>
    <row r="96" spans="1:30" x14ac:dyDescent="0.45">
      <c r="A96" s="23"/>
      <c r="B96" s="23"/>
      <c r="C96" s="23"/>
      <c r="D96" s="23"/>
      <c r="E96" s="23"/>
      <c r="F96" s="23"/>
      <c r="G96" s="23"/>
      <c r="H96" s="23"/>
      <c r="I96" s="23"/>
      <c r="J96" s="23"/>
      <c r="N96" s="24" t="s">
        <v>176</v>
      </c>
      <c r="P96" s="452">
        <f>+P6+P14</f>
        <v>0</v>
      </c>
      <c r="Q96" s="452">
        <f t="shared" ref="Q96:W98" si="46">+Q6+Q14</f>
        <v>0</v>
      </c>
      <c r="R96" s="452">
        <f>+R6+R14</f>
        <v>0</v>
      </c>
      <c r="S96" s="452">
        <f t="shared" si="46"/>
        <v>0</v>
      </c>
      <c r="T96" s="452">
        <f t="shared" si="46"/>
        <v>0</v>
      </c>
      <c r="U96" s="452">
        <f t="shared" si="46"/>
        <v>0</v>
      </c>
      <c r="V96" s="452">
        <f t="shared" si="46"/>
        <v>0</v>
      </c>
      <c r="W96" s="452">
        <f t="shared" si="46"/>
        <v>0</v>
      </c>
    </row>
    <row r="97" spans="1:23" x14ac:dyDescent="0.45">
      <c r="A97" s="23"/>
      <c r="B97" s="23"/>
      <c r="C97" s="23"/>
      <c r="D97" s="23"/>
      <c r="E97" s="23"/>
      <c r="F97" s="23"/>
      <c r="G97" s="23"/>
      <c r="H97" s="23"/>
      <c r="I97" s="23"/>
      <c r="J97" s="23"/>
      <c r="N97" s="54"/>
      <c r="O97" s="54" t="s">
        <v>177</v>
      </c>
      <c r="P97" s="127"/>
      <c r="Q97" s="127" t="str">
        <f t="shared" ref="Q97:W97" si="47">IFERROR((Q96-P96)/P96,"")</f>
        <v/>
      </c>
      <c r="R97" s="127" t="str">
        <f t="shared" si="47"/>
        <v/>
      </c>
      <c r="S97" s="127" t="str">
        <f t="shared" si="47"/>
        <v/>
      </c>
      <c r="T97" s="127" t="str">
        <f t="shared" si="47"/>
        <v/>
      </c>
      <c r="U97" s="127" t="str">
        <f t="shared" si="47"/>
        <v/>
      </c>
      <c r="V97" s="127" t="str">
        <f t="shared" si="47"/>
        <v/>
      </c>
      <c r="W97" s="127" t="str">
        <f t="shared" si="47"/>
        <v/>
      </c>
    </row>
    <row r="98" spans="1:23" x14ac:dyDescent="0.45">
      <c r="A98" s="23"/>
      <c r="B98" s="23"/>
      <c r="C98" s="23"/>
      <c r="D98" s="23"/>
      <c r="E98" s="23"/>
      <c r="F98" s="23"/>
      <c r="G98" s="23"/>
      <c r="H98" s="23"/>
      <c r="I98" s="23"/>
      <c r="J98" s="23"/>
      <c r="N98" s="24" t="s">
        <v>179</v>
      </c>
      <c r="P98" s="452">
        <f>+P8+P16</f>
        <v>0</v>
      </c>
      <c r="Q98" s="452">
        <f t="shared" si="46"/>
        <v>0</v>
      </c>
      <c r="R98" s="452">
        <f>+R8+R16</f>
        <v>0</v>
      </c>
      <c r="S98" s="452">
        <f t="shared" si="46"/>
        <v>0</v>
      </c>
      <c r="T98" s="452">
        <f t="shared" si="46"/>
        <v>0</v>
      </c>
      <c r="U98" s="452">
        <f t="shared" si="46"/>
        <v>0</v>
      </c>
      <c r="V98" s="452">
        <f t="shared" si="46"/>
        <v>0</v>
      </c>
      <c r="W98" s="452">
        <f t="shared" si="46"/>
        <v>0</v>
      </c>
    </row>
    <row r="99" spans="1:23" x14ac:dyDescent="0.45">
      <c r="A99" s="23"/>
      <c r="B99" s="23"/>
      <c r="C99" s="23"/>
      <c r="D99" s="23"/>
      <c r="E99" s="23"/>
      <c r="F99" s="23"/>
      <c r="G99" s="23"/>
      <c r="H99" s="23"/>
      <c r="I99" s="23"/>
      <c r="J99" s="23"/>
      <c r="N99" s="54"/>
      <c r="O99" s="54" t="s">
        <v>177</v>
      </c>
      <c r="P99" s="127"/>
      <c r="Q99" s="127" t="str">
        <f t="shared" ref="Q99:W99" si="48">IFERROR((Q98-P98)/P98,"")</f>
        <v/>
      </c>
      <c r="R99" s="127" t="str">
        <f t="shared" si="48"/>
        <v/>
      </c>
      <c r="S99" s="127" t="str">
        <f t="shared" si="48"/>
        <v/>
      </c>
      <c r="T99" s="127" t="str">
        <f t="shared" si="48"/>
        <v/>
      </c>
      <c r="U99" s="127" t="str">
        <f t="shared" si="48"/>
        <v/>
      </c>
      <c r="V99" s="127" t="str">
        <f t="shared" si="48"/>
        <v/>
      </c>
      <c r="W99" s="127" t="str">
        <f t="shared" si="48"/>
        <v/>
      </c>
    </row>
    <row r="100" spans="1:23" x14ac:dyDescent="0.45">
      <c r="A100" s="23"/>
      <c r="B100" s="23"/>
      <c r="C100" s="23"/>
      <c r="D100" s="23"/>
      <c r="E100" s="23"/>
      <c r="F100" s="23"/>
      <c r="G100" s="23"/>
      <c r="H100" s="23"/>
      <c r="I100" s="23"/>
      <c r="J100" s="23"/>
      <c r="N100" s="24" t="s">
        <v>181</v>
      </c>
      <c r="P100" s="128">
        <f t="shared" ref="P100:W100" si="49">+P96-P98</f>
        <v>0</v>
      </c>
      <c r="Q100" s="128">
        <f t="shared" si="49"/>
        <v>0</v>
      </c>
      <c r="R100" s="128">
        <f t="shared" si="49"/>
        <v>0</v>
      </c>
      <c r="S100" s="128">
        <f t="shared" si="49"/>
        <v>0</v>
      </c>
      <c r="T100" s="128">
        <f t="shared" si="49"/>
        <v>0</v>
      </c>
      <c r="U100" s="128">
        <f t="shared" si="49"/>
        <v>0</v>
      </c>
      <c r="V100" s="128">
        <f t="shared" si="49"/>
        <v>0</v>
      </c>
      <c r="W100" s="128">
        <f t="shared" si="49"/>
        <v>0</v>
      </c>
    </row>
    <row r="101" spans="1:23" x14ac:dyDescent="0.45">
      <c r="A101" s="23"/>
      <c r="B101" s="23"/>
      <c r="C101" s="23"/>
      <c r="D101" s="23"/>
      <c r="E101" s="23"/>
      <c r="F101" s="23"/>
      <c r="G101" s="23"/>
      <c r="H101" s="23"/>
      <c r="I101" s="23"/>
      <c r="J101" s="23"/>
      <c r="N101" s="57"/>
      <c r="O101" s="57" t="s">
        <v>177</v>
      </c>
      <c r="P101" s="129"/>
      <c r="Q101" s="174" t="str">
        <f t="shared" ref="Q101:W101" si="50">IFERROR(IF(Q100&lt;0,(Q100-P100)/ABS(P100),(Q100-P100)/(P100)),"")</f>
        <v/>
      </c>
      <c r="R101" s="174" t="str">
        <f t="shared" si="50"/>
        <v/>
      </c>
      <c r="S101" s="174" t="str">
        <f t="shared" si="50"/>
        <v/>
      </c>
      <c r="T101" s="174" t="str">
        <f t="shared" si="50"/>
        <v/>
      </c>
      <c r="U101" s="174" t="str">
        <f t="shared" si="50"/>
        <v/>
      </c>
      <c r="V101" s="174" t="str">
        <f t="shared" si="50"/>
        <v/>
      </c>
      <c r="W101" s="174" t="str">
        <f t="shared" si="50"/>
        <v/>
      </c>
    </row>
    <row r="102" spans="1:23" x14ac:dyDescent="0.45">
      <c r="A102" s="23"/>
      <c r="B102" s="23"/>
      <c r="C102" s="23"/>
      <c r="D102" s="23"/>
      <c r="E102" s="23"/>
      <c r="F102" s="23"/>
      <c r="G102" s="23"/>
      <c r="H102" s="23"/>
      <c r="I102" s="23"/>
      <c r="J102" s="23"/>
    </row>
    <row r="103" spans="1:23" x14ac:dyDescent="0.45">
      <c r="A103" s="23"/>
      <c r="B103" s="23"/>
      <c r="C103" s="23"/>
      <c r="D103" s="23"/>
      <c r="E103" s="23"/>
      <c r="F103" s="23"/>
      <c r="G103" s="23"/>
      <c r="H103" s="23"/>
      <c r="I103" s="23"/>
      <c r="J103" s="23"/>
      <c r="M103" s="26" t="s">
        <v>199</v>
      </c>
    </row>
    <row r="104" spans="1:23" x14ac:dyDescent="0.45">
      <c r="A104" s="23"/>
      <c r="B104" s="23"/>
      <c r="C104" s="23"/>
      <c r="D104" s="23"/>
      <c r="E104" s="23"/>
      <c r="F104" s="23"/>
      <c r="G104" s="23"/>
      <c r="H104" s="23"/>
      <c r="I104" s="23"/>
      <c r="J104" s="23"/>
      <c r="N104" s="24" t="s">
        <v>176</v>
      </c>
      <c r="P104" s="452">
        <f>+P22+P38+P46</f>
        <v>0</v>
      </c>
      <c r="Q104" s="452">
        <f t="shared" ref="Q104:W104" si="51">+Q22+Q38+Q46</f>
        <v>0</v>
      </c>
      <c r="R104" s="452">
        <f>+R22+R38+R46</f>
        <v>0</v>
      </c>
      <c r="S104" s="452">
        <f t="shared" si="51"/>
        <v>0</v>
      </c>
      <c r="T104" s="452">
        <f t="shared" si="51"/>
        <v>0</v>
      </c>
      <c r="U104" s="452">
        <f t="shared" si="51"/>
        <v>0</v>
      </c>
      <c r="V104" s="452">
        <f t="shared" si="51"/>
        <v>0</v>
      </c>
      <c r="W104" s="452">
        <f t="shared" si="51"/>
        <v>0</v>
      </c>
    </row>
    <row r="105" spans="1:23" x14ac:dyDescent="0.45">
      <c r="A105" s="23"/>
      <c r="B105" s="23"/>
      <c r="C105" s="23"/>
      <c r="D105" s="23"/>
      <c r="E105" s="23"/>
      <c r="F105" s="23"/>
      <c r="G105" s="23"/>
      <c r="H105" s="23"/>
      <c r="I105" s="23"/>
      <c r="J105" s="23"/>
      <c r="N105" s="54"/>
      <c r="O105" s="54" t="s">
        <v>177</v>
      </c>
      <c r="P105" s="127"/>
      <c r="Q105" s="127" t="str">
        <f t="shared" ref="Q105:W105" si="52">IFERROR((Q104-P104)/P104,"")</f>
        <v/>
      </c>
      <c r="R105" s="127" t="str">
        <f t="shared" si="52"/>
        <v/>
      </c>
      <c r="S105" s="127" t="str">
        <f t="shared" si="52"/>
        <v/>
      </c>
      <c r="T105" s="127" t="str">
        <f t="shared" si="52"/>
        <v/>
      </c>
      <c r="U105" s="127" t="str">
        <f t="shared" si="52"/>
        <v/>
      </c>
      <c r="V105" s="127" t="str">
        <f t="shared" si="52"/>
        <v/>
      </c>
      <c r="W105" s="127" t="str">
        <f t="shared" si="52"/>
        <v/>
      </c>
    </row>
    <row r="106" spans="1:23" x14ac:dyDescent="0.45">
      <c r="A106" s="23"/>
      <c r="B106" s="23"/>
      <c r="C106" s="23"/>
      <c r="D106" s="23"/>
      <c r="E106" s="23"/>
      <c r="F106" s="23"/>
      <c r="G106" s="23"/>
      <c r="H106" s="23"/>
      <c r="I106" s="23"/>
      <c r="J106" s="23"/>
      <c r="N106" s="24" t="s">
        <v>179</v>
      </c>
      <c r="P106" s="452">
        <f>+P24+P40+P48</f>
        <v>0</v>
      </c>
      <c r="Q106" s="452">
        <f t="shared" ref="Q106:W106" si="53">+Q24+Q40+Q48</f>
        <v>0</v>
      </c>
      <c r="R106" s="452">
        <f>+R24+R40+R48</f>
        <v>0</v>
      </c>
      <c r="S106" s="452">
        <f t="shared" si="53"/>
        <v>0</v>
      </c>
      <c r="T106" s="452">
        <f t="shared" si="53"/>
        <v>0</v>
      </c>
      <c r="U106" s="452">
        <f t="shared" si="53"/>
        <v>0</v>
      </c>
      <c r="V106" s="452">
        <f t="shared" si="53"/>
        <v>0</v>
      </c>
      <c r="W106" s="452">
        <f t="shared" si="53"/>
        <v>0</v>
      </c>
    </row>
    <row r="107" spans="1:23" x14ac:dyDescent="0.45">
      <c r="A107" s="23"/>
      <c r="B107" s="23"/>
      <c r="C107" s="23"/>
      <c r="D107" s="23"/>
      <c r="E107" s="23"/>
      <c r="F107" s="23"/>
      <c r="G107" s="23"/>
      <c r="H107" s="23"/>
      <c r="I107" s="23"/>
      <c r="J107" s="23"/>
      <c r="N107" s="54"/>
      <c r="O107" s="54" t="s">
        <v>177</v>
      </c>
      <c r="P107" s="127"/>
      <c r="Q107" s="127" t="str">
        <f t="shared" ref="Q107:W107" si="54">IFERROR((Q106-P106)/P106,"")</f>
        <v/>
      </c>
      <c r="R107" s="127" t="str">
        <f t="shared" si="54"/>
        <v/>
      </c>
      <c r="S107" s="127" t="str">
        <f t="shared" si="54"/>
        <v/>
      </c>
      <c r="T107" s="127" t="str">
        <f t="shared" si="54"/>
        <v/>
      </c>
      <c r="U107" s="127" t="str">
        <f t="shared" si="54"/>
        <v/>
      </c>
      <c r="V107" s="127" t="str">
        <f t="shared" si="54"/>
        <v/>
      </c>
      <c r="W107" s="127" t="str">
        <f t="shared" si="54"/>
        <v/>
      </c>
    </row>
    <row r="108" spans="1:23" x14ac:dyDescent="0.45">
      <c r="A108" s="23"/>
      <c r="B108" s="23"/>
      <c r="C108" s="23"/>
      <c r="D108" s="23"/>
      <c r="E108" s="23"/>
      <c r="F108" s="23"/>
      <c r="G108" s="23"/>
      <c r="H108" s="23"/>
      <c r="I108" s="23"/>
      <c r="J108" s="23"/>
      <c r="N108" s="24" t="s">
        <v>181</v>
      </c>
      <c r="P108" s="128">
        <f t="shared" ref="P108:W108" si="55">+P104-P106</f>
        <v>0</v>
      </c>
      <c r="Q108" s="128">
        <f t="shared" si="55"/>
        <v>0</v>
      </c>
      <c r="R108" s="128">
        <f t="shared" si="55"/>
        <v>0</v>
      </c>
      <c r="S108" s="128">
        <f t="shared" si="55"/>
        <v>0</v>
      </c>
      <c r="T108" s="128">
        <f t="shared" si="55"/>
        <v>0</v>
      </c>
      <c r="U108" s="128">
        <f t="shared" si="55"/>
        <v>0</v>
      </c>
      <c r="V108" s="128">
        <f t="shared" si="55"/>
        <v>0</v>
      </c>
      <c r="W108" s="128">
        <f t="shared" si="55"/>
        <v>0</v>
      </c>
    </row>
    <row r="109" spans="1:23" x14ac:dyDescent="0.45">
      <c r="A109" s="23"/>
      <c r="B109" s="23"/>
      <c r="C109" s="23"/>
      <c r="D109" s="23"/>
      <c r="E109" s="23"/>
      <c r="F109" s="23"/>
      <c r="G109" s="23"/>
      <c r="H109" s="23"/>
      <c r="I109" s="23"/>
      <c r="J109" s="23"/>
      <c r="N109" s="57"/>
      <c r="O109" s="57" t="s">
        <v>177</v>
      </c>
      <c r="P109" s="129"/>
      <c r="Q109" s="174" t="str">
        <f>IFERROR(IF(Q108&lt;0,(Q108-P108)/ABS(P108),(Q108-P108)/(P108)),"")</f>
        <v/>
      </c>
      <c r="R109" s="127" t="str">
        <f t="shared" ref="R109:W109" si="56">IFERROR((R108-Q108)/Q108,"")</f>
        <v/>
      </c>
      <c r="S109" s="127" t="str">
        <f t="shared" si="56"/>
        <v/>
      </c>
      <c r="T109" s="127" t="str">
        <f t="shared" si="56"/>
        <v/>
      </c>
      <c r="U109" s="127" t="str">
        <f t="shared" si="56"/>
        <v/>
      </c>
      <c r="V109" s="127" t="str">
        <f t="shared" si="56"/>
        <v/>
      </c>
      <c r="W109" s="127" t="str">
        <f t="shared" si="56"/>
        <v/>
      </c>
    </row>
    <row r="110" spans="1:23" x14ac:dyDescent="0.45">
      <c r="A110" s="23"/>
      <c r="B110" s="23"/>
      <c r="C110" s="23"/>
      <c r="D110" s="23"/>
      <c r="E110" s="23"/>
      <c r="F110" s="23"/>
      <c r="G110" s="23"/>
      <c r="H110" s="23"/>
      <c r="I110" s="23"/>
      <c r="J110" s="23"/>
    </row>
    <row r="111" spans="1:23" x14ac:dyDescent="0.45">
      <c r="A111" s="23"/>
      <c r="B111" s="23"/>
      <c r="C111" s="23"/>
      <c r="D111" s="23"/>
      <c r="E111" s="23"/>
      <c r="F111" s="23"/>
      <c r="G111" s="23"/>
      <c r="H111" s="23"/>
      <c r="I111" s="23"/>
      <c r="J111" s="23"/>
      <c r="M111" s="26" t="s">
        <v>70</v>
      </c>
    </row>
    <row r="112" spans="1:23" x14ac:dyDescent="0.45">
      <c r="A112" s="23"/>
      <c r="B112" s="23"/>
      <c r="C112" s="23"/>
      <c r="D112" s="23"/>
      <c r="E112" s="23"/>
      <c r="F112" s="23"/>
      <c r="G112" s="23"/>
      <c r="H112" s="23"/>
      <c r="I112" s="23"/>
      <c r="J112" s="23"/>
      <c r="N112" s="24" t="s">
        <v>176</v>
      </c>
      <c r="P112" s="452">
        <f>+P54</f>
        <v>0</v>
      </c>
      <c r="Q112" s="452">
        <f t="shared" ref="Q112:W112" si="57">+Q54</f>
        <v>0</v>
      </c>
      <c r="R112" s="452">
        <f>+R54</f>
        <v>0</v>
      </c>
      <c r="S112" s="452">
        <f t="shared" si="57"/>
        <v>0</v>
      </c>
      <c r="T112" s="452">
        <f t="shared" si="57"/>
        <v>0</v>
      </c>
      <c r="U112" s="452">
        <f t="shared" si="57"/>
        <v>0</v>
      </c>
      <c r="V112" s="452">
        <f t="shared" si="57"/>
        <v>0</v>
      </c>
      <c r="W112" s="452">
        <f t="shared" si="57"/>
        <v>0</v>
      </c>
    </row>
    <row r="113" spans="1:23" x14ac:dyDescent="0.45">
      <c r="A113" s="23"/>
      <c r="B113" s="23"/>
      <c r="C113" s="23"/>
      <c r="D113" s="23"/>
      <c r="E113" s="23"/>
      <c r="F113" s="23"/>
      <c r="G113" s="23"/>
      <c r="H113" s="23"/>
      <c r="I113" s="23"/>
      <c r="J113" s="23"/>
      <c r="N113" s="54"/>
      <c r="O113" s="54" t="s">
        <v>177</v>
      </c>
      <c r="P113" s="127"/>
      <c r="Q113" s="127" t="str">
        <f t="shared" ref="Q113:W113" si="58">IFERROR((Q112-P112)/P112,"")</f>
        <v/>
      </c>
      <c r="R113" s="127" t="str">
        <f t="shared" si="58"/>
        <v/>
      </c>
      <c r="S113" s="127" t="str">
        <f t="shared" si="58"/>
        <v/>
      </c>
      <c r="T113" s="127" t="str">
        <f t="shared" si="58"/>
        <v/>
      </c>
      <c r="U113" s="127" t="str">
        <f t="shared" si="58"/>
        <v/>
      </c>
      <c r="V113" s="127" t="str">
        <f t="shared" si="58"/>
        <v/>
      </c>
      <c r="W113" s="127" t="str">
        <f t="shared" si="58"/>
        <v/>
      </c>
    </row>
    <row r="114" spans="1:23" x14ac:dyDescent="0.45">
      <c r="A114" s="23"/>
      <c r="B114" s="23"/>
      <c r="C114" s="23"/>
      <c r="D114" s="23"/>
      <c r="E114" s="23"/>
      <c r="F114" s="23"/>
      <c r="G114" s="23"/>
      <c r="H114" s="23"/>
      <c r="I114" s="23"/>
      <c r="J114" s="23"/>
      <c r="N114" s="24" t="s">
        <v>179</v>
      </c>
      <c r="P114" s="452">
        <f>+P56</f>
        <v>0</v>
      </c>
      <c r="Q114" s="452">
        <f t="shared" ref="Q114:W114" si="59">+Q56</f>
        <v>0</v>
      </c>
      <c r="R114" s="452">
        <f t="shared" si="59"/>
        <v>0</v>
      </c>
      <c r="S114" s="452">
        <f t="shared" si="59"/>
        <v>0</v>
      </c>
      <c r="T114" s="452">
        <f t="shared" si="59"/>
        <v>0</v>
      </c>
      <c r="U114" s="452">
        <f t="shared" si="59"/>
        <v>0</v>
      </c>
      <c r="V114" s="452">
        <f t="shared" si="59"/>
        <v>0</v>
      </c>
      <c r="W114" s="452">
        <f t="shared" si="59"/>
        <v>0</v>
      </c>
    </row>
    <row r="115" spans="1:23" x14ac:dyDescent="0.45">
      <c r="A115" s="23"/>
      <c r="B115" s="23"/>
      <c r="C115" s="23"/>
      <c r="D115" s="23"/>
      <c r="E115" s="23"/>
      <c r="F115" s="23"/>
      <c r="G115" s="23"/>
      <c r="H115" s="23"/>
      <c r="I115" s="23"/>
      <c r="J115" s="23"/>
      <c r="N115" s="54"/>
      <c r="O115" s="54" t="s">
        <v>177</v>
      </c>
      <c r="P115" s="127"/>
      <c r="Q115" s="127" t="str">
        <f t="shared" ref="Q115:W115" si="60">IFERROR((Q114-P114)/P114,"")</f>
        <v/>
      </c>
      <c r="R115" s="127" t="str">
        <f t="shared" si="60"/>
        <v/>
      </c>
      <c r="S115" s="127" t="str">
        <f t="shared" si="60"/>
        <v/>
      </c>
      <c r="T115" s="127" t="str">
        <f t="shared" si="60"/>
        <v/>
      </c>
      <c r="U115" s="127" t="str">
        <f t="shared" si="60"/>
        <v/>
      </c>
      <c r="V115" s="127" t="str">
        <f t="shared" si="60"/>
        <v/>
      </c>
      <c r="W115" s="127" t="str">
        <f t="shared" si="60"/>
        <v/>
      </c>
    </row>
    <row r="116" spans="1:23" x14ac:dyDescent="0.45">
      <c r="A116" s="23"/>
      <c r="B116" s="23"/>
      <c r="C116" s="23"/>
      <c r="D116" s="23"/>
      <c r="E116" s="23"/>
      <c r="F116" s="23"/>
      <c r="G116" s="23"/>
      <c r="H116" s="23"/>
      <c r="I116" s="23"/>
      <c r="J116" s="23"/>
      <c r="N116" s="24" t="s">
        <v>181</v>
      </c>
      <c r="P116" s="128">
        <f t="shared" ref="P116:W116" si="61">+P112-P114</f>
        <v>0</v>
      </c>
      <c r="Q116" s="128">
        <f t="shared" si="61"/>
        <v>0</v>
      </c>
      <c r="R116" s="128">
        <f t="shared" si="61"/>
        <v>0</v>
      </c>
      <c r="S116" s="128">
        <f t="shared" si="61"/>
        <v>0</v>
      </c>
      <c r="T116" s="128">
        <f t="shared" si="61"/>
        <v>0</v>
      </c>
      <c r="U116" s="128">
        <f t="shared" si="61"/>
        <v>0</v>
      </c>
      <c r="V116" s="128">
        <f t="shared" si="61"/>
        <v>0</v>
      </c>
      <c r="W116" s="128">
        <f t="shared" si="61"/>
        <v>0</v>
      </c>
    </row>
    <row r="117" spans="1:23" x14ac:dyDescent="0.45">
      <c r="A117" s="23"/>
      <c r="B117" s="23"/>
      <c r="C117" s="23"/>
      <c r="D117" s="23"/>
      <c r="E117" s="23"/>
      <c r="F117" s="23"/>
      <c r="G117" s="23"/>
      <c r="H117" s="23"/>
      <c r="I117" s="23"/>
      <c r="J117" s="23"/>
      <c r="N117" s="57"/>
      <c r="O117" s="57" t="s">
        <v>177</v>
      </c>
      <c r="P117" s="129"/>
      <c r="Q117" s="174" t="str">
        <f t="shared" ref="Q117:W117" si="62">IFERROR(IF(Q116&lt;0,(Q116-P116)/ABS(P116),(Q116-P116)/(P116)),"")</f>
        <v/>
      </c>
      <c r="R117" s="174" t="str">
        <f t="shared" si="62"/>
        <v/>
      </c>
      <c r="S117" s="174" t="str">
        <f t="shared" si="62"/>
        <v/>
      </c>
      <c r="T117" s="174" t="str">
        <f t="shared" si="62"/>
        <v/>
      </c>
      <c r="U117" s="174" t="str">
        <f t="shared" si="62"/>
        <v/>
      </c>
      <c r="V117" s="174" t="str">
        <f t="shared" si="62"/>
        <v/>
      </c>
      <c r="W117" s="174" t="str">
        <f t="shared" si="62"/>
        <v/>
      </c>
    </row>
    <row r="118" spans="1:23" x14ac:dyDescent="0.45">
      <c r="A118" s="23"/>
      <c r="B118" s="23"/>
      <c r="C118" s="23"/>
      <c r="D118" s="23"/>
      <c r="E118" s="23"/>
      <c r="F118" s="23"/>
      <c r="G118" s="23"/>
      <c r="H118" s="23"/>
      <c r="I118" s="23"/>
      <c r="J118" s="23"/>
    </row>
    <row r="119" spans="1:23" x14ac:dyDescent="0.45">
      <c r="A119" s="23"/>
      <c r="B119" s="23"/>
      <c r="C119" s="23"/>
      <c r="D119" s="23"/>
      <c r="E119" s="23"/>
      <c r="F119" s="23"/>
      <c r="G119" s="23"/>
      <c r="H119" s="23"/>
      <c r="I119" s="23"/>
      <c r="J119" s="23"/>
      <c r="M119" s="26" t="s">
        <v>200</v>
      </c>
    </row>
    <row r="120" spans="1:23" x14ac:dyDescent="0.45">
      <c r="N120" s="24" t="s">
        <v>176</v>
      </c>
      <c r="P120" s="452">
        <f>+P62</f>
        <v>0</v>
      </c>
      <c r="Q120" s="452">
        <f t="shared" ref="Q120:W120" si="63">+Q62</f>
        <v>0</v>
      </c>
      <c r="R120" s="452">
        <f>+R62</f>
        <v>0</v>
      </c>
      <c r="S120" s="452">
        <f t="shared" si="63"/>
        <v>0</v>
      </c>
      <c r="T120" s="452">
        <f t="shared" si="63"/>
        <v>0</v>
      </c>
      <c r="U120" s="452">
        <f t="shared" si="63"/>
        <v>0</v>
      </c>
      <c r="V120" s="452">
        <f t="shared" si="63"/>
        <v>0</v>
      </c>
      <c r="W120" s="452">
        <f t="shared" si="63"/>
        <v>0</v>
      </c>
    </row>
    <row r="121" spans="1:23" x14ac:dyDescent="0.45">
      <c r="N121" s="54"/>
      <c r="O121" s="54" t="s">
        <v>177</v>
      </c>
      <c r="P121" s="127"/>
      <c r="Q121" s="127" t="str">
        <f t="shared" ref="Q121:W121" si="64">IFERROR((Q120-P120)/P120,"")</f>
        <v/>
      </c>
      <c r="R121" s="127" t="str">
        <f t="shared" si="64"/>
        <v/>
      </c>
      <c r="S121" s="127" t="str">
        <f t="shared" si="64"/>
        <v/>
      </c>
      <c r="T121" s="127" t="str">
        <f t="shared" si="64"/>
        <v/>
      </c>
      <c r="U121" s="127" t="str">
        <f t="shared" si="64"/>
        <v/>
      </c>
      <c r="V121" s="127" t="str">
        <f t="shared" si="64"/>
        <v/>
      </c>
      <c r="W121" s="127" t="str">
        <f t="shared" si="64"/>
        <v/>
      </c>
    </row>
    <row r="122" spans="1:23" x14ac:dyDescent="0.45">
      <c r="N122" s="24" t="s">
        <v>179</v>
      </c>
      <c r="P122" s="452">
        <f>+P64</f>
        <v>0</v>
      </c>
      <c r="Q122" s="452">
        <f t="shared" ref="Q122:W122" si="65">+Q64</f>
        <v>0</v>
      </c>
      <c r="R122" s="452">
        <f t="shared" si="65"/>
        <v>0</v>
      </c>
      <c r="S122" s="452">
        <f t="shared" si="65"/>
        <v>0</v>
      </c>
      <c r="T122" s="452">
        <f t="shared" si="65"/>
        <v>0</v>
      </c>
      <c r="U122" s="452">
        <f t="shared" si="65"/>
        <v>0</v>
      </c>
      <c r="V122" s="452">
        <f t="shared" si="65"/>
        <v>0</v>
      </c>
      <c r="W122" s="452">
        <f t="shared" si="65"/>
        <v>0</v>
      </c>
    </row>
    <row r="123" spans="1:23" x14ac:dyDescent="0.45">
      <c r="N123" s="54"/>
      <c r="O123" s="54" t="s">
        <v>177</v>
      </c>
      <c r="P123" s="127"/>
      <c r="Q123" s="127" t="str">
        <f t="shared" ref="Q123:W123" si="66">IFERROR((Q122-P122)/P122,"")</f>
        <v/>
      </c>
      <c r="R123" s="127" t="str">
        <f t="shared" si="66"/>
        <v/>
      </c>
      <c r="S123" s="127" t="str">
        <f t="shared" si="66"/>
        <v/>
      </c>
      <c r="T123" s="127" t="str">
        <f t="shared" si="66"/>
        <v/>
      </c>
      <c r="U123" s="127" t="str">
        <f t="shared" si="66"/>
        <v/>
      </c>
      <c r="V123" s="127" t="str">
        <f t="shared" si="66"/>
        <v/>
      </c>
      <c r="W123" s="127" t="str">
        <f t="shared" si="66"/>
        <v/>
      </c>
    </row>
    <row r="124" spans="1:23" x14ac:dyDescent="0.45">
      <c r="N124" s="24" t="s">
        <v>181</v>
      </c>
      <c r="P124" s="128">
        <f>+P120-P122</f>
        <v>0</v>
      </c>
      <c r="Q124" s="128">
        <f t="shared" ref="Q124:W124" si="67">+Q120-Q122</f>
        <v>0</v>
      </c>
      <c r="R124" s="128">
        <f t="shared" si="67"/>
        <v>0</v>
      </c>
      <c r="S124" s="128">
        <f t="shared" si="67"/>
        <v>0</v>
      </c>
      <c r="T124" s="128">
        <f t="shared" si="67"/>
        <v>0</v>
      </c>
      <c r="U124" s="128">
        <f t="shared" si="67"/>
        <v>0</v>
      </c>
      <c r="V124" s="128">
        <f t="shared" si="67"/>
        <v>0</v>
      </c>
      <c r="W124" s="128">
        <f t="shared" si="67"/>
        <v>0</v>
      </c>
    </row>
    <row r="125" spans="1:23" x14ac:dyDescent="0.45">
      <c r="N125" s="57"/>
      <c r="O125" s="57" t="s">
        <v>177</v>
      </c>
      <c r="P125" s="129"/>
      <c r="Q125" s="174" t="str">
        <f t="shared" ref="Q125:W125" si="68">IFERROR(IF(Q124&lt;0,(Q124-P124)/ABS(P124),(Q124-P124)/(P124)),"")</f>
        <v/>
      </c>
      <c r="R125" s="174" t="str">
        <f t="shared" si="68"/>
        <v/>
      </c>
      <c r="S125" s="174" t="str">
        <f t="shared" si="68"/>
        <v/>
      </c>
      <c r="T125" s="174" t="str">
        <f t="shared" si="68"/>
        <v/>
      </c>
      <c r="U125" s="174" t="str">
        <f t="shared" si="68"/>
        <v/>
      </c>
      <c r="V125" s="174" t="str">
        <f t="shared" si="68"/>
        <v/>
      </c>
      <c r="W125" s="174" t="str">
        <f t="shared" si="68"/>
        <v/>
      </c>
    </row>
    <row r="127" spans="1:23" x14ac:dyDescent="0.45">
      <c r="M127" s="26" t="s">
        <v>83</v>
      </c>
    </row>
    <row r="128" spans="1:23" x14ac:dyDescent="0.45">
      <c r="N128" s="24" t="s">
        <v>176</v>
      </c>
      <c r="P128" s="452">
        <f t="shared" ref="P128:W128" si="69">+P70</f>
        <v>0</v>
      </c>
      <c r="Q128" s="452">
        <f t="shared" si="69"/>
        <v>0</v>
      </c>
      <c r="R128" s="452">
        <f t="shared" si="69"/>
        <v>0</v>
      </c>
      <c r="S128" s="452">
        <f t="shared" si="69"/>
        <v>0</v>
      </c>
      <c r="T128" s="452">
        <f t="shared" si="69"/>
        <v>0</v>
      </c>
      <c r="U128" s="452">
        <f t="shared" si="69"/>
        <v>0</v>
      </c>
      <c r="V128" s="452">
        <f t="shared" si="69"/>
        <v>0</v>
      </c>
      <c r="W128" s="452">
        <f t="shared" si="69"/>
        <v>0</v>
      </c>
    </row>
    <row r="129" spans="13:23" x14ac:dyDescent="0.45">
      <c r="N129" s="54"/>
      <c r="O129" s="54" t="s">
        <v>177</v>
      </c>
      <c r="P129" s="127"/>
      <c r="Q129" s="127" t="str">
        <f t="shared" ref="Q129:W129" si="70">IFERROR((Q128-P128)/P128,"")</f>
        <v/>
      </c>
      <c r="R129" s="127" t="str">
        <f t="shared" si="70"/>
        <v/>
      </c>
      <c r="S129" s="127" t="str">
        <f t="shared" si="70"/>
        <v/>
      </c>
      <c r="T129" s="127" t="str">
        <f t="shared" si="70"/>
        <v/>
      </c>
      <c r="U129" s="127" t="str">
        <f t="shared" si="70"/>
        <v/>
      </c>
      <c r="V129" s="127" t="str">
        <f t="shared" si="70"/>
        <v/>
      </c>
      <c r="W129" s="127" t="str">
        <f t="shared" si="70"/>
        <v/>
      </c>
    </row>
    <row r="130" spans="13:23" x14ac:dyDescent="0.45">
      <c r="N130" s="24" t="s">
        <v>179</v>
      </c>
      <c r="P130" s="452">
        <f t="shared" ref="P130:W130" si="71">+P72</f>
        <v>0</v>
      </c>
      <c r="Q130" s="452">
        <f t="shared" si="71"/>
        <v>0</v>
      </c>
      <c r="R130" s="452">
        <f t="shared" si="71"/>
        <v>0</v>
      </c>
      <c r="S130" s="452">
        <f t="shared" si="71"/>
        <v>0</v>
      </c>
      <c r="T130" s="452">
        <f t="shared" si="71"/>
        <v>0</v>
      </c>
      <c r="U130" s="452">
        <f t="shared" si="71"/>
        <v>0</v>
      </c>
      <c r="V130" s="452">
        <f t="shared" si="71"/>
        <v>0</v>
      </c>
      <c r="W130" s="452">
        <f t="shared" si="71"/>
        <v>0</v>
      </c>
    </row>
    <row r="131" spans="13:23" x14ac:dyDescent="0.45">
      <c r="N131" s="54"/>
      <c r="O131" s="54" t="s">
        <v>177</v>
      </c>
      <c r="P131" s="127"/>
      <c r="Q131" s="127" t="str">
        <f t="shared" ref="Q131:W131" si="72">IFERROR((Q130-P130)/P130,"")</f>
        <v/>
      </c>
      <c r="R131" s="127" t="str">
        <f t="shared" si="72"/>
        <v/>
      </c>
      <c r="S131" s="127" t="str">
        <f t="shared" si="72"/>
        <v/>
      </c>
      <c r="T131" s="127" t="str">
        <f t="shared" si="72"/>
        <v/>
      </c>
      <c r="U131" s="127" t="str">
        <f t="shared" si="72"/>
        <v/>
      </c>
      <c r="V131" s="127" t="str">
        <f t="shared" si="72"/>
        <v/>
      </c>
      <c r="W131" s="127" t="str">
        <f t="shared" si="72"/>
        <v/>
      </c>
    </row>
    <row r="132" spans="13:23" x14ac:dyDescent="0.45">
      <c r="N132" s="24" t="s">
        <v>181</v>
      </c>
      <c r="P132" s="128">
        <f t="shared" ref="P132:W132" si="73">+P128-P130</f>
        <v>0</v>
      </c>
      <c r="Q132" s="128">
        <f t="shared" si="73"/>
        <v>0</v>
      </c>
      <c r="R132" s="128">
        <f t="shared" si="73"/>
        <v>0</v>
      </c>
      <c r="S132" s="128">
        <f t="shared" si="73"/>
        <v>0</v>
      </c>
      <c r="T132" s="128">
        <f t="shared" si="73"/>
        <v>0</v>
      </c>
      <c r="U132" s="128">
        <f t="shared" si="73"/>
        <v>0</v>
      </c>
      <c r="V132" s="128">
        <f t="shared" si="73"/>
        <v>0</v>
      </c>
      <c r="W132" s="128">
        <f t="shared" si="73"/>
        <v>0</v>
      </c>
    </row>
    <row r="133" spans="13:23" x14ac:dyDescent="0.45">
      <c r="N133" s="57"/>
      <c r="O133" s="57" t="s">
        <v>177</v>
      </c>
      <c r="P133" s="129"/>
      <c r="Q133" s="174" t="str">
        <f t="shared" ref="Q133:W133" si="74">IFERROR(IF(Q132&lt;0,(Q132-P132)/ABS(P132),(Q132-P132)/(P132)),"")</f>
        <v/>
      </c>
      <c r="R133" s="174" t="str">
        <f t="shared" si="74"/>
        <v/>
      </c>
      <c r="S133" s="174" t="str">
        <f t="shared" si="74"/>
        <v/>
      </c>
      <c r="T133" s="174" t="str">
        <f t="shared" si="74"/>
        <v/>
      </c>
      <c r="U133" s="174" t="str">
        <f t="shared" si="74"/>
        <v/>
      </c>
      <c r="V133" s="174" t="str">
        <f t="shared" si="74"/>
        <v/>
      </c>
      <c r="W133" s="174" t="str">
        <f t="shared" si="74"/>
        <v/>
      </c>
    </row>
    <row r="135" spans="13:23" x14ac:dyDescent="0.45">
      <c r="M135" s="26" t="s">
        <v>72</v>
      </c>
    </row>
    <row r="136" spans="13:23" x14ac:dyDescent="0.45">
      <c r="N136" s="24" t="s">
        <v>176</v>
      </c>
      <c r="P136" s="452">
        <f t="shared" ref="P136:W136" si="75">+P30</f>
        <v>0</v>
      </c>
      <c r="Q136" s="452">
        <f t="shared" si="75"/>
        <v>0</v>
      </c>
      <c r="R136" s="452">
        <f t="shared" si="75"/>
        <v>0</v>
      </c>
      <c r="S136" s="452">
        <f t="shared" si="75"/>
        <v>0</v>
      </c>
      <c r="T136" s="452">
        <f t="shared" si="75"/>
        <v>0</v>
      </c>
      <c r="U136" s="452">
        <f t="shared" si="75"/>
        <v>0</v>
      </c>
      <c r="V136" s="452">
        <f t="shared" si="75"/>
        <v>0</v>
      </c>
      <c r="W136" s="452">
        <f t="shared" si="75"/>
        <v>0</v>
      </c>
    </row>
    <row r="137" spans="13:23" x14ac:dyDescent="0.45">
      <c r="N137" s="54"/>
      <c r="O137" s="54" t="s">
        <v>177</v>
      </c>
      <c r="P137" s="127"/>
      <c r="Q137" s="127" t="str">
        <f t="shared" ref="Q137:W137" si="76">IFERROR((Q136-P136)/P136,"")</f>
        <v/>
      </c>
      <c r="R137" s="127" t="str">
        <f t="shared" si="76"/>
        <v/>
      </c>
      <c r="S137" s="127" t="str">
        <f t="shared" si="76"/>
        <v/>
      </c>
      <c r="T137" s="127" t="str">
        <f t="shared" si="76"/>
        <v/>
      </c>
      <c r="U137" s="127" t="str">
        <f t="shared" si="76"/>
        <v/>
      </c>
      <c r="V137" s="127" t="str">
        <f t="shared" si="76"/>
        <v/>
      </c>
      <c r="W137" s="127" t="str">
        <f t="shared" si="76"/>
        <v/>
      </c>
    </row>
    <row r="138" spans="13:23" x14ac:dyDescent="0.45">
      <c r="N138" s="24" t="s">
        <v>179</v>
      </c>
      <c r="P138" s="452">
        <f t="shared" ref="P138:W138" si="77">+P32</f>
        <v>0</v>
      </c>
      <c r="Q138" s="452">
        <f t="shared" si="77"/>
        <v>0</v>
      </c>
      <c r="R138" s="452">
        <f t="shared" si="77"/>
        <v>0</v>
      </c>
      <c r="S138" s="452">
        <f t="shared" si="77"/>
        <v>0</v>
      </c>
      <c r="T138" s="452">
        <f t="shared" si="77"/>
        <v>0</v>
      </c>
      <c r="U138" s="452">
        <f t="shared" si="77"/>
        <v>0</v>
      </c>
      <c r="V138" s="452">
        <f t="shared" si="77"/>
        <v>0</v>
      </c>
      <c r="W138" s="452">
        <f t="shared" si="77"/>
        <v>0</v>
      </c>
    </row>
    <row r="139" spans="13:23" x14ac:dyDescent="0.45">
      <c r="N139" s="54"/>
      <c r="O139" s="54" t="s">
        <v>177</v>
      </c>
      <c r="P139" s="127"/>
      <c r="Q139" s="127" t="str">
        <f t="shared" ref="Q139:W139" si="78">IFERROR((Q138-P138)/P138,"")</f>
        <v/>
      </c>
      <c r="R139" s="127" t="str">
        <f t="shared" si="78"/>
        <v/>
      </c>
      <c r="S139" s="127" t="str">
        <f t="shared" si="78"/>
        <v/>
      </c>
      <c r="T139" s="127" t="str">
        <f t="shared" si="78"/>
        <v/>
      </c>
      <c r="U139" s="127" t="str">
        <f t="shared" si="78"/>
        <v/>
      </c>
      <c r="V139" s="127" t="str">
        <f t="shared" si="78"/>
        <v/>
      </c>
      <c r="W139" s="127" t="str">
        <f t="shared" si="78"/>
        <v/>
      </c>
    </row>
    <row r="140" spans="13:23" x14ac:dyDescent="0.45">
      <c r="N140" s="24" t="s">
        <v>181</v>
      </c>
      <c r="P140" s="128">
        <f t="shared" ref="P140:W140" si="79">+P136-P138</f>
        <v>0</v>
      </c>
      <c r="Q140" s="128">
        <f t="shared" si="79"/>
        <v>0</v>
      </c>
      <c r="R140" s="128">
        <f t="shared" si="79"/>
        <v>0</v>
      </c>
      <c r="S140" s="128">
        <f t="shared" si="79"/>
        <v>0</v>
      </c>
      <c r="T140" s="128">
        <f t="shared" si="79"/>
        <v>0</v>
      </c>
      <c r="U140" s="128">
        <f t="shared" si="79"/>
        <v>0</v>
      </c>
      <c r="V140" s="128">
        <f t="shared" si="79"/>
        <v>0</v>
      </c>
      <c r="W140" s="128">
        <f t="shared" si="79"/>
        <v>0</v>
      </c>
    </row>
    <row r="141" spans="13:23" x14ac:dyDescent="0.45">
      <c r="N141" s="57"/>
      <c r="O141" s="57" t="s">
        <v>177</v>
      </c>
      <c r="P141" s="129"/>
      <c r="Q141" s="174" t="str">
        <f t="shared" ref="Q141:W141" si="80">IFERROR(IF(Q140&lt;0,(Q140-P140)/ABS(P140),(Q140-P140)/(P140)),"")</f>
        <v/>
      </c>
      <c r="R141" s="174" t="str">
        <f t="shared" si="80"/>
        <v/>
      </c>
      <c r="S141" s="174" t="str">
        <f t="shared" si="80"/>
        <v/>
      </c>
      <c r="T141" s="174" t="str">
        <f t="shared" si="80"/>
        <v/>
      </c>
      <c r="U141" s="174" t="str">
        <f t="shared" si="80"/>
        <v/>
      </c>
      <c r="V141" s="174" t="str">
        <f t="shared" si="80"/>
        <v/>
      </c>
      <c r="W141" s="174" t="str">
        <f t="shared" si="80"/>
        <v/>
      </c>
    </row>
    <row r="143" spans="13:23" x14ac:dyDescent="0.45">
      <c r="M143" s="26"/>
    </row>
    <row r="144" spans="13:23" x14ac:dyDescent="0.45">
      <c r="M144" s="68" t="s">
        <v>198</v>
      </c>
      <c r="N144" s="24" t="s">
        <v>201</v>
      </c>
      <c r="P144" s="455">
        <f>+GOF!B39+DOF!B35</f>
        <v>0</v>
      </c>
      <c r="Q144" s="455">
        <f>+GOF!C39+DOF!C35</f>
        <v>0</v>
      </c>
      <c r="R144" s="455">
        <f>+GOF!E39+DOF!E35</f>
        <v>0</v>
      </c>
      <c r="S144" s="455">
        <f>+GOF!H39+DOF!H35</f>
        <v>0</v>
      </c>
      <c r="T144" s="455">
        <f>+GOF!K39+DOF!K35</f>
        <v>0</v>
      </c>
      <c r="U144" s="455">
        <f>+GOF!L39+DOF!L35</f>
        <v>0</v>
      </c>
      <c r="V144" s="455">
        <f>+GOF!O39+DOF!O35</f>
        <v>0</v>
      </c>
      <c r="W144" s="455">
        <f>+GOF!P39+DOF!P35</f>
        <v>0</v>
      </c>
    </row>
    <row r="145" spans="13:23" x14ac:dyDescent="0.45">
      <c r="M145" s="68" t="s">
        <v>83</v>
      </c>
      <c r="N145" s="24" t="s">
        <v>201</v>
      </c>
      <c r="P145" s="455">
        <f>+'Self Sustaining'!B33</f>
        <v>0</v>
      </c>
      <c r="Q145" s="455">
        <f>+'Self Sustaining'!C33</f>
        <v>0</v>
      </c>
      <c r="R145" s="455">
        <f>+'Self Sustaining'!E33</f>
        <v>0</v>
      </c>
      <c r="S145" s="455">
        <f>+'Self Sustaining'!H33</f>
        <v>0</v>
      </c>
      <c r="T145" s="455">
        <f>+'Self Sustaining'!K33</f>
        <v>0</v>
      </c>
      <c r="U145" s="455">
        <f>+'Self Sustaining'!L33</f>
        <v>0</v>
      </c>
      <c r="V145" s="455">
        <f>+'Self Sustaining'!O33</f>
        <v>0</v>
      </c>
      <c r="W145" s="455">
        <f>+'Self Sustaining'!P33</f>
        <v>0</v>
      </c>
    </row>
    <row r="147" spans="13:23" x14ac:dyDescent="0.45">
      <c r="N147" s="68" t="s">
        <v>202</v>
      </c>
      <c r="P147" s="130" t="str">
        <f>IFERROR(P144/P96,"")</f>
        <v/>
      </c>
      <c r="Q147" s="130" t="str">
        <f t="shared" ref="Q147:W147" si="81">IFERROR(Q144/Q96,"")</f>
        <v/>
      </c>
      <c r="R147" s="130" t="str">
        <f t="shared" si="81"/>
        <v/>
      </c>
      <c r="S147" s="130" t="str">
        <f t="shared" si="81"/>
        <v/>
      </c>
      <c r="T147" s="130" t="str">
        <f t="shared" si="81"/>
        <v/>
      </c>
      <c r="U147" s="130" t="str">
        <f t="shared" si="81"/>
        <v/>
      </c>
      <c r="V147" s="130" t="str">
        <f t="shared" si="81"/>
        <v/>
      </c>
      <c r="W147" s="130" t="str">
        <f t="shared" si="81"/>
        <v/>
      </c>
    </row>
    <row r="148" spans="13:23" x14ac:dyDescent="0.45">
      <c r="N148" s="68" t="s">
        <v>203</v>
      </c>
      <c r="P148" s="130" t="str">
        <f>IFERROR(P145/P130,"")</f>
        <v/>
      </c>
      <c r="Q148" s="130" t="str">
        <f t="shared" ref="Q148:W148" si="82">IFERROR(Q145/Q130,"")</f>
        <v/>
      </c>
      <c r="R148" s="130" t="str">
        <f t="shared" si="82"/>
        <v/>
      </c>
      <c r="S148" s="130" t="str">
        <f t="shared" si="82"/>
        <v/>
      </c>
      <c r="T148" s="130" t="str">
        <f t="shared" si="82"/>
        <v/>
      </c>
      <c r="U148" s="130" t="str">
        <f t="shared" si="82"/>
        <v/>
      </c>
      <c r="V148" s="130" t="str">
        <f t="shared" si="82"/>
        <v/>
      </c>
      <c r="W148" s="130" t="str">
        <f t="shared" si="82"/>
        <v/>
      </c>
    </row>
    <row r="150" spans="13:23" x14ac:dyDescent="0.45">
      <c r="P150" s="175"/>
      <c r="V150" s="130"/>
      <c r="W150" s="130"/>
    </row>
    <row r="151" spans="13:23" x14ac:dyDescent="0.45">
      <c r="Q151" s="130"/>
      <c r="R151" s="130"/>
      <c r="S151" s="130"/>
    </row>
  </sheetData>
  <sheetProtection algorithmName="SHA-512" hashValue="mXRUCeodluFVYinU8rwojc4VSPLSiiCzxUW41wtW70zIh39+kTTLdY4ww62ff22HBxx5MiFhQx5ig+V7EPVnsw==" saltValue="tdFaNp57sBHt1nlM4Ir1rg==" spinCount="100000" sheet="1" objects="1" scenarios="1" selectLockedCells="1" selectUnlockedCells="1"/>
  <protectedRanges>
    <protectedRange sqref="D4:G6 A10:J19 A21:J28 A30:J35 A37:J42 A44:J53" name="OPB Input"/>
  </protectedRanges>
  <mergeCells count="12">
    <mergeCell ref="N3:U3"/>
    <mergeCell ref="D4:G4"/>
    <mergeCell ref="H4:J4"/>
    <mergeCell ref="D5:G5"/>
    <mergeCell ref="D6:G6"/>
    <mergeCell ref="H6:J6"/>
    <mergeCell ref="A37:J42"/>
    <mergeCell ref="A44:J53"/>
    <mergeCell ref="A10:J19"/>
    <mergeCell ref="M94:W94"/>
    <mergeCell ref="A21:J28"/>
    <mergeCell ref="A30:J35"/>
  </mergeCells>
  <pageMargins left="0.25" right="0.25" top="0.19" bottom="0.22" header="0.17" footer="0.11"/>
  <pageSetup scale="64" fitToHeight="0" orientation="portrait" horizontalDpi="1200" verticalDpi="1200" r:id="rId1"/>
  <rowBreaks count="1" manualBreakCount="1">
    <brk id="53" max="9" man="1"/>
  </rowBreaks>
  <drawing r:id="rId2"/>
  <extLst>
    <ext xmlns:x14="http://schemas.microsoft.com/office/spreadsheetml/2009/9/main" uri="{CCE6A557-97BC-4b89-ADB6-D9C93CAAB3DF}">
      <x14:dataValidations xmlns:xm="http://schemas.microsoft.com/office/excel/2006/main" count="3">
        <x14:dataValidation type="list" showInputMessage="1" showErrorMessage="1" xr:uid="{00000000-0002-0000-0F00-000000000000}">
          <x14:formula1>
            <xm:f>'OPB List'!$C$2:$C$41</xm:f>
          </x14:formula1>
          <xm:sqref>D4:G4</xm:sqref>
        </x14:dataValidation>
        <x14:dataValidation type="list" allowBlank="1" showInputMessage="1" showErrorMessage="1" xr:uid="{00000000-0002-0000-0F00-000001000000}">
          <x14:formula1>
            <xm:f>'OPB List'!$A$2:$A$8</xm:f>
          </x14:formula1>
          <xm:sqref>D6:G6</xm:sqref>
        </x14:dataValidation>
        <x14:dataValidation type="list" allowBlank="1" showInputMessage="1" showErrorMessage="1" xr:uid="{00000000-0002-0000-0F00-000002000000}">
          <x14:formula1>
            <xm:f>'OPB List'!$B$2:$B$8</xm:f>
          </x14:formula1>
          <xm:sqref>D5:G5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tabColor rgb="FFFF0000"/>
  </sheetPr>
  <dimension ref="A1:A12"/>
  <sheetViews>
    <sheetView workbookViewId="0">
      <selection activeCell="P35" sqref="P35"/>
    </sheetView>
  </sheetViews>
  <sheetFormatPr defaultColWidth="9.1328125" defaultRowHeight="14.25" x14ac:dyDescent="0.45"/>
  <cols>
    <col min="1" max="1" width="30.73046875" style="24" bestFit="1" customWidth="1"/>
    <col min="2" max="16384" width="9.1328125" style="24"/>
  </cols>
  <sheetData>
    <row r="1" spans="1:1" x14ac:dyDescent="0.45">
      <c r="A1" s="24" t="s">
        <v>204</v>
      </c>
    </row>
    <row r="2" spans="1:1" x14ac:dyDescent="0.45">
      <c r="A2" s="176"/>
    </row>
    <row r="3" spans="1:1" x14ac:dyDescent="0.45">
      <c r="A3" s="24" t="s">
        <v>150</v>
      </c>
    </row>
    <row r="4" spans="1:1" x14ac:dyDescent="0.45">
      <c r="A4" s="24" t="s">
        <v>151</v>
      </c>
    </row>
    <row r="5" spans="1:1" x14ac:dyDescent="0.45">
      <c r="A5" s="24" t="s">
        <v>152</v>
      </c>
    </row>
    <row r="6" spans="1:1" x14ac:dyDescent="0.45">
      <c r="A6" s="24" t="s">
        <v>153</v>
      </c>
    </row>
    <row r="7" spans="1:1" x14ac:dyDescent="0.45">
      <c r="A7" s="24" t="s">
        <v>154</v>
      </c>
    </row>
    <row r="8" spans="1:1" x14ac:dyDescent="0.45">
      <c r="A8" s="24" t="s">
        <v>155</v>
      </c>
    </row>
    <row r="9" spans="1:1" x14ac:dyDescent="0.45">
      <c r="A9" s="24" t="s">
        <v>156</v>
      </c>
    </row>
    <row r="10" spans="1:1" x14ac:dyDescent="0.45">
      <c r="A10" s="24" t="s">
        <v>157</v>
      </c>
    </row>
    <row r="11" spans="1:1" x14ac:dyDescent="0.45">
      <c r="A11" s="24" t="s">
        <v>158</v>
      </c>
    </row>
    <row r="12" spans="1:1" x14ac:dyDescent="0.45">
      <c r="A12" s="24" t="s">
        <v>159</v>
      </c>
    </row>
  </sheetData>
  <sheetProtection algorithmName="SHA-512" hashValue="gVcF1Ytavzv57vpjuhg1CuwPkh4oxSqu9OFSL5XiIywgF3weWUnohSF0y8/ne4kEfIrRMshCEU8M1eqKiMbOYw==" saltValue="EAroPWAevrpMjAhxw4PBkw=="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FF0000"/>
  </sheetPr>
  <dimension ref="A1:C41"/>
  <sheetViews>
    <sheetView workbookViewId="0">
      <selection activeCell="B17" sqref="B17"/>
    </sheetView>
  </sheetViews>
  <sheetFormatPr defaultRowHeight="14.25" x14ac:dyDescent="0.45"/>
  <cols>
    <col min="1" max="2" width="21.59765625" bestFit="1" customWidth="1"/>
    <col min="3" max="3" width="38.59765625" bestFit="1" customWidth="1"/>
  </cols>
  <sheetData>
    <row r="1" spans="1:3" x14ac:dyDescent="0.45">
      <c r="A1" s="24" t="s">
        <v>205</v>
      </c>
      <c r="B1" s="24" t="s">
        <v>206</v>
      </c>
      <c r="C1" s="24" t="s">
        <v>207</v>
      </c>
    </row>
    <row r="3" spans="1:3" x14ac:dyDescent="0.45">
      <c r="A3" s="24" t="s">
        <v>208</v>
      </c>
      <c r="B3" s="24" t="s">
        <v>208</v>
      </c>
      <c r="C3" s="24" t="s">
        <v>209</v>
      </c>
    </row>
    <row r="4" spans="1:3" x14ac:dyDescent="0.45">
      <c r="A4" s="24" t="s">
        <v>210</v>
      </c>
      <c r="B4" s="24" t="s">
        <v>210</v>
      </c>
      <c r="C4" s="24" t="s">
        <v>211</v>
      </c>
    </row>
    <row r="5" spans="1:3" x14ac:dyDescent="0.45">
      <c r="A5" s="24" t="s">
        <v>212</v>
      </c>
      <c r="B5" s="24" t="s">
        <v>212</v>
      </c>
      <c r="C5" s="24" t="s">
        <v>213</v>
      </c>
    </row>
    <row r="6" spans="1:3" x14ac:dyDescent="0.45">
      <c r="A6" s="24" t="s">
        <v>214</v>
      </c>
      <c r="B6" s="24" t="s">
        <v>214</v>
      </c>
      <c r="C6" s="24" t="s">
        <v>215</v>
      </c>
    </row>
    <row r="7" spans="1:3" x14ac:dyDescent="0.45">
      <c r="A7" s="24" t="s">
        <v>216</v>
      </c>
      <c r="B7" s="24" t="s">
        <v>216</v>
      </c>
      <c r="C7" s="24" t="s">
        <v>217</v>
      </c>
    </row>
    <row r="8" spans="1:3" x14ac:dyDescent="0.45">
      <c r="A8" s="24" t="s">
        <v>218</v>
      </c>
      <c r="B8" s="24" t="s">
        <v>218</v>
      </c>
      <c r="C8" s="24" t="s">
        <v>219</v>
      </c>
    </row>
    <row r="9" spans="1:3" x14ac:dyDescent="0.45">
      <c r="A9" s="24"/>
      <c r="B9" s="24"/>
      <c r="C9" s="24" t="s">
        <v>220</v>
      </c>
    </row>
    <row r="10" spans="1:3" x14ac:dyDescent="0.45">
      <c r="A10" s="24"/>
      <c r="B10" s="24"/>
      <c r="C10" s="24" t="s">
        <v>221</v>
      </c>
    </row>
    <row r="11" spans="1:3" x14ac:dyDescent="0.45">
      <c r="A11" s="24"/>
      <c r="B11" s="24"/>
      <c r="C11" s="24" t="s">
        <v>222</v>
      </c>
    </row>
    <row r="12" spans="1:3" x14ac:dyDescent="0.45">
      <c r="A12" s="24"/>
      <c r="B12" s="24"/>
      <c r="C12" s="24" t="s">
        <v>223</v>
      </c>
    </row>
    <row r="13" spans="1:3" s="24" customFormat="1" x14ac:dyDescent="0.45">
      <c r="C13" s="24" t="s">
        <v>224</v>
      </c>
    </row>
    <row r="14" spans="1:3" s="24" customFormat="1" x14ac:dyDescent="0.45">
      <c r="C14" s="24" t="s">
        <v>225</v>
      </c>
    </row>
    <row r="15" spans="1:3" s="24" customFormat="1" x14ac:dyDescent="0.45">
      <c r="C15" s="24" t="s">
        <v>226</v>
      </c>
    </row>
    <row r="16" spans="1:3" x14ac:dyDescent="0.45">
      <c r="A16" s="24"/>
      <c r="B16" s="24"/>
      <c r="C16" s="24" t="s">
        <v>227</v>
      </c>
    </row>
    <row r="17" spans="1:3" x14ac:dyDescent="0.45">
      <c r="A17" s="24"/>
      <c r="B17" s="24"/>
      <c r="C17" s="24" t="s">
        <v>228</v>
      </c>
    </row>
    <row r="18" spans="1:3" x14ac:dyDescent="0.45">
      <c r="A18" s="24"/>
      <c r="B18" s="24"/>
      <c r="C18" s="24" t="s">
        <v>229</v>
      </c>
    </row>
    <row r="19" spans="1:3" x14ac:dyDescent="0.45">
      <c r="A19" s="24"/>
      <c r="B19" s="24"/>
      <c r="C19" s="24" t="s">
        <v>230</v>
      </c>
    </row>
    <row r="20" spans="1:3" x14ac:dyDescent="0.45">
      <c r="A20" s="24"/>
      <c r="B20" s="24"/>
      <c r="C20" s="24" t="s">
        <v>231</v>
      </c>
    </row>
    <row r="21" spans="1:3" x14ac:dyDescent="0.45">
      <c r="A21" s="24"/>
      <c r="B21" s="24"/>
      <c r="C21" s="24" t="s">
        <v>232</v>
      </c>
    </row>
    <row r="22" spans="1:3" x14ac:dyDescent="0.45">
      <c r="A22" s="24"/>
      <c r="B22" s="24"/>
      <c r="C22" s="24" t="s">
        <v>233</v>
      </c>
    </row>
    <row r="23" spans="1:3" x14ac:dyDescent="0.45">
      <c r="A23" s="24"/>
      <c r="B23" s="24"/>
      <c r="C23" s="24" t="s">
        <v>234</v>
      </c>
    </row>
    <row r="24" spans="1:3" x14ac:dyDescent="0.45">
      <c r="A24" s="24"/>
      <c r="B24" s="24"/>
      <c r="C24" s="24" t="s">
        <v>235</v>
      </c>
    </row>
    <row r="25" spans="1:3" x14ac:dyDescent="0.45">
      <c r="A25" s="24"/>
      <c r="B25" s="24"/>
      <c r="C25" s="24" t="s">
        <v>236</v>
      </c>
    </row>
    <row r="26" spans="1:3" x14ac:dyDescent="0.45">
      <c r="A26" s="24"/>
      <c r="B26" s="24"/>
      <c r="C26" s="24" t="s">
        <v>237</v>
      </c>
    </row>
    <row r="27" spans="1:3" x14ac:dyDescent="0.45">
      <c r="A27" s="24"/>
      <c r="B27" s="24"/>
      <c r="C27" s="24" t="s">
        <v>238</v>
      </c>
    </row>
    <row r="28" spans="1:3" x14ac:dyDescent="0.45">
      <c r="A28" s="24"/>
      <c r="B28" s="24"/>
      <c r="C28" s="24" t="s">
        <v>239</v>
      </c>
    </row>
    <row r="29" spans="1:3" x14ac:dyDescent="0.45">
      <c r="A29" s="24"/>
      <c r="B29" s="24"/>
      <c r="C29" s="24" t="s">
        <v>240</v>
      </c>
    </row>
    <row r="30" spans="1:3" x14ac:dyDescent="0.45">
      <c r="A30" s="24"/>
      <c r="B30" s="24"/>
      <c r="C30" s="24" t="s">
        <v>241</v>
      </c>
    </row>
    <row r="31" spans="1:3" x14ac:dyDescent="0.45">
      <c r="A31" s="24"/>
      <c r="B31" s="24"/>
      <c r="C31" s="24" t="s">
        <v>242</v>
      </c>
    </row>
    <row r="32" spans="1:3" x14ac:dyDescent="0.45">
      <c r="A32" s="24"/>
      <c r="B32" s="24"/>
      <c r="C32" s="24" t="s">
        <v>243</v>
      </c>
    </row>
    <row r="33" spans="3:3" x14ac:dyDescent="0.45">
      <c r="C33" s="24" t="s">
        <v>244</v>
      </c>
    </row>
    <row r="34" spans="3:3" x14ac:dyDescent="0.45">
      <c r="C34" s="24" t="s">
        <v>245</v>
      </c>
    </row>
    <row r="35" spans="3:3" x14ac:dyDescent="0.45">
      <c r="C35" s="24" t="s">
        <v>246</v>
      </c>
    </row>
    <row r="36" spans="3:3" x14ac:dyDescent="0.45">
      <c r="C36" s="24" t="s">
        <v>247</v>
      </c>
    </row>
    <row r="37" spans="3:3" x14ac:dyDescent="0.45">
      <c r="C37" s="24" t="s">
        <v>248</v>
      </c>
    </row>
    <row r="38" spans="3:3" x14ac:dyDescent="0.45">
      <c r="C38" s="24" t="s">
        <v>249</v>
      </c>
    </row>
    <row r="39" spans="3:3" x14ac:dyDescent="0.45">
      <c r="C39" s="24" t="s">
        <v>250</v>
      </c>
    </row>
    <row r="40" spans="3:3" x14ac:dyDescent="0.45">
      <c r="C40" s="24" t="s">
        <v>251</v>
      </c>
    </row>
    <row r="41" spans="3:3" x14ac:dyDescent="0.45">
      <c r="C41" s="24" t="s">
        <v>252</v>
      </c>
    </row>
  </sheetData>
  <sheetProtection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rgb="FFFF0000"/>
    <pageSetUpPr fitToPage="1"/>
  </sheetPr>
  <dimension ref="A1:M14"/>
  <sheetViews>
    <sheetView workbookViewId="0">
      <selection activeCell="D20" sqref="D20"/>
    </sheetView>
  </sheetViews>
  <sheetFormatPr defaultRowHeight="14.25" x14ac:dyDescent="0.45"/>
  <cols>
    <col min="1" max="1" width="39" bestFit="1" customWidth="1"/>
  </cols>
  <sheetData>
    <row r="1" spans="1:13" x14ac:dyDescent="0.45">
      <c r="A1" s="30"/>
      <c r="B1" s="24"/>
      <c r="C1" s="24"/>
      <c r="D1" s="24"/>
      <c r="E1" s="24"/>
      <c r="F1" s="24"/>
      <c r="G1" s="24"/>
      <c r="H1" s="24"/>
      <c r="I1" s="24"/>
      <c r="J1" s="24"/>
      <c r="K1" s="24"/>
      <c r="L1" s="24"/>
      <c r="M1" s="24"/>
    </row>
    <row r="2" spans="1:13" s="24" customFormat="1" ht="18.75" customHeight="1" x14ac:dyDescent="0.45">
      <c r="A2" s="656" t="s">
        <v>253</v>
      </c>
      <c r="B2" s="656"/>
      <c r="C2" s="656"/>
      <c r="D2" s="656"/>
      <c r="E2" s="656"/>
      <c r="F2" s="656"/>
    </row>
    <row r="3" spans="1:13" s="24" customFormat="1" ht="18.75" customHeight="1" x14ac:dyDescent="0.55000000000000004">
      <c r="A3" s="655" t="s">
        <v>0</v>
      </c>
      <c r="B3" s="655"/>
      <c r="C3" s="655"/>
      <c r="D3" s="655"/>
      <c r="E3" s="655"/>
      <c r="F3" s="655"/>
    </row>
    <row r="4" spans="1:13" s="24" customFormat="1" ht="6.75" customHeight="1" x14ac:dyDescent="0.45">
      <c r="A4" s="30"/>
    </row>
    <row r="5" spans="1:13" x14ac:dyDescent="0.45">
      <c r="A5" s="29" t="s">
        <v>254</v>
      </c>
      <c r="B5" s="566" t="s">
        <v>170</v>
      </c>
      <c r="C5" s="566" t="s">
        <v>171</v>
      </c>
      <c r="D5" s="566" t="s">
        <v>172</v>
      </c>
      <c r="E5" s="566" t="s">
        <v>173</v>
      </c>
      <c r="F5" s="566" t="s">
        <v>174</v>
      </c>
      <c r="G5" s="24"/>
      <c r="H5" s="24"/>
      <c r="I5" s="24"/>
      <c r="J5" s="24"/>
      <c r="K5" s="24"/>
      <c r="L5" s="24"/>
      <c r="M5" s="24"/>
    </row>
    <row r="6" spans="1:13" x14ac:dyDescent="0.45">
      <c r="A6" s="28" t="s">
        <v>99</v>
      </c>
      <c r="B6" s="393">
        <v>0.24</v>
      </c>
      <c r="C6" s="393">
        <v>0.246</v>
      </c>
      <c r="D6" s="393">
        <v>0.247</v>
      </c>
      <c r="E6" s="393">
        <v>0.248</v>
      </c>
      <c r="F6" s="393">
        <v>0.25</v>
      </c>
      <c r="G6" s="24"/>
      <c r="H6" s="24"/>
      <c r="I6" s="24"/>
      <c r="J6" s="24"/>
      <c r="K6" s="24"/>
      <c r="L6" s="24"/>
      <c r="M6" s="24"/>
    </row>
    <row r="7" spans="1:13" x14ac:dyDescent="0.45">
      <c r="A7" s="28" t="s">
        <v>35</v>
      </c>
      <c r="B7" s="393">
        <v>0.27700000000000002</v>
      </c>
      <c r="C7" s="393">
        <v>0.315</v>
      </c>
      <c r="D7" s="393">
        <v>0.317</v>
      </c>
      <c r="E7" s="393">
        <v>0.32100000000000001</v>
      </c>
      <c r="F7" s="393">
        <v>0.32400000000000001</v>
      </c>
      <c r="G7" s="24"/>
      <c r="H7" s="24"/>
      <c r="I7" s="24"/>
      <c r="J7" s="24"/>
      <c r="K7" s="24"/>
      <c r="L7" s="24"/>
      <c r="M7" s="24"/>
    </row>
    <row r="8" spans="1:13" x14ac:dyDescent="0.45">
      <c r="A8" s="28" t="s">
        <v>36</v>
      </c>
      <c r="B8" s="393">
        <v>0.224</v>
      </c>
      <c r="C8" s="393">
        <v>0.219</v>
      </c>
      <c r="D8" s="393">
        <v>0.221</v>
      </c>
      <c r="E8" s="393">
        <v>0.22500000000000001</v>
      </c>
      <c r="F8" s="393">
        <v>0.22900000000000001</v>
      </c>
      <c r="G8" s="24"/>
      <c r="H8" s="24"/>
      <c r="I8" s="24"/>
      <c r="J8" s="24"/>
      <c r="K8" s="24"/>
      <c r="L8" s="24"/>
      <c r="M8" s="24"/>
    </row>
    <row r="9" spans="1:13" x14ac:dyDescent="0.45">
      <c r="A9" s="28" t="s">
        <v>37</v>
      </c>
      <c r="B9" s="393">
        <v>0.22800000000000001</v>
      </c>
      <c r="C9" s="393">
        <v>0.214</v>
      </c>
      <c r="D9" s="393">
        <v>0.217</v>
      </c>
      <c r="E9" s="393">
        <v>0.221</v>
      </c>
      <c r="F9" s="393">
        <v>0.22500000000000001</v>
      </c>
      <c r="G9" s="24"/>
      <c r="H9" s="24"/>
      <c r="I9" s="24"/>
      <c r="J9" s="24"/>
      <c r="K9" s="24"/>
      <c r="L9" s="24"/>
      <c r="M9" s="24"/>
    </row>
    <row r="10" spans="1:13" x14ac:dyDescent="0.45">
      <c r="A10" s="28" t="s">
        <v>38</v>
      </c>
      <c r="B10" s="393">
        <v>0.39600000000000002</v>
      </c>
      <c r="C10" s="393">
        <v>0.41599999999999998</v>
      </c>
      <c r="D10" s="393">
        <v>0.41799999999999998</v>
      </c>
      <c r="E10" s="393">
        <v>0.42199999999999999</v>
      </c>
      <c r="F10" s="393">
        <v>0.42499999999999999</v>
      </c>
      <c r="G10" s="24"/>
      <c r="H10" s="24"/>
      <c r="I10" s="24"/>
      <c r="J10" s="24"/>
      <c r="K10" s="24"/>
      <c r="L10" s="24"/>
      <c r="M10" s="24"/>
    </row>
    <row r="11" spans="1:13" x14ac:dyDescent="0.45">
      <c r="A11" s="28" t="s">
        <v>39</v>
      </c>
      <c r="B11" s="393">
        <v>0.30299999999999999</v>
      </c>
      <c r="C11" s="393">
        <v>0.317</v>
      </c>
      <c r="D11" s="393">
        <v>0.31900000000000001</v>
      </c>
      <c r="E11" s="393">
        <v>0.32100000000000001</v>
      </c>
      <c r="F11" s="393">
        <v>0.32300000000000001</v>
      </c>
      <c r="G11" s="24"/>
      <c r="H11" s="24"/>
      <c r="I11" s="24"/>
      <c r="J11" s="24"/>
      <c r="K11" s="24"/>
      <c r="L11" s="24"/>
      <c r="M11" s="24"/>
    </row>
    <row r="12" spans="1:13" x14ac:dyDescent="0.45">
      <c r="A12" s="28" t="s">
        <v>40</v>
      </c>
      <c r="B12" s="393">
        <v>0.222</v>
      </c>
      <c r="C12" s="393">
        <v>0.217</v>
      </c>
      <c r="D12" s="393">
        <v>0.218</v>
      </c>
      <c r="E12" s="393">
        <v>0.22</v>
      </c>
      <c r="F12" s="393">
        <v>0.221</v>
      </c>
      <c r="G12" s="24"/>
      <c r="H12" s="24"/>
      <c r="I12" s="24"/>
      <c r="J12" s="24"/>
      <c r="K12" s="24"/>
      <c r="L12" s="24"/>
      <c r="M12" s="24"/>
    </row>
    <row r="13" spans="1:13" x14ac:dyDescent="0.45">
      <c r="A13" s="28" t="s">
        <v>41</v>
      </c>
      <c r="B13" s="393">
        <v>0.21</v>
      </c>
      <c r="C13" s="393">
        <v>0.24199999999999999</v>
      </c>
      <c r="D13" s="393">
        <v>0.246</v>
      </c>
      <c r="E13" s="393">
        <v>0.25</v>
      </c>
      <c r="F13" s="393">
        <v>0.254</v>
      </c>
      <c r="G13" s="24"/>
      <c r="H13" s="24"/>
      <c r="I13" s="24"/>
      <c r="J13" s="24"/>
      <c r="K13" s="24"/>
      <c r="L13" s="24"/>
      <c r="M13" s="24"/>
    </row>
    <row r="14" spans="1:13" x14ac:dyDescent="0.45">
      <c r="A14" s="24"/>
      <c r="B14" s="103"/>
      <c r="C14" s="103"/>
      <c r="D14" s="103"/>
      <c r="E14" s="103"/>
      <c r="F14" s="103"/>
      <c r="G14" s="24"/>
      <c r="H14" s="24"/>
      <c r="I14" s="24"/>
      <c r="J14" s="24"/>
      <c r="K14" s="24"/>
      <c r="L14" s="24"/>
      <c r="M14" s="24"/>
    </row>
  </sheetData>
  <sheetProtection algorithmName="SHA-512" hashValue="B7mu7gRwOXHrZuHIsWTomBVatRof3U/wjP8nhAi66ZT3TH4RKUFGIZU1TuP5DyT8DrQnw9O05/Zv19Jl8E2/Ng==" saltValue="DcObmqyBWuawXABhumXxsA==" spinCount="100000" sheet="1" objects="1" scenarios="1"/>
  <mergeCells count="2">
    <mergeCell ref="A2:F2"/>
    <mergeCell ref="A3:F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9C0BA9E572AA419E582ED591735BA3" ma:contentTypeVersion="4" ma:contentTypeDescription="Create a new document." ma:contentTypeScope="" ma:versionID="b083ee13fdb292838ed8e5e3523dcf37">
  <xsd:schema xmlns:xsd="http://www.w3.org/2001/XMLSchema" xmlns:xs="http://www.w3.org/2001/XMLSchema" xmlns:p="http://schemas.microsoft.com/office/2006/metadata/properties" xmlns:ns2="9cce0359-7dab-4b58-92f6-1652e60f8846" targetNamespace="http://schemas.microsoft.com/office/2006/metadata/properties" ma:root="true" ma:fieldsID="2ec26ae4241b2dfc660150e51f2e14f6" ns2:_="">
    <xsd:import namespace="9cce0359-7dab-4b58-92f6-1652e60f88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ce0359-7dab-4b58-92f6-1652e60f8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E973AE-2355-4847-9DD6-D4BD551EA708}">
  <ds:schemaRefs>
    <ds:schemaRef ds:uri="9cce0359-7dab-4b58-92f6-1652e60f8846"/>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77F9F73-00C2-4C93-95E9-EF127B0143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ce0359-7dab-4b58-92f6-1652e60f88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3BDDDB-F17E-4EDD-BD62-1DE8BC89EC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All Funds Rollup</vt:lpstr>
      <vt:lpstr>Revenue-Expense Summary</vt:lpstr>
      <vt:lpstr>Fund Balance Summary</vt:lpstr>
      <vt:lpstr>GOF-DOF-Approp-Self Sus Roll Up</vt:lpstr>
      <vt:lpstr>GOF</vt:lpstr>
      <vt:lpstr>DOF</vt:lpstr>
      <vt:lpstr>Special State Appropriations</vt:lpstr>
      <vt:lpstr>Sponsored Projects</vt:lpstr>
      <vt:lpstr>Student Aid</vt:lpstr>
      <vt:lpstr>Other Grant-Contract Types</vt:lpstr>
      <vt:lpstr>Gifts-Discretionary</vt:lpstr>
      <vt:lpstr>Self Sustaining</vt:lpstr>
      <vt:lpstr>UWC2 Fee Based Programs</vt:lpstr>
      <vt:lpstr>Practice Plan</vt:lpstr>
      <vt:lpstr>Carryover Plan</vt:lpstr>
      <vt:lpstr>OPB Analysis Tab</vt:lpstr>
      <vt:lpstr>CO Use List</vt:lpstr>
      <vt:lpstr>OPB List</vt:lpstr>
      <vt:lpstr>Benefits Drivers</vt:lpstr>
      <vt:lpstr>'All Funds Rollup'!Print_Area</vt:lpstr>
      <vt:lpstr>'Carryover Plan'!Print_Area</vt:lpstr>
      <vt:lpstr>DOF!Print_Area</vt:lpstr>
      <vt:lpstr>'Fund Balance Summary'!Print_Area</vt:lpstr>
      <vt:lpstr>'Gifts-Discretionary'!Print_Area</vt:lpstr>
      <vt:lpstr>GOF!Print_Area</vt:lpstr>
      <vt:lpstr>'GOF-DOF-Approp-Self Sus Roll Up'!Print_Area</vt:lpstr>
      <vt:lpstr>'OPB Analysis Tab'!Print_Area</vt:lpstr>
      <vt:lpstr>'Other Grant-Contract Types'!Print_Area</vt:lpstr>
      <vt:lpstr>'Practice Plan'!Print_Area</vt:lpstr>
      <vt:lpstr>'Revenue-Expense Summary'!Print_Area</vt:lpstr>
      <vt:lpstr>'Self Sustaining'!Print_Area</vt:lpstr>
      <vt:lpstr>'Special State Appropriations'!Print_Area</vt:lpstr>
      <vt:lpstr>'Sponsored Projects'!Print_Area</vt:lpstr>
      <vt:lpstr>'Student Aid'!Print_Area</vt:lpstr>
      <vt:lpstr>'UWC2 Fee Based Programs'!Print_Area</vt:lpstr>
      <vt:lpstr>'OPB Analysis Tab'!Print_Titles</vt:lpstr>
      <vt:lpstr>'Revenue-Expense Summary'!Print_Titles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RAYMOND NG</dc:creator>
  <cp:keywords/>
  <dc:description/>
  <cp:lastModifiedBy>Jason Campbell</cp:lastModifiedBy>
  <cp:revision/>
  <dcterms:created xsi:type="dcterms:W3CDTF">2017-10-03T18:34:15Z</dcterms:created>
  <dcterms:modified xsi:type="dcterms:W3CDTF">2020-11-13T19:19:21Z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0x010100989C0BA9E572AA419E582ED591735BA3</vt:lpwstr>
  </property>
</Properties>
</file>