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defaultThemeVersion="124226"/>
  <mc:AlternateContent xmlns:mc="http://schemas.openxmlformats.org/markup-compatibility/2006">
    <mc:Choice Requires="x15">
      <x15ac:absPath xmlns:x15ac="http://schemas.microsoft.com/office/spreadsheetml/2010/11/ac" url="https://uwnetid.sharepoint.com/sites/og_opb_ida/Shared Documents/External Requests/AAUP/AAUP Faculty Salary Survey 2022-23/"/>
    </mc:Choice>
  </mc:AlternateContent>
  <xr:revisionPtr revIDLastSave="1" documentId="11_40AE2F3E8884B91589775A6FD710BA8F66CB51D7" xr6:coauthVersionLast="47" xr6:coauthVersionMax="47" xr10:uidLastSave="{C4F8FF3B-832A-4381-8661-CDDD858D0238}"/>
  <bookViews>
    <workbookView xWindow="-110" yWindow="-110" windowWidth="19420" windowHeight="10420" activeTab="5" xr2:uid="{00000000-000D-0000-FFFF-FFFF00000000}"/>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_a4">'Form 3'!$G$9</definedName>
    <definedName name="_a5">'Form 3'!$G$10</definedName>
    <definedName name="_a6">'Form 3'!$G$11</definedName>
    <definedName name="_a7">'Form 3'!$G$12</definedName>
    <definedName name="_xlnm.Print_Area" localSheetId="1">'Form 1'!$A$1:$K$26</definedName>
    <definedName name="tuition_benefit_none">'Form 3'!$G$12</definedName>
    <definedName name="tuition_benefit_other">'Form 3'!$G$11</definedName>
    <definedName name="tuition_benefit_other_text">'Form 3'!$B$22</definedName>
    <definedName name="tuition_benefit_partial_waiver_at_specified_institutions">'Form 3'!$G$9</definedName>
    <definedName name="tuition_benefit_varies_based_on_years_of_service">'Form 3'!$G$10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B9" i="10"/>
  <c r="C9" i="10" s="1"/>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21" i="9"/>
  <c r="C20" i="9"/>
  <c r="D20" i="9" s="1"/>
  <c r="C19" i="9"/>
  <c r="D19" i="9" s="1"/>
  <c r="C18" i="9"/>
  <c r="D18" i="9" s="1"/>
  <c r="C17" i="9"/>
  <c r="D17" i="9" s="1"/>
  <c r="C16" i="9"/>
  <c r="D16" i="9" s="1"/>
  <c r="C15" i="9"/>
  <c r="B11" i="9"/>
  <c r="C10" i="9"/>
  <c r="C9" i="9"/>
  <c r="C8" i="9"/>
  <c r="C7" i="9"/>
  <c r="D7" i="9" s="1"/>
  <c r="C6" i="9"/>
  <c r="C5" i="9"/>
  <c r="B31" i="5"/>
  <c r="B30" i="5"/>
  <c r="B29" i="5"/>
  <c r="B28" i="5"/>
  <c r="B27" i="5"/>
  <c r="B26" i="5"/>
  <c r="D22" i="5"/>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5" i="4"/>
  <c r="B15" i="4"/>
  <c r="C14" i="4"/>
  <c r="B14" i="4"/>
  <c r="C12" i="4"/>
  <c r="B12" i="4"/>
  <c r="C8" i="4"/>
  <c r="B8" i="4"/>
  <c r="K28" i="3"/>
  <c r="J28" i="3"/>
  <c r="I28" i="3"/>
  <c r="G28" i="3"/>
  <c r="E25" i="10" s="1"/>
  <c r="F28" i="3"/>
  <c r="E28" i="3"/>
  <c r="D28" i="3"/>
  <c r="B28" i="3"/>
  <c r="B25" i="10" s="1"/>
  <c r="K27" i="3"/>
  <c r="J27" i="3"/>
  <c r="I27" i="3"/>
  <c r="G27" i="3"/>
  <c r="F27" i="3"/>
  <c r="E27" i="3"/>
  <c r="D27" i="3"/>
  <c r="B27" i="3"/>
  <c r="K26" i="3"/>
  <c r="J26" i="3"/>
  <c r="I26" i="3"/>
  <c r="G26" i="3"/>
  <c r="F26" i="3"/>
  <c r="E26" i="3"/>
  <c r="D26" i="3"/>
  <c r="B26" i="3"/>
  <c r="K25" i="3"/>
  <c r="J25" i="3"/>
  <c r="I25" i="3"/>
  <c r="G25" i="3"/>
  <c r="F25" i="3"/>
  <c r="E25" i="3"/>
  <c r="D25" i="3"/>
  <c r="B25" i="3"/>
  <c r="K24" i="3"/>
  <c r="J24" i="3"/>
  <c r="I24" i="3"/>
  <c r="G24" i="3"/>
  <c r="F24" i="3"/>
  <c r="E24" i="3"/>
  <c r="D24" i="3"/>
  <c r="B24" i="3"/>
  <c r="K23" i="3"/>
  <c r="J23" i="3"/>
  <c r="I23" i="3"/>
  <c r="G23" i="3"/>
  <c r="F23" i="3"/>
  <c r="E23" i="3"/>
  <c r="D23" i="3"/>
  <c r="B23" i="3"/>
  <c r="K21" i="3"/>
  <c r="J21" i="3"/>
  <c r="I21" i="3"/>
  <c r="H21" i="3"/>
  <c r="G21" i="3"/>
  <c r="F21" i="3"/>
  <c r="E21" i="3"/>
  <c r="D21" i="3"/>
  <c r="C21" i="3"/>
  <c r="B21" i="3"/>
  <c r="K13" i="3"/>
  <c r="J13" i="3"/>
  <c r="I13" i="3"/>
  <c r="H13" i="3"/>
  <c r="G13" i="3"/>
  <c r="F13" i="3"/>
  <c r="E13" i="3"/>
  <c r="D13" i="3"/>
  <c r="C13" i="3"/>
  <c r="B13" i="3"/>
  <c r="K19" i="2"/>
  <c r="C31" i="5" s="1"/>
  <c r="H25" i="10" s="1"/>
  <c r="C30" i="5" l="1"/>
  <c r="G29" i="3"/>
  <c r="B31" i="9"/>
  <c r="C26" i="5"/>
  <c r="H20" i="10" s="1"/>
  <c r="C27" i="3"/>
  <c r="B18" i="10"/>
  <c r="C30" i="9"/>
  <c r="C23" i="3"/>
  <c r="D20" i="10" s="1"/>
  <c r="C28" i="5"/>
  <c r="C25" i="3"/>
  <c r="B23" i="10"/>
  <c r="B24" i="10"/>
  <c r="C24" i="10" s="1"/>
  <c r="C29" i="9"/>
  <c r="F10" i="10"/>
  <c r="E10" i="10"/>
  <c r="C21" i="9"/>
  <c r="D9" i="9"/>
  <c r="D29" i="9" s="1"/>
  <c r="H18" i="10"/>
  <c r="C32" i="5"/>
  <c r="I18" i="10"/>
  <c r="H24" i="10"/>
  <c r="H10" i="10"/>
  <c r="H22" i="10"/>
  <c r="I10" i="10"/>
  <c r="E12" i="5"/>
  <c r="J10" i="10" s="1"/>
  <c r="B32" i="5"/>
  <c r="C16" i="4"/>
  <c r="B16" i="4"/>
  <c r="K29" i="3"/>
  <c r="E18" i="10"/>
  <c r="I29" i="3"/>
  <c r="F18" i="10"/>
  <c r="C25" i="10"/>
  <c r="J29" i="3"/>
  <c r="C28" i="9"/>
  <c r="C18" i="10"/>
  <c r="E29" i="3"/>
  <c r="B20" i="10"/>
  <c r="C20" i="10" s="1"/>
  <c r="C25" i="9"/>
  <c r="B21" i="10"/>
  <c r="C21" i="10" s="1"/>
  <c r="B22" i="10"/>
  <c r="C22" i="10" s="1"/>
  <c r="C26" i="9"/>
  <c r="D15" i="9"/>
  <c r="D21" i="9" s="1"/>
  <c r="E21" i="9" s="1"/>
  <c r="D27" i="9"/>
  <c r="D5" i="9"/>
  <c r="D29" i="3"/>
  <c r="C23" i="10"/>
  <c r="C11" i="9"/>
  <c r="D10" i="10"/>
  <c r="F29" i="3"/>
  <c r="G18" i="10"/>
  <c r="E29" i="9"/>
  <c r="E30" i="9"/>
  <c r="C24" i="3"/>
  <c r="D21" i="10" s="1"/>
  <c r="C28" i="3"/>
  <c r="E22" i="5"/>
  <c r="J18" i="10" s="1"/>
  <c r="D8" i="9"/>
  <c r="D28" i="9" s="1"/>
  <c r="D18" i="10"/>
  <c r="H25" i="3"/>
  <c r="F22" i="10" s="1"/>
  <c r="D27" i="5"/>
  <c r="D29" i="5"/>
  <c r="D31" i="5"/>
  <c r="B12" i="8"/>
  <c r="C12" i="8" s="1"/>
  <c r="H26" i="3"/>
  <c r="E23" i="10" s="1"/>
  <c r="B29" i="3"/>
  <c r="D22" i="10"/>
  <c r="D24" i="10"/>
  <c r="D25" i="10"/>
  <c r="C27" i="9"/>
  <c r="D26" i="5"/>
  <c r="D28" i="5"/>
  <c r="D30" i="5"/>
  <c r="H23" i="3"/>
  <c r="E20" i="10" s="1"/>
  <c r="D6" i="9"/>
  <c r="D26" i="9" s="1"/>
  <c r="D10" i="9"/>
  <c r="D30" i="9" s="1"/>
  <c r="H27" i="3"/>
  <c r="F24" i="10" s="1"/>
  <c r="C26" i="3"/>
  <c r="D23" i="10" s="1"/>
  <c r="H24" i="3"/>
  <c r="E21" i="10" s="1"/>
  <c r="H28" i="3"/>
  <c r="B8" i="8"/>
  <c r="C8" i="8" s="1"/>
  <c r="B10" i="10"/>
  <c r="C10" i="10" s="1"/>
  <c r="C27" i="5"/>
  <c r="H21" i="10" s="1"/>
  <c r="C29" i="5"/>
  <c r="H23" i="10" s="1"/>
  <c r="E24" i="10" l="1"/>
  <c r="D25" i="9"/>
  <c r="E25" i="9"/>
  <c r="H26" i="10"/>
  <c r="D31" i="9"/>
  <c r="D11" i="9"/>
  <c r="E11" i="9" s="1"/>
  <c r="E27" i="9"/>
  <c r="E28" i="9"/>
  <c r="E22" i="10"/>
  <c r="C31" i="9"/>
  <c r="H29" i="3"/>
  <c r="E26" i="10" s="1"/>
  <c r="E26" i="9"/>
  <c r="F25" i="10"/>
  <c r="C29" i="3"/>
  <c r="F26" i="10" s="1"/>
  <c r="F21" i="10"/>
  <c r="I25" i="10"/>
  <c r="E31" i="5"/>
  <c r="J25" i="10" s="1"/>
  <c r="I23" i="10"/>
  <c r="E29" i="5"/>
  <c r="J23" i="10" s="1"/>
  <c r="I22" i="10"/>
  <c r="E28" i="5"/>
  <c r="J22" i="10" s="1"/>
  <c r="I21" i="10"/>
  <c r="E27" i="5"/>
  <c r="J21" i="10" s="1"/>
  <c r="I20" i="10"/>
  <c r="E26" i="5"/>
  <c r="J20" i="10" s="1"/>
  <c r="D32" i="5"/>
  <c r="F23" i="10"/>
  <c r="B26" i="10"/>
  <c r="I24" i="10"/>
  <c r="E30" i="5"/>
  <c r="J24" i="10" s="1"/>
  <c r="G10" i="10"/>
  <c r="F20" i="10"/>
  <c r="E31" i="9" l="1"/>
  <c r="D26" i="10"/>
  <c r="I26" i="10"/>
  <c r="E32" i="5"/>
  <c r="J26" i="10" s="1"/>
  <c r="C26" i="10"/>
  <c r="G26" i="10"/>
</calcChain>
</file>

<file path=xl/sharedStrings.xml><?xml version="1.0" encoding="utf-8"?>
<sst xmlns="http://schemas.openxmlformats.org/spreadsheetml/2006/main" count="321" uniqueCount="166">
  <si>
    <t xml:space="preserve">American Association of University Professors </t>
  </si>
  <si>
    <t>Faculty Compensation Survey 2022-23</t>
  </si>
  <si>
    <t xml:space="preserve">Instructions for using the Excel upload template </t>
  </si>
  <si>
    <t xml:space="preserve">https://research.aaup.org </t>
  </si>
  <si>
    <t>Start</t>
  </si>
  <si>
    <r>
      <rPr>
        <b/>
        <sz val="11"/>
        <color rgb="FF333333"/>
        <rFont val="Arial"/>
      </rPr>
      <t>Registration (for new users only):</t>
    </r>
    <r>
      <rPr>
        <sz val="11"/>
        <color rgb="FF333333"/>
        <rFont val="Arial"/>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</si>
  <si>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rPr>
      <t>Existing Users Login:</t>
    </r>
    <r>
      <rPr>
        <sz val="11"/>
        <color rgb="FF333333"/>
        <rFont val="Arial"/>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</si>
  <si>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</si>
  <si>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</si>
  <si>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</si>
  <si>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</si>
  <si>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rPr>
      <t>Note on copy/paste in the Excel file</t>
    </r>
    <r>
      <rPr>
        <sz val="11"/>
        <color rgb="FF000000"/>
        <rFont val="Arial"/>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</si>
  <si>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rPr>
      <t xml:space="preserve">When all forms are complete, </t>
    </r>
    <r>
      <rPr>
        <sz val="11"/>
        <color rgb="FF000000"/>
        <rFont val="Arial"/>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</si>
  <si>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</si>
  <si>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2022 American Association of University Professors</t>
  </si>
  <si>
    <t>American Association of University Professors 
Faculty Compensation Survey 2022-23</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</si>
  <si>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</si>
  <si>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</si>
  <si>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</si>
  <si>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</si>
  <si>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University of Washington-Seattle Campus</t>
  </si>
  <si>
    <t>Respondent Name:</t>
  </si>
  <si>
    <t>Phone Number:</t>
  </si>
  <si>
    <t>https://research.aaup.org/instructions#form1</t>
  </si>
  <si>
    <t>E-Mail Address:</t>
  </si>
  <si>
    <t>Survey Year:</t>
  </si>
  <si>
    <t>2022-23</t>
  </si>
  <si>
    <t>Form 1: Institutional Information</t>
  </si>
  <si>
    <t xml:space="preserve">Institutional Control </t>
  </si>
  <si>
    <t>Public</t>
  </si>
  <si>
    <t>Pre-populated by AAUP</t>
  </si>
  <si>
    <t xml:space="preserve">AAUP Category </t>
  </si>
  <si>
    <t>Doctoral</t>
  </si>
  <si>
    <t xml:space="preserve">AAUP FCS System </t>
  </si>
  <si>
    <t>University of Washington</t>
  </si>
  <si>
    <t>Pre-populated by AAUP if institution is part of a system for FCS data collection.</t>
  </si>
  <si>
    <t xml:space="preserve">Publication Footnote </t>
  </si>
  <si>
    <t>Displays previous year text, if any. Note any changes needed in the comment fields.</t>
  </si>
  <si>
    <t xml:space="preserve">Conversion Factor </t>
  </si>
  <si>
    <t>Enter value if you are reporting faculty with 11- or 12-month contracts.</t>
  </si>
  <si>
    <t xml:space="preserve">Comments </t>
  </si>
  <si>
    <t xml:space="preserve">Additional Comments </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</si>
  <si>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</si>
  <si>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</si>
  <si>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</si>
  <si>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</si>
  <si>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</si>
  <si>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</si>
  <si>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</si>
  <si>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</si>
  <si>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</si>
  <si>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</si>
  <si>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</si>
  <si>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</si>
  <si>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</si>
  <si>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</si>
  <si>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</si>
  <si>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</si>
  <si>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</si>
  <si>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</si>
  <si>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</si>
  <si>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</si>
  <si>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</si>
  <si>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</si>
  <si>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</si>
  <si>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</si>
  <si>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</si>
  <si>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</si>
  <si>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</si>
  <si>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</si>
  <si>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</si>
  <si>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</si>
  <si>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Full</t>
  </si>
  <si>
    <t>Yes</t>
  </si>
  <si>
    <t>Total Health Insurance Premiums</t>
  </si>
  <si>
    <t>Partial</t>
  </si>
  <si>
    <t>No</t>
  </si>
  <si>
    <t>Total 9-month</t>
  </si>
  <si>
    <t>None</t>
  </si>
  <si>
    <t>Not applicable</t>
  </si>
  <si>
    <t>Section 2. Faculty on 11- or 12-Month Contracts (i.e., on actual basis, no conversion)</t>
  </si>
  <si>
    <t>Total 12-month</t>
  </si>
  <si>
    <t>Section 3.  9-Month plus 12-Month converted**  (Calculates automatically)</t>
  </si>
  <si>
    <t>Total All Faculty</t>
  </si>
  <si>
    <t>Section 4. Dependent Tuition Benefits</t>
  </si>
  <si>
    <t>Tuition waiver at institution</t>
  </si>
  <si>
    <t>Tuition waiver at specified institutions through a consortium or system</t>
  </si>
  <si>
    <t>Institution is a member of Tuition Exchange</t>
  </si>
  <si>
    <t>Tuition benefit varies based on years of service</t>
  </si>
  <si>
    <t>Other dependent tuition benefits</t>
  </si>
  <si>
    <t>Form 4: Salaries and Percentage Increase for Continuing Instructional Faculty, 2022-23</t>
  </si>
  <si>
    <t>Instructions for completing Form 4 are available at</t>
  </si>
  <si>
    <t xml:space="preserve"> </t>
  </si>
  <si>
    <r>
      <rPr>
        <b/>
        <sz val="10"/>
        <color rgb="FFB80000"/>
        <rFont val="Arial"/>
      </rPr>
      <t>Please Note:</t>
    </r>
    <r>
      <rPr>
        <sz val="10"/>
        <color rgb="FFB80000"/>
        <rFont val="Arial"/>
      </rPr>
      <t xml:space="preserve"> Individuals reported on this form should be only those who held faculty positions in BOTH 2022-23 and 2021-22. This number will almost always be smaller than that in Form 2. </t>
    </r>
    <r>
      <rPr>
        <b/>
        <sz val="10"/>
        <color rgb="FFB80000"/>
        <rFont val="Arial"/>
      </rPr>
      <t>Report individuals in the row for the rank the person held in 2021-22.</t>
    </r>
    <r>
      <rPr>
        <sz val="10"/>
        <color rgb="FFB80000"/>
        <rFont val="Arial"/>
      </rPr>
      <t xml:space="preserve"> For those institutions not able to complete Columns C or D, see the instructions and the Form 4 Estimate tab. Previous Year (2021-22) outlay is the last year's salary outlay for CURRENT continuing faculty members. Salaries of faculty who are no longer working at your institution or were newly hired for 2022-23 should NOT be included in Form 4.</t>
    </r>
  </si>
  <si>
    <t>https://research.aaup.org/instructions#form4</t>
  </si>
  <si>
    <t>Section 1.  Full-time Faculty on 9-Month Contracts</t>
  </si>
  <si>
    <t>Number of Continuing Faculty</t>
  </si>
  <si>
    <t>Total Salary Outlays</t>
  </si>
  <si>
    <t>Percentage Increase</t>
  </si>
  <si>
    <t>in 2021-22</t>
  </si>
  <si>
    <t>Current Yr. (2022-23)</t>
  </si>
  <si>
    <t>Previous Yr. (2021-22)</t>
  </si>
  <si>
    <t>Section 2.  Full-time Faculty on 11- or 12-Month Contracts</t>
  </si>
  <si>
    <t>Section 3.  9-Month plus 12-Month Converted  (Calculates automatically)</t>
  </si>
  <si>
    <t>Instructions for completing Form 5 are available at</t>
  </si>
  <si>
    <t>Form 5: Administrative Compensation 2022-23</t>
  </si>
  <si>
    <t>https://research.aaup.org/instructions#form5</t>
  </si>
  <si>
    <t xml:space="preserve">Confidentiality Notice:  </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</si>
  <si>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</si>
  <si>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</si>
  <si>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</si>
  <si>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</si>
  <si>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</si>
  <si>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</si>
  <si>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</si>
  <si>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</si>
  <si>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</si>
  <si>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</si>
  <si>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</si>
  <si>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Instructions for completing Form 6 are available at</t>
  </si>
  <si>
    <t>Form  6: Number and Per-Section Pay for Part-Time Instructional Faculty, 2021-22</t>
  </si>
  <si>
    <t>https://research.aaup.org/instructions#form6</t>
  </si>
  <si>
    <r>
      <t xml:space="preserve">These figures will be used to produce an appendix where each institution's data will be reported individually.
Please note we are asking for data in this section from the </t>
    </r>
    <r>
      <rPr>
        <b/>
        <i/>
        <u/>
        <sz val="10"/>
        <color rgb="FFFF0000"/>
        <rFont val="Arial"/>
      </rPr>
      <t>previous</t>
    </r>
    <r>
      <rPr>
        <b/>
        <i/>
        <sz val="10"/>
        <color rgb="FFFF0000"/>
        <rFont val="Arial"/>
      </rPr>
      <t xml:space="preserve"> academic year.</t>
    </r>
  </si>
  <si>
    <t>Minimum per Section Pay</t>
  </si>
  <si>
    <t>Maximum per Section Pay</t>
  </si>
  <si>
    <t>Mean per Section Pay</t>
  </si>
  <si>
    <r>
      <t>Do Part-Time Per Section Faculty have Retirement Benefits?</t>
    </r>
    <r>
      <rPr>
        <b/>
        <vertAlign val="superscript"/>
        <sz val="12"/>
        <color rgb="FF000000"/>
        <rFont val="Arial"/>
      </rPr>
      <t>2</t>
    </r>
  </si>
  <si>
    <r>
      <t>Do Part-Time Per Section Faculty have Medical Benefits?</t>
    </r>
    <r>
      <rPr>
        <b/>
        <vertAlign val="superscript"/>
        <sz val="12"/>
        <color rgb="FF000000"/>
        <rFont val="Arial"/>
      </rPr>
      <t>2</t>
    </r>
  </si>
  <si>
    <t>Yes, all</t>
  </si>
  <si>
    <t>Part-Time per Section Faculty</t>
  </si>
  <si>
    <t>Some</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</si>
  <si>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</si>
  <si>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</si>
  <si>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</si>
  <si>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</si>
  <si>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</si>
  <si>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</si>
  <si>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</si>
  <si>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</si>
  <si>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</si>
  <si>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</si>
  <si>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</si>
  <si>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</si>
  <si>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</si>
  <si>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2022-23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</si>
  <si>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</si>
  <si>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</si>
  <si>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</si>
  <si>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</si>
  <si>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</si>
  <si>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</si>
  <si>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</si>
  <si>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</si>
  <si>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</si>
  <si>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</si>
  <si>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</si>
  <si>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</si>
  <si>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</si>
  <si>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</si>
  <si>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</si>
  <si>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</si>
  <si>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</si>
  <si>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</si>
  <si>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</si>
  <si>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 685-9956</t>
  </si>
  <si>
    <t>instres@uw.edu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</si>
</sst>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_);_(@_)"/>
    <numFmt numFmtId="165" formatCode="_([$$-409]* #,##0_);_([$$-409]* \(#,##0\);_([$$-409]* &quot;-&quot;??_);_(@_)"/>
  </numFmts>
  <fonts count="46" x14ac:knownFonts="1">
    <font>
      <sz val="11"/>
      <color rgb="FF000000"/>
      <name val="Calibri"/>
    </font>
    <font>
      <sz val="10"/>
      <color rgb="FF000000"/>
      <name val="Arial"/>
    </font>
    <font>
      <b/>
      <sz val="8"/>
      <color rgb="FF000000"/>
      <name val="Arial"/>
    </font>
    <font>
      <b/>
      <sz val="10"/>
      <color rgb="FF000000"/>
      <name val="Arial"/>
    </font>
    <font>
      <sz val="10"/>
      <color rgb="FF000000"/>
      <name val="Times New Roman"/>
    </font>
    <font>
      <b/>
      <sz val="12"/>
      <color rgb="FF000000"/>
      <name val="Arial"/>
    </font>
    <font>
      <sz val="12"/>
      <color rgb="FF000000"/>
      <name val="Arial"/>
    </font>
    <font>
      <b/>
      <sz val="10"/>
      <color rgb="FFC50A45"/>
      <name val="Arial"/>
    </font>
    <font>
      <b/>
      <sz val="10"/>
      <color rgb="FFF2F2F2"/>
      <name val="Arial"/>
    </font>
    <font>
      <b/>
      <sz val="11"/>
      <color rgb="FF000000"/>
      <name val="Arial"/>
    </font>
    <font>
      <b/>
      <sz val="10"/>
      <color rgb="FFC00000"/>
      <name val="Arial"/>
    </font>
    <font>
      <b/>
      <sz val="10"/>
      <color rgb="FFB80000"/>
      <name val="Arial"/>
    </font>
    <font>
      <b/>
      <sz val="10"/>
      <color rgb="FF003399"/>
      <name val="Arial"/>
    </font>
    <font>
      <i/>
      <sz val="12"/>
      <color rgb="FF000000"/>
      <name val="Arial"/>
    </font>
    <font>
      <b/>
      <sz val="8"/>
      <color rgb="FF008000"/>
      <name val="Arial"/>
    </font>
    <font>
      <b/>
      <sz val="10"/>
      <color rgb="FF008000"/>
      <name val="Arial"/>
    </font>
    <font>
      <sz val="10"/>
      <color rgb="FF008000"/>
      <name val="Arial"/>
    </font>
    <font>
      <b/>
      <sz val="8"/>
      <color rgb="FF000000"/>
      <name val="Times New Roman"/>
    </font>
    <font>
      <sz val="11"/>
      <color rgb="FFFFFFFF"/>
      <name val="Calibri"/>
    </font>
    <font>
      <b/>
      <sz val="14"/>
      <color rgb="FF000000"/>
      <name val="Arial"/>
    </font>
    <font>
      <b/>
      <sz val="11"/>
      <color rgb="FF000000"/>
      <name val="Calibri"/>
    </font>
    <font>
      <i/>
      <sz val="11"/>
      <color rgb="FF000000"/>
      <name val="Calibri"/>
    </font>
    <font>
      <sz val="12"/>
      <color rgb="FFC00000"/>
      <name val="Arial"/>
    </font>
    <font>
      <sz val="11"/>
      <color rgb="FF000000"/>
      <name val="Arial"/>
    </font>
    <font>
      <b/>
      <i/>
      <sz val="12"/>
      <color rgb="FFC50A45"/>
      <name val="Arial"/>
    </font>
    <font>
      <b/>
      <i/>
      <sz val="10"/>
      <color rgb="FF000000"/>
      <name val="Arial"/>
    </font>
    <font>
      <b/>
      <sz val="11"/>
      <color rgb="FF003399"/>
      <name val="Arial"/>
    </font>
    <font>
      <u/>
      <sz val="11"/>
      <color rgb="FF0000FF"/>
      <name val="Calibri"/>
    </font>
    <font>
      <b/>
      <sz val="14"/>
      <color rgb="FFF2F2F2"/>
      <name val="Arial"/>
    </font>
    <font>
      <b/>
      <i/>
      <sz val="10"/>
      <color rgb="FFFF0000"/>
      <name val="Arial"/>
    </font>
    <font>
      <b/>
      <i/>
      <sz val="12"/>
      <color rgb="FF000000"/>
      <name val="Arial"/>
    </font>
    <font>
      <b/>
      <sz val="14"/>
      <color rgb="FFC00000"/>
      <name val="Arial"/>
    </font>
    <font>
      <sz val="11"/>
      <color rgb="FF333333"/>
      <name val="Arial"/>
    </font>
    <font>
      <b/>
      <sz val="11"/>
      <color rgb="FF333333"/>
      <name val="Arial"/>
    </font>
    <font>
      <sz val="11"/>
      <color rgb="FFF2F2F2"/>
      <name val="Calibri"/>
    </font>
    <font>
      <sz val="14"/>
      <color rgb="FF000000"/>
      <name val="Calibri"/>
    </font>
    <font>
      <b/>
      <sz val="12"/>
      <color rgb="FFFFFFFF"/>
      <name val="Arial"/>
    </font>
    <font>
      <sz val="10"/>
      <color rgb="FF000000"/>
      <name val="Calibri"/>
    </font>
    <font>
      <sz val="10"/>
      <color rgb="FFB80000"/>
      <name val="Arial"/>
    </font>
    <font>
      <sz val="14"/>
      <color rgb="FF000000"/>
      <name val="Arial Rounded MT Bold"/>
    </font>
    <font>
      <b/>
      <i/>
      <sz val="11"/>
      <color rgb="FF333333"/>
      <name val="Arial"/>
    </font>
    <font>
      <u/>
      <sz val="11"/>
      <color rgb="FF000000"/>
      <name val="Arial"/>
    </font>
    <font>
      <b/>
      <i/>
      <u/>
      <sz val="10"/>
      <color rgb="FFFF0000"/>
      <name val="Arial"/>
    </font>
    <font>
      <b/>
      <vertAlign val="superscript"/>
      <sz val="12"/>
      <color rgb="FF000000"/>
      <name val="Arial"/>
    </font>
    <font>
      <u/>
      <sz val="11"/>
      <color theme="10"/>
      <name val="Calibri"/>
    </font>
    <font>
      <sz val="10"/>
      <color rgb="FF000000"/>
      <name val="Arial"/>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3">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s>
  <cellStyleXfs count="2">
    <xf numFmtId="0" fontId="0" fillId="0" borderId="0"/>
    <xf numFmtId="0" fontId="44" fillId="0" borderId="0" applyNumberFormat="0" applyFill="0" applyBorder="0" applyAlignment="0" applyProtection="0"/>
  </cellStyleXfs>
  <cellXfs count="263">
    <xf numFmtId="0" fontId="0" fillId="2" borderId="0" xfId="0" applyFill="1"/>
    <xf numFmtId="0" fontId="1" fillId="3" borderId="0" xfId="0" applyFont="1" applyFill="1"/>
    <xf numFmtId="0" fontId="1" fillId="2" borderId="0" xfId="0" applyFont="1" applyFill="1"/>
    <xf numFmtId="49" fontId="2" fillId="2" borderId="0" xfId="0" applyNumberFormat="1" applyFont="1" applyFill="1" applyAlignment="1">
      <alignment horizontal="center" wrapText="1"/>
    </xf>
    <xf numFmtId="49" fontId="3" fillId="2" borderId="0" xfId="0" applyNumberFormat="1" applyFont="1" applyFill="1" applyAlignment="1">
      <alignment horizontal="center" wrapText="1"/>
    </xf>
    <xf numFmtId="0" fontId="0" fillId="3" borderId="0" xfId="0" applyFill="1"/>
    <xf numFmtId="0" fontId="4" fillId="3" borderId="0" xfId="0" applyFont="1" applyFill="1"/>
    <xf numFmtId="0" fontId="3" fillId="3" borderId="0" xfId="0" applyFont="1" applyFill="1" applyAlignment="1">
      <alignment horizontal="right"/>
    </xf>
    <xf numFmtId="1" fontId="1" fillId="4" borderId="1" xfId="0" applyNumberFormat="1" applyFont="1" applyFill="1" applyBorder="1" applyAlignment="1" applyProtection="1">
      <alignment horizontal="left"/>
      <protection locked="0"/>
    </xf>
    <xf numFmtId="0" fontId="3" fillId="3" borderId="0" xfId="0" applyFont="1" applyFill="1" applyAlignment="1">
      <alignment horizontal="center"/>
    </xf>
    <xf numFmtId="0" fontId="3" fillId="3" borderId="0" xfId="0" applyFont="1" applyFill="1" applyAlignment="1">
      <alignment vertical="center" wrapText="1"/>
    </xf>
    <xf numFmtId="0" fontId="5" fillId="3" borderId="2" xfId="0" applyFont="1" applyFill="1" applyBorder="1" applyAlignment="1">
      <alignment horizontal="left"/>
    </xf>
    <xf numFmtId="0" fontId="5" fillId="3" borderId="2" xfId="0" applyFont="1" applyFill="1" applyBorder="1" applyAlignment="1">
      <alignment horizontal="center"/>
    </xf>
    <xf numFmtId="0" fontId="6" fillId="3" borderId="3" xfId="0" applyFont="1" applyFill="1" applyBorder="1"/>
    <xf numFmtId="0" fontId="1" fillId="3" borderId="3" xfId="0" applyFont="1" applyFill="1" applyBorder="1"/>
    <xf numFmtId="3" fontId="1" fillId="3" borderId="0" xfId="0" applyNumberFormat="1" applyFont="1" applyFill="1" applyProtection="1">
      <protection locked="0"/>
    </xf>
    <xf numFmtId="3" fontId="7" fillId="3" borderId="0" xfId="0" applyNumberFormat="1" applyFont="1" applyFill="1"/>
    <xf numFmtId="0" fontId="3" fillId="3" borderId="0" xfId="0" applyFont="1" applyFill="1"/>
    <xf numFmtId="0" fontId="8" fillId="3" borderId="0" xfId="0" applyFont="1" applyFill="1" applyAlignment="1">
      <alignment horizontal="left" wrapText="1"/>
    </xf>
    <xf numFmtId="0" fontId="3" fillId="3" borderId="0" xfId="0" applyFont="1" applyFill="1" applyAlignment="1">
      <alignment horizontal="left" wrapText="1"/>
    </xf>
    <xf numFmtId="0" fontId="9" fillId="3" borderId="0" xfId="0" applyFont="1" applyFill="1" applyAlignment="1">
      <alignment horizontal="center"/>
    </xf>
    <xf numFmtId="0" fontId="9" fillId="2" borderId="0" xfId="0" applyFont="1" applyFill="1" applyAlignment="1">
      <alignment horizontal="center"/>
    </xf>
    <xf numFmtId="0" fontId="10" fillId="3" borderId="0" xfId="0" applyFont="1" applyFill="1"/>
    <xf numFmtId="0" fontId="1" fillId="3" borderId="4" xfId="0" applyFont="1" applyFill="1" applyBorder="1"/>
    <xf numFmtId="49" fontId="3" fillId="3" borderId="5" xfId="0" applyNumberFormat="1" applyFont="1" applyFill="1" applyBorder="1" applyAlignment="1">
      <alignment horizontal="left"/>
    </xf>
    <xf numFmtId="0" fontId="1" fillId="3" borderId="6" xfId="0" applyFont="1" applyFill="1" applyBorder="1"/>
    <xf numFmtId="3" fontId="1" fillId="4" borderId="1" xfId="0" applyNumberFormat="1" applyFont="1" applyFill="1" applyBorder="1" applyProtection="1">
      <protection locked="0"/>
    </xf>
    <xf numFmtId="3" fontId="1" fillId="4" borderId="7" xfId="0" applyNumberFormat="1" applyFont="1" applyFill="1" applyBorder="1" applyProtection="1">
      <protection locked="0"/>
    </xf>
    <xf numFmtId="3" fontId="1" fillId="4" borderId="8" xfId="0" applyNumberFormat="1" applyFont="1" applyFill="1" applyBorder="1" applyProtection="1">
      <protection locked="0"/>
    </xf>
    <xf numFmtId="3" fontId="1" fillId="4" borderId="9" xfId="0" applyNumberFormat="1" applyFont="1" applyFill="1" applyBorder="1" applyProtection="1">
      <protection locked="0"/>
    </xf>
    <xf numFmtId="0" fontId="3" fillId="3" borderId="5" xfId="0" applyFont="1" applyFill="1" applyBorder="1" applyAlignment="1">
      <alignment horizontal="left"/>
    </xf>
    <xf numFmtId="3" fontId="1" fillId="3" borderId="5" xfId="0" applyNumberFormat="1" applyFont="1" applyFill="1" applyBorder="1" applyAlignment="1">
      <alignment horizontal="center"/>
    </xf>
    <xf numFmtId="3" fontId="1" fillId="4" borderId="6" xfId="0" applyNumberFormat="1" applyFont="1" applyFill="1" applyBorder="1" applyProtection="1">
      <protection locked="0"/>
    </xf>
    <xf numFmtId="3" fontId="1" fillId="4" borderId="0" xfId="0" applyNumberFormat="1" applyFont="1" applyFill="1" applyProtection="1">
      <protection locked="0"/>
    </xf>
    <xf numFmtId="0" fontId="1" fillId="3" borderId="9" xfId="0" applyFont="1" applyFill="1" applyBorder="1"/>
    <xf numFmtId="0" fontId="3" fillId="3" borderId="10" xfId="0" applyFont="1" applyFill="1" applyBorder="1" applyAlignment="1">
      <alignment horizontal="left"/>
    </xf>
    <xf numFmtId="0" fontId="3" fillId="3" borderId="10" xfId="0" applyFont="1" applyFill="1" applyBorder="1" applyAlignment="1">
      <alignment horizontal="center"/>
    </xf>
    <xf numFmtId="49" fontId="2" fillId="3" borderId="5" xfId="0" applyNumberFormat="1" applyFont="1" applyFill="1" applyBorder="1" applyAlignment="1">
      <alignment horizontal="center" wrapText="1"/>
    </xf>
    <xf numFmtId="49" fontId="2" fillId="3" borderId="6" xfId="0" applyNumberFormat="1" applyFont="1" applyFill="1" applyBorder="1" applyAlignment="1">
      <alignment horizontal="center"/>
    </xf>
    <xf numFmtId="49" fontId="2" fillId="3" borderId="0" xfId="0" applyNumberFormat="1" applyFont="1" applyFill="1" applyAlignment="1">
      <alignment horizontal="center"/>
    </xf>
    <xf numFmtId="49" fontId="2" fillId="3" borderId="4" xfId="0" applyNumberFormat="1" applyFont="1" applyFill="1" applyBorder="1" applyAlignment="1">
      <alignment horizontal="center" wrapText="1"/>
    </xf>
    <xf numFmtId="49" fontId="2" fillId="3" borderId="11" xfId="0" applyNumberFormat="1" applyFont="1" applyFill="1" applyBorder="1" applyAlignment="1">
      <alignment horizontal="center" wrapText="1"/>
    </xf>
    <xf numFmtId="3" fontId="1" fillId="4" borderId="12" xfId="0" applyNumberFormat="1" applyFont="1" applyFill="1" applyBorder="1" applyAlignment="1" applyProtection="1">
      <alignment horizontal="center"/>
      <protection locked="0"/>
    </xf>
    <xf numFmtId="3" fontId="1" fillId="4" borderId="13" xfId="0" applyNumberFormat="1" applyFont="1" applyFill="1" applyBorder="1" applyProtection="1">
      <protection locked="0"/>
    </xf>
    <xf numFmtId="10" fontId="11" fillId="3" borderId="14" xfId="0" applyNumberFormat="1" applyFont="1" applyFill="1" applyBorder="1" applyAlignment="1">
      <alignment horizontal="center"/>
    </xf>
    <xf numFmtId="3" fontId="1" fillId="4" borderId="15" xfId="0" applyNumberFormat="1" applyFont="1" applyFill="1" applyBorder="1" applyAlignment="1" applyProtection="1">
      <alignment horizontal="center"/>
      <protection locked="0"/>
    </xf>
    <xf numFmtId="10" fontId="11" fillId="3" borderId="16" xfId="0" applyNumberFormat="1" applyFont="1" applyFill="1" applyBorder="1" applyAlignment="1">
      <alignment horizontal="center"/>
    </xf>
    <xf numFmtId="10" fontId="11" fillId="3" borderId="4" xfId="0" applyNumberFormat="1" applyFont="1" applyFill="1" applyBorder="1" applyAlignment="1">
      <alignment horizontal="center"/>
    </xf>
    <xf numFmtId="3" fontId="1" fillId="3" borderId="5" xfId="0" applyNumberFormat="1" applyFont="1" applyFill="1" applyBorder="1" applyAlignment="1">
      <alignment horizontal="left"/>
    </xf>
    <xf numFmtId="0" fontId="1" fillId="3" borderId="5" xfId="0" applyFont="1" applyFill="1" applyBorder="1"/>
    <xf numFmtId="0" fontId="3" fillId="3" borderId="10" xfId="0" applyFont="1" applyFill="1" applyBorder="1"/>
    <xf numFmtId="3" fontId="12" fillId="4" borderId="0" xfId="0" applyNumberFormat="1" applyFont="1" applyFill="1" applyAlignment="1" applyProtection="1">
      <alignment horizontal="center"/>
      <protection locked="0"/>
    </xf>
    <xf numFmtId="10" fontId="12" fillId="4" borderId="6" xfId="0" applyNumberFormat="1" applyFont="1" applyFill="1" applyBorder="1" applyAlignment="1" applyProtection="1">
      <alignment horizontal="center"/>
      <protection locked="0"/>
    </xf>
    <xf numFmtId="3" fontId="12" fillId="4" borderId="9" xfId="0" applyNumberFormat="1" applyFont="1" applyFill="1" applyBorder="1" applyAlignment="1" applyProtection="1">
      <alignment horizontal="center"/>
      <protection locked="0"/>
    </xf>
    <xf numFmtId="10" fontId="12" fillId="4" borderId="8" xfId="0" applyNumberFormat="1" applyFont="1" applyFill="1" applyBorder="1" applyAlignment="1" applyProtection="1">
      <alignment horizontal="center"/>
      <protection locked="0"/>
    </xf>
    <xf numFmtId="49" fontId="3" fillId="3" borderId="18"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49" fontId="3" fillId="3" borderId="0" xfId="0" applyNumberFormat="1" applyFont="1" applyFill="1" applyAlignment="1">
      <alignment horizontal="center" vertical="center" wrapText="1"/>
    </xf>
    <xf numFmtId="37" fontId="3" fillId="3" borderId="0" xfId="0" applyNumberFormat="1" applyFont="1" applyFill="1" applyAlignment="1">
      <alignment horizontal="center" vertical="center" wrapText="1"/>
    </xf>
    <xf numFmtId="0" fontId="1" fillId="2" borderId="6" xfId="0" applyFont="1" applyFill="1" applyBorder="1"/>
    <xf numFmtId="3" fontId="10" fillId="2" borderId="19" xfId="0" applyNumberFormat="1" applyFont="1" applyFill="1" applyBorder="1"/>
    <xf numFmtId="3" fontId="10" fillId="2" borderId="3" xfId="0" applyNumberFormat="1" applyFont="1" applyFill="1" applyBorder="1" applyAlignment="1">
      <alignment horizontal="center"/>
    </xf>
    <xf numFmtId="164" fontId="10" fillId="2" borderId="3" xfId="0" applyNumberFormat="1" applyFont="1" applyFill="1" applyBorder="1"/>
    <xf numFmtId="3" fontId="10" fillId="2" borderId="3" xfId="0" applyNumberFormat="1" applyFont="1" applyFill="1" applyBorder="1"/>
    <xf numFmtId="3" fontId="10" fillId="2" borderId="20" xfId="0" applyNumberFormat="1" applyFont="1" applyFill="1" applyBorder="1" applyAlignment="1">
      <alignment horizontal="center"/>
    </xf>
    <xf numFmtId="0" fontId="1" fillId="2" borderId="8" xfId="0" applyFont="1" applyFill="1" applyBorder="1"/>
    <xf numFmtId="3" fontId="10" fillId="2" borderId="21" xfId="0" applyNumberFormat="1" applyFont="1" applyFill="1" applyBorder="1"/>
    <xf numFmtId="3" fontId="10" fillId="2" borderId="0" xfId="0" applyNumberFormat="1" applyFont="1" applyFill="1" applyAlignment="1">
      <alignment horizontal="center"/>
    </xf>
    <xf numFmtId="164" fontId="10" fillId="2" borderId="0" xfId="0" applyNumberFormat="1" applyFont="1" applyFill="1"/>
    <xf numFmtId="3" fontId="10" fillId="2" borderId="0" xfId="0" applyNumberFormat="1" applyFont="1" applyFill="1"/>
    <xf numFmtId="3" fontId="10" fillId="2" borderId="6" xfId="0" applyNumberFormat="1" applyFont="1" applyFill="1" applyBorder="1" applyAlignment="1">
      <alignment horizontal="center"/>
    </xf>
    <xf numFmtId="0" fontId="1" fillId="2" borderId="4" xfId="0" applyFont="1" applyFill="1" applyBorder="1"/>
    <xf numFmtId="3" fontId="10" fillId="2" borderId="11" xfId="0" applyNumberFormat="1" applyFont="1" applyFill="1" applyBorder="1"/>
    <xf numFmtId="3" fontId="10" fillId="2" borderId="5" xfId="0" applyNumberFormat="1" applyFont="1" applyFill="1" applyBorder="1" applyAlignment="1">
      <alignment horizontal="center"/>
    </xf>
    <xf numFmtId="164" fontId="10" fillId="2" borderId="5" xfId="0" applyNumberFormat="1" applyFont="1" applyFill="1" applyBorder="1"/>
    <xf numFmtId="3" fontId="10" fillId="2" borderId="5" xfId="0" applyNumberFormat="1" applyFont="1" applyFill="1" applyBorder="1"/>
    <xf numFmtId="3" fontId="10" fillId="2" borderId="4" xfId="0" applyNumberFormat="1" applyFont="1" applyFill="1" applyBorder="1" applyAlignment="1">
      <alignment horizontal="center"/>
    </xf>
    <xf numFmtId="0" fontId="3" fillId="3" borderId="5" xfId="0" applyFont="1" applyFill="1" applyBorder="1" applyAlignment="1">
      <alignment horizontal="center"/>
    </xf>
    <xf numFmtId="3" fontId="10" fillId="3" borderId="0" xfId="0" applyNumberFormat="1" applyFont="1" applyFill="1"/>
    <xf numFmtId="3" fontId="10" fillId="3" borderId="0" xfId="0" applyNumberFormat="1" applyFont="1" applyFill="1" applyAlignment="1">
      <alignment horizontal="center"/>
    </xf>
    <xf numFmtId="164" fontId="10" fillId="3" borderId="0" xfId="0" applyNumberFormat="1" applyFont="1" applyFill="1"/>
    <xf numFmtId="0" fontId="10" fillId="3" borderId="0" xfId="0" applyFont="1" applyFill="1" applyAlignment="1">
      <alignment horizontal="center"/>
    </xf>
    <xf numFmtId="0" fontId="1" fillId="2" borderId="9" xfId="0" applyFont="1" applyFill="1" applyBorder="1"/>
    <xf numFmtId="0" fontId="1" fillId="2" borderId="5" xfId="0" applyFont="1" applyFill="1" applyBorder="1"/>
    <xf numFmtId="0" fontId="1" fillId="3" borderId="8" xfId="0" applyFont="1" applyFill="1" applyBorder="1"/>
    <xf numFmtId="49" fontId="3" fillId="3" borderId="22" xfId="0" applyNumberFormat="1" applyFont="1" applyFill="1" applyBorder="1" applyAlignment="1">
      <alignment horizontal="center" vertical="center" wrapText="1"/>
    </xf>
    <xf numFmtId="49" fontId="3" fillId="3" borderId="4" xfId="0" applyNumberFormat="1" applyFont="1" applyFill="1" applyBorder="1" applyAlignment="1">
      <alignment horizontal="center" wrapText="1"/>
    </xf>
    <xf numFmtId="49" fontId="3" fillId="3" borderId="5" xfId="0" applyNumberFormat="1" applyFont="1" applyFill="1" applyBorder="1" applyAlignment="1">
      <alignment horizontal="center" wrapText="1"/>
    </xf>
    <xf numFmtId="49" fontId="3" fillId="3" borderId="23" xfId="0" applyNumberFormat="1" applyFont="1" applyFill="1" applyBorder="1" applyAlignment="1">
      <alignment horizontal="center" wrapText="1"/>
    </xf>
    <xf numFmtId="0" fontId="4" fillId="3" borderId="3" xfId="0" applyFont="1" applyFill="1" applyBorder="1"/>
    <xf numFmtId="0" fontId="1" fillId="3" borderId="0" xfId="0" applyFont="1" applyFill="1" applyAlignment="1">
      <alignment horizontal="center" wrapText="1"/>
    </xf>
    <xf numFmtId="0" fontId="6" fillId="3" borderId="0" xfId="0" applyFont="1" applyFill="1" applyAlignment="1">
      <alignment horizontal="center" wrapText="1"/>
    </xf>
    <xf numFmtId="0" fontId="13" fillId="3" borderId="0" xfId="0" applyFont="1" applyFill="1"/>
    <xf numFmtId="0" fontId="5" fillId="3" borderId="0" xfId="0" applyFont="1" applyFill="1" applyAlignment="1">
      <alignment horizontal="center"/>
    </xf>
    <xf numFmtId="49" fontId="2" fillId="3" borderId="23" xfId="0" applyNumberFormat="1" applyFont="1" applyFill="1" applyBorder="1" applyAlignment="1">
      <alignment horizontal="center" wrapText="1"/>
    </xf>
    <xf numFmtId="49" fontId="14" fillId="3" borderId="5" xfId="0" applyNumberFormat="1" applyFont="1" applyFill="1" applyBorder="1" applyAlignment="1">
      <alignment horizontal="center" wrapText="1"/>
    </xf>
    <xf numFmtId="49" fontId="14" fillId="3" borderId="4" xfId="0" applyNumberFormat="1" applyFont="1" applyFill="1" applyBorder="1" applyAlignment="1">
      <alignment horizontal="center" wrapText="1"/>
    </xf>
    <xf numFmtId="0" fontId="15" fillId="3" borderId="10" xfId="0" applyFont="1" applyFill="1" applyBorder="1" applyAlignment="1">
      <alignment horizontal="center"/>
    </xf>
    <xf numFmtId="3" fontId="16" fillId="3" borderId="5" xfId="0" applyNumberFormat="1" applyFont="1" applyFill="1" applyBorder="1" applyAlignment="1">
      <alignment horizontal="center"/>
    </xf>
    <xf numFmtId="0" fontId="1" fillId="3" borderId="2" xfId="0" applyFont="1" applyFill="1" applyBorder="1"/>
    <xf numFmtId="49" fontId="2" fillId="3" borderId="4" xfId="0" applyNumberFormat="1" applyFont="1" applyFill="1" applyBorder="1" applyAlignment="1">
      <alignment horizontal="center"/>
    </xf>
    <xf numFmtId="10" fontId="7" fillId="4" borderId="17" xfId="0" applyNumberFormat="1" applyFont="1" applyFill="1" applyBorder="1" applyAlignment="1">
      <alignment horizontal="center"/>
    </xf>
    <xf numFmtId="0" fontId="4" fillId="2" borderId="0" xfId="0" applyFont="1" applyFill="1"/>
    <xf numFmtId="49" fontId="17" fillId="2" borderId="0" xfId="0" applyNumberFormat="1" applyFont="1" applyFill="1" applyAlignment="1">
      <alignment horizontal="center" wrapText="1"/>
    </xf>
    <xf numFmtId="0" fontId="18" fillId="2" borderId="0" xfId="0" applyFont="1" applyFill="1"/>
    <xf numFmtId="0" fontId="3" fillId="3" borderId="0" xfId="0" applyFont="1" applyFill="1" applyAlignment="1">
      <alignment horizontal="right" vertical="top"/>
    </xf>
    <xf numFmtId="1" fontId="1" fillId="5" borderId="1" xfId="0" applyNumberFormat="1" applyFont="1" applyFill="1" applyBorder="1" applyAlignment="1">
      <alignment horizontal="left"/>
    </xf>
    <xf numFmtId="0" fontId="19" fillId="3" borderId="0" xfId="0" applyFont="1" applyFill="1" applyAlignment="1">
      <alignment vertical="center" wrapText="1"/>
    </xf>
    <xf numFmtId="0" fontId="20" fillId="3" borderId="0" xfId="0" applyFont="1" applyFill="1"/>
    <xf numFmtId="0" fontId="5" fillId="3" borderId="0" xfId="0" applyFont="1" applyFill="1"/>
    <xf numFmtId="0" fontId="6" fillId="3" borderId="0" xfId="0" applyFont="1" applyFill="1"/>
    <xf numFmtId="0" fontId="6" fillId="3" borderId="0" xfId="0" applyFont="1" applyFill="1" applyAlignment="1">
      <alignment wrapText="1"/>
    </xf>
    <xf numFmtId="0" fontId="5" fillId="3" borderId="0" xfId="0" applyFont="1" applyFill="1" applyAlignment="1">
      <alignment horizontal="right"/>
    </xf>
    <xf numFmtId="0" fontId="5" fillId="3" borderId="1" xfId="0" applyFont="1" applyFill="1" applyBorder="1" applyAlignment="1">
      <alignment horizontal="center" wrapText="1"/>
    </xf>
    <xf numFmtId="0" fontId="5" fillId="3" borderId="24" xfId="0" applyFont="1" applyFill="1" applyBorder="1"/>
    <xf numFmtId="3" fontId="7" fillId="5" borderId="5" xfId="0" applyNumberFormat="1" applyFont="1" applyFill="1" applyBorder="1"/>
    <xf numFmtId="3" fontId="7" fillId="5" borderId="23" xfId="0" applyNumberFormat="1" applyFont="1" applyFill="1" applyBorder="1"/>
    <xf numFmtId="3" fontId="7" fillId="5" borderId="4" xfId="0" applyNumberFormat="1" applyFont="1" applyFill="1" applyBorder="1"/>
    <xf numFmtId="3" fontId="7" fillId="5" borderId="9" xfId="0" applyNumberFormat="1" applyFont="1" applyFill="1" applyBorder="1"/>
    <xf numFmtId="3" fontId="7" fillId="5" borderId="1" xfId="0" applyNumberFormat="1" applyFont="1" applyFill="1" applyBorder="1"/>
    <xf numFmtId="3" fontId="7" fillId="5" borderId="7" xfId="0" applyNumberFormat="1" applyFont="1" applyFill="1" applyBorder="1"/>
    <xf numFmtId="3" fontId="7" fillId="5" borderId="6" xfId="0" applyNumberFormat="1" applyFont="1" applyFill="1" applyBorder="1"/>
    <xf numFmtId="3" fontId="7" fillId="5" borderId="0" xfId="0" applyNumberFormat="1" applyFont="1" applyFill="1"/>
    <xf numFmtId="3" fontId="7" fillId="5" borderId="25" xfId="0" applyNumberFormat="1" applyFont="1" applyFill="1" applyBorder="1"/>
    <xf numFmtId="3" fontId="7" fillId="5" borderId="8" xfId="0" applyNumberFormat="1" applyFont="1" applyFill="1" applyBorder="1"/>
    <xf numFmtId="0" fontId="21" fillId="3" borderId="0" xfId="0" applyFont="1" applyFill="1"/>
    <xf numFmtId="3" fontId="22" fillId="3" borderId="1" xfId="0" applyNumberFormat="1" applyFont="1" applyFill="1" applyBorder="1"/>
    <xf numFmtId="49" fontId="2" fillId="3" borderId="23" xfId="0" applyNumberFormat="1" applyFont="1" applyFill="1" applyBorder="1" applyAlignment="1">
      <alignment horizontal="center"/>
    </xf>
    <xf numFmtId="3" fontId="1" fillId="6" borderId="1" xfId="0" applyNumberFormat="1" applyFont="1" applyFill="1" applyBorder="1" applyProtection="1">
      <protection locked="0"/>
    </xf>
    <xf numFmtId="0" fontId="1" fillId="6" borderId="1" xfId="0" applyFont="1" applyFill="1" applyBorder="1" applyProtection="1">
      <protection locked="0"/>
    </xf>
    <xf numFmtId="49" fontId="5" fillId="3" borderId="26" xfId="0" applyNumberFormat="1" applyFont="1" applyFill="1" applyBorder="1" applyAlignment="1">
      <alignment horizontal="center" wrapText="1"/>
    </xf>
    <xf numFmtId="0" fontId="6" fillId="3" borderId="1" xfId="0" applyFont="1" applyFill="1" applyBorder="1"/>
    <xf numFmtId="0" fontId="23" fillId="3" borderId="0" xfId="0" applyFont="1" applyFill="1"/>
    <xf numFmtId="0" fontId="24" fillId="3" borderId="0" xfId="0" applyFont="1" applyFill="1" applyAlignment="1">
      <alignment horizontal="left" wrapText="1"/>
    </xf>
    <xf numFmtId="0" fontId="19" fillId="3" borderId="0" xfId="0" applyFont="1" applyFill="1" applyAlignment="1">
      <alignment horizontal="right" vertical="center" wrapText="1"/>
    </xf>
    <xf numFmtId="0" fontId="25" fillId="3" borderId="0" xfId="0" applyFont="1" applyFill="1"/>
    <xf numFmtId="0" fontId="18" fillId="2" borderId="27" xfId="0" applyFont="1" applyFill="1" applyBorder="1"/>
    <xf numFmtId="0" fontId="18" fillId="2" borderId="28" xfId="0" applyFont="1" applyFill="1" applyBorder="1"/>
    <xf numFmtId="0" fontId="9" fillId="3" borderId="0" xfId="0" applyFont="1" applyFill="1" applyAlignment="1">
      <alignment horizontal="center" wrapText="1"/>
    </xf>
    <xf numFmtId="3" fontId="10" fillId="3" borderId="3" xfId="0" applyNumberFormat="1" applyFont="1" applyFill="1" applyBorder="1" applyAlignment="1">
      <alignment horizontal="center"/>
    </xf>
    <xf numFmtId="0" fontId="25" fillId="3" borderId="29" xfId="0" applyFont="1" applyFill="1" applyBorder="1" applyAlignment="1">
      <alignment horizontal="left" vertical="top" wrapText="1"/>
    </xf>
    <xf numFmtId="3" fontId="7" fillId="5" borderId="5" xfId="0" applyNumberFormat="1" applyFont="1" applyFill="1" applyBorder="1" applyAlignment="1">
      <alignment horizontal="center"/>
    </xf>
    <xf numFmtId="3" fontId="7" fillId="5" borderId="0" xfId="0" applyNumberFormat="1" applyFont="1" applyFill="1" applyAlignment="1">
      <alignment horizontal="center"/>
    </xf>
    <xf numFmtId="10" fontId="7" fillId="5" borderId="6" xfId="0" applyNumberFormat="1" applyFont="1" applyFill="1" applyBorder="1" applyAlignment="1">
      <alignment horizontal="center"/>
    </xf>
    <xf numFmtId="3" fontId="7" fillId="5" borderId="9" xfId="0" applyNumberFormat="1" applyFont="1" applyFill="1" applyBorder="1" applyAlignment="1">
      <alignment horizontal="center"/>
    </xf>
    <xf numFmtId="10" fontId="7" fillId="5" borderId="8" xfId="0" applyNumberFormat="1" applyFont="1" applyFill="1" applyBorder="1" applyAlignment="1">
      <alignment horizontal="center"/>
    </xf>
    <xf numFmtId="3" fontId="7" fillId="5" borderId="30" xfId="0" applyNumberFormat="1" applyFont="1" applyFill="1" applyBorder="1" applyAlignment="1">
      <alignment horizontal="center"/>
    </xf>
    <xf numFmtId="10" fontId="7" fillId="5" borderId="4" xfId="0" applyNumberFormat="1" applyFont="1" applyFill="1" applyBorder="1" applyAlignment="1">
      <alignment horizontal="center"/>
    </xf>
    <xf numFmtId="0" fontId="25" fillId="3" borderId="0" xfId="0" applyFont="1" applyFill="1" applyAlignment="1">
      <alignment horizontal="left" vertical="top" wrapText="1"/>
    </xf>
    <xf numFmtId="10" fontId="26" fillId="6" borderId="0" xfId="0" applyNumberFormat="1" applyFont="1" applyFill="1" applyProtection="1">
      <protection locked="0"/>
    </xf>
    <xf numFmtId="1" fontId="26" fillId="6" borderId="0" xfId="0" applyNumberFormat="1" applyFont="1" applyFill="1" applyProtection="1">
      <protection locked="0"/>
    </xf>
    <xf numFmtId="3" fontId="26" fillId="3" borderId="0" xfId="0" applyNumberFormat="1" applyFont="1" applyFill="1"/>
    <xf numFmtId="3" fontId="10" fillId="5" borderId="25" xfId="0" applyNumberFormat="1" applyFont="1" applyFill="1" applyBorder="1"/>
    <xf numFmtId="3" fontId="10" fillId="5" borderId="1" xfId="0" applyNumberFormat="1" applyFont="1" applyFill="1" applyBorder="1"/>
    <xf numFmtId="3" fontId="1" fillId="5" borderId="22" xfId="0" applyNumberFormat="1" applyFont="1" applyFill="1" applyBorder="1"/>
    <xf numFmtId="3" fontId="1" fillId="3" borderId="0" xfId="0" applyNumberFormat="1" applyFont="1" applyFill="1"/>
    <xf numFmtId="0" fontId="1" fillId="3" borderId="0" xfId="0" applyFont="1" applyFill="1" applyAlignment="1" applyProtection="1">
      <alignment horizontal="center" wrapText="1"/>
      <protection locked="0"/>
    </xf>
    <xf numFmtId="0" fontId="3" fillId="3" borderId="0" xfId="0" applyFont="1" applyFill="1" applyAlignment="1" applyProtection="1">
      <alignment horizontal="center"/>
      <protection locked="0"/>
    </xf>
    <xf numFmtId="0" fontId="3" fillId="4" borderId="31" xfId="0" applyFont="1" applyFill="1" applyBorder="1" applyAlignment="1" applyProtection="1">
      <alignment horizontal="center"/>
      <protection locked="0"/>
    </xf>
    <xf numFmtId="0" fontId="27" fillId="3" borderId="21" xfId="0" applyFont="1" applyFill="1" applyBorder="1" applyAlignment="1">
      <alignment horizontal="left" vertical="top"/>
    </xf>
    <xf numFmtId="0" fontId="6" fillId="2" borderId="1" xfId="0" applyFont="1" applyFill="1" applyBorder="1" applyProtection="1">
      <protection locked="0"/>
    </xf>
    <xf numFmtId="0" fontId="6" fillId="2" borderId="32" xfId="0" applyFont="1" applyFill="1" applyBorder="1" applyProtection="1">
      <protection locked="0"/>
    </xf>
    <xf numFmtId="3" fontId="11" fillId="5" borderId="5" xfId="0" applyNumberFormat="1" applyFont="1" applyFill="1" applyBorder="1" applyAlignment="1">
      <alignment horizontal="center"/>
    </xf>
    <xf numFmtId="3" fontId="11" fillId="5" borderId="23" xfId="0" applyNumberFormat="1" applyFont="1" applyFill="1" applyBorder="1"/>
    <xf numFmtId="3" fontId="11" fillId="5" borderId="33" xfId="0" applyNumberFormat="1" applyFont="1" applyFill="1" applyBorder="1" applyAlignment="1">
      <alignment horizontal="center"/>
    </xf>
    <xf numFmtId="3" fontId="11" fillId="5" borderId="0" xfId="0" applyNumberFormat="1" applyFont="1" applyFill="1" applyAlignment="1">
      <alignment horizontal="center"/>
    </xf>
    <xf numFmtId="3" fontId="11" fillId="5" borderId="25" xfId="0" applyNumberFormat="1" applyFont="1" applyFill="1" applyBorder="1"/>
    <xf numFmtId="3" fontId="11" fillId="5" borderId="7" xfId="0" applyNumberFormat="1" applyFont="1" applyFill="1" applyBorder="1"/>
    <xf numFmtId="3" fontId="11" fillId="5" borderId="9" xfId="0" applyNumberFormat="1" applyFont="1" applyFill="1" applyBorder="1" applyAlignment="1">
      <alignment horizontal="center"/>
    </xf>
    <xf numFmtId="3" fontId="11" fillId="5" borderId="1" xfId="0" applyNumberFormat="1" applyFont="1" applyFill="1" applyBorder="1"/>
    <xf numFmtId="3" fontId="11" fillId="5" borderId="30" xfId="0" applyNumberFormat="1" applyFont="1" applyFill="1" applyBorder="1"/>
    <xf numFmtId="3" fontId="22" fillId="3" borderId="0" xfId="0" applyNumberFormat="1" applyFont="1" applyFill="1"/>
    <xf numFmtId="0" fontId="0" fillId="3" borderId="0" xfId="0" applyFill="1" applyAlignment="1" applyProtection="1">
      <alignment wrapText="1"/>
      <protection locked="0"/>
    </xf>
    <xf numFmtId="0" fontId="0" fillId="3" borderId="29" xfId="0" applyFill="1" applyBorder="1" applyAlignment="1" applyProtection="1">
      <alignment wrapText="1"/>
      <protection locked="0"/>
    </xf>
    <xf numFmtId="49" fontId="3" fillId="3" borderId="34" xfId="0" applyNumberFormat="1" applyFont="1" applyFill="1" applyBorder="1" applyAlignment="1">
      <alignment horizontal="center" wrapText="1"/>
    </xf>
    <xf numFmtId="0" fontId="28" fillId="3" borderId="0" xfId="0" applyFont="1" applyFill="1" applyAlignment="1" applyProtection="1">
      <alignment vertical="center" wrapText="1"/>
      <protection locked="0"/>
    </xf>
    <xf numFmtId="0" fontId="0" fillId="3" borderId="0" xfId="0" applyFill="1" applyAlignment="1">
      <alignment horizontal="right" vertical="top"/>
    </xf>
    <xf numFmtId="0" fontId="8" fillId="3" borderId="35" xfId="0" applyFont="1" applyFill="1" applyBorder="1" applyAlignment="1">
      <alignment vertical="center"/>
    </xf>
    <xf numFmtId="0" fontId="28" fillId="3" borderId="0" xfId="0" applyFont="1" applyFill="1" applyAlignment="1">
      <alignment vertical="center" wrapText="1"/>
    </xf>
    <xf numFmtId="0" fontId="8" fillId="3" borderId="29" xfId="0" applyFont="1" applyFill="1" applyBorder="1" applyAlignment="1">
      <alignment vertical="center"/>
    </xf>
    <xf numFmtId="0" fontId="8" fillId="3" borderId="36" xfId="0" applyFont="1" applyFill="1" applyBorder="1" applyAlignment="1">
      <alignment vertical="center"/>
    </xf>
    <xf numFmtId="0" fontId="1" fillId="4" borderId="22" xfId="0" applyFont="1" applyFill="1" applyBorder="1" applyProtection="1">
      <protection locked="0"/>
    </xf>
    <xf numFmtId="0" fontId="29" fillId="3" borderId="0" xfId="0" applyFont="1" applyFill="1" applyAlignment="1">
      <alignment horizontal="center" wrapText="1"/>
    </xf>
    <xf numFmtId="0" fontId="9" fillId="3" borderId="0" xfId="0" applyFont="1" applyFill="1" applyAlignment="1">
      <alignment wrapText="1"/>
    </xf>
    <xf numFmtId="0" fontId="27" fillId="6" borderId="37" xfId="0" applyFont="1" applyFill="1" applyBorder="1" applyAlignment="1">
      <alignment horizontal="left" vertical="top"/>
    </xf>
    <xf numFmtId="0" fontId="25" fillId="6" borderId="38" xfId="0" applyFont="1" applyFill="1" applyBorder="1" applyAlignment="1">
      <alignment horizontal="left" wrapText="1"/>
    </xf>
    <xf numFmtId="0" fontId="5" fillId="3" borderId="0" xfId="0" applyFont="1" applyFill="1" applyAlignment="1">
      <alignment horizontal="center" wrapText="1"/>
    </xf>
    <xf numFmtId="0" fontId="30" fillId="3" borderId="0" xfId="0" applyFont="1" applyFill="1" applyAlignment="1">
      <alignment horizontal="center" vertical="center"/>
    </xf>
    <xf numFmtId="0" fontId="31" fillId="3" borderId="0" xfId="0" applyFont="1" applyFill="1" applyAlignment="1">
      <alignment horizontal="left"/>
    </xf>
    <xf numFmtId="0" fontId="32" fillId="3" borderId="0" xfId="0" applyFont="1" applyFill="1" applyAlignment="1">
      <alignment vertical="center" wrapText="1"/>
    </xf>
    <xf numFmtId="0" fontId="33" fillId="3" borderId="0" xfId="0" applyFont="1" applyFill="1" applyAlignment="1">
      <alignment vertical="center" wrapText="1"/>
    </xf>
    <xf numFmtId="0" fontId="31" fillId="3" borderId="0" xfId="0" applyFont="1" applyFill="1" applyAlignment="1">
      <alignment horizontal="justify" vertical="center" wrapText="1"/>
    </xf>
    <xf numFmtId="0" fontId="9" fillId="3" borderId="0" xfId="0" applyFont="1" applyFill="1" applyAlignment="1">
      <alignment horizontal="justify" vertical="center" wrapText="1"/>
    </xf>
    <xf numFmtId="0" fontId="23" fillId="3" borderId="0" xfId="0" applyFont="1" applyFill="1" applyAlignment="1">
      <alignment wrapText="1"/>
    </xf>
    <xf numFmtId="0" fontId="23" fillId="3" borderId="0" xfId="0" applyFont="1" applyFill="1" applyAlignment="1">
      <alignment horizontal="justify" vertical="center" wrapText="1"/>
    </xf>
    <xf numFmtId="0" fontId="31" fillId="3" borderId="0" xfId="0" applyFont="1" applyFill="1" applyAlignment="1">
      <alignment wrapText="1"/>
    </xf>
    <xf numFmtId="0" fontId="28" fillId="3" borderId="27" xfId="0" applyFont="1" applyFill="1" applyBorder="1" applyAlignment="1">
      <alignment vertical="center" wrapText="1"/>
    </xf>
    <xf numFmtId="0" fontId="28" fillId="3" borderId="28" xfId="0" applyFont="1" applyFill="1" applyBorder="1" applyAlignment="1">
      <alignment vertical="center" wrapText="1"/>
    </xf>
    <xf numFmtId="0" fontId="5" fillId="3" borderId="5" xfId="0" applyFont="1" applyFill="1" applyBorder="1" applyAlignment="1">
      <alignment vertical="center"/>
    </xf>
    <xf numFmtId="0" fontId="6" fillId="3" borderId="5" xfId="0" applyFont="1" applyFill="1" applyBorder="1"/>
    <xf numFmtId="0" fontId="0" fillId="3" borderId="5" xfId="0" applyFill="1" applyBorder="1"/>
    <xf numFmtId="0" fontId="0" fillId="3" borderId="4" xfId="0" applyFill="1" applyBorder="1"/>
    <xf numFmtId="0" fontId="30" fillId="3" borderId="5" xfId="0" applyFont="1" applyFill="1" applyBorder="1" applyAlignment="1">
      <alignment wrapText="1"/>
    </xf>
    <xf numFmtId="0" fontId="5" fillId="3" borderId="5" xfId="0" applyFont="1" applyFill="1" applyBorder="1"/>
    <xf numFmtId="0" fontId="19" fillId="3" borderId="0" xfId="0" applyFont="1" applyFill="1" applyAlignment="1">
      <alignment horizontal="center" vertical="top" wrapText="1"/>
    </xf>
    <xf numFmtId="0" fontId="5" fillId="3" borderId="5" xfId="0" applyFont="1" applyFill="1" applyBorder="1" applyAlignment="1">
      <alignment horizontal="left" vertical="center"/>
    </xf>
    <xf numFmtId="0" fontId="5" fillId="3" borderId="5" xfId="0" applyFont="1" applyFill="1" applyBorder="1" applyAlignment="1">
      <alignment horizontal="center"/>
    </xf>
    <xf numFmtId="49" fontId="5" fillId="3" borderId="0" xfId="0" applyNumberFormat="1" applyFont="1" applyFill="1" applyAlignment="1">
      <alignment horizontal="center" wrapText="1"/>
    </xf>
    <xf numFmtId="0" fontId="34" fillId="3" borderId="35" xfId="0" applyFont="1" applyFill="1" applyBorder="1"/>
    <xf numFmtId="0" fontId="34" fillId="3" borderId="29" xfId="0" applyFont="1" applyFill="1" applyBorder="1"/>
    <xf numFmtId="0" fontId="34" fillId="3" borderId="36" xfId="0" applyFont="1" applyFill="1" applyBorder="1"/>
    <xf numFmtId="0" fontId="35" fillId="3" borderId="0" xfId="0" applyFont="1" applyFill="1" applyAlignment="1">
      <alignment horizontal="center" vertical="top"/>
    </xf>
    <xf numFmtId="49" fontId="2" fillId="3" borderId="10" xfId="0" applyNumberFormat="1" applyFont="1" applyFill="1" applyBorder="1" applyAlignment="1">
      <alignment horizontal="center" wrapText="1"/>
    </xf>
    <xf numFmtId="0" fontId="19" fillId="3" borderId="0" xfId="0" applyFont="1" applyFill="1" applyAlignment="1">
      <alignment horizontal="center" vertical="center" wrapText="1"/>
    </xf>
    <xf numFmtId="0" fontId="1" fillId="4" borderId="1" xfId="0" applyFont="1" applyFill="1" applyBorder="1" applyAlignment="1" applyProtection="1">
      <alignment horizontal="left"/>
      <protection locked="0"/>
    </xf>
    <xf numFmtId="0" fontId="45" fillId="4" borderId="39" xfId="0" applyFont="1" applyFill="1" applyBorder="1" applyAlignment="1" applyProtection="1">
      <alignment horizontal="left"/>
      <protection locked="0"/>
    </xf>
    <xf numFmtId="0" fontId="25" fillId="3" borderId="0" xfId="0" applyFont="1" applyFill="1" applyAlignment="1">
      <alignment horizontal="center" vertical="center" wrapText="1"/>
    </xf>
    <xf numFmtId="0" fontId="25" fillId="6" borderId="19" xfId="0" applyFont="1" applyFill="1" applyBorder="1" applyAlignment="1">
      <alignment horizontal="left" wrapText="1"/>
    </xf>
    <xf numFmtId="0" fontId="25" fillId="6" borderId="3" xfId="0" applyFont="1" applyFill="1" applyBorder="1" applyAlignment="1">
      <alignment horizontal="left" wrapText="1"/>
    </xf>
    <xf numFmtId="0" fontId="0" fillId="2" borderId="20" xfId="0" applyFill="1" applyBorder="1"/>
    <xf numFmtId="0" fontId="25" fillId="6" borderId="21" xfId="0" applyFont="1" applyFill="1" applyBorder="1" applyAlignment="1">
      <alignment horizontal="left" wrapText="1"/>
    </xf>
    <xf numFmtId="0" fontId="25" fillId="6" borderId="0" xfId="0" applyFont="1" applyFill="1" applyAlignment="1">
      <alignment horizontal="left" wrapText="1"/>
    </xf>
    <xf numFmtId="0" fontId="0" fillId="2" borderId="6" xfId="0" applyFill="1" applyBorder="1"/>
    <xf numFmtId="0" fontId="27" fillId="6" borderId="11" xfId="0" applyFont="1" applyFill="1" applyBorder="1" applyAlignment="1">
      <alignment horizontal="left" vertical="top"/>
    </xf>
    <xf numFmtId="0" fontId="0" fillId="2" borderId="5" xfId="0" applyFill="1" applyBorder="1"/>
    <xf numFmtId="0" fontId="0" fillId="2" borderId="4" xfId="0" applyFill="1" applyBorder="1"/>
    <xf numFmtId="0" fontId="1" fillId="4" borderId="40" xfId="0" applyFont="1" applyFill="1" applyBorder="1" applyAlignment="1" applyProtection="1">
      <alignment wrapText="1"/>
      <protection locked="0"/>
    </xf>
    <xf numFmtId="0" fontId="0" fillId="2" borderId="10" xfId="0" applyFill="1" applyBorder="1" applyAlignment="1">
      <alignment wrapText="1"/>
    </xf>
    <xf numFmtId="0" fontId="0" fillId="2" borderId="18" xfId="0" applyFill="1" applyBorder="1" applyAlignment="1">
      <alignment wrapText="1"/>
    </xf>
    <xf numFmtId="0" fontId="27" fillId="3" borderId="21" xfId="0" applyFont="1" applyFill="1" applyBorder="1" applyAlignment="1">
      <alignment horizontal="left" vertical="top"/>
    </xf>
    <xf numFmtId="0" fontId="0" fillId="3" borderId="0" xfId="0" applyFill="1"/>
    <xf numFmtId="0" fontId="25" fillId="3" borderId="0" xfId="0" applyFont="1" applyFill="1"/>
    <xf numFmtId="0" fontId="0" fillId="2" borderId="0" xfId="0" applyFill="1"/>
    <xf numFmtId="0" fontId="44" fillId="4" borderId="39" xfId="1" applyFill="1" applyBorder="1" applyAlignment="1" applyProtection="1">
      <alignment horizontal="left"/>
      <protection locked="0"/>
    </xf>
    <xf numFmtId="0" fontId="5" fillId="3" borderId="2" xfId="0" applyFont="1" applyFill="1" applyBorder="1" applyAlignment="1">
      <alignment horizontal="center" vertical="center"/>
    </xf>
    <xf numFmtId="0" fontId="36" fillId="7" borderId="4" xfId="0" applyFont="1" applyFill="1" applyBorder="1" applyAlignment="1">
      <alignment horizontal="center"/>
    </xf>
    <xf numFmtId="0" fontId="36" fillId="8" borderId="41" xfId="0" applyFont="1" applyFill="1" applyBorder="1" applyAlignment="1">
      <alignment horizontal="center"/>
    </xf>
    <xf numFmtId="0" fontId="36" fillId="8" borderId="42" xfId="0" applyFont="1" applyFill="1" applyBorder="1" applyAlignment="1">
      <alignment horizontal="center"/>
    </xf>
    <xf numFmtId="0" fontId="0" fillId="2" borderId="3" xfId="0" applyFill="1" applyBorder="1" applyAlignment="1">
      <alignment wrapText="1"/>
    </xf>
    <xf numFmtId="0" fontId="0" fillId="2" borderId="20" xfId="0" applyFill="1" applyBorder="1" applyAlignment="1">
      <alignment wrapText="1"/>
    </xf>
    <xf numFmtId="0" fontId="37" fillId="6" borderId="39" xfId="0" applyFont="1" applyFill="1" applyBorder="1" applyAlignment="1" applyProtection="1">
      <alignment wrapText="1"/>
      <protection locked="0"/>
    </xf>
    <xf numFmtId="0" fontId="37" fillId="2" borderId="31" xfId="0" applyFont="1" applyFill="1" applyBorder="1" applyAlignment="1" applyProtection="1">
      <alignment wrapText="1"/>
      <protection locked="0"/>
    </xf>
    <xf numFmtId="0" fontId="5" fillId="3" borderId="13" xfId="0" applyFont="1" applyFill="1" applyBorder="1" applyAlignment="1">
      <alignment horizontal="center"/>
    </xf>
    <xf numFmtId="0" fontId="19" fillId="3" borderId="0" xfId="0" applyFont="1" applyFill="1" applyAlignment="1">
      <alignment horizontal="right" vertical="center" wrapText="1"/>
    </xf>
    <xf numFmtId="0" fontId="0" fillId="3" borderId="0" xfId="0" applyFill="1" applyAlignment="1">
      <alignment horizontal="right" vertical="top"/>
    </xf>
    <xf numFmtId="49" fontId="2" fillId="3" borderId="13" xfId="0" applyNumberFormat="1" applyFont="1" applyFill="1" applyBorder="1" applyAlignment="1">
      <alignment horizontal="center"/>
    </xf>
    <xf numFmtId="0" fontId="5" fillId="3" borderId="0" xfId="0" applyFont="1" applyFill="1" applyAlignment="1">
      <alignment horizontal="center" vertical="center" wrapText="1"/>
    </xf>
    <xf numFmtId="0" fontId="38" fillId="3" borderId="5" xfId="0" applyFont="1" applyFill="1" applyBorder="1" applyAlignment="1">
      <alignment horizontal="left" vertical="top" wrapText="1"/>
    </xf>
    <xf numFmtId="0" fontId="38" fillId="3" borderId="4" xfId="0" applyFont="1" applyFill="1" applyBorder="1" applyAlignment="1">
      <alignment horizontal="left" vertical="top" wrapText="1"/>
    </xf>
    <xf numFmtId="0" fontId="27" fillId="3" borderId="0" xfId="0" applyFont="1" applyFill="1"/>
    <xf numFmtId="0" fontId="25" fillId="3" borderId="0" xfId="0" applyFont="1" applyFill="1" applyAlignment="1">
      <alignment horizontal="left" wrapText="1"/>
    </xf>
    <xf numFmtId="0" fontId="19" fillId="3" borderId="0" xfId="0" applyFont="1" applyFill="1" applyAlignment="1">
      <alignment horizontal="center" vertical="top" wrapText="1"/>
    </xf>
    <xf numFmtId="0" fontId="0" fillId="2" borderId="6" xfId="0" applyFill="1" applyBorder="1" applyAlignment="1">
      <alignment horizontal="center" vertical="top"/>
    </xf>
    <xf numFmtId="0" fontId="29" fillId="3" borderId="0" xfId="0" applyFont="1" applyFill="1" applyAlignment="1">
      <alignment horizontal="center" wrapText="1"/>
    </xf>
    <xf numFmtId="0" fontId="27" fillId="3" borderId="0" xfId="0" applyFont="1" applyFill="1" applyAlignment="1">
      <alignment horizontal="left" vertical="top"/>
    </xf>
    <xf numFmtId="0" fontId="35" fillId="2" borderId="0" xfId="0" applyFont="1" applyFill="1" applyAlignment="1">
      <alignment horizontal="center" vertical="top"/>
    </xf>
    <xf numFmtId="0" fontId="9" fillId="3" borderId="0" xfId="0" applyFont="1" applyFill="1" applyAlignment="1">
      <alignment wrapText="1"/>
    </xf>
    <xf numFmtId="0" fontId="3" fillId="3" borderId="2" xfId="0" applyFont="1" applyFill="1" applyBorder="1" applyAlignment="1">
      <alignment horizontal="center" wrapText="1"/>
    </xf>
    <xf numFmtId="0" fontId="19" fillId="3" borderId="0" xfId="0" applyFont="1" applyFill="1" applyAlignment="1">
      <alignment horizontal="center"/>
    </xf>
    <xf numFmtId="49" fontId="3" fillId="3" borderId="22" xfId="0" applyNumberFormat="1" applyFont="1" applyFill="1" applyBorder="1" applyAlignment="1">
      <alignment horizontal="center" vertical="center" wrapText="1"/>
    </xf>
    <xf numFmtId="0" fontId="39" fillId="9" borderId="0" xfId="0" applyFont="1" applyFill="1" applyAlignment="1">
      <alignment horizontal="left" vertical="center" wrapText="1"/>
    </xf>
    <xf numFmtId="165" fontId="0" fillId="0" borderId="0" xfId="0" applyNumberFormat="1" applyProtection="1">
      <protection locked="0"/>
    </xf>
    <xf numFmtId="0" fontId="0" fillId="0" borderId="0" xfId="0" applyProtection="1">
      <protection locked="0"/>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esearch.aaup.org/instructions"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6" Type="http://schemas.openxmlformats.org/officeDocument/2006/relationships/drawing" Target="../drawings/drawing6.xml"/><Relationship Id="rId5" Type="http://schemas.openxmlformats.org/officeDocument/2006/relationships/hyperlink" Target="https://research.aaup.org/instructions" TargetMode="External"/><Relationship Id="rId4"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18"/>
  <sheetViews>
    <sheetView workbookViewId="0"/>
  </sheetViews>
  <sheetFormatPr defaultColWidth="8.7265625" defaultRowHeight="14.5" x14ac:dyDescent="0.35"/>
  <cols>
    <col min="1" max="1" width="147.1796875" customWidth="1"/>
  </cols>
  <sheetData>
    <row r="1" spans="1:1" ht="15.75" customHeight="1" x14ac:dyDescent="0.35">
      <c r="A1" s="186" t="s">
        <v>0</v>
      </c>
    </row>
    <row r="2" spans="1:1" ht="15.5" x14ac:dyDescent="0.35">
      <c r="A2" s="187" t="s">
        <v>1</v>
      </c>
    </row>
    <row r="3" spans="1:1" ht="15.75" customHeight="1" x14ac:dyDescent="0.35">
      <c r="A3" s="93" t="s">
        <v>2</v>
      </c>
    </row>
    <row r="4" spans="1:1" ht="15.75" customHeight="1" x14ac:dyDescent="0.35">
      <c r="A4" s="93" t="s">
        <v>3</v>
      </c>
    </row>
    <row r="5" spans="1:1" ht="18" customHeight="1" x14ac:dyDescent="0.4">
      <c r="A5" s="188" t="s">
        <v>4</v>
      </c>
    </row>
    <row r="6" spans="1:1" ht="86.25" customHeight="1" x14ac:dyDescent="0.35">
      <c r="A6" s="189" t="s">
        <v>5</v>
      </c>
    </row>
    <row r="7" spans="1:1" ht="29.25" customHeight="1" x14ac:dyDescent="0.35">
      <c r="A7" s="189" t="s">
        <v>6</v>
      </c>
    </row>
    <row r="8" spans="1:1" x14ac:dyDescent="0.35">
      <c r="A8" s="189" t="s">
        <v>7</v>
      </c>
    </row>
    <row r="9" spans="1:1" x14ac:dyDescent="0.35">
      <c r="A9" s="190"/>
    </row>
    <row r="10" spans="1:1" ht="42.75" customHeight="1" x14ac:dyDescent="0.35">
      <c r="A10" s="189" t="s">
        <v>8</v>
      </c>
    </row>
    <row r="11" spans="1:1" x14ac:dyDescent="0.35">
      <c r="A11" s="1"/>
    </row>
    <row r="12" spans="1:1" ht="18" customHeight="1" x14ac:dyDescent="0.35">
      <c r="A12" s="191" t="s">
        <v>9</v>
      </c>
    </row>
    <row r="13" spans="1:1" ht="30" customHeight="1" x14ac:dyDescent="0.35">
      <c r="A13" s="192" t="s">
        <v>10</v>
      </c>
    </row>
    <row r="14" spans="1:1" ht="43.5" customHeight="1" x14ac:dyDescent="0.35">
      <c r="A14" s="193" t="s">
        <v>11</v>
      </c>
    </row>
    <row r="15" spans="1:1" ht="29.25" customHeight="1" x14ac:dyDescent="0.35">
      <c r="A15" s="194" t="s">
        <v>12</v>
      </c>
    </row>
    <row r="16" spans="1:1" ht="30" customHeight="1" x14ac:dyDescent="0.35">
      <c r="A16" s="183" t="s">
        <v>13</v>
      </c>
    </row>
    <row r="17" spans="1:1" ht="18" customHeight="1" x14ac:dyDescent="0.4">
      <c r="A17" s="195"/>
    </row>
    <row r="18" spans="1:1" x14ac:dyDescent="0.35">
      <c r="A18" s="132"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7650"/>
  <sheetViews>
    <sheetView workbookViewId="0">
      <selection activeCell="L1" sqref="L1"/>
    </sheetView>
  </sheetViews>
  <sheetFormatPr defaultColWidth="8.7265625" defaultRowHeight="14.5" x14ac:dyDescent="0.35"/>
  <cols>
    <col min="1" max="1" width="12.453125" customWidth="1"/>
    <col min="2" max="2" width="24" customWidth="1"/>
    <col min="3" max="3" width="37.1796875" customWidth="1"/>
    <col min="4" max="4" width="5" customWidth="1"/>
    <col min="5" max="5" width="10.453125" customWidth="1"/>
    <col min="6" max="6" width="9.453125" customWidth="1"/>
    <col min="7" max="7" width="10.453125" customWidth="1"/>
    <col min="8" max="8" width="10.7265625" customWidth="1"/>
    <col min="9" max="9" width="10.453125" customWidth="1"/>
    <col min="10" max="10" width="12.54296875" customWidth="1"/>
    <col min="11" max="11" width="18.26953125" customWidth="1"/>
  </cols>
  <sheetData>
    <row r="1" spans="1:11" ht="71.25" customHeight="1" x14ac:dyDescent="0.35">
      <c r="A1" s="5"/>
      <c r="B1" s="213" t="s">
        <v>15</v>
      </c>
      <c r="C1" s="213"/>
      <c r="D1" s="213"/>
      <c r="E1" s="213"/>
      <c r="F1" s="213"/>
      <c r="G1" s="213"/>
      <c r="H1" s="213"/>
      <c r="I1" s="213"/>
      <c r="J1" s="213"/>
      <c r="K1" s="213"/>
    </row>
    <row r="2" spans="1:11" ht="36" customHeight="1" x14ac:dyDescent="0.35">
      <c r="A2" s="216" t="s">
        <v>16</v>
      </c>
      <c r="B2" s="216"/>
      <c r="C2" s="216"/>
      <c r="D2" s="216"/>
      <c r="E2" s="216"/>
      <c r="F2" s="216"/>
      <c r="G2" s="216"/>
      <c r="H2" s="216"/>
      <c r="I2" s="216"/>
      <c r="J2" s="216"/>
      <c r="K2" s="216"/>
    </row>
    <row r="3" spans="1:11" ht="14.65" customHeight="1" x14ac:dyDescent="0.35">
      <c r="A3" s="6"/>
      <c r="B3" s="7" t="s">
        <v>17</v>
      </c>
      <c r="C3" s="8">
        <v>236948</v>
      </c>
      <c r="D3" s="156"/>
      <c r="E3" s="156"/>
      <c r="F3" s="156"/>
      <c r="G3" s="157"/>
      <c r="H3" s="9"/>
      <c r="I3" s="217" t="s">
        <v>18</v>
      </c>
      <c r="J3" s="218"/>
      <c r="K3" s="219"/>
    </row>
    <row r="4" spans="1:11" ht="14.65" customHeight="1" x14ac:dyDescent="0.35">
      <c r="A4" s="6"/>
      <c r="B4" s="7" t="s">
        <v>19</v>
      </c>
      <c r="C4" s="214" t="s">
        <v>20</v>
      </c>
      <c r="D4" s="214"/>
      <c r="E4" s="214"/>
      <c r="F4" s="214"/>
      <c r="G4" s="214"/>
      <c r="H4" s="9"/>
      <c r="I4" s="220"/>
      <c r="J4" s="221"/>
      <c r="K4" s="222"/>
    </row>
    <row r="5" spans="1:11" ht="14.65" customHeight="1" x14ac:dyDescent="0.35">
      <c r="A5" s="6"/>
      <c r="B5" s="7" t="s">
        <v>21</v>
      </c>
      <c r="C5" s="215" t="s">
        <v>163</v>
      </c>
      <c r="D5" s="215"/>
      <c r="E5" s="215"/>
      <c r="F5" s="215"/>
      <c r="G5" s="158"/>
      <c r="H5" s="9"/>
      <c r="I5" s="220"/>
      <c r="J5" s="221"/>
      <c r="K5" s="222"/>
    </row>
    <row r="6" spans="1:11" ht="14.65" customHeight="1" x14ac:dyDescent="0.35">
      <c r="A6" s="6"/>
      <c r="B6" s="7" t="s">
        <v>22</v>
      </c>
      <c r="C6" s="215" t="s">
        <v>164</v>
      </c>
      <c r="D6" s="215"/>
      <c r="E6" s="215"/>
      <c r="F6" s="215"/>
      <c r="G6" s="158"/>
      <c r="H6" s="9"/>
      <c r="I6" s="223" t="s">
        <v>23</v>
      </c>
      <c r="J6" s="224"/>
      <c r="K6" s="225"/>
    </row>
    <row r="7" spans="1:11" ht="14.65" customHeight="1" x14ac:dyDescent="0.35">
      <c r="A7" s="6"/>
      <c r="B7" s="7" t="s">
        <v>24</v>
      </c>
      <c r="C7" s="233" t="s">
        <v>165</v>
      </c>
      <c r="D7" s="215"/>
      <c r="E7" s="215"/>
      <c r="F7" s="215"/>
      <c r="G7" s="158"/>
      <c r="H7" s="9"/>
      <c r="I7" s="148"/>
      <c r="J7" s="148"/>
      <c r="K7" s="10"/>
    </row>
    <row r="8" spans="1:11" ht="14.65" customHeight="1" x14ac:dyDescent="0.35">
      <c r="A8" s="6"/>
      <c r="B8" s="7" t="s">
        <v>25</v>
      </c>
      <c r="C8" s="106" t="s">
        <v>26</v>
      </c>
      <c r="D8" s="9"/>
      <c r="E8" s="9"/>
      <c r="F8" s="9"/>
      <c r="G8" s="9"/>
      <c r="H8" s="9"/>
      <c r="I8" s="9"/>
      <c r="J8" s="9"/>
      <c r="K8" s="10"/>
    </row>
    <row r="9" spans="1:11" ht="23.25" customHeight="1" x14ac:dyDescent="0.35">
      <c r="A9" s="11" t="s">
        <v>27</v>
      </c>
      <c r="B9" s="12"/>
      <c r="C9" s="12"/>
      <c r="D9" s="12"/>
      <c r="E9" s="12"/>
      <c r="F9" s="12"/>
      <c r="G9" s="12"/>
      <c r="H9" s="12"/>
      <c r="I9" s="12"/>
      <c r="J9" s="12"/>
      <c r="K9" s="12"/>
    </row>
    <row r="10" spans="1:11" ht="6" customHeight="1" x14ac:dyDescent="0.35">
      <c r="A10" s="13"/>
      <c r="B10" s="13"/>
      <c r="C10" s="14"/>
      <c r="D10" s="14"/>
      <c r="E10" s="14"/>
      <c r="F10" s="14"/>
      <c r="G10" s="14"/>
      <c r="H10" s="14"/>
      <c r="I10" s="1"/>
      <c r="J10" s="1"/>
      <c r="K10" s="1"/>
    </row>
    <row r="11" spans="1:11" ht="18" customHeight="1" x14ac:dyDescent="0.35">
      <c r="A11" s="1"/>
      <c r="B11" s="7" t="s">
        <v>28</v>
      </c>
      <c r="C11" s="154" t="s">
        <v>29</v>
      </c>
      <c r="D11" s="15"/>
      <c r="E11" s="17" t="s">
        <v>30</v>
      </c>
      <c r="F11" s="15"/>
      <c r="G11" s="15"/>
      <c r="H11" s="15"/>
      <c r="I11" s="15"/>
      <c r="J11" s="15"/>
      <c r="K11" s="15"/>
    </row>
    <row r="12" spans="1:11" ht="12" customHeight="1" x14ac:dyDescent="0.35">
      <c r="A12" s="1"/>
      <c r="B12" s="15"/>
      <c r="C12" s="155"/>
      <c r="D12" s="15"/>
      <c r="E12" s="15"/>
      <c r="F12" s="15"/>
      <c r="G12" s="15"/>
      <c r="H12" s="15"/>
      <c r="I12" s="15"/>
      <c r="J12" s="15"/>
      <c r="K12" s="15"/>
    </row>
    <row r="13" spans="1:11" ht="18" customHeight="1" x14ac:dyDescent="0.35">
      <c r="A13" s="1"/>
      <c r="B13" s="7" t="s">
        <v>31</v>
      </c>
      <c r="C13" s="154" t="s">
        <v>32</v>
      </c>
      <c r="D13" s="15"/>
      <c r="E13" s="17" t="s">
        <v>30</v>
      </c>
      <c r="F13" s="15"/>
      <c r="G13" s="15"/>
      <c r="H13" s="15"/>
      <c r="I13" s="15"/>
      <c r="J13" s="15"/>
      <c r="K13" s="15"/>
    </row>
    <row r="14" spans="1:11" s="2" customFormat="1" ht="12" customHeight="1" x14ac:dyDescent="0.25">
      <c r="A14" s="1"/>
      <c r="B14" s="15"/>
      <c r="C14" s="155"/>
      <c r="D14" s="15"/>
      <c r="E14" s="15"/>
      <c r="F14" s="15"/>
      <c r="G14" s="15"/>
      <c r="H14" s="15"/>
      <c r="I14" s="15"/>
      <c r="J14" s="15"/>
      <c r="K14" s="15"/>
    </row>
    <row r="15" spans="1:11" ht="18" customHeight="1" x14ac:dyDescent="0.35">
      <c r="A15" s="1"/>
      <c r="B15" s="7" t="s">
        <v>33</v>
      </c>
      <c r="C15" s="154" t="s">
        <v>34</v>
      </c>
      <c r="D15" s="15"/>
      <c r="E15" s="17" t="s">
        <v>35</v>
      </c>
      <c r="F15" s="15"/>
      <c r="G15" s="15"/>
      <c r="H15" s="15"/>
      <c r="I15" s="15"/>
      <c r="J15" s="15"/>
      <c r="K15" s="15"/>
    </row>
    <row r="16" spans="1:11" ht="12" customHeight="1" x14ac:dyDescent="0.35">
      <c r="A16" s="1"/>
      <c r="B16" s="15"/>
      <c r="C16" s="155"/>
      <c r="D16" s="15"/>
      <c r="E16" s="15"/>
      <c r="F16" s="15"/>
      <c r="G16" s="15"/>
      <c r="H16" s="15"/>
      <c r="I16" s="15"/>
      <c r="J16" s="15"/>
      <c r="K16" s="15"/>
    </row>
    <row r="17" spans="1:11" ht="18" customHeight="1" x14ac:dyDescent="0.35">
      <c r="A17" s="1"/>
      <c r="B17" s="7" t="s">
        <v>36</v>
      </c>
      <c r="C17" s="154"/>
      <c r="D17" s="1"/>
      <c r="E17" s="17" t="s">
        <v>37</v>
      </c>
      <c r="F17" s="1"/>
      <c r="G17" s="1"/>
      <c r="H17" s="1"/>
      <c r="I17" s="1"/>
      <c r="J17" s="1"/>
      <c r="K17" s="1"/>
    </row>
    <row r="18" spans="1:11" ht="12" customHeight="1" x14ac:dyDescent="0.35">
      <c r="A18" s="1"/>
      <c r="B18" s="15"/>
      <c r="C18" s="15"/>
      <c r="D18" s="15"/>
      <c r="E18" s="15"/>
      <c r="F18" s="15"/>
      <c r="G18" s="15"/>
      <c r="H18" s="15"/>
      <c r="I18" s="15"/>
      <c r="J18" s="15"/>
      <c r="K18" s="15"/>
    </row>
    <row r="19" spans="1:11" s="2" customFormat="1" ht="18" customHeight="1" x14ac:dyDescent="0.3">
      <c r="A19" s="1"/>
      <c r="B19" s="7" t="s">
        <v>38</v>
      </c>
      <c r="C19" s="181">
        <v>0.81818181800000001</v>
      </c>
      <c r="D19" s="16"/>
      <c r="E19" s="17" t="s">
        <v>39</v>
      </c>
      <c r="F19" s="16"/>
      <c r="G19" s="16"/>
      <c r="H19" s="16"/>
      <c r="I19" s="16"/>
      <c r="J19" s="16"/>
      <c r="K19" s="18">
        <f>IF(ISBLANK(C19),1,C19)</f>
        <v>0.81818181800000001</v>
      </c>
    </row>
    <row r="20" spans="1:11" s="21" customFormat="1" ht="12" customHeight="1" x14ac:dyDescent="0.3">
      <c r="A20" s="19"/>
      <c r="B20" s="19"/>
      <c r="C20" s="19"/>
      <c r="D20" s="19"/>
      <c r="E20" s="20"/>
      <c r="F20" s="19"/>
      <c r="G20" s="19"/>
      <c r="H20" s="19"/>
      <c r="I20" s="19"/>
      <c r="J20" s="19"/>
      <c r="K20" s="19"/>
    </row>
    <row r="21" spans="1:11" ht="36" customHeight="1" x14ac:dyDescent="0.35">
      <c r="A21" s="1"/>
      <c r="B21" s="105" t="s">
        <v>40</v>
      </c>
      <c r="C21" s="226"/>
      <c r="D21" s="227"/>
      <c r="E21" s="227"/>
      <c r="F21" s="227"/>
      <c r="G21" s="228"/>
      <c r="H21" s="1"/>
      <c r="I21" s="1"/>
      <c r="J21" s="1"/>
      <c r="K21" s="1"/>
    </row>
    <row r="22" spans="1:11" ht="12" customHeight="1" x14ac:dyDescent="0.35">
      <c r="A22" s="1"/>
      <c r="B22" s="1"/>
      <c r="C22" s="1"/>
      <c r="D22" s="1"/>
      <c r="E22" s="1"/>
      <c r="F22" s="1"/>
      <c r="G22" s="1"/>
      <c r="H22" s="1"/>
      <c r="I22" s="1"/>
      <c r="J22" s="1"/>
      <c r="K22" s="1"/>
    </row>
    <row r="23" spans="1:11" ht="36" customHeight="1" x14ac:dyDescent="0.35">
      <c r="A23" s="1"/>
      <c r="B23" s="105" t="s">
        <v>41</v>
      </c>
      <c r="C23" s="226"/>
      <c r="D23" s="227"/>
      <c r="E23" s="227"/>
      <c r="F23" s="227"/>
      <c r="G23" s="228"/>
      <c r="H23" s="1"/>
      <c r="I23" s="1"/>
      <c r="J23" s="1"/>
      <c r="K23" s="1"/>
    </row>
    <row r="24" spans="1:11" ht="18" customHeight="1" x14ac:dyDescent="0.35">
      <c r="A24" s="1"/>
      <c r="B24" s="1"/>
      <c r="C24" s="1"/>
      <c r="D24" s="1"/>
      <c r="E24" s="1"/>
      <c r="F24" s="1"/>
      <c r="G24" s="1"/>
      <c r="H24" s="1"/>
      <c r="I24" s="1"/>
      <c r="J24" s="1"/>
      <c r="K24" s="1"/>
    </row>
    <row r="25" spans="1:11" ht="13.9" customHeight="1" x14ac:dyDescent="0.35">
      <c r="A25" s="231" t="s">
        <v>18</v>
      </c>
      <c r="B25" s="232"/>
      <c r="C25" s="232"/>
      <c r="D25" s="232"/>
      <c r="E25" s="232"/>
      <c r="F25" s="232"/>
      <c r="G25" s="232"/>
      <c r="H25" s="232"/>
      <c r="I25" s="232"/>
      <c r="J25" s="232"/>
      <c r="K25" s="232"/>
    </row>
    <row r="26" spans="1:11" ht="13.9" customHeight="1" x14ac:dyDescent="0.35">
      <c r="A26" s="229" t="s">
        <v>23</v>
      </c>
      <c r="B26" s="230"/>
      <c r="C26" s="230"/>
      <c r="D26" s="230"/>
      <c r="E26" s="230"/>
      <c r="F26" s="230"/>
      <c r="G26" s="230"/>
      <c r="H26" s="230"/>
      <c r="I26" s="230"/>
      <c r="J26" s="230"/>
      <c r="K26" s="230"/>
    </row>
    <row r="532" ht="12" customHeight="1" x14ac:dyDescent="0.35"/>
    <row r="533" ht="12" customHeight="1" x14ac:dyDescent="0.35"/>
    <row r="534" ht="12" customHeight="1" x14ac:dyDescent="0.35"/>
    <row r="535" ht="12" customHeight="1" x14ac:dyDescent="0.35"/>
    <row r="536" ht="12" customHeight="1" x14ac:dyDescent="0.35"/>
    <row r="537" ht="12" customHeight="1" x14ac:dyDescent="0.35"/>
    <row r="538" ht="12" customHeight="1" x14ac:dyDescent="0.35"/>
    <row r="539" ht="12" customHeight="1" x14ac:dyDescent="0.35"/>
    <row r="540" ht="12" customHeight="1" x14ac:dyDescent="0.35"/>
    <row r="541" ht="12" customHeight="1" x14ac:dyDescent="0.35"/>
    <row r="542" ht="12" customHeight="1" x14ac:dyDescent="0.35"/>
    <row r="543" ht="12" customHeight="1" x14ac:dyDescent="0.35"/>
    <row r="544" ht="12" customHeight="1" x14ac:dyDescent="0.35"/>
    <row r="545" ht="12" customHeight="1" x14ac:dyDescent="0.35"/>
    <row r="546" ht="12" customHeight="1" x14ac:dyDescent="0.35"/>
    <row r="547" ht="12" customHeight="1" x14ac:dyDescent="0.35"/>
    <row r="548" ht="12" customHeight="1" x14ac:dyDescent="0.35"/>
    <row r="549" ht="12" customHeight="1" x14ac:dyDescent="0.35"/>
    <row r="550" ht="12" customHeight="1" x14ac:dyDescent="0.35"/>
    <row r="551" ht="12" customHeight="1" x14ac:dyDescent="0.35"/>
    <row r="552" ht="12" customHeight="1" x14ac:dyDescent="0.35"/>
    <row r="553" ht="12" customHeight="1" x14ac:dyDescent="0.35"/>
    <row r="554" ht="12" customHeight="1" x14ac:dyDescent="0.35"/>
    <row r="555" ht="12" customHeight="1" x14ac:dyDescent="0.35"/>
    <row r="556" ht="12" customHeight="1" x14ac:dyDescent="0.35"/>
    <row r="557" ht="12" customHeight="1" x14ac:dyDescent="0.35"/>
    <row r="558" ht="12" customHeight="1" x14ac:dyDescent="0.35"/>
    <row r="559" ht="12" customHeight="1" x14ac:dyDescent="0.35"/>
    <row r="560" ht="12" customHeight="1" x14ac:dyDescent="0.35"/>
    <row r="561" ht="12" customHeight="1" x14ac:dyDescent="0.35"/>
    <row r="562" ht="12" customHeight="1" x14ac:dyDescent="0.35"/>
    <row r="563" ht="12" customHeight="1" x14ac:dyDescent="0.35"/>
    <row r="564" ht="12" customHeight="1" x14ac:dyDescent="0.35"/>
    <row r="565" ht="12" customHeight="1" x14ac:dyDescent="0.35"/>
    <row r="566" ht="12" customHeight="1" x14ac:dyDescent="0.35"/>
    <row r="567" ht="12" customHeight="1" x14ac:dyDescent="0.35"/>
    <row r="568" ht="12" customHeight="1" x14ac:dyDescent="0.35"/>
    <row r="569" ht="12" customHeight="1" x14ac:dyDescent="0.35"/>
    <row r="570" ht="12" customHeight="1" x14ac:dyDescent="0.35"/>
    <row r="571" ht="12" customHeight="1" x14ac:dyDescent="0.35"/>
    <row r="572" ht="12" customHeight="1" x14ac:dyDescent="0.35"/>
    <row r="573" ht="12" customHeight="1" x14ac:dyDescent="0.35"/>
    <row r="574" ht="12" customHeight="1" x14ac:dyDescent="0.35"/>
    <row r="575" ht="12" customHeight="1" x14ac:dyDescent="0.35"/>
    <row r="576" ht="12" customHeight="1" x14ac:dyDescent="0.35"/>
    <row r="577" ht="12" customHeight="1" x14ac:dyDescent="0.35"/>
    <row r="578" ht="12" customHeight="1" x14ac:dyDescent="0.35"/>
    <row r="579" ht="12" customHeight="1" x14ac:dyDescent="0.35"/>
    <row r="580" ht="12" customHeight="1" x14ac:dyDescent="0.35"/>
    <row r="581" ht="12" customHeight="1" x14ac:dyDescent="0.35"/>
    <row r="582" ht="12" customHeight="1" x14ac:dyDescent="0.35"/>
    <row r="583" ht="12" customHeight="1" x14ac:dyDescent="0.35"/>
    <row r="584" ht="12" customHeight="1" x14ac:dyDescent="0.35"/>
    <row r="585" ht="12" customHeight="1" x14ac:dyDescent="0.35"/>
    <row r="586" ht="12" customHeight="1" x14ac:dyDescent="0.35"/>
    <row r="587" ht="12" customHeight="1" x14ac:dyDescent="0.35"/>
    <row r="588" ht="12" customHeight="1" x14ac:dyDescent="0.35"/>
    <row r="589" ht="12" customHeight="1" x14ac:dyDescent="0.35"/>
    <row r="590" ht="12" customHeight="1" x14ac:dyDescent="0.35"/>
    <row r="591" ht="12" customHeight="1" x14ac:dyDescent="0.35"/>
    <row r="592" ht="12" customHeight="1" x14ac:dyDescent="0.35"/>
    <row r="593" ht="12" customHeight="1" x14ac:dyDescent="0.35"/>
    <row r="594" ht="12" customHeight="1" x14ac:dyDescent="0.35"/>
    <row r="595" ht="12" customHeight="1" x14ac:dyDescent="0.35"/>
    <row r="596" ht="12" customHeight="1" x14ac:dyDescent="0.35"/>
    <row r="597" ht="12" customHeight="1" x14ac:dyDescent="0.35"/>
    <row r="598" ht="12" customHeight="1" x14ac:dyDescent="0.35"/>
    <row r="599" ht="12" customHeight="1" x14ac:dyDescent="0.35"/>
    <row r="600" ht="12" customHeight="1" x14ac:dyDescent="0.35"/>
    <row r="601" ht="12" customHeight="1" x14ac:dyDescent="0.35"/>
    <row r="602" ht="12" customHeight="1" x14ac:dyDescent="0.35"/>
    <row r="603" ht="12" customHeight="1" x14ac:dyDescent="0.35"/>
    <row r="604" ht="12" customHeight="1" x14ac:dyDescent="0.35"/>
    <row r="605" ht="12" customHeight="1" x14ac:dyDescent="0.35"/>
    <row r="606" ht="12" customHeight="1" x14ac:dyDescent="0.35"/>
    <row r="607" ht="12" customHeight="1" x14ac:dyDescent="0.35"/>
    <row r="608" ht="12" customHeight="1" x14ac:dyDescent="0.35"/>
    <row r="609" ht="12" customHeight="1" x14ac:dyDescent="0.35"/>
    <row r="610" ht="12" customHeight="1" x14ac:dyDescent="0.35"/>
    <row r="611" ht="12" customHeight="1" x14ac:dyDescent="0.35"/>
    <row r="612" ht="12" customHeight="1" x14ac:dyDescent="0.35"/>
    <row r="613" ht="12" customHeight="1" x14ac:dyDescent="0.35"/>
    <row r="614" ht="12" customHeight="1" x14ac:dyDescent="0.35"/>
    <row r="615" ht="12" customHeight="1" x14ac:dyDescent="0.35"/>
    <row r="616" ht="12" customHeight="1" x14ac:dyDescent="0.35"/>
    <row r="617" ht="12" customHeight="1" x14ac:dyDescent="0.35"/>
    <row r="618" ht="12" customHeight="1" x14ac:dyDescent="0.35"/>
    <row r="619" ht="12" customHeight="1" x14ac:dyDescent="0.35"/>
    <row r="620" ht="12" customHeight="1" x14ac:dyDescent="0.35"/>
    <row r="621" ht="12" customHeight="1" x14ac:dyDescent="0.35"/>
    <row r="622" ht="12" customHeight="1" x14ac:dyDescent="0.35"/>
    <row r="623" ht="12" customHeight="1" x14ac:dyDescent="0.35"/>
    <row r="624" ht="12" customHeight="1" x14ac:dyDescent="0.35"/>
    <row r="625" ht="12" customHeight="1" x14ac:dyDescent="0.35"/>
    <row r="626" ht="12" customHeight="1" x14ac:dyDescent="0.35"/>
    <row r="627" ht="12" customHeight="1" x14ac:dyDescent="0.35"/>
    <row r="628" ht="12" customHeight="1" x14ac:dyDescent="0.35"/>
    <row r="629" ht="12" customHeight="1" x14ac:dyDescent="0.35"/>
    <row r="630" ht="12" customHeight="1" x14ac:dyDescent="0.35"/>
    <row r="631" ht="12" customHeight="1" x14ac:dyDescent="0.35"/>
    <row r="632" ht="12" customHeight="1" x14ac:dyDescent="0.35"/>
    <row r="633" ht="12" customHeight="1" x14ac:dyDescent="0.35"/>
    <row r="634" ht="12" customHeight="1" x14ac:dyDescent="0.35"/>
    <row r="635" ht="12" customHeight="1" x14ac:dyDescent="0.35"/>
    <row r="636" ht="12" customHeight="1" x14ac:dyDescent="0.35"/>
    <row r="637" ht="12" customHeight="1" x14ac:dyDescent="0.35"/>
    <row r="638" ht="12" customHeight="1" x14ac:dyDescent="0.35"/>
    <row r="639" ht="12" customHeight="1" x14ac:dyDescent="0.35"/>
    <row r="640" ht="12" customHeight="1" x14ac:dyDescent="0.35"/>
    <row r="641" ht="12" customHeight="1" x14ac:dyDescent="0.35"/>
    <row r="642" ht="12" customHeight="1" x14ac:dyDescent="0.35"/>
    <row r="643" ht="12" customHeight="1" x14ac:dyDescent="0.35"/>
    <row r="644" ht="12" customHeight="1" x14ac:dyDescent="0.35"/>
    <row r="645" ht="12" customHeight="1" x14ac:dyDescent="0.35"/>
    <row r="646" ht="12" customHeight="1" x14ac:dyDescent="0.35"/>
    <row r="647" ht="12" customHeight="1" x14ac:dyDescent="0.35"/>
    <row r="648" ht="12" customHeight="1" x14ac:dyDescent="0.35"/>
    <row r="649" ht="12" customHeight="1" x14ac:dyDescent="0.35"/>
    <row r="650" ht="12" customHeight="1" x14ac:dyDescent="0.35"/>
    <row r="651" ht="12" customHeight="1" x14ac:dyDescent="0.35"/>
    <row r="652" ht="12" customHeight="1" x14ac:dyDescent="0.35"/>
    <row r="653" ht="12" customHeight="1" x14ac:dyDescent="0.35"/>
    <row r="654" ht="12" customHeight="1" x14ac:dyDescent="0.35"/>
    <row r="655" ht="12" customHeight="1" x14ac:dyDescent="0.35"/>
    <row r="656" ht="12" customHeight="1" x14ac:dyDescent="0.35"/>
    <row r="657" ht="12" customHeight="1" x14ac:dyDescent="0.35"/>
    <row r="658" ht="12" customHeight="1" x14ac:dyDescent="0.35"/>
    <row r="659" ht="12" customHeight="1" x14ac:dyDescent="0.35"/>
    <row r="660" ht="12" customHeight="1" x14ac:dyDescent="0.35"/>
    <row r="661" ht="12" customHeight="1" x14ac:dyDescent="0.35"/>
    <row r="662" ht="12" customHeight="1" x14ac:dyDescent="0.35"/>
    <row r="663" ht="12" customHeight="1" x14ac:dyDescent="0.35"/>
    <row r="664" ht="12" customHeight="1" x14ac:dyDescent="0.35"/>
    <row r="665" ht="12" customHeight="1" x14ac:dyDescent="0.35"/>
    <row r="666" ht="12" customHeight="1" x14ac:dyDescent="0.35"/>
    <row r="667" ht="12" customHeight="1" x14ac:dyDescent="0.35"/>
    <row r="668" ht="12" customHeight="1" x14ac:dyDescent="0.35"/>
    <row r="669" ht="12" customHeight="1" x14ac:dyDescent="0.35"/>
    <row r="670" ht="12" customHeight="1" x14ac:dyDescent="0.35"/>
    <row r="671" ht="12" customHeight="1" x14ac:dyDescent="0.35"/>
    <row r="672" ht="12" customHeight="1" x14ac:dyDescent="0.35"/>
    <row r="673" ht="12" customHeight="1" x14ac:dyDescent="0.35"/>
    <row r="674" ht="12" customHeight="1" x14ac:dyDescent="0.35"/>
    <row r="675" ht="12" customHeight="1" x14ac:dyDescent="0.35"/>
    <row r="676" ht="12" customHeight="1" x14ac:dyDescent="0.35"/>
    <row r="677" ht="12" customHeight="1" x14ac:dyDescent="0.35"/>
    <row r="678" ht="12" customHeight="1" x14ac:dyDescent="0.35"/>
    <row r="679" ht="12" customHeight="1" x14ac:dyDescent="0.35"/>
    <row r="680" ht="12" customHeight="1" x14ac:dyDescent="0.35"/>
    <row r="681" ht="12" customHeight="1" x14ac:dyDescent="0.35"/>
    <row r="682" ht="12" customHeight="1" x14ac:dyDescent="0.35"/>
    <row r="683" ht="12" customHeight="1" x14ac:dyDescent="0.35"/>
    <row r="684" ht="12" customHeight="1" x14ac:dyDescent="0.35"/>
    <row r="685" ht="12" customHeight="1" x14ac:dyDescent="0.35"/>
    <row r="686" ht="12" customHeight="1" x14ac:dyDescent="0.35"/>
    <row r="687" ht="12" customHeight="1" x14ac:dyDescent="0.35"/>
    <row r="688" ht="12" customHeight="1" x14ac:dyDescent="0.35"/>
    <row r="689" ht="12" customHeight="1" x14ac:dyDescent="0.35"/>
    <row r="690" ht="12" customHeight="1" x14ac:dyDescent="0.35"/>
    <row r="691" ht="12" customHeight="1" x14ac:dyDescent="0.35"/>
    <row r="692" ht="12" customHeight="1" x14ac:dyDescent="0.35"/>
    <row r="693" ht="12" customHeight="1" x14ac:dyDescent="0.35"/>
    <row r="694" ht="12" customHeight="1" x14ac:dyDescent="0.35"/>
    <row r="695" ht="12" customHeight="1" x14ac:dyDescent="0.35"/>
    <row r="696" ht="12" customHeight="1" x14ac:dyDescent="0.35"/>
    <row r="697" ht="12" customHeight="1" x14ac:dyDescent="0.35"/>
    <row r="698" ht="12" customHeight="1" x14ac:dyDescent="0.35"/>
    <row r="699" ht="12" customHeight="1" x14ac:dyDescent="0.35"/>
    <row r="700" ht="12" customHeight="1" x14ac:dyDescent="0.35"/>
    <row r="701" ht="12" customHeight="1" x14ac:dyDescent="0.35"/>
    <row r="702" ht="12" customHeight="1" x14ac:dyDescent="0.35"/>
    <row r="703" ht="12" customHeight="1" x14ac:dyDescent="0.35"/>
    <row r="704" ht="12" customHeight="1" x14ac:dyDescent="0.35"/>
    <row r="705" ht="12" customHeight="1" x14ac:dyDescent="0.35"/>
    <row r="706" ht="12" customHeight="1" x14ac:dyDescent="0.35"/>
    <row r="707" ht="12" customHeight="1" x14ac:dyDescent="0.35"/>
    <row r="708" ht="12" customHeight="1" x14ac:dyDescent="0.35"/>
    <row r="709" ht="12" customHeight="1" x14ac:dyDescent="0.35"/>
    <row r="710" ht="12" customHeight="1" x14ac:dyDescent="0.35"/>
    <row r="711" ht="12" customHeight="1" x14ac:dyDescent="0.35"/>
    <row r="712" ht="12" customHeight="1" x14ac:dyDescent="0.35"/>
    <row r="713" ht="12" customHeight="1" x14ac:dyDescent="0.35"/>
    <row r="714" ht="12" customHeight="1" x14ac:dyDescent="0.35"/>
    <row r="715" ht="12" customHeight="1" x14ac:dyDescent="0.35"/>
    <row r="716" ht="12" customHeight="1" x14ac:dyDescent="0.35"/>
    <row r="717" ht="12" customHeight="1" x14ac:dyDescent="0.35"/>
    <row r="718" ht="12" customHeight="1" x14ac:dyDescent="0.35"/>
    <row r="719" ht="12" customHeight="1" x14ac:dyDescent="0.35"/>
    <row r="720" ht="12" customHeight="1" x14ac:dyDescent="0.35"/>
    <row r="721" ht="12" customHeight="1" x14ac:dyDescent="0.35"/>
    <row r="722" ht="12" customHeight="1" x14ac:dyDescent="0.35"/>
    <row r="723" ht="12" customHeight="1" x14ac:dyDescent="0.35"/>
    <row r="724" ht="12" customHeight="1" x14ac:dyDescent="0.35"/>
    <row r="725" ht="12" customHeight="1" x14ac:dyDescent="0.35"/>
    <row r="726" ht="12" customHeight="1" x14ac:dyDescent="0.35"/>
    <row r="727" ht="12" customHeight="1" x14ac:dyDescent="0.35"/>
    <row r="728" ht="12" customHeight="1" x14ac:dyDescent="0.35"/>
    <row r="729" ht="12" customHeight="1" x14ac:dyDescent="0.35"/>
    <row r="730" ht="12" customHeight="1" x14ac:dyDescent="0.35"/>
    <row r="731" ht="12" customHeight="1" x14ac:dyDescent="0.35"/>
    <row r="732" ht="12" customHeight="1" x14ac:dyDescent="0.35"/>
    <row r="733" ht="12" customHeight="1" x14ac:dyDescent="0.35"/>
    <row r="734" ht="12" customHeight="1" x14ac:dyDescent="0.35"/>
    <row r="735" ht="12" customHeight="1" x14ac:dyDescent="0.35"/>
    <row r="736" ht="12" customHeight="1" x14ac:dyDescent="0.35"/>
    <row r="737" ht="12" customHeight="1" x14ac:dyDescent="0.35"/>
    <row r="738" ht="12" customHeight="1" x14ac:dyDescent="0.35"/>
    <row r="739" ht="12" customHeight="1" x14ac:dyDescent="0.35"/>
    <row r="740" ht="12" customHeight="1" x14ac:dyDescent="0.35"/>
    <row r="741" ht="12" customHeight="1" x14ac:dyDescent="0.35"/>
    <row r="742" ht="12" customHeight="1" x14ac:dyDescent="0.35"/>
    <row r="743" ht="12" customHeight="1" x14ac:dyDescent="0.35"/>
    <row r="744" ht="12" customHeight="1" x14ac:dyDescent="0.35"/>
    <row r="745" ht="12" customHeight="1" x14ac:dyDescent="0.35"/>
    <row r="746" ht="12" customHeight="1" x14ac:dyDescent="0.35"/>
    <row r="747" ht="12" customHeight="1" x14ac:dyDescent="0.35"/>
    <row r="748" ht="12" customHeight="1" x14ac:dyDescent="0.35"/>
    <row r="749" ht="12" customHeight="1" x14ac:dyDescent="0.35"/>
    <row r="750" ht="12" customHeight="1" x14ac:dyDescent="0.35"/>
    <row r="751" ht="12" customHeight="1" x14ac:dyDescent="0.35"/>
    <row r="752" ht="12" customHeight="1" x14ac:dyDescent="0.35"/>
    <row r="753" ht="12" customHeight="1" x14ac:dyDescent="0.35"/>
    <row r="754" ht="12" customHeight="1" x14ac:dyDescent="0.35"/>
    <row r="755" ht="12" customHeight="1" x14ac:dyDescent="0.35"/>
    <row r="756" ht="12" customHeight="1" x14ac:dyDescent="0.35"/>
    <row r="757" ht="12" customHeight="1" x14ac:dyDescent="0.35"/>
    <row r="758" ht="12" customHeight="1" x14ac:dyDescent="0.35"/>
    <row r="759" ht="12" customHeight="1" x14ac:dyDescent="0.35"/>
    <row r="760" ht="12" customHeight="1" x14ac:dyDescent="0.35"/>
    <row r="761" ht="12" customHeight="1" x14ac:dyDescent="0.35"/>
    <row r="762" ht="12" customHeight="1" x14ac:dyDescent="0.35"/>
    <row r="763" ht="12" customHeight="1" x14ac:dyDescent="0.35"/>
    <row r="764" ht="12" customHeight="1" x14ac:dyDescent="0.35"/>
    <row r="765" ht="12" customHeight="1" x14ac:dyDescent="0.35"/>
    <row r="766" ht="12" customHeight="1" x14ac:dyDescent="0.35"/>
    <row r="767" ht="12" customHeight="1" x14ac:dyDescent="0.35"/>
    <row r="768" ht="12" customHeight="1" x14ac:dyDescent="0.35"/>
    <row r="769" ht="12" customHeight="1" x14ac:dyDescent="0.35"/>
    <row r="770" ht="12" customHeight="1" x14ac:dyDescent="0.35"/>
    <row r="771" ht="12" customHeight="1" x14ac:dyDescent="0.35"/>
    <row r="772" ht="12" customHeight="1" x14ac:dyDescent="0.35"/>
    <row r="773" ht="12" customHeight="1" x14ac:dyDescent="0.35"/>
    <row r="774" ht="12" customHeight="1" x14ac:dyDescent="0.35"/>
    <row r="775" ht="12" customHeight="1" x14ac:dyDescent="0.35"/>
    <row r="776" ht="12" customHeight="1" x14ac:dyDescent="0.35"/>
    <row r="777" ht="12" customHeight="1" x14ac:dyDescent="0.35"/>
    <row r="778" ht="12" customHeight="1" x14ac:dyDescent="0.35"/>
    <row r="779" ht="12" customHeight="1" x14ac:dyDescent="0.35"/>
    <row r="780" ht="12" customHeight="1" x14ac:dyDescent="0.35"/>
    <row r="781" ht="12" customHeight="1" x14ac:dyDescent="0.35"/>
    <row r="782" ht="12" customHeight="1" x14ac:dyDescent="0.35"/>
    <row r="783" ht="12" customHeight="1" x14ac:dyDescent="0.35"/>
    <row r="784" ht="12" customHeight="1" x14ac:dyDescent="0.35"/>
    <row r="785" ht="12" customHeight="1" x14ac:dyDescent="0.35"/>
    <row r="786" ht="12" customHeight="1" x14ac:dyDescent="0.35"/>
    <row r="787" ht="12" customHeight="1" x14ac:dyDescent="0.35"/>
    <row r="788" ht="12" customHeight="1" x14ac:dyDescent="0.35"/>
    <row r="789" ht="12" customHeight="1" x14ac:dyDescent="0.35"/>
    <row r="790" ht="12" customHeight="1" x14ac:dyDescent="0.35"/>
    <row r="791" ht="12" customHeight="1" x14ac:dyDescent="0.35"/>
    <row r="792" ht="12" customHeight="1" x14ac:dyDescent="0.35"/>
    <row r="793" ht="12" customHeight="1" x14ac:dyDescent="0.35"/>
    <row r="794" ht="12" customHeight="1" x14ac:dyDescent="0.35"/>
    <row r="795" ht="12" customHeight="1" x14ac:dyDescent="0.35"/>
    <row r="796" ht="12" customHeight="1" x14ac:dyDescent="0.35"/>
    <row r="797" ht="12" customHeight="1" x14ac:dyDescent="0.35"/>
    <row r="798" ht="12" customHeight="1" x14ac:dyDescent="0.35"/>
    <row r="799" ht="12" customHeight="1" x14ac:dyDescent="0.35"/>
    <row r="800" ht="12" customHeight="1" x14ac:dyDescent="0.35"/>
    <row r="801" ht="12" customHeight="1" x14ac:dyDescent="0.35"/>
    <row r="802" ht="12" customHeight="1" x14ac:dyDescent="0.35"/>
    <row r="803" ht="12" customHeight="1" x14ac:dyDescent="0.35"/>
    <row r="804" ht="12" customHeight="1" x14ac:dyDescent="0.35"/>
    <row r="805" ht="12" customHeight="1" x14ac:dyDescent="0.35"/>
    <row r="806" ht="12" customHeight="1" x14ac:dyDescent="0.35"/>
    <row r="807" ht="12" customHeight="1" x14ac:dyDescent="0.35"/>
    <row r="808" ht="12" customHeight="1" x14ac:dyDescent="0.35"/>
    <row r="809" ht="12" customHeight="1" x14ac:dyDescent="0.35"/>
    <row r="810" ht="12" customHeight="1" x14ac:dyDescent="0.35"/>
    <row r="811" ht="12" customHeight="1" x14ac:dyDescent="0.35"/>
    <row r="812" ht="12" customHeight="1" x14ac:dyDescent="0.35"/>
    <row r="813" ht="12" customHeight="1" x14ac:dyDescent="0.35"/>
    <row r="814" ht="12" customHeight="1" x14ac:dyDescent="0.35"/>
    <row r="815" ht="12" customHeight="1" x14ac:dyDescent="0.35"/>
    <row r="816" ht="12" customHeight="1" x14ac:dyDescent="0.35"/>
    <row r="817" ht="12" customHeight="1" x14ac:dyDescent="0.35"/>
    <row r="818" ht="12" customHeight="1" x14ac:dyDescent="0.35"/>
    <row r="819" ht="12" customHeight="1" x14ac:dyDescent="0.35"/>
    <row r="820" ht="12" customHeight="1" x14ac:dyDescent="0.35"/>
    <row r="821" ht="12" customHeight="1" x14ac:dyDescent="0.35"/>
    <row r="822" ht="12" customHeight="1" x14ac:dyDescent="0.35"/>
    <row r="823" ht="12" customHeight="1" x14ac:dyDescent="0.35"/>
    <row r="824" ht="12" customHeight="1" x14ac:dyDescent="0.35"/>
    <row r="825" ht="12" customHeight="1" x14ac:dyDescent="0.35"/>
    <row r="826" ht="12" customHeight="1" x14ac:dyDescent="0.35"/>
    <row r="827" ht="12" customHeight="1" x14ac:dyDescent="0.35"/>
    <row r="828" ht="12" customHeight="1" x14ac:dyDescent="0.35"/>
    <row r="829" ht="12" customHeight="1" x14ac:dyDescent="0.35"/>
    <row r="830" ht="12" customHeight="1" x14ac:dyDescent="0.35"/>
    <row r="831" ht="12" customHeight="1" x14ac:dyDescent="0.35"/>
    <row r="832" ht="12" customHeight="1" x14ac:dyDescent="0.35"/>
    <row r="833" ht="12" customHeight="1" x14ac:dyDescent="0.35"/>
    <row r="834" ht="12" customHeight="1" x14ac:dyDescent="0.35"/>
    <row r="835" ht="12" customHeight="1" x14ac:dyDescent="0.35"/>
    <row r="836" ht="12" customHeight="1" x14ac:dyDescent="0.35"/>
    <row r="837" ht="12" customHeight="1" x14ac:dyDescent="0.35"/>
    <row r="838" ht="12" customHeight="1" x14ac:dyDescent="0.35"/>
    <row r="839" ht="12" customHeight="1" x14ac:dyDescent="0.35"/>
    <row r="840" ht="12" customHeight="1" x14ac:dyDescent="0.35"/>
    <row r="841" ht="12" customHeight="1" x14ac:dyDescent="0.35"/>
    <row r="842" ht="12" customHeight="1" x14ac:dyDescent="0.35"/>
    <row r="843" ht="12" customHeight="1" x14ac:dyDescent="0.35"/>
    <row r="844" ht="12" customHeight="1" x14ac:dyDescent="0.35"/>
    <row r="845" ht="12" customHeight="1" x14ac:dyDescent="0.35"/>
    <row r="846" ht="12" customHeight="1" x14ac:dyDescent="0.35"/>
    <row r="847" ht="12" customHeight="1" x14ac:dyDescent="0.35"/>
    <row r="848" ht="12" customHeight="1" x14ac:dyDescent="0.35"/>
    <row r="849" ht="12" customHeight="1" x14ac:dyDescent="0.35"/>
    <row r="850" ht="12" customHeight="1" x14ac:dyDescent="0.35"/>
    <row r="851" ht="12" customHeight="1" x14ac:dyDescent="0.35"/>
    <row r="852" ht="12" customHeight="1" x14ac:dyDescent="0.35"/>
    <row r="853" ht="12" customHeight="1" x14ac:dyDescent="0.35"/>
    <row r="854" ht="12" customHeight="1" x14ac:dyDescent="0.35"/>
    <row r="855" ht="12" customHeight="1" x14ac:dyDescent="0.35"/>
    <row r="856" ht="12" customHeight="1" x14ac:dyDescent="0.35"/>
    <row r="857" ht="12" customHeight="1" x14ac:dyDescent="0.35"/>
    <row r="858" ht="12" customHeight="1" x14ac:dyDescent="0.35"/>
    <row r="859" ht="12" customHeight="1" x14ac:dyDescent="0.35"/>
    <row r="860" ht="12" customHeight="1" x14ac:dyDescent="0.35"/>
    <row r="861" ht="12" customHeight="1" x14ac:dyDescent="0.35"/>
    <row r="862" ht="12" customHeight="1" x14ac:dyDescent="0.35"/>
    <row r="863" ht="12" customHeight="1" x14ac:dyDescent="0.35"/>
    <row r="864" ht="12" customHeight="1" x14ac:dyDescent="0.35"/>
    <row r="865" ht="12" customHeight="1" x14ac:dyDescent="0.35"/>
    <row r="866" ht="12" customHeight="1" x14ac:dyDescent="0.35"/>
    <row r="867" ht="12" customHeight="1" x14ac:dyDescent="0.35"/>
    <row r="868" ht="12" customHeight="1" x14ac:dyDescent="0.35"/>
    <row r="869" ht="12" customHeight="1" x14ac:dyDescent="0.35"/>
    <row r="870" ht="12" customHeight="1" x14ac:dyDescent="0.35"/>
    <row r="871" ht="12" customHeight="1" x14ac:dyDescent="0.35"/>
    <row r="872" ht="12" customHeight="1" x14ac:dyDescent="0.35"/>
    <row r="873" ht="12" customHeight="1" x14ac:dyDescent="0.35"/>
    <row r="874" ht="12" customHeight="1" x14ac:dyDescent="0.35"/>
    <row r="875" ht="12" customHeight="1" x14ac:dyDescent="0.35"/>
    <row r="876" ht="12" customHeight="1" x14ac:dyDescent="0.35"/>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sheetData>
  <sheetProtection sheet="1" objects="1" scenarios="1" formatCells="0" formatColumns="0" formatRows="0" insertColumns="0" insertRows="0" insertHyperlinks="0" deleteColumns="0" deleteRows="0" sort="0" autoFilter="0" pivotTables="0"/>
  <mergeCells count="12">
    <mergeCell ref="C21:G21"/>
    <mergeCell ref="C23:G23"/>
    <mergeCell ref="A26:K26"/>
    <mergeCell ref="A25:K25"/>
    <mergeCell ref="C7:F7"/>
    <mergeCell ref="B1:K1"/>
    <mergeCell ref="C4:G4"/>
    <mergeCell ref="C5:F5"/>
    <mergeCell ref="C6:F6"/>
    <mergeCell ref="A2:K2"/>
    <mergeCell ref="I3:K5"/>
    <mergeCell ref="I6:K6"/>
  </mergeCells>
  <dataValidations count="1">
    <dataValidation type="decimal" error="Conversion factor must be between .75 and 1.00.  " sqref="C19" xr:uid="{00000000-0002-0000-0100-000000000000}">
      <formula1>0.75</formula1>
      <formula2>1</formula2>
    </dataValidation>
  </dataValidations>
  <hyperlinks>
    <hyperlink ref="I6" r:id="rId1" location="form1" xr:uid="{00000000-0004-0000-0100-000000000000}"/>
    <hyperlink ref="A26" r:id="rId2" location="form1" xr:uid="{00000000-0004-0000-0100-000001000000}"/>
    <hyperlink ref="C7" r:id="rId3" xr:uid="{00000000-0004-0000-0100-000002000000}"/>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workbookViewId="0">
      <selection activeCell="G15" sqref="G15:K17"/>
    </sheetView>
  </sheetViews>
  <sheetFormatPr defaultColWidth="8.7265625" defaultRowHeight="14.5" x14ac:dyDescent="0.35"/>
  <cols>
    <col min="1" max="1" width="42.453125" customWidth="1"/>
    <col min="2" max="2" width="10.7265625" customWidth="1"/>
    <col min="3" max="3" width="18.7265625" customWidth="1"/>
    <col min="4" max="4" width="12.26953125" customWidth="1"/>
    <col min="5" max="5" width="14.453125" customWidth="1"/>
    <col min="7" max="7" width="10.7265625" customWidth="1"/>
    <col min="8" max="8" width="15.453125" customWidth="1"/>
    <col min="9" max="9" width="12.26953125" customWidth="1"/>
    <col min="10" max="10" width="14.453125" customWidth="1"/>
    <col min="12" max="12" width="41.453125" customWidth="1"/>
  </cols>
  <sheetData>
    <row r="1" spans="1:12" ht="58.5" customHeight="1" x14ac:dyDescent="0.35">
      <c r="A1" s="5"/>
      <c r="B1" s="213" t="s">
        <v>15</v>
      </c>
      <c r="C1" s="213"/>
      <c r="D1" s="213"/>
      <c r="E1" s="213"/>
      <c r="F1" s="213"/>
      <c r="G1" s="213"/>
      <c r="H1" s="213"/>
      <c r="I1" s="213"/>
      <c r="J1" s="213"/>
      <c r="K1" s="213"/>
      <c r="L1" s="185" t="s">
        <v>42</v>
      </c>
    </row>
    <row r="2" spans="1:12" ht="32.25" customHeight="1" x14ac:dyDescent="0.35">
      <c r="A2" s="234" t="s">
        <v>43</v>
      </c>
      <c r="B2" s="234"/>
      <c r="C2" s="234"/>
      <c r="D2" s="234"/>
      <c r="E2" s="234"/>
      <c r="F2" s="234"/>
      <c r="G2" s="234"/>
      <c r="H2" s="234"/>
      <c r="I2" s="234"/>
      <c r="J2" s="234"/>
      <c r="K2" s="234"/>
      <c r="L2" s="184" t="s">
        <v>44</v>
      </c>
    </row>
    <row r="3" spans="1:12" ht="17.25" customHeight="1" x14ac:dyDescent="0.35">
      <c r="A3" s="23"/>
      <c r="B3" s="235" t="s">
        <v>45</v>
      </c>
      <c r="C3" s="235"/>
      <c r="D3" s="235"/>
      <c r="E3" s="235"/>
      <c r="F3" s="235"/>
      <c r="G3" s="236" t="s">
        <v>46</v>
      </c>
      <c r="H3" s="237"/>
      <c r="I3" s="237"/>
      <c r="J3" s="237"/>
      <c r="K3" s="237"/>
      <c r="L3" s="148"/>
    </row>
    <row r="4" spans="1:12" ht="44.15" customHeight="1" x14ac:dyDescent="0.35">
      <c r="A4" s="86" t="s">
        <v>47</v>
      </c>
      <c r="B4" s="87" t="s">
        <v>48</v>
      </c>
      <c r="C4" s="88" t="s">
        <v>49</v>
      </c>
      <c r="D4" s="88" t="s">
        <v>50</v>
      </c>
      <c r="E4" s="88" t="s">
        <v>51</v>
      </c>
      <c r="F4" s="86" t="s">
        <v>52</v>
      </c>
      <c r="G4" s="87" t="s">
        <v>48</v>
      </c>
      <c r="H4" s="88" t="s">
        <v>49</v>
      </c>
      <c r="I4" s="88" t="s">
        <v>50</v>
      </c>
      <c r="J4" s="88" t="s">
        <v>51</v>
      </c>
      <c r="K4" s="174" t="s">
        <v>52</v>
      </c>
      <c r="L4" s="5"/>
    </row>
    <row r="5" spans="1:12" x14ac:dyDescent="0.35">
      <c r="A5" s="89"/>
      <c r="B5" s="14"/>
      <c r="C5" s="14"/>
      <c r="D5" s="14"/>
      <c r="E5" s="14"/>
      <c r="F5" s="14"/>
      <c r="G5" s="14"/>
      <c r="H5" s="14"/>
      <c r="I5" s="1"/>
      <c r="J5" s="1"/>
      <c r="K5" s="1"/>
      <c r="L5" s="148"/>
    </row>
    <row r="6" spans="1:12" ht="15.75" customHeight="1" x14ac:dyDescent="0.35">
      <c r="A6" s="24" t="s">
        <v>53</v>
      </c>
      <c r="B6" s="87"/>
      <c r="C6" s="87"/>
      <c r="D6" s="87"/>
      <c r="E6" s="87"/>
      <c r="F6" s="87"/>
      <c r="G6" s="87"/>
      <c r="H6" s="87"/>
      <c r="I6" s="87"/>
      <c r="J6" s="87"/>
      <c r="K6" s="87"/>
      <c r="L6" s="1"/>
    </row>
    <row r="7" spans="1:12" x14ac:dyDescent="0.35">
      <c r="A7" s="25" t="s">
        <v>54</v>
      </c>
      <c r="B7" s="26">
        <v>455</v>
      </c>
      <c r="C7" s="26">
        <v>76804263</v>
      </c>
      <c r="D7" s="27">
        <v>12</v>
      </c>
      <c r="E7" s="26">
        <v>0</v>
      </c>
      <c r="F7" s="28">
        <v>443</v>
      </c>
      <c r="G7" s="29">
        <v>296</v>
      </c>
      <c r="H7" s="26">
        <v>44278416</v>
      </c>
      <c r="I7" s="26">
        <v>39</v>
      </c>
      <c r="J7" s="26">
        <v>0</v>
      </c>
      <c r="K7" s="28">
        <v>257</v>
      </c>
      <c r="L7" s="1"/>
    </row>
    <row r="8" spans="1:12" x14ac:dyDescent="0.35">
      <c r="A8" s="84" t="s">
        <v>55</v>
      </c>
      <c r="B8" s="26">
        <v>274</v>
      </c>
      <c r="C8" s="26">
        <v>33567723</v>
      </c>
      <c r="D8" s="26">
        <v>70</v>
      </c>
      <c r="E8" s="26">
        <v>2</v>
      </c>
      <c r="F8" s="28">
        <v>202</v>
      </c>
      <c r="G8" s="29">
        <v>256</v>
      </c>
      <c r="H8" s="26">
        <v>28319418</v>
      </c>
      <c r="I8" s="26">
        <v>63</v>
      </c>
      <c r="J8" s="26">
        <v>2</v>
      </c>
      <c r="K8" s="28">
        <v>191</v>
      </c>
      <c r="L8" s="1"/>
    </row>
    <row r="9" spans="1:12" x14ac:dyDescent="0.35">
      <c r="A9" s="84" t="s">
        <v>56</v>
      </c>
      <c r="B9" s="29">
        <v>182</v>
      </c>
      <c r="C9" s="26">
        <v>19902798</v>
      </c>
      <c r="D9" s="26">
        <v>50</v>
      </c>
      <c r="E9" s="26">
        <v>132</v>
      </c>
      <c r="F9" s="28">
        <v>0</v>
      </c>
      <c r="G9" s="29">
        <v>215</v>
      </c>
      <c r="H9" s="26">
        <v>21472200</v>
      </c>
      <c r="I9" s="26">
        <v>63</v>
      </c>
      <c r="J9" s="26">
        <v>152</v>
      </c>
      <c r="K9" s="28">
        <v>0</v>
      </c>
      <c r="L9" s="1"/>
    </row>
    <row r="10" spans="1:12" x14ac:dyDescent="0.35">
      <c r="A10" s="84" t="s">
        <v>57</v>
      </c>
      <c r="B10" s="29">
        <v>34</v>
      </c>
      <c r="C10" s="26">
        <v>1745235</v>
      </c>
      <c r="D10" s="26">
        <v>34</v>
      </c>
      <c r="E10" s="26">
        <v>0</v>
      </c>
      <c r="F10" s="28">
        <v>0</v>
      </c>
      <c r="G10" s="29">
        <v>36</v>
      </c>
      <c r="H10" s="26">
        <v>2161521</v>
      </c>
      <c r="I10" s="26">
        <v>36</v>
      </c>
      <c r="J10" s="26">
        <v>0</v>
      </c>
      <c r="K10" s="28">
        <v>0</v>
      </c>
      <c r="L10" s="1"/>
    </row>
    <row r="11" spans="1:12" x14ac:dyDescent="0.35">
      <c r="A11" s="84" t="s">
        <v>58</v>
      </c>
      <c r="B11" s="29">
        <v>15</v>
      </c>
      <c r="C11" s="26">
        <v>1267920</v>
      </c>
      <c r="D11" s="26">
        <v>15</v>
      </c>
      <c r="E11" s="26">
        <v>0</v>
      </c>
      <c r="F11" s="28">
        <v>0</v>
      </c>
      <c r="G11" s="29">
        <v>6</v>
      </c>
      <c r="H11" s="26">
        <v>543843</v>
      </c>
      <c r="I11" s="26">
        <v>6</v>
      </c>
      <c r="J11" s="26">
        <v>0</v>
      </c>
      <c r="K11" s="28">
        <v>0</v>
      </c>
      <c r="L11" s="1"/>
    </row>
    <row r="12" spans="1:12" x14ac:dyDescent="0.35">
      <c r="A12" s="84" t="s">
        <v>59</v>
      </c>
      <c r="B12" s="29"/>
      <c r="C12" s="26"/>
      <c r="D12" s="26"/>
      <c r="E12" s="26"/>
      <c r="F12" s="28"/>
      <c r="G12" s="29"/>
      <c r="H12" s="26"/>
      <c r="I12" s="26"/>
      <c r="J12" s="26"/>
      <c r="K12" s="28"/>
      <c r="L12" s="1"/>
    </row>
    <row r="13" spans="1:12" ht="15.75" customHeight="1" x14ac:dyDescent="0.35">
      <c r="A13" s="23" t="s">
        <v>60</v>
      </c>
      <c r="B13" s="115">
        <f t="shared" ref="B13:K13" si="0">SUM(B7:B12)</f>
        <v>960</v>
      </c>
      <c r="C13" s="116">
        <f t="shared" si="0"/>
        <v>133287939</v>
      </c>
      <c r="D13" s="116">
        <f t="shared" si="0"/>
        <v>181</v>
      </c>
      <c r="E13" s="116">
        <f t="shared" si="0"/>
        <v>134</v>
      </c>
      <c r="F13" s="117">
        <f t="shared" si="0"/>
        <v>645</v>
      </c>
      <c r="G13" s="115">
        <f t="shared" si="0"/>
        <v>809</v>
      </c>
      <c r="H13" s="116">
        <f t="shared" si="0"/>
        <v>96775398</v>
      </c>
      <c r="I13" s="116">
        <f t="shared" si="0"/>
        <v>207</v>
      </c>
      <c r="J13" s="116">
        <f t="shared" si="0"/>
        <v>154</v>
      </c>
      <c r="K13" s="117">
        <f t="shared" si="0"/>
        <v>448</v>
      </c>
      <c r="L13" s="1"/>
    </row>
    <row r="14" spans="1:12" ht="15.75" customHeight="1" x14ac:dyDescent="0.35">
      <c r="A14" s="30" t="s">
        <v>61</v>
      </c>
      <c r="B14" s="31"/>
      <c r="C14" s="31"/>
      <c r="D14" s="31"/>
      <c r="E14" s="31"/>
      <c r="F14" s="31"/>
      <c r="G14" s="31"/>
      <c r="H14" s="31"/>
      <c r="I14" s="31"/>
      <c r="J14" s="31"/>
      <c r="K14" s="31"/>
      <c r="L14" s="1"/>
    </row>
    <row r="15" spans="1:12" x14ac:dyDescent="0.35">
      <c r="A15" s="25" t="s">
        <v>54</v>
      </c>
      <c r="B15" s="29">
        <v>62</v>
      </c>
      <c r="C15" s="26">
        <v>13843428</v>
      </c>
      <c r="D15" s="27">
        <v>2</v>
      </c>
      <c r="E15" s="27">
        <v>0</v>
      </c>
      <c r="F15" s="32">
        <v>60</v>
      </c>
      <c r="G15" s="29">
        <v>34</v>
      </c>
      <c r="H15" s="26">
        <v>6847476</v>
      </c>
      <c r="I15" s="27">
        <v>1</v>
      </c>
      <c r="J15" s="27">
        <v>0</v>
      </c>
      <c r="K15" s="32">
        <v>33</v>
      </c>
      <c r="L15" s="1"/>
    </row>
    <row r="16" spans="1:12" x14ac:dyDescent="0.35">
      <c r="A16" s="84" t="s">
        <v>55</v>
      </c>
      <c r="B16" s="29">
        <v>30</v>
      </c>
      <c r="C16" s="26">
        <v>4532640</v>
      </c>
      <c r="D16" s="26">
        <v>7</v>
      </c>
      <c r="E16" s="26">
        <v>2</v>
      </c>
      <c r="F16" s="28">
        <v>21</v>
      </c>
      <c r="G16" s="29">
        <v>36</v>
      </c>
      <c r="H16" s="26">
        <v>5457612</v>
      </c>
      <c r="I16" s="26">
        <v>14</v>
      </c>
      <c r="J16" s="26">
        <v>0</v>
      </c>
      <c r="K16" s="28">
        <v>22</v>
      </c>
      <c r="L16" s="1"/>
    </row>
    <row r="17" spans="1:12" x14ac:dyDescent="0.35">
      <c r="A17" s="84" t="s">
        <v>56</v>
      </c>
      <c r="B17" s="29">
        <v>14</v>
      </c>
      <c r="C17" s="26">
        <v>1745964</v>
      </c>
      <c r="D17" s="26">
        <v>5</v>
      </c>
      <c r="E17" s="27">
        <v>9</v>
      </c>
      <c r="F17" s="32">
        <v>0</v>
      </c>
      <c r="G17" s="33">
        <v>42</v>
      </c>
      <c r="H17" s="26">
        <v>5464824</v>
      </c>
      <c r="I17" s="27">
        <v>13</v>
      </c>
      <c r="J17" s="27">
        <v>29</v>
      </c>
      <c r="K17" s="32">
        <v>0</v>
      </c>
      <c r="L17" s="1"/>
    </row>
    <row r="18" spans="1:12" x14ac:dyDescent="0.35">
      <c r="A18" s="84" t="s">
        <v>57</v>
      </c>
      <c r="B18" s="29">
        <v>1</v>
      </c>
      <c r="C18" s="26">
        <v>66996</v>
      </c>
      <c r="D18" s="26">
        <v>1</v>
      </c>
      <c r="E18" s="26">
        <v>0</v>
      </c>
      <c r="F18" s="28">
        <v>0</v>
      </c>
      <c r="G18" s="29"/>
      <c r="H18" s="26"/>
      <c r="I18" s="26"/>
      <c r="J18" s="26"/>
      <c r="K18" s="28"/>
      <c r="L18" s="1"/>
    </row>
    <row r="19" spans="1:12" x14ac:dyDescent="0.35">
      <c r="A19" s="84" t="s">
        <v>58</v>
      </c>
      <c r="B19" s="33"/>
      <c r="C19" s="27"/>
      <c r="D19" s="27"/>
      <c r="E19" s="27"/>
      <c r="F19" s="32"/>
      <c r="G19" s="33"/>
      <c r="H19" s="27"/>
      <c r="I19" s="27"/>
      <c r="J19" s="27"/>
      <c r="K19" s="32"/>
      <c r="L19" s="1"/>
    </row>
    <row r="20" spans="1:12" x14ac:dyDescent="0.35">
      <c r="A20" s="84" t="s">
        <v>59</v>
      </c>
      <c r="B20" s="29"/>
      <c r="C20" s="26"/>
      <c r="D20" s="26"/>
      <c r="E20" s="26"/>
      <c r="F20" s="28"/>
      <c r="G20" s="29"/>
      <c r="H20" s="26"/>
      <c r="I20" s="26"/>
      <c r="J20" s="26"/>
      <c r="K20" s="28"/>
      <c r="L20" s="1"/>
    </row>
    <row r="21" spans="1:12" ht="15.75" customHeight="1" x14ac:dyDescent="0.35">
      <c r="A21" s="23" t="s">
        <v>60</v>
      </c>
      <c r="B21" s="115">
        <f t="shared" ref="B21:K21" si="1">SUM(B15:B20)</f>
        <v>107</v>
      </c>
      <c r="C21" s="116">
        <f t="shared" si="1"/>
        <v>20189028</v>
      </c>
      <c r="D21" s="116">
        <f t="shared" si="1"/>
        <v>15</v>
      </c>
      <c r="E21" s="116">
        <f t="shared" si="1"/>
        <v>11</v>
      </c>
      <c r="F21" s="117">
        <f t="shared" si="1"/>
        <v>81</v>
      </c>
      <c r="G21" s="115">
        <f t="shared" si="1"/>
        <v>112</v>
      </c>
      <c r="H21" s="116">
        <f t="shared" si="1"/>
        <v>17769912</v>
      </c>
      <c r="I21" s="116">
        <f t="shared" si="1"/>
        <v>28</v>
      </c>
      <c r="J21" s="116">
        <f t="shared" si="1"/>
        <v>29</v>
      </c>
      <c r="K21" s="117">
        <f t="shared" si="1"/>
        <v>55</v>
      </c>
      <c r="L21" s="1"/>
    </row>
    <row r="22" spans="1:12" ht="15.75" customHeight="1" x14ac:dyDescent="0.35">
      <c r="A22" s="30" t="s">
        <v>62</v>
      </c>
      <c r="B22" s="31"/>
      <c r="C22" s="31"/>
      <c r="D22" s="31"/>
      <c r="E22" s="31"/>
      <c r="F22" s="31"/>
      <c r="G22" s="31"/>
      <c r="H22" s="31"/>
      <c r="I22" s="31"/>
      <c r="J22" s="31"/>
      <c r="K22" s="31"/>
      <c r="L22" s="1"/>
    </row>
    <row r="23" spans="1:12" x14ac:dyDescent="0.35">
      <c r="A23" s="25" t="s">
        <v>54</v>
      </c>
      <c r="B23" s="118">
        <f t="shared" ref="B23:B28" si="2">B7+B15</f>
        <v>517</v>
      </c>
      <c r="C23" s="119">
        <f>C7+(C15*'Form 1'!$K$19)</f>
        <v>88130704.088392109</v>
      </c>
      <c r="D23" s="120">
        <f t="shared" ref="D23:G28" si="3">D7+D15</f>
        <v>14</v>
      </c>
      <c r="E23" s="120">
        <f t="shared" si="3"/>
        <v>0</v>
      </c>
      <c r="F23" s="121">
        <f t="shared" si="3"/>
        <v>503</v>
      </c>
      <c r="G23" s="122">
        <f t="shared" si="3"/>
        <v>330</v>
      </c>
      <c r="H23" s="123">
        <f>H7+(H15*'Form 1'!$K$19)</f>
        <v>49880896.362391368</v>
      </c>
      <c r="I23" s="120">
        <f t="shared" ref="I23:K28" si="4">I7+I15</f>
        <v>40</v>
      </c>
      <c r="J23" s="120">
        <f t="shared" si="4"/>
        <v>0</v>
      </c>
      <c r="K23" s="121">
        <f t="shared" si="4"/>
        <v>290</v>
      </c>
      <c r="L23" s="1"/>
    </row>
    <row r="24" spans="1:12" x14ac:dyDescent="0.35">
      <c r="A24" s="84" t="s">
        <v>55</v>
      </c>
      <c r="B24" s="118">
        <f t="shared" si="2"/>
        <v>304</v>
      </c>
      <c r="C24" s="119">
        <f>C8+(C16*'Form 1'!$K$19)</f>
        <v>37276246.635539517</v>
      </c>
      <c r="D24" s="119">
        <f t="shared" si="3"/>
        <v>77</v>
      </c>
      <c r="E24" s="119">
        <f t="shared" si="3"/>
        <v>4</v>
      </c>
      <c r="F24" s="124">
        <f t="shared" si="3"/>
        <v>223</v>
      </c>
      <c r="G24" s="118">
        <f t="shared" si="3"/>
        <v>292</v>
      </c>
      <c r="H24" s="119">
        <f>H8+(H16*'Form 1'!$K$19)</f>
        <v>32784736.908098616</v>
      </c>
      <c r="I24" s="119">
        <f t="shared" si="4"/>
        <v>77</v>
      </c>
      <c r="J24" s="119">
        <f t="shared" si="4"/>
        <v>2</v>
      </c>
      <c r="K24" s="124">
        <f t="shared" si="4"/>
        <v>213</v>
      </c>
      <c r="L24" s="1"/>
    </row>
    <row r="25" spans="1:12" x14ac:dyDescent="0.35">
      <c r="A25" s="84" t="s">
        <v>56</v>
      </c>
      <c r="B25" s="122">
        <f t="shared" si="2"/>
        <v>196</v>
      </c>
      <c r="C25" s="119">
        <f>C9+(C17*'Form 1'!$K$19)</f>
        <v>21331313.999682553</v>
      </c>
      <c r="D25" s="120">
        <f t="shared" si="3"/>
        <v>55</v>
      </c>
      <c r="E25" s="120">
        <f t="shared" si="3"/>
        <v>141</v>
      </c>
      <c r="F25" s="121">
        <f t="shared" si="3"/>
        <v>0</v>
      </c>
      <c r="G25" s="122">
        <f t="shared" si="3"/>
        <v>257</v>
      </c>
      <c r="H25" s="119">
        <f>H9+(H17*'Form 1'!$K$19)</f>
        <v>25943419.635370031</v>
      </c>
      <c r="I25" s="120">
        <f t="shared" si="4"/>
        <v>76</v>
      </c>
      <c r="J25" s="120">
        <f t="shared" si="4"/>
        <v>181</v>
      </c>
      <c r="K25" s="121">
        <f t="shared" si="4"/>
        <v>0</v>
      </c>
      <c r="L25" s="1"/>
    </row>
    <row r="26" spans="1:12" x14ac:dyDescent="0.35">
      <c r="A26" s="84" t="s">
        <v>57</v>
      </c>
      <c r="B26" s="118">
        <f t="shared" si="2"/>
        <v>35</v>
      </c>
      <c r="C26" s="119">
        <f>C10+(C18*'Form 1'!$K$19)</f>
        <v>1800049.9090787279</v>
      </c>
      <c r="D26" s="119">
        <f t="shared" si="3"/>
        <v>35</v>
      </c>
      <c r="E26" s="119">
        <f t="shared" si="3"/>
        <v>0</v>
      </c>
      <c r="F26" s="124">
        <f t="shared" si="3"/>
        <v>0</v>
      </c>
      <c r="G26" s="118">
        <f t="shared" si="3"/>
        <v>36</v>
      </c>
      <c r="H26" s="119">
        <f>H10+(H18*'Form 1'!$K$19)</f>
        <v>2161521</v>
      </c>
      <c r="I26" s="119">
        <f t="shared" si="4"/>
        <v>36</v>
      </c>
      <c r="J26" s="119">
        <f t="shared" si="4"/>
        <v>0</v>
      </c>
      <c r="K26" s="124">
        <f t="shared" si="4"/>
        <v>0</v>
      </c>
      <c r="L26" s="1"/>
    </row>
    <row r="27" spans="1:12" x14ac:dyDescent="0.35">
      <c r="A27" s="84" t="s">
        <v>58</v>
      </c>
      <c r="B27" s="122">
        <f t="shared" si="2"/>
        <v>15</v>
      </c>
      <c r="C27" s="119">
        <f>C11+(C19*'Form 1'!$K$19)</f>
        <v>1267920</v>
      </c>
      <c r="D27" s="120">
        <f t="shared" si="3"/>
        <v>15</v>
      </c>
      <c r="E27" s="120">
        <f t="shared" si="3"/>
        <v>0</v>
      </c>
      <c r="F27" s="121">
        <f t="shared" si="3"/>
        <v>0</v>
      </c>
      <c r="G27" s="122">
        <f t="shared" si="3"/>
        <v>6</v>
      </c>
      <c r="H27" s="119">
        <f>H11+(H19*'Form 1'!$K$19)</f>
        <v>543843</v>
      </c>
      <c r="I27" s="120">
        <f t="shared" si="4"/>
        <v>6</v>
      </c>
      <c r="J27" s="120">
        <f t="shared" si="4"/>
        <v>0</v>
      </c>
      <c r="K27" s="121">
        <f t="shared" si="4"/>
        <v>0</v>
      </c>
      <c r="L27" s="1"/>
    </row>
    <row r="28" spans="1:12" x14ac:dyDescent="0.35">
      <c r="A28" s="84" t="s">
        <v>59</v>
      </c>
      <c r="B28" s="118">
        <f t="shared" si="2"/>
        <v>0</v>
      </c>
      <c r="C28" s="119">
        <f>C12+(C20*'Form 1'!$K$19)</f>
        <v>0</v>
      </c>
      <c r="D28" s="119">
        <f t="shared" si="3"/>
        <v>0</v>
      </c>
      <c r="E28" s="119">
        <f t="shared" si="3"/>
        <v>0</v>
      </c>
      <c r="F28" s="124">
        <f t="shared" si="3"/>
        <v>0</v>
      </c>
      <c r="G28" s="118">
        <f t="shared" si="3"/>
        <v>0</v>
      </c>
      <c r="H28" s="119">
        <f>H12+(H20*'Form 1'!$K$19)</f>
        <v>0</v>
      </c>
      <c r="I28" s="119">
        <f t="shared" si="4"/>
        <v>0</v>
      </c>
      <c r="J28" s="119">
        <f t="shared" si="4"/>
        <v>0</v>
      </c>
      <c r="K28" s="124">
        <f t="shared" si="4"/>
        <v>0</v>
      </c>
      <c r="L28" s="1"/>
    </row>
    <row r="29" spans="1:12" ht="15.75" customHeight="1" x14ac:dyDescent="0.35">
      <c r="A29" s="23" t="s">
        <v>60</v>
      </c>
      <c r="B29" s="115">
        <f t="shared" ref="B29:K29" si="5">SUM(B23:B28)</f>
        <v>1067</v>
      </c>
      <c r="C29" s="115">
        <f t="shared" si="5"/>
        <v>149806234.6326929</v>
      </c>
      <c r="D29" s="116">
        <f t="shared" si="5"/>
        <v>196</v>
      </c>
      <c r="E29" s="116">
        <f t="shared" si="5"/>
        <v>145</v>
      </c>
      <c r="F29" s="117">
        <f t="shared" si="5"/>
        <v>726</v>
      </c>
      <c r="G29" s="115">
        <f t="shared" si="5"/>
        <v>921</v>
      </c>
      <c r="H29" s="115">
        <f t="shared" si="5"/>
        <v>111314416.90586002</v>
      </c>
      <c r="I29" s="116">
        <f t="shared" si="5"/>
        <v>235</v>
      </c>
      <c r="J29" s="116">
        <f t="shared" si="5"/>
        <v>183</v>
      </c>
      <c r="K29" s="117">
        <f t="shared" si="5"/>
        <v>503</v>
      </c>
      <c r="L29" s="1"/>
    </row>
    <row r="30" spans="1:12" x14ac:dyDescent="0.35">
      <c r="A30" s="1"/>
      <c r="B30" s="1"/>
      <c r="C30" s="1"/>
      <c r="D30" s="1"/>
      <c r="E30" s="1"/>
      <c r="F30" s="1"/>
      <c r="G30" s="1"/>
      <c r="H30" s="1"/>
      <c r="I30" s="1"/>
      <c r="J30" s="1"/>
      <c r="K30" s="1"/>
      <c r="L30" s="1"/>
    </row>
    <row r="31" spans="1:12" x14ac:dyDescent="0.35">
      <c r="A31" s="135" t="s">
        <v>42</v>
      </c>
      <c r="B31" s="1"/>
      <c r="C31" s="1"/>
      <c r="D31" s="1"/>
      <c r="E31" s="1"/>
      <c r="F31" s="1"/>
      <c r="G31" s="1"/>
      <c r="H31" s="1"/>
      <c r="I31" s="1"/>
      <c r="J31" s="1"/>
      <c r="K31" s="1"/>
      <c r="L31" s="5"/>
    </row>
    <row r="32" spans="1:12" x14ac:dyDescent="0.35">
      <c r="A32" s="159" t="s">
        <v>44</v>
      </c>
      <c r="B32" s="5"/>
      <c r="C32" s="5"/>
      <c r="D32" s="5"/>
      <c r="E32" s="5"/>
      <c r="F32" s="5"/>
      <c r="G32" s="5"/>
      <c r="H32" s="5"/>
      <c r="I32" s="5"/>
      <c r="J32" s="5"/>
      <c r="K32" s="5"/>
      <c r="L32" s="5"/>
    </row>
  </sheetData>
  <sheetProtection sheet="1" objects="1" scenarios="1" formatCells="0" formatColumns="0" formatRows="0" insertColumns="0" insertRows="0" insertHyperlinks="0" deleteColumns="0" deleteRows="0" sort="0" autoFilter="0" pivotTables="0"/>
  <mergeCells count="4">
    <mergeCell ref="B1:K1"/>
    <mergeCell ref="A2:K2"/>
    <mergeCell ref="B3:F3"/>
    <mergeCell ref="G3:K3"/>
  </mergeCells>
  <hyperlinks>
    <hyperlink ref="L2" r:id="rId1" location="form2" xr:uid="{00000000-0004-0000-0200-000000000000}"/>
    <hyperlink ref="A32" r:id="rId2" location="form2" xr:uid="{00000000-0004-0000-0200-000001000000}"/>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workbookViewId="0">
      <selection activeCell="C12" sqref="C12"/>
    </sheetView>
  </sheetViews>
  <sheetFormatPr defaultRowHeight="14.5" x14ac:dyDescent="0.35"/>
  <cols>
    <col min="1" max="1" width="36" customWidth="1"/>
    <col min="2" max="2" width="26.7265625" customWidth="1"/>
    <col min="3" max="3" width="15.7265625" customWidth="1"/>
    <col min="4" max="4" width="9.1796875" customWidth="1"/>
    <col min="6" max="7" width="9.1796875" customWidth="1"/>
    <col min="8" max="8" width="23.1796875" customWidth="1"/>
  </cols>
  <sheetData>
    <row r="1" spans="1:8" ht="63" customHeight="1" x14ac:dyDescent="0.35">
      <c r="A1" s="243" t="s">
        <v>15</v>
      </c>
      <c r="B1" s="243"/>
      <c r="C1" s="243"/>
      <c r="D1" s="243"/>
      <c r="E1" s="243"/>
      <c r="F1" s="217" t="s">
        <v>63</v>
      </c>
      <c r="G1" s="238"/>
      <c r="H1" s="239"/>
    </row>
    <row r="2" spans="1:8" ht="24" customHeight="1" x14ac:dyDescent="0.35">
      <c r="A2" s="198" t="s">
        <v>64</v>
      </c>
      <c r="B2" s="199"/>
      <c r="C2" s="199"/>
      <c r="D2" s="200"/>
      <c r="E2" s="201"/>
      <c r="F2" s="223" t="s">
        <v>65</v>
      </c>
      <c r="G2" s="224"/>
      <c r="H2" s="225"/>
    </row>
    <row r="3" spans="1:8" ht="18" customHeight="1" x14ac:dyDescent="0.35">
      <c r="A3" s="110"/>
      <c r="B3" s="242" t="s">
        <v>66</v>
      </c>
      <c r="C3" s="242"/>
      <c r="D3" s="5"/>
      <c r="E3" s="5"/>
      <c r="F3" s="148"/>
      <c r="G3" s="107"/>
      <c r="H3" s="107"/>
    </row>
    <row r="4" spans="1:8" ht="31.5" customHeight="1" x14ac:dyDescent="0.35">
      <c r="A4" s="114" t="s">
        <v>67</v>
      </c>
      <c r="B4" s="113" t="s">
        <v>68</v>
      </c>
      <c r="C4" s="113" t="s">
        <v>69</v>
      </c>
      <c r="D4" s="5"/>
      <c r="E4" s="5"/>
      <c r="F4" s="148"/>
      <c r="G4" s="107"/>
      <c r="H4" s="107"/>
    </row>
    <row r="5" spans="1:8" ht="24" customHeight="1" x14ac:dyDescent="0.35">
      <c r="A5" s="109" t="s">
        <v>70</v>
      </c>
      <c r="B5" s="110"/>
      <c r="C5" s="110"/>
      <c r="D5" s="5"/>
      <c r="E5" s="5"/>
      <c r="F5" s="148"/>
      <c r="G5" s="107"/>
      <c r="H5" s="107"/>
    </row>
    <row r="6" spans="1:8" ht="20.149999999999999" customHeight="1" x14ac:dyDescent="0.35">
      <c r="A6" s="110" t="s">
        <v>71</v>
      </c>
      <c r="B6" s="160">
        <v>17815207</v>
      </c>
      <c r="C6" s="160">
        <v>1631</v>
      </c>
      <c r="D6" s="125"/>
      <c r="E6" s="5"/>
      <c r="F6" s="177" t="s">
        <v>72</v>
      </c>
      <c r="G6" s="196" t="s">
        <v>73</v>
      </c>
      <c r="H6" s="196" t="s">
        <v>73</v>
      </c>
    </row>
    <row r="7" spans="1:8" ht="20.149999999999999" customHeight="1" x14ac:dyDescent="0.35">
      <c r="A7" s="111" t="s">
        <v>74</v>
      </c>
      <c r="B7" s="161">
        <v>17601057</v>
      </c>
      <c r="C7" s="161">
        <v>1740</v>
      </c>
      <c r="D7" s="172"/>
      <c r="E7" s="172"/>
      <c r="F7" s="179" t="s">
        <v>75</v>
      </c>
      <c r="G7" s="178" t="s">
        <v>76</v>
      </c>
      <c r="H7" s="178" t="s">
        <v>76</v>
      </c>
    </row>
    <row r="8" spans="1:8" ht="19.899999999999999" customHeight="1" x14ac:dyDescent="0.35">
      <c r="A8" s="112" t="s">
        <v>77</v>
      </c>
      <c r="B8" s="126">
        <f>SUM(B6:B7)</f>
        <v>35416264</v>
      </c>
      <c r="C8" s="126">
        <f>MAX(C6:C7)</f>
        <v>1740</v>
      </c>
      <c r="D8" s="172"/>
      <c r="E8" s="172"/>
      <c r="F8" s="180" t="s">
        <v>78</v>
      </c>
      <c r="G8" s="197"/>
      <c r="H8" s="197" t="s">
        <v>79</v>
      </c>
    </row>
    <row r="9" spans="1:8" ht="24" customHeight="1" x14ac:dyDescent="0.35">
      <c r="A9" s="109" t="s">
        <v>80</v>
      </c>
      <c r="B9" s="110"/>
      <c r="C9" s="110"/>
      <c r="D9" s="5"/>
      <c r="E9" s="5"/>
      <c r="F9" s="5"/>
      <c r="G9" s="175"/>
      <c r="H9" s="107"/>
    </row>
    <row r="10" spans="1:8" ht="20.149999999999999" customHeight="1" x14ac:dyDescent="0.35">
      <c r="A10" s="110" t="s">
        <v>71</v>
      </c>
      <c r="B10" s="160">
        <v>2900112</v>
      </c>
      <c r="C10" s="160">
        <v>194</v>
      </c>
      <c r="D10" s="5"/>
      <c r="E10" s="5"/>
      <c r="F10" s="5"/>
      <c r="G10" s="175"/>
      <c r="H10" s="107"/>
    </row>
    <row r="11" spans="1:8" ht="20.149999999999999" customHeight="1" x14ac:dyDescent="0.35">
      <c r="A11" s="111" t="s">
        <v>74</v>
      </c>
      <c r="B11" s="161">
        <v>2886304</v>
      </c>
      <c r="C11" s="161">
        <v>214</v>
      </c>
      <c r="D11" s="125"/>
      <c r="E11" s="5"/>
      <c r="F11" s="5"/>
      <c r="G11" s="175"/>
      <c r="H11" s="107"/>
    </row>
    <row r="12" spans="1:8" ht="19.899999999999999" customHeight="1" x14ac:dyDescent="0.35">
      <c r="A12" s="112" t="s">
        <v>81</v>
      </c>
      <c r="B12" s="126">
        <f>SUM(B10:B11)</f>
        <v>5786416</v>
      </c>
      <c r="C12" s="126">
        <f>MAX(C10:C11)</f>
        <v>214</v>
      </c>
      <c r="D12" s="173"/>
      <c r="E12" s="172"/>
      <c r="F12" s="172"/>
      <c r="G12" s="175"/>
      <c r="H12" s="107"/>
    </row>
    <row r="13" spans="1:8" ht="24" customHeight="1" x14ac:dyDescent="0.35">
      <c r="A13" s="109" t="s">
        <v>82</v>
      </c>
      <c r="B13" s="109"/>
      <c r="C13" s="109"/>
      <c r="D13" s="172"/>
      <c r="E13" s="172"/>
      <c r="F13" s="172"/>
      <c r="G13" s="107"/>
      <c r="H13" s="107"/>
    </row>
    <row r="14" spans="1:8" ht="20.149999999999999" customHeight="1" x14ac:dyDescent="0.35">
      <c r="A14" s="110" t="s">
        <v>71</v>
      </c>
      <c r="B14" s="126">
        <f>(B6+(B10*'Form 1'!C19))</f>
        <v>20188025.908563618</v>
      </c>
      <c r="C14" s="126">
        <f>C6+C10</f>
        <v>1825</v>
      </c>
      <c r="D14" s="5"/>
      <c r="E14" s="5"/>
      <c r="F14" s="5"/>
      <c r="G14" s="107"/>
      <c r="H14" s="107"/>
    </row>
    <row r="15" spans="1:8" ht="20.149999999999999" customHeight="1" x14ac:dyDescent="0.35">
      <c r="A15" s="111" t="s">
        <v>74</v>
      </c>
      <c r="B15" s="126">
        <f>B7+B11</f>
        <v>20487361</v>
      </c>
      <c r="C15" s="126">
        <f>C7+C11</f>
        <v>1954</v>
      </c>
      <c r="D15" s="108"/>
      <c r="E15" s="108"/>
      <c r="F15" s="5"/>
      <c r="G15" s="107"/>
      <c r="H15" s="107"/>
    </row>
    <row r="16" spans="1:8" ht="20.149999999999999" customHeight="1" x14ac:dyDescent="0.35">
      <c r="A16" s="112" t="s">
        <v>83</v>
      </c>
      <c r="B16" s="126">
        <f>SUM(B14:B15)</f>
        <v>40675386.908563614</v>
      </c>
      <c r="C16" s="126">
        <f>MAX(C14:C15)</f>
        <v>1954</v>
      </c>
      <c r="D16" s="5"/>
      <c r="E16" s="5"/>
      <c r="F16" s="5"/>
      <c r="G16" s="107"/>
      <c r="H16" s="107"/>
    </row>
    <row r="17" spans="1:8" ht="24" customHeight="1" x14ac:dyDescent="0.35">
      <c r="A17" s="109" t="s">
        <v>84</v>
      </c>
      <c r="B17" s="171"/>
      <c r="C17" s="171"/>
      <c r="D17" s="5"/>
      <c r="E17" s="5"/>
      <c r="F17" s="5"/>
      <c r="G17" s="107"/>
      <c r="H17" s="107"/>
    </row>
    <row r="18" spans="1:8" ht="18" customHeight="1" x14ac:dyDescent="0.35">
      <c r="A18" s="244" t="s">
        <v>85</v>
      </c>
      <c r="B18" s="232"/>
      <c r="C18" s="128"/>
      <c r="D18" s="125"/>
      <c r="E18" s="5"/>
      <c r="F18" s="5"/>
      <c r="G18" s="107"/>
      <c r="H18" s="107"/>
    </row>
    <row r="19" spans="1:8" ht="18" customHeight="1" x14ac:dyDescent="0.35">
      <c r="A19" s="244" t="s">
        <v>86</v>
      </c>
      <c r="B19" s="232"/>
      <c r="C19" s="128"/>
      <c r="D19" s="125"/>
      <c r="E19" s="5"/>
      <c r="F19" s="5"/>
      <c r="G19" s="107"/>
      <c r="H19" s="107"/>
    </row>
    <row r="20" spans="1:8" ht="18" customHeight="1" x14ac:dyDescent="0.35">
      <c r="A20" s="244" t="s">
        <v>87</v>
      </c>
      <c r="B20" s="232"/>
      <c r="C20" s="128"/>
      <c r="D20" s="125"/>
      <c r="E20" s="5"/>
      <c r="F20" s="5"/>
      <c r="G20" s="107"/>
      <c r="H20" s="107"/>
    </row>
    <row r="21" spans="1:8" ht="18" customHeight="1" x14ac:dyDescent="0.35">
      <c r="A21" s="244" t="s">
        <v>88</v>
      </c>
      <c r="B21" s="232"/>
      <c r="C21" s="128"/>
      <c r="D21" s="125"/>
      <c r="E21" s="5"/>
      <c r="F21" s="5"/>
      <c r="G21" s="107"/>
      <c r="H21" s="107"/>
    </row>
    <row r="22" spans="1:8" ht="54" customHeight="1" x14ac:dyDescent="0.35">
      <c r="A22" s="176" t="s">
        <v>89</v>
      </c>
      <c r="B22" s="240"/>
      <c r="C22" s="241"/>
      <c r="D22" s="5"/>
      <c r="E22" s="5"/>
      <c r="F22" s="5"/>
      <c r="G22" s="107"/>
      <c r="H22" s="107"/>
    </row>
    <row r="23" spans="1:8" ht="18" customHeight="1" x14ac:dyDescent="0.35">
      <c r="A23" s="5"/>
      <c r="B23" s="5"/>
      <c r="C23" s="5"/>
      <c r="D23" s="5"/>
      <c r="E23" s="5"/>
      <c r="F23" s="5"/>
      <c r="G23" s="107"/>
      <c r="H23" s="107"/>
    </row>
    <row r="24" spans="1:8" ht="18" customHeight="1" x14ac:dyDescent="0.35">
      <c r="A24" s="135" t="s">
        <v>63</v>
      </c>
      <c r="B24" s="5"/>
      <c r="C24" s="5"/>
      <c r="D24" s="5"/>
      <c r="E24" s="5"/>
      <c r="F24" s="5"/>
      <c r="G24" s="107"/>
      <c r="H24" s="107"/>
    </row>
    <row r="25" spans="1:8" ht="18" customHeight="1" x14ac:dyDescent="0.35">
      <c r="A25" s="159" t="s">
        <v>65</v>
      </c>
      <c r="B25" s="5"/>
      <c r="C25" s="5"/>
      <c r="D25" s="5"/>
      <c r="E25" s="5"/>
      <c r="F25" s="5"/>
      <c r="G25" s="107"/>
      <c r="H25" s="107"/>
    </row>
  </sheetData>
  <sheetProtection sheet="1" objects="1" scenarios="1" formatCells="0" formatColumns="0" formatRows="0" insertColumns="0" insertRows="0" insertHyperlinks="0" deleteColumns="0" deleteRows="0" sort="0" autoFilter="0" pivotTables="0"/>
  <mergeCells count="9">
    <mergeCell ref="F1:H1"/>
    <mergeCell ref="F2:H2"/>
    <mergeCell ref="B22:C22"/>
    <mergeCell ref="B3:C3"/>
    <mergeCell ref="A1:E1"/>
    <mergeCell ref="A18:B18"/>
    <mergeCell ref="A19:B19"/>
    <mergeCell ref="A20:B20"/>
    <mergeCell ref="A21:B21"/>
  </mergeCells>
  <dataValidations count="3">
    <dataValidation type="list" allowBlank="1" showInputMessage="1" showErrorMessage="1" sqref="C18:C19" xr:uid="{00000000-0002-0000-0300-000000000000}">
      <formula1>$F$6:$F$8</formula1>
    </dataValidation>
    <dataValidation type="list" allowBlank="1" showInputMessage="1" showErrorMessage="1" sqref="C20" xr:uid="{00000000-0002-0000-0300-000001000000}">
      <formula1>$G$6:$G$7</formula1>
    </dataValidation>
    <dataValidation type="list" allowBlank="1" showInputMessage="1" showErrorMessage="1" sqref="C21" xr:uid="{00000000-0002-0000-0300-000002000000}">
      <formula1>$H$6:$H$8</formula1>
    </dataValidation>
  </dataValidations>
  <hyperlinks>
    <hyperlink ref="F2" r:id="rId1" location="form3" xr:uid="{00000000-0004-0000-0300-000000000000}"/>
    <hyperlink ref="A25" r:id="rId2" location="form3" xr:uid="{00000000-0004-0000-0300-000001000000}"/>
  </hyperlinks>
  <pageMargins left="0.7" right="0.7" top="0.75" bottom="0.75" header="0.3" footer="0.3"/>
  <pageSetup orientation="portrait"/>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
  <sheetViews>
    <sheetView workbookViewId="0">
      <selection activeCell="B19" sqref="B19:D19"/>
    </sheetView>
  </sheetViews>
  <sheetFormatPr defaultColWidth="8.7265625" defaultRowHeight="14.5" x14ac:dyDescent="0.35"/>
  <cols>
    <col min="1" max="1" width="19.453125" customWidth="1"/>
    <col min="2" max="2" width="23.453125" customWidth="1"/>
    <col min="3" max="3" width="18.7265625" customWidth="1"/>
    <col min="4" max="5" width="24.7265625" customWidth="1"/>
    <col min="6" max="6" width="41.7265625" customWidth="1"/>
  </cols>
  <sheetData>
    <row r="1" spans="1:8" ht="43.5" customHeight="1" x14ac:dyDescent="0.35">
      <c r="A1" s="1"/>
      <c r="B1" s="246" t="s">
        <v>90</v>
      </c>
      <c r="C1" s="246"/>
      <c r="D1" s="246"/>
      <c r="E1" s="93"/>
      <c r="F1" s="185" t="s">
        <v>91</v>
      </c>
      <c r="G1" s="2" t="s">
        <v>92</v>
      </c>
      <c r="H1" s="2" t="s">
        <v>92</v>
      </c>
    </row>
    <row r="2" spans="1:8" ht="69" customHeight="1" x14ac:dyDescent="0.35">
      <c r="A2" s="247" t="s">
        <v>93</v>
      </c>
      <c r="B2" s="247"/>
      <c r="C2" s="247"/>
      <c r="D2" s="247"/>
      <c r="E2" s="248"/>
      <c r="F2" s="184" t="s">
        <v>94</v>
      </c>
      <c r="G2" s="2"/>
      <c r="H2" s="2"/>
    </row>
    <row r="3" spans="1:8" ht="22.5" customHeight="1" x14ac:dyDescent="0.35">
      <c r="A3" s="24" t="s">
        <v>95</v>
      </c>
      <c r="B3" s="37"/>
      <c r="C3" s="37"/>
      <c r="D3" s="37"/>
      <c r="E3" s="212"/>
      <c r="F3" s="148"/>
      <c r="G3" s="2"/>
      <c r="H3" s="2"/>
    </row>
    <row r="4" spans="1:8" ht="13.9" customHeight="1" x14ac:dyDescent="0.35">
      <c r="A4" s="38" t="s">
        <v>47</v>
      </c>
      <c r="B4" s="39" t="s">
        <v>96</v>
      </c>
      <c r="C4" s="245" t="s">
        <v>97</v>
      </c>
      <c r="D4" s="245"/>
      <c r="E4" s="38" t="s">
        <v>98</v>
      </c>
      <c r="F4" s="140"/>
      <c r="G4" s="2"/>
      <c r="H4" s="2"/>
    </row>
    <row r="5" spans="1:8" ht="13.9" customHeight="1" x14ac:dyDescent="0.35">
      <c r="A5" s="40" t="s">
        <v>99</v>
      </c>
      <c r="B5" s="41"/>
      <c r="C5" s="127" t="s">
        <v>100</v>
      </c>
      <c r="D5" s="127" t="s">
        <v>101</v>
      </c>
      <c r="E5" s="40"/>
      <c r="F5" s="140"/>
      <c r="G5" s="2"/>
      <c r="H5" s="2"/>
    </row>
    <row r="6" spans="1:8" ht="13.9" customHeight="1" x14ac:dyDescent="0.35">
      <c r="A6" s="1" t="s">
        <v>54</v>
      </c>
      <c r="B6" s="42">
        <v>676</v>
      </c>
      <c r="C6" s="43">
        <v>109196982</v>
      </c>
      <c r="D6" s="43">
        <v>104995098</v>
      </c>
      <c r="E6" s="44">
        <f t="shared" ref="E6:E12" si="0">IF(D6=0,0,((C6-D6)/D6))</f>
        <v>4.0019811210614806E-2</v>
      </c>
      <c r="F6" s="1"/>
      <c r="G6" s="2"/>
      <c r="H6" s="2"/>
    </row>
    <row r="7" spans="1:8" ht="13.9" customHeight="1" x14ac:dyDescent="0.35">
      <c r="A7" s="34" t="s">
        <v>55</v>
      </c>
      <c r="B7" s="45">
        <v>505</v>
      </c>
      <c r="C7" s="26">
        <v>60387525</v>
      </c>
      <c r="D7" s="26">
        <v>57462156</v>
      </c>
      <c r="E7" s="46">
        <f t="shared" si="0"/>
        <v>5.0909489020913176E-2</v>
      </c>
      <c r="F7" s="1"/>
      <c r="G7" s="2"/>
      <c r="H7" s="2"/>
    </row>
    <row r="8" spans="1:8" ht="13.9" customHeight="1" x14ac:dyDescent="0.35">
      <c r="A8" s="34" t="s">
        <v>56</v>
      </c>
      <c r="B8" s="45">
        <v>355</v>
      </c>
      <c r="C8" s="26">
        <v>38380554</v>
      </c>
      <c r="D8" s="26">
        <v>36226260</v>
      </c>
      <c r="E8" s="46">
        <f t="shared" si="0"/>
        <v>5.9467745221284229E-2</v>
      </c>
      <c r="F8" s="1"/>
      <c r="G8" s="2"/>
      <c r="H8" s="2"/>
    </row>
    <row r="9" spans="1:8" ht="13.9" customHeight="1" x14ac:dyDescent="0.35">
      <c r="A9" s="34" t="s">
        <v>57</v>
      </c>
      <c r="B9" s="45">
        <v>39</v>
      </c>
      <c r="C9" s="26">
        <v>2336292</v>
      </c>
      <c r="D9" s="26">
        <v>2209050</v>
      </c>
      <c r="E9" s="46">
        <f t="shared" si="0"/>
        <v>5.7600325931961703E-2</v>
      </c>
      <c r="F9" s="1"/>
      <c r="G9" s="2"/>
      <c r="H9" s="2"/>
    </row>
    <row r="10" spans="1:8" ht="13.9" customHeight="1" x14ac:dyDescent="0.35">
      <c r="A10" s="34" t="s">
        <v>58</v>
      </c>
      <c r="B10" s="45">
        <v>9</v>
      </c>
      <c r="C10" s="26">
        <v>853614</v>
      </c>
      <c r="D10" s="26">
        <v>816408</v>
      </c>
      <c r="E10" s="46">
        <f t="shared" si="0"/>
        <v>4.5572801834376932E-2</v>
      </c>
      <c r="F10" s="1"/>
      <c r="G10" s="2"/>
      <c r="H10" s="2"/>
    </row>
    <row r="11" spans="1:8" ht="13.9" customHeight="1" x14ac:dyDescent="0.35">
      <c r="A11" s="34" t="s">
        <v>59</v>
      </c>
      <c r="B11" s="45"/>
      <c r="C11" s="26"/>
      <c r="D11" s="26"/>
      <c r="E11" s="46">
        <f t="shared" si="0"/>
        <v>0</v>
      </c>
      <c r="F11" s="1"/>
      <c r="G11" s="2"/>
      <c r="H11" s="2"/>
    </row>
    <row r="12" spans="1:8" ht="13.15" customHeight="1" x14ac:dyDescent="0.35">
      <c r="A12" s="23" t="s">
        <v>60</v>
      </c>
      <c r="B12" s="162">
        <f>SUM(B6:B11)</f>
        <v>1584</v>
      </c>
      <c r="C12" s="163">
        <f>SUM(C6:C11)</f>
        <v>211154967</v>
      </c>
      <c r="D12" s="163">
        <f>SUM(D6:D11)</f>
        <v>201708972</v>
      </c>
      <c r="E12" s="47">
        <f t="shared" si="0"/>
        <v>4.6829820737968958E-2</v>
      </c>
      <c r="F12" s="1"/>
      <c r="G12" s="2"/>
      <c r="H12" s="2"/>
    </row>
    <row r="13" spans="1:8" ht="18" customHeight="1" x14ac:dyDescent="0.35">
      <c r="A13" s="30" t="s">
        <v>102</v>
      </c>
      <c r="B13" s="48"/>
      <c r="C13" s="31"/>
      <c r="D13" s="31"/>
      <c r="E13" s="31"/>
      <c r="F13" s="1"/>
      <c r="G13" s="3"/>
      <c r="H13" s="3"/>
    </row>
    <row r="14" spans="1:8" ht="13.9" customHeight="1" x14ac:dyDescent="0.35">
      <c r="A14" s="38" t="s">
        <v>47</v>
      </c>
      <c r="B14" s="39" t="s">
        <v>96</v>
      </c>
      <c r="C14" s="245" t="s">
        <v>97</v>
      </c>
      <c r="D14" s="245"/>
      <c r="E14" s="38" t="s">
        <v>98</v>
      </c>
      <c r="F14" s="1"/>
      <c r="G14" s="4"/>
      <c r="H14" s="4"/>
    </row>
    <row r="15" spans="1:8" ht="13.9" customHeight="1" x14ac:dyDescent="0.35">
      <c r="A15" s="40" t="s">
        <v>99</v>
      </c>
      <c r="B15" s="41"/>
      <c r="C15" s="127" t="s">
        <v>100</v>
      </c>
      <c r="D15" s="127" t="s">
        <v>101</v>
      </c>
      <c r="E15" s="40"/>
      <c r="F15" s="1"/>
      <c r="G15" s="2"/>
      <c r="H15" s="2"/>
    </row>
    <row r="16" spans="1:8" ht="13.9" customHeight="1" x14ac:dyDescent="0.35">
      <c r="A16" s="1" t="s">
        <v>54</v>
      </c>
      <c r="B16" s="42">
        <v>78</v>
      </c>
      <c r="C16" s="43">
        <v>17295528</v>
      </c>
      <c r="D16" s="43">
        <v>16541520</v>
      </c>
      <c r="E16" s="44">
        <f t="shared" ref="E16:E22" si="1">IF(D16=0,0,((C16-D16)/D16))</f>
        <v>4.5582751766464022E-2</v>
      </c>
      <c r="F16" s="1"/>
      <c r="G16" s="2"/>
      <c r="H16" s="2"/>
    </row>
    <row r="17" spans="1:8" ht="13.9" customHeight="1" x14ac:dyDescent="0.35">
      <c r="A17" s="34" t="s">
        <v>55</v>
      </c>
      <c r="B17" s="45">
        <v>56</v>
      </c>
      <c r="C17" s="26">
        <v>9002448</v>
      </c>
      <c r="D17" s="26">
        <v>8551692</v>
      </c>
      <c r="E17" s="46">
        <f t="shared" si="1"/>
        <v>5.2709569053703054E-2</v>
      </c>
      <c r="F17" s="1"/>
      <c r="G17" s="2"/>
      <c r="H17" s="2"/>
    </row>
    <row r="18" spans="1:8" ht="13.9" customHeight="1" x14ac:dyDescent="0.35">
      <c r="A18" s="34" t="s">
        <v>56</v>
      </c>
      <c r="B18" s="45">
        <v>48</v>
      </c>
      <c r="C18" s="43">
        <v>6319236</v>
      </c>
      <c r="D18" s="43">
        <v>5953872</v>
      </c>
      <c r="E18" s="46">
        <f t="shared" si="1"/>
        <v>6.1365780117543678E-2</v>
      </c>
      <c r="F18" s="1"/>
      <c r="G18" s="2"/>
      <c r="H18" s="2"/>
    </row>
    <row r="19" spans="1:8" ht="13.9" customHeight="1" x14ac:dyDescent="0.35">
      <c r="A19" s="34" t="s">
        <v>57</v>
      </c>
      <c r="B19" s="45"/>
      <c r="C19" s="26"/>
      <c r="D19" s="26"/>
      <c r="E19" s="46">
        <f t="shared" si="1"/>
        <v>0</v>
      </c>
      <c r="F19" s="1"/>
      <c r="G19" s="2"/>
      <c r="H19" s="2"/>
    </row>
    <row r="20" spans="1:8" ht="13.9" customHeight="1" x14ac:dyDescent="0.35">
      <c r="A20" s="34" t="s">
        <v>58</v>
      </c>
      <c r="B20" s="45"/>
      <c r="C20" s="43"/>
      <c r="D20" s="43"/>
      <c r="E20" s="46">
        <f t="shared" si="1"/>
        <v>0</v>
      </c>
      <c r="F20" s="1"/>
      <c r="G20" s="2"/>
      <c r="H20" s="2"/>
    </row>
    <row r="21" spans="1:8" ht="13.9" customHeight="1" x14ac:dyDescent="0.35">
      <c r="A21" s="34" t="s">
        <v>59</v>
      </c>
      <c r="B21" s="45"/>
      <c r="C21" s="26"/>
      <c r="D21" s="26"/>
      <c r="E21" s="46">
        <f t="shared" si="1"/>
        <v>0</v>
      </c>
      <c r="F21" s="1"/>
      <c r="G21" s="2"/>
      <c r="H21" s="2"/>
    </row>
    <row r="22" spans="1:8" ht="13.15" customHeight="1" x14ac:dyDescent="0.35">
      <c r="A22" s="49" t="s">
        <v>60</v>
      </c>
      <c r="B22" s="164">
        <f>SUM(B16:B21)</f>
        <v>182</v>
      </c>
      <c r="C22" s="163">
        <f>SUM(C16:C21)</f>
        <v>32617212</v>
      </c>
      <c r="D22" s="163">
        <f>SUM(D16:D21)</f>
        <v>31047084</v>
      </c>
      <c r="E22" s="47">
        <f t="shared" si="1"/>
        <v>5.0572478884007274E-2</v>
      </c>
      <c r="F22" s="1"/>
      <c r="G22" s="2"/>
      <c r="H22" s="2"/>
    </row>
    <row r="23" spans="1:8" ht="13.15" customHeight="1" x14ac:dyDescent="0.35">
      <c r="A23" s="35" t="s">
        <v>103</v>
      </c>
      <c r="B23" s="50"/>
      <c r="C23" s="36"/>
      <c r="D23" s="36"/>
      <c r="E23" s="36"/>
      <c r="F23" s="1"/>
      <c r="G23" s="2"/>
      <c r="H23" s="2"/>
    </row>
    <row r="24" spans="1:8" ht="13.9" customHeight="1" x14ac:dyDescent="0.35">
      <c r="A24" s="38" t="s">
        <v>47</v>
      </c>
      <c r="B24" s="39" t="s">
        <v>96</v>
      </c>
      <c r="C24" s="245" t="s">
        <v>97</v>
      </c>
      <c r="D24" s="245"/>
      <c r="E24" s="38" t="s">
        <v>98</v>
      </c>
      <c r="F24" s="1"/>
      <c r="G24" s="2"/>
      <c r="H24" s="2"/>
    </row>
    <row r="25" spans="1:8" ht="13.9" customHeight="1" x14ac:dyDescent="0.35">
      <c r="A25" s="40" t="s">
        <v>99</v>
      </c>
      <c r="B25" s="37"/>
      <c r="C25" s="127" t="s">
        <v>100</v>
      </c>
      <c r="D25" s="127" t="s">
        <v>101</v>
      </c>
      <c r="E25" s="40"/>
      <c r="F25" s="1"/>
      <c r="G25" s="2"/>
      <c r="H25" s="2"/>
    </row>
    <row r="26" spans="1:8" ht="13.9" customHeight="1" x14ac:dyDescent="0.35">
      <c r="A26" s="25" t="s">
        <v>54</v>
      </c>
      <c r="B26" s="165">
        <f t="shared" ref="B26:B31" si="2">B6+B16</f>
        <v>754</v>
      </c>
      <c r="C26" s="166">
        <f>C6+(C16*'Form 1'!$K$19)</f>
        <v>123347868.54230991</v>
      </c>
      <c r="D26" s="167">
        <f>D6+(D16*'Form 1'!$K$19)</f>
        <v>118529068.90608336</v>
      </c>
      <c r="E26" s="44">
        <f t="shared" ref="E26:E32" si="3">IF(D26=0,0,((C26-D26)/D26))</f>
        <v>4.0655002867226862E-2</v>
      </c>
      <c r="F26" s="1"/>
      <c r="G26" s="2"/>
      <c r="H26" s="2"/>
    </row>
    <row r="27" spans="1:8" ht="13.9" customHeight="1" x14ac:dyDescent="0.35">
      <c r="A27" s="84" t="s">
        <v>55</v>
      </c>
      <c r="B27" s="168">
        <f t="shared" si="2"/>
        <v>561</v>
      </c>
      <c r="C27" s="169">
        <f>C7+(C17*'Form 1'!$K$19)</f>
        <v>67753164.271090463</v>
      </c>
      <c r="D27" s="169">
        <f>D7+(D17*'Form 1'!$K$19)</f>
        <v>64458994.90753606</v>
      </c>
      <c r="E27" s="46">
        <f t="shared" si="3"/>
        <v>5.110488254245605E-2</v>
      </c>
      <c r="F27" s="1"/>
      <c r="G27" s="2"/>
      <c r="H27" s="2"/>
    </row>
    <row r="28" spans="1:8" ht="13.9" customHeight="1" x14ac:dyDescent="0.35">
      <c r="A28" s="84" t="s">
        <v>56</v>
      </c>
      <c r="B28" s="165">
        <f t="shared" si="2"/>
        <v>403</v>
      </c>
      <c r="C28" s="169">
        <f>C8+(C18*'Form 1'!$K$19)</f>
        <v>43550837.998851046</v>
      </c>
      <c r="D28" s="167">
        <f>D8+(D18*'Form 1'!$K$19)</f>
        <v>41097609.817099296</v>
      </c>
      <c r="E28" s="46">
        <f t="shared" si="3"/>
        <v>5.9692721612512045E-2</v>
      </c>
      <c r="F28" s="1"/>
      <c r="G28" s="2"/>
      <c r="H28" s="2"/>
    </row>
    <row r="29" spans="1:8" ht="13.9" customHeight="1" x14ac:dyDescent="0.35">
      <c r="A29" s="84" t="s">
        <v>57</v>
      </c>
      <c r="B29" s="168">
        <f t="shared" si="2"/>
        <v>39</v>
      </c>
      <c r="C29" s="169">
        <f>C9+(C19*'Form 1'!$K$19)</f>
        <v>2336292</v>
      </c>
      <c r="D29" s="169">
        <f>D9+(D19*'Form 1'!$K$19)</f>
        <v>2209050</v>
      </c>
      <c r="E29" s="46">
        <f t="shared" si="3"/>
        <v>5.7600325931961703E-2</v>
      </c>
      <c r="F29" s="1"/>
      <c r="G29" s="2"/>
      <c r="H29" s="2"/>
    </row>
    <row r="30" spans="1:8" ht="13.9" customHeight="1" x14ac:dyDescent="0.35">
      <c r="A30" s="84" t="s">
        <v>58</v>
      </c>
      <c r="B30" s="165">
        <f t="shared" si="2"/>
        <v>9</v>
      </c>
      <c r="C30" s="169">
        <f>C10+(C20*'Form 1'!$K$19)</f>
        <v>853614</v>
      </c>
      <c r="D30" s="167">
        <f>D10+(D20*'Form 1'!$K$19)</f>
        <v>816408</v>
      </c>
      <c r="E30" s="46">
        <f t="shared" si="3"/>
        <v>4.5572801834376932E-2</v>
      </c>
      <c r="F30" s="1"/>
      <c r="G30" s="2"/>
      <c r="H30" s="2"/>
    </row>
    <row r="31" spans="1:8" ht="13.9" customHeight="1" x14ac:dyDescent="0.35">
      <c r="A31" s="84" t="s">
        <v>59</v>
      </c>
      <c r="B31" s="168">
        <f t="shared" si="2"/>
        <v>0</v>
      </c>
      <c r="C31" s="169">
        <f>C11+(C21*'Form 1'!$K$19)</f>
        <v>0</v>
      </c>
      <c r="D31" s="169">
        <f>D11+(D21*'Form 1'!$K$19)</f>
        <v>0</v>
      </c>
      <c r="E31" s="46">
        <f t="shared" si="3"/>
        <v>0</v>
      </c>
      <c r="F31" s="1"/>
      <c r="G31" s="2"/>
      <c r="H31" s="2"/>
    </row>
    <row r="32" spans="1:8" ht="17.25" customHeight="1" x14ac:dyDescent="0.35">
      <c r="A32" s="23" t="s">
        <v>60</v>
      </c>
      <c r="B32" s="162">
        <f>SUM(B26:B31)</f>
        <v>1766</v>
      </c>
      <c r="C32" s="170">
        <f>C12+(C22*'Form 1'!$K$19)</f>
        <v>237841776.81225142</v>
      </c>
      <c r="D32" s="163">
        <f>SUM(D26:D31)</f>
        <v>227111131.63071874</v>
      </c>
      <c r="E32" s="47">
        <f t="shared" si="3"/>
        <v>4.7248433418845548E-2</v>
      </c>
      <c r="F32" s="1"/>
      <c r="G32" s="2"/>
      <c r="H32" s="2"/>
    </row>
    <row r="33" spans="1:8" ht="13.9" customHeight="1" x14ac:dyDescent="0.35">
      <c r="A33" s="1"/>
      <c r="B33" s="1"/>
      <c r="C33" s="1"/>
      <c r="D33" s="1"/>
      <c r="E33" s="1"/>
      <c r="F33" s="1"/>
      <c r="G33" s="2"/>
      <c r="H33" s="2"/>
    </row>
    <row r="34" spans="1:8" x14ac:dyDescent="0.35">
      <c r="A34" s="135" t="s">
        <v>91</v>
      </c>
      <c r="B34" s="1"/>
      <c r="C34" s="1"/>
      <c r="D34" s="1"/>
      <c r="E34" s="1"/>
      <c r="F34" s="1"/>
    </row>
    <row r="35" spans="1:8" x14ac:dyDescent="0.35">
      <c r="A35" s="229" t="s">
        <v>94</v>
      </c>
      <c r="B35" s="230"/>
      <c r="C35" s="230"/>
      <c r="D35" s="230"/>
      <c r="E35" s="230"/>
      <c r="F35" s="5"/>
    </row>
  </sheetData>
  <sheetProtection sheet="1" objects="1" scenarios="1" formatCells="0" formatColumns="0" formatRows="0" insertColumns="0" insertRows="0" insertHyperlinks="0" deleteColumns="0" deleteRows="0" sort="0" autoFilter="0" pivotTables="0"/>
  <mergeCells count="6">
    <mergeCell ref="A35:E35"/>
    <mergeCell ref="C24:D24"/>
    <mergeCell ref="B1:D1"/>
    <mergeCell ref="A2:E2"/>
    <mergeCell ref="C4:D4"/>
    <mergeCell ref="C14:D14"/>
  </mergeCells>
  <hyperlinks>
    <hyperlink ref="F2" r:id="rId1" location="form4" xr:uid="{00000000-0004-0000-0400-000000000000}"/>
    <hyperlink ref="A35" r:id="rId2" location="form4" xr:uid="{00000000-0004-0000-0400-000001000000}"/>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tabSelected="1" topLeftCell="A2" workbookViewId="0">
      <selection activeCell="E9" sqref="E9"/>
    </sheetView>
  </sheetViews>
  <sheetFormatPr defaultColWidth="8.7265625" defaultRowHeight="14.5" x14ac:dyDescent="0.35"/>
  <cols>
    <col min="1" max="1" width="34.1796875" customWidth="1"/>
    <col min="2" max="3" width="35.7265625" customWidth="1"/>
    <col min="4" max="4" width="41.7265625" customWidth="1"/>
  </cols>
  <sheetData>
    <row r="1" spans="1:4" ht="48.75" customHeight="1" x14ac:dyDescent="0.35">
      <c r="A1" s="204"/>
      <c r="B1" s="251" t="s">
        <v>15</v>
      </c>
      <c r="C1" s="252"/>
      <c r="D1" s="185" t="s">
        <v>104</v>
      </c>
    </row>
    <row r="2" spans="1:4" ht="26.25" customHeight="1" x14ac:dyDescent="0.35">
      <c r="A2" s="203" t="s">
        <v>105</v>
      </c>
      <c r="B2" s="202"/>
      <c r="C2" s="202"/>
      <c r="D2" s="184" t="s">
        <v>106</v>
      </c>
    </row>
    <row r="3" spans="1:4" ht="21" customHeight="1" x14ac:dyDescent="0.35">
      <c r="A3" s="133" t="s">
        <v>107</v>
      </c>
      <c r="B3" s="91"/>
      <c r="C3" s="90"/>
      <c r="D3" s="5"/>
    </row>
    <row r="4" spans="1:4" ht="25.5" customHeight="1" x14ac:dyDescent="0.35">
      <c r="A4" s="250" t="s">
        <v>108</v>
      </c>
      <c r="B4" s="250"/>
      <c r="C4" s="250"/>
      <c r="D4" s="5"/>
    </row>
    <row r="5" spans="1:4" ht="18" customHeight="1" x14ac:dyDescent="0.35">
      <c r="A5" s="1"/>
      <c r="B5" s="1"/>
      <c r="C5" s="1"/>
      <c r="D5" s="5"/>
    </row>
    <row r="6" spans="1:4" ht="18" customHeight="1" x14ac:dyDescent="0.35">
      <c r="A6" s="92"/>
      <c r="B6" s="93" t="s">
        <v>109</v>
      </c>
      <c r="C6" s="93" t="s">
        <v>110</v>
      </c>
      <c r="D6" s="5"/>
    </row>
    <row r="7" spans="1:4" ht="18" customHeight="1" x14ac:dyDescent="0.35">
      <c r="A7" s="132" t="s">
        <v>111</v>
      </c>
      <c r="B7" s="261">
        <v>887568</v>
      </c>
      <c r="C7" s="262"/>
      <c r="D7" s="5"/>
    </row>
    <row r="8" spans="1:4" ht="18" customHeight="1" x14ac:dyDescent="0.35">
      <c r="A8" s="132" t="s">
        <v>112</v>
      </c>
      <c r="B8" s="261">
        <v>431844</v>
      </c>
      <c r="C8" s="262">
        <v>51576</v>
      </c>
      <c r="D8" s="5"/>
    </row>
    <row r="9" spans="1:4" ht="18" customHeight="1" x14ac:dyDescent="0.35">
      <c r="A9" s="132" t="s">
        <v>113</v>
      </c>
      <c r="B9" s="261">
        <v>370752</v>
      </c>
      <c r="C9" s="262"/>
      <c r="D9" s="5"/>
    </row>
    <row r="10" spans="1:4" ht="18" customHeight="1" x14ac:dyDescent="0.35">
      <c r="A10" s="132" t="s">
        <v>114</v>
      </c>
      <c r="B10" s="261">
        <v>464628</v>
      </c>
      <c r="C10" s="262"/>
      <c r="D10" s="5"/>
    </row>
    <row r="11" spans="1:4" ht="18" customHeight="1" x14ac:dyDescent="0.35">
      <c r="A11" s="132" t="s">
        <v>115</v>
      </c>
      <c r="B11" s="261"/>
      <c r="C11" s="262"/>
      <c r="D11" s="5"/>
    </row>
    <row r="12" spans="1:4" ht="18" customHeight="1" x14ac:dyDescent="0.35">
      <c r="A12" s="132" t="s">
        <v>116</v>
      </c>
      <c r="B12" s="261"/>
      <c r="C12" s="262"/>
      <c r="D12" s="5"/>
    </row>
    <row r="13" spans="1:4" ht="18" customHeight="1" x14ac:dyDescent="0.35">
      <c r="A13" s="132" t="s">
        <v>117</v>
      </c>
      <c r="B13" s="261"/>
      <c r="C13" s="262"/>
      <c r="D13" s="5"/>
    </row>
    <row r="14" spans="1:4" ht="18" customHeight="1" x14ac:dyDescent="0.35">
      <c r="A14" s="132" t="s">
        <v>118</v>
      </c>
      <c r="B14" s="261">
        <v>1100004</v>
      </c>
      <c r="C14" s="262"/>
      <c r="D14" s="5"/>
    </row>
    <row r="15" spans="1:4" x14ac:dyDescent="0.35">
      <c r="A15" s="1"/>
      <c r="B15" s="1"/>
      <c r="C15" s="1"/>
      <c r="D15" s="1"/>
    </row>
    <row r="16" spans="1:4" x14ac:dyDescent="0.35">
      <c r="A16" s="231" t="s">
        <v>104</v>
      </c>
      <c r="B16" s="232"/>
      <c r="C16" s="232"/>
      <c r="D16" s="232"/>
    </row>
    <row r="17" spans="1:4" x14ac:dyDescent="0.35">
      <c r="A17" s="229" t="s">
        <v>106</v>
      </c>
      <c r="B17" s="249"/>
      <c r="C17" s="249"/>
      <c r="D17" s="249"/>
    </row>
  </sheetData>
  <sheetProtection sheet="1" objects="1" scenarios="1" formatCells="0" formatColumns="0" formatRows="0" insertColumns="0" insertRows="0" insertHyperlinks="0" deleteColumns="0" deleteRows="0" sort="0" autoFilter="0" pivotTables="0"/>
  <mergeCells count="4">
    <mergeCell ref="A17:D17"/>
    <mergeCell ref="A16:D16"/>
    <mergeCell ref="A4:C4"/>
    <mergeCell ref="B1:C1"/>
  </mergeCells>
  <dataValidations count="1">
    <dataValidation type="whole" error="Please check this salary information as it is outside the normal range._x000a_" sqref="B7:B14" xr:uid="{00000000-0002-0000-0500-000000000000}">
      <formula1>65000</formula1>
      <formula2>100000000</formula2>
    </dataValidation>
  </dataValidations>
  <hyperlinks>
    <hyperlink ref="D2" r:id="rId1" location="form5" xr:uid="{00000000-0004-0000-0500-000000000000}"/>
    <hyperlink ref="A17" r:id="rId2" location="form5" xr:uid="{00000000-0004-0000-0500-000001000000}"/>
    <hyperlink ref="B17" r:id="rId3" location="form5" display="https://research.aaup.org/instructions - form5" xr:uid="{00000000-0004-0000-0500-000002000000}"/>
    <hyperlink ref="C17" r:id="rId4" location="form5" display="https://research.aaup.org/instructions - form5" xr:uid="{00000000-0004-0000-0500-000003000000}"/>
    <hyperlink ref="D17" r:id="rId5" location="form5" display="https://research.aaup.org/instructions - form5" xr:uid="{00000000-0004-0000-0500-000004000000}"/>
  </hyperlink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1"/>
  <sheetViews>
    <sheetView workbookViewId="0"/>
  </sheetViews>
  <sheetFormatPr defaultColWidth="8.7265625" defaultRowHeight="14.5" x14ac:dyDescent="0.35"/>
  <cols>
    <col min="1" max="1" width="38.1796875" customWidth="1"/>
    <col min="2" max="2" width="10.7265625" customWidth="1"/>
    <col min="3" max="3" width="12.81640625" customWidth="1"/>
    <col min="4" max="4" width="12.453125" customWidth="1"/>
    <col min="5" max="5" width="13.453125" customWidth="1"/>
    <col min="6" max="6" width="23.453125" customWidth="1"/>
    <col min="7" max="7" width="21.1796875" customWidth="1"/>
    <col min="9" max="9" width="41.453125" customWidth="1"/>
  </cols>
  <sheetData>
    <row r="1" spans="1:9" ht="68.25" customHeight="1" x14ac:dyDescent="0.35">
      <c r="A1" s="93"/>
      <c r="B1" s="251" t="s">
        <v>15</v>
      </c>
      <c r="C1" s="255"/>
      <c r="D1" s="255"/>
      <c r="E1" s="255"/>
      <c r="F1" s="255"/>
      <c r="G1" s="255"/>
      <c r="H1" s="211"/>
      <c r="I1" s="185" t="s">
        <v>119</v>
      </c>
    </row>
    <row r="2" spans="1:9" ht="22.5" customHeight="1" x14ac:dyDescent="0.35">
      <c r="A2" s="205" t="s">
        <v>120</v>
      </c>
      <c r="B2" s="206"/>
      <c r="C2" s="206"/>
      <c r="D2" s="206"/>
      <c r="E2" s="206"/>
      <c r="F2" s="206"/>
      <c r="G2" s="206"/>
      <c r="H2" s="206"/>
      <c r="I2" s="184" t="s">
        <v>121</v>
      </c>
    </row>
    <row r="3" spans="1:9" s="102" customFormat="1" ht="31.5" customHeight="1" x14ac:dyDescent="0.3">
      <c r="A3" s="253" t="s">
        <v>122</v>
      </c>
      <c r="B3" s="253"/>
      <c r="C3" s="253"/>
      <c r="D3" s="253"/>
      <c r="E3" s="253"/>
      <c r="F3" s="253"/>
      <c r="G3" s="253"/>
      <c r="H3" s="182"/>
      <c r="I3" s="182"/>
    </row>
    <row r="4" spans="1:9" ht="15.75" customHeight="1" x14ac:dyDescent="0.35">
      <c r="A4" s="1"/>
      <c r="B4" s="1"/>
      <c r="C4" s="1"/>
      <c r="D4" s="1"/>
      <c r="E4" s="1"/>
      <c r="F4" s="1"/>
      <c r="G4" s="1"/>
      <c r="H4" s="1"/>
      <c r="I4" s="1"/>
    </row>
    <row r="5" spans="1:9" s="103" customFormat="1" ht="75" customHeight="1" x14ac:dyDescent="0.35">
      <c r="A5" s="130"/>
      <c r="B5" s="130" t="s">
        <v>48</v>
      </c>
      <c r="C5" s="130" t="s">
        <v>123</v>
      </c>
      <c r="D5" s="130" t="s">
        <v>124</v>
      </c>
      <c r="E5" s="130" t="s">
        <v>125</v>
      </c>
      <c r="F5" s="130" t="s">
        <v>126</v>
      </c>
      <c r="G5" s="130" t="s">
        <v>127</v>
      </c>
      <c r="H5" s="207"/>
      <c r="I5" s="208" t="s">
        <v>128</v>
      </c>
    </row>
    <row r="6" spans="1:9" ht="18" customHeight="1" x14ac:dyDescent="0.35">
      <c r="A6" s="131" t="s">
        <v>129</v>
      </c>
      <c r="B6" s="129"/>
      <c r="C6" s="129"/>
      <c r="D6" s="128"/>
      <c r="E6" s="128"/>
      <c r="F6" s="128"/>
      <c r="G6" s="128"/>
      <c r="H6" s="5"/>
      <c r="I6" s="209" t="s">
        <v>130</v>
      </c>
    </row>
    <row r="7" spans="1:9" ht="13.9" customHeight="1" x14ac:dyDescent="0.35">
      <c r="A7" s="1"/>
      <c r="B7" s="1"/>
      <c r="C7" s="1"/>
      <c r="D7" s="1"/>
      <c r="E7" s="1"/>
      <c r="F7" s="1"/>
      <c r="G7" s="1"/>
      <c r="H7" s="1"/>
      <c r="I7" s="210" t="s">
        <v>76</v>
      </c>
    </row>
    <row r="8" spans="1:9" x14ac:dyDescent="0.35">
      <c r="A8" s="231" t="s">
        <v>119</v>
      </c>
      <c r="B8" s="230"/>
      <c r="C8" s="230"/>
      <c r="D8" s="230"/>
      <c r="E8" s="230"/>
      <c r="F8" s="230"/>
      <c r="G8" s="230"/>
      <c r="H8" s="5"/>
      <c r="I8" s="5"/>
    </row>
    <row r="9" spans="1:9" x14ac:dyDescent="0.35">
      <c r="A9" s="254" t="s">
        <v>121</v>
      </c>
      <c r="B9" s="230"/>
      <c r="C9" s="230"/>
      <c r="D9" s="230"/>
      <c r="E9" s="230"/>
      <c r="F9" s="230"/>
      <c r="G9" s="230"/>
      <c r="H9" s="5"/>
      <c r="I9" s="5"/>
    </row>
    <row r="35" spans="1:1" x14ac:dyDescent="0.35">
      <c r="A35" s="104" t="s">
        <v>131</v>
      </c>
    </row>
    <row r="36" spans="1:1" x14ac:dyDescent="0.35">
      <c r="A36" s="136" t="s">
        <v>132</v>
      </c>
    </row>
    <row r="37" spans="1:1" x14ac:dyDescent="0.35">
      <c r="A37" s="104" t="s">
        <v>133</v>
      </c>
    </row>
    <row r="38" spans="1:1" x14ac:dyDescent="0.35">
      <c r="A38" s="104" t="s">
        <v>134</v>
      </c>
    </row>
    <row r="39" spans="1:1" x14ac:dyDescent="0.35">
      <c r="A39" s="104" t="s">
        <v>135</v>
      </c>
    </row>
    <row r="40" spans="1:1" x14ac:dyDescent="0.35">
      <c r="A40" s="104" t="s">
        <v>136</v>
      </c>
    </row>
    <row r="41" spans="1:1" x14ac:dyDescent="0.35">
      <c r="A41" s="137" t="s">
        <v>137</v>
      </c>
    </row>
  </sheetData>
  <sheetProtection sheet="1" objects="1" scenarios="1" formatCells="0" formatColumns="0" formatRows="0" insertColumns="0" insertRows="0" insertHyperlinks="0" deleteColumns="0" deleteRows="0" sort="0" autoFilter="0" pivotTables="0"/>
  <mergeCells count="4">
    <mergeCell ref="A3:G3"/>
    <mergeCell ref="A8:G8"/>
    <mergeCell ref="A9:G9"/>
    <mergeCell ref="B1:G1"/>
  </mergeCells>
  <dataValidations count="1">
    <dataValidation type="list" allowBlank="1" showInputMessage="1" showErrorMessage="1" prompt="Select from list" sqref="F6:G6" xr:uid="{00000000-0002-0000-0600-000000000000}">
      <formula1>$I$5:$I$7</formula1>
    </dataValidation>
  </dataValidations>
  <hyperlinks>
    <hyperlink ref="A9" r:id="rId1" location="form6" xr:uid="{00000000-0004-0000-0600-000000000000}"/>
    <hyperlink ref="I2" r:id="rId2" location="form6" xr:uid="{00000000-0004-0000-0600-000001000000}"/>
  </hyperlinks>
  <pageMargins left="0.7" right="0.7" top="0.75" bottom="0.75" header="0.51180555555554996" footer="0.51180555555554996"/>
  <pageSetup orientation="portrait"/>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workbookViewId="0"/>
  </sheetViews>
  <sheetFormatPr defaultRowHeight="14.5" x14ac:dyDescent="0.35"/>
  <cols>
    <col min="1" max="1" width="24" customWidth="1"/>
    <col min="2" max="2" width="18.1796875" customWidth="1"/>
    <col min="3" max="3" width="26.453125" customWidth="1"/>
  </cols>
  <sheetData>
    <row r="1" spans="1:6" ht="60" customHeight="1" x14ac:dyDescent="0.35">
      <c r="A1" s="134"/>
      <c r="B1" s="213" t="s">
        <v>15</v>
      </c>
      <c r="C1" s="213"/>
      <c r="D1" s="213"/>
      <c r="E1" s="213"/>
      <c r="F1" s="213"/>
    </row>
    <row r="2" spans="1:6" ht="24" customHeight="1" x14ac:dyDescent="0.35">
      <c r="A2" s="203" t="s">
        <v>138</v>
      </c>
      <c r="B2" s="199"/>
      <c r="C2" s="199"/>
      <c r="D2" s="200"/>
      <c r="E2" s="200"/>
      <c r="F2" s="200"/>
    </row>
    <row r="3" spans="1:6" x14ac:dyDescent="0.35">
      <c r="A3" s="5"/>
      <c r="B3" s="5"/>
      <c r="C3" s="5"/>
      <c r="D3" s="5"/>
      <c r="E3" s="5"/>
      <c r="F3" s="5"/>
    </row>
    <row r="4" spans="1:6" ht="45" customHeight="1" x14ac:dyDescent="0.35">
      <c r="A4" s="256" t="s">
        <v>139</v>
      </c>
      <c r="B4" s="256"/>
      <c r="C4" s="256"/>
      <c r="D4" s="256"/>
      <c r="E4" s="256"/>
      <c r="F4" s="256"/>
    </row>
    <row r="5" spans="1:6" x14ac:dyDescent="0.35">
      <c r="A5" s="132"/>
      <c r="B5" s="132"/>
      <c r="C5" s="132"/>
      <c r="D5" s="132"/>
      <c r="E5" s="132"/>
      <c r="F5" s="132"/>
    </row>
    <row r="6" spans="1:6" ht="15.75" customHeight="1" x14ac:dyDescent="0.35">
      <c r="A6" s="109" t="s">
        <v>140</v>
      </c>
      <c r="B6" s="132"/>
      <c r="C6" s="132"/>
      <c r="D6" s="132"/>
      <c r="E6" s="132"/>
      <c r="F6" s="132"/>
    </row>
    <row r="7" spans="1:6" ht="31.9" customHeight="1" x14ac:dyDescent="0.35">
      <c r="A7" s="138" t="s">
        <v>141</v>
      </c>
      <c r="B7" s="138" t="s">
        <v>48</v>
      </c>
      <c r="C7" s="138" t="s">
        <v>142</v>
      </c>
      <c r="D7" s="132"/>
      <c r="E7" s="132"/>
      <c r="F7" s="132"/>
    </row>
    <row r="8" spans="1:6" ht="18" customHeight="1" x14ac:dyDescent="0.35">
      <c r="A8" s="149">
        <v>0</v>
      </c>
      <c r="B8" s="150">
        <f>'Form 2'!B13+'Form 2'!G13</f>
        <v>1769</v>
      </c>
      <c r="C8" s="151">
        <f>(B8/('Form 2'!B13+'Form 2'!G13))*('Form 2'!C13+'Form 2'!H13)*A8</f>
        <v>0</v>
      </c>
      <c r="D8" s="5"/>
      <c r="E8" s="5"/>
      <c r="F8" s="5"/>
    </row>
    <row r="9" spans="1:6" x14ac:dyDescent="0.35">
      <c r="A9" s="5"/>
      <c r="B9" s="5"/>
      <c r="C9" s="5"/>
      <c r="D9" s="5"/>
      <c r="E9" s="5"/>
      <c r="F9" s="5"/>
    </row>
    <row r="10" spans="1:6" ht="15.75" customHeight="1" x14ac:dyDescent="0.35">
      <c r="A10" s="109" t="s">
        <v>143</v>
      </c>
      <c r="B10" s="5"/>
      <c r="C10" s="5"/>
      <c r="D10" s="5"/>
      <c r="E10" s="5"/>
      <c r="F10" s="5"/>
    </row>
    <row r="11" spans="1:6" ht="31.9" customHeight="1" x14ac:dyDescent="0.35">
      <c r="A11" s="138" t="s">
        <v>141</v>
      </c>
      <c r="B11" s="138" t="s">
        <v>48</v>
      </c>
      <c r="C11" s="138" t="s">
        <v>142</v>
      </c>
      <c r="D11" s="5"/>
      <c r="E11" s="5"/>
      <c r="F11" s="5"/>
    </row>
    <row r="12" spans="1:6" ht="18" customHeight="1" x14ac:dyDescent="0.35">
      <c r="A12" s="149">
        <v>0</v>
      </c>
      <c r="B12" s="150">
        <f>'Form 2'!B21+'Form 2'!G21</f>
        <v>219</v>
      </c>
      <c r="C12" s="151">
        <f>(B12/('Form 2'!B21+'Form 2'!G21))*('Form 2'!C21+'Form 2'!H21)*A12*'Form 1'!C19</f>
        <v>0</v>
      </c>
      <c r="D12" s="5"/>
      <c r="E12" s="5"/>
      <c r="F12" s="5"/>
    </row>
    <row r="13" spans="1:6" x14ac:dyDescent="0.35">
      <c r="A13" s="5"/>
      <c r="B13" s="5"/>
      <c r="C13" s="5"/>
      <c r="D13" s="5"/>
      <c r="E13" s="5"/>
      <c r="F13" s="5"/>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
  <sheetViews>
    <sheetView workbookViewId="0"/>
  </sheetViews>
  <sheetFormatPr defaultColWidth="8.7265625" defaultRowHeight="14.5" x14ac:dyDescent="0.35"/>
  <cols>
    <col min="1" max="1" width="29.7265625" customWidth="1"/>
    <col min="2" max="2" width="26.7265625" customWidth="1"/>
    <col min="3" max="3" width="34.1796875" customWidth="1"/>
    <col min="4" max="4" width="20.26953125" customWidth="1"/>
    <col min="5" max="5" width="17.453125" customWidth="1"/>
  </cols>
  <sheetData>
    <row r="1" spans="1:5" ht="69.75" customHeight="1" x14ac:dyDescent="0.35">
      <c r="A1" s="99"/>
      <c r="B1" s="257" t="s">
        <v>144</v>
      </c>
      <c r="C1" s="257"/>
      <c r="D1" s="257"/>
      <c r="E1" s="257"/>
    </row>
    <row r="2" spans="1:5" ht="19.899999999999999" customHeight="1" x14ac:dyDescent="0.35">
      <c r="A2" s="24" t="s">
        <v>140</v>
      </c>
      <c r="B2" s="95"/>
      <c r="C2" s="95"/>
      <c r="D2" s="95"/>
      <c r="E2" s="96"/>
    </row>
    <row r="3" spans="1:5" s="2" customFormat="1" ht="12" customHeight="1" x14ac:dyDescent="0.25">
      <c r="A3" s="38" t="s">
        <v>47</v>
      </c>
      <c r="B3" s="39" t="s">
        <v>96</v>
      </c>
      <c r="C3" s="245" t="s">
        <v>97</v>
      </c>
      <c r="D3" s="245"/>
      <c r="E3" s="38" t="s">
        <v>98</v>
      </c>
    </row>
    <row r="4" spans="1:5" ht="13.9" customHeight="1" x14ac:dyDescent="0.35">
      <c r="A4" s="100" t="s">
        <v>99</v>
      </c>
      <c r="B4" s="37"/>
      <c r="C4" s="94" t="s">
        <v>100</v>
      </c>
      <c r="D4" s="94" t="s">
        <v>101</v>
      </c>
      <c r="E4" s="40" t="s">
        <v>92</v>
      </c>
    </row>
    <row r="5" spans="1:5" ht="13.9" customHeight="1" x14ac:dyDescent="0.35">
      <c r="A5" s="25" t="s">
        <v>54</v>
      </c>
      <c r="B5" s="51"/>
      <c r="C5" s="152">
        <f>IF(('Form 2'!B7+'Form 2'!G7)=0,"",('Form 2'!C7+'Form 2'!H7)*(B5/('Form 2'!B7+'Form 2'!G7)))</f>
        <v>0</v>
      </c>
      <c r="D5" s="120">
        <f t="shared" ref="D5:D10" si="0">C5/(1+E5)</f>
        <v>0</v>
      </c>
      <c r="E5" s="52">
        <v>0</v>
      </c>
    </row>
    <row r="6" spans="1:5" ht="13.9" customHeight="1" x14ac:dyDescent="0.35">
      <c r="A6" s="84" t="s">
        <v>55</v>
      </c>
      <c r="B6" s="53"/>
      <c r="C6" s="153">
        <f>IF(('Form 2'!B8+'Form 2'!G8)=0,"",('Form 2'!C8+'Form 2'!H8)*(B6/('Form 2'!B8+'Form 2'!G8)))</f>
        <v>0</v>
      </c>
      <c r="D6" s="119">
        <f t="shared" si="0"/>
        <v>0</v>
      </c>
      <c r="E6" s="54">
        <v>0</v>
      </c>
    </row>
    <row r="7" spans="1:5" ht="13.9" customHeight="1" x14ac:dyDescent="0.35">
      <c r="A7" s="84" t="s">
        <v>56</v>
      </c>
      <c r="B7" s="51"/>
      <c r="C7" s="153">
        <f>IF(('Form 2'!B9+'Form 2'!G9)=0,"",('Form 2'!C9+'Form 2'!H9)*(B7/('Form 2'!B9+'Form 2'!G9)))</f>
        <v>0</v>
      </c>
      <c r="D7" s="120">
        <f t="shared" si="0"/>
        <v>0</v>
      </c>
      <c r="E7" s="52">
        <v>0</v>
      </c>
    </row>
    <row r="8" spans="1:5" ht="13.9" customHeight="1" x14ac:dyDescent="0.35">
      <c r="A8" s="84" t="s">
        <v>57</v>
      </c>
      <c r="B8" s="53"/>
      <c r="C8" s="153">
        <f>IF(('Form 2'!B10+'Form 2'!G10)=0,"",('Form 2'!C10+'Form 2'!H10)*(B8/('Form 2'!B10+'Form 2'!G10)))</f>
        <v>0</v>
      </c>
      <c r="D8" s="119">
        <f t="shared" si="0"/>
        <v>0</v>
      </c>
      <c r="E8" s="54">
        <v>0</v>
      </c>
    </row>
    <row r="9" spans="1:5" ht="13.9" customHeight="1" x14ac:dyDescent="0.35">
      <c r="A9" s="84" t="s">
        <v>58</v>
      </c>
      <c r="B9" s="51"/>
      <c r="C9" s="153">
        <f>IF(('Form 2'!B11+'Form 2'!G11)=0,"",('Form 2'!C11+'Form 2'!H11)*(B9/('Form 2'!B11+'Form 2'!G11)))</f>
        <v>0</v>
      </c>
      <c r="D9" s="120">
        <f t="shared" si="0"/>
        <v>0</v>
      </c>
      <c r="E9" s="52">
        <v>0</v>
      </c>
    </row>
    <row r="10" spans="1:5" ht="13.9" customHeight="1" x14ac:dyDescent="0.35">
      <c r="A10" s="84" t="s">
        <v>59</v>
      </c>
      <c r="B10" s="53"/>
      <c r="C10" s="153" t="str">
        <f>IF(('Form 2'!B12+'Form 2'!G12)=0,"",('Form 2'!C12+'Form 2'!H12)*(B10/('Form 2'!B12+'Form 2'!G12)))</f>
        <v/>
      </c>
      <c r="D10" s="119" t="e">
        <f t="shared" si="0"/>
        <v>#VALUE!</v>
      </c>
      <c r="E10" s="54">
        <v>0</v>
      </c>
    </row>
    <row r="11" spans="1:5" ht="13.15" customHeight="1" x14ac:dyDescent="0.35">
      <c r="A11" s="23" t="s">
        <v>60</v>
      </c>
      <c r="B11" s="141">
        <f>SUM(B5:B10)</f>
        <v>0</v>
      </c>
      <c r="C11" s="141">
        <f>SUM(C5:C10)</f>
        <v>0</v>
      </c>
      <c r="D11" s="116" t="e">
        <f>SUM(D5:D10)</f>
        <v>#VALUE!</v>
      </c>
      <c r="E11" s="101" t="e">
        <f>(C11-D11)/D11</f>
        <v>#VALUE!</v>
      </c>
    </row>
    <row r="12" spans="1:5" ht="13.15" customHeight="1" x14ac:dyDescent="0.35">
      <c r="A12" s="30" t="s">
        <v>143</v>
      </c>
      <c r="B12" s="98"/>
      <c r="C12" s="98"/>
      <c r="D12" s="98"/>
      <c r="E12" s="98"/>
    </row>
    <row r="13" spans="1:5" s="2" customFormat="1" ht="12" customHeight="1" x14ac:dyDescent="0.25">
      <c r="A13" s="38" t="s">
        <v>47</v>
      </c>
      <c r="B13" s="39" t="s">
        <v>96</v>
      </c>
      <c r="C13" s="245" t="s">
        <v>97</v>
      </c>
      <c r="D13" s="245"/>
      <c r="E13" s="38" t="s">
        <v>98</v>
      </c>
    </row>
    <row r="14" spans="1:5" ht="13.9" customHeight="1" x14ac:dyDescent="0.35">
      <c r="A14" s="100" t="s">
        <v>99</v>
      </c>
      <c r="B14" s="37"/>
      <c r="C14" s="94" t="s">
        <v>100</v>
      </c>
      <c r="D14" s="94" t="s">
        <v>101</v>
      </c>
      <c r="E14" s="40" t="s">
        <v>92</v>
      </c>
    </row>
    <row r="15" spans="1:5" ht="13.9" customHeight="1" x14ac:dyDescent="0.35">
      <c r="A15" s="25" t="s">
        <v>54</v>
      </c>
      <c r="B15" s="51"/>
      <c r="C15" s="152">
        <f>IF(('Form 2'!B15+'Form 2'!G15)=0,"",('Form 2'!C15+'Form 2'!H15)*(B15/('Form 2'!B15+'Form 2'!G15)))</f>
        <v>0</v>
      </c>
      <c r="D15" s="120">
        <f t="shared" ref="D15:D20" si="1">C15/(1+E15)</f>
        <v>0</v>
      </c>
      <c r="E15" s="52">
        <v>0</v>
      </c>
    </row>
    <row r="16" spans="1:5" ht="13.9" customHeight="1" x14ac:dyDescent="0.35">
      <c r="A16" s="84" t="s">
        <v>55</v>
      </c>
      <c r="B16" s="53"/>
      <c r="C16" s="153">
        <f>IF(('Form 2'!B16+'Form 2'!G16)=0,"",('Form 2'!C16+'Form 2'!H16)*(B16/('Form 2'!B16+'Form 2'!G16)))</f>
        <v>0</v>
      </c>
      <c r="D16" s="119">
        <f t="shared" si="1"/>
        <v>0</v>
      </c>
      <c r="E16" s="54">
        <v>0</v>
      </c>
    </row>
    <row r="17" spans="1:5" ht="13.9" customHeight="1" x14ac:dyDescent="0.35">
      <c r="A17" s="84" t="s">
        <v>56</v>
      </c>
      <c r="B17" s="51"/>
      <c r="C17" s="153">
        <f>IF(('Form 2'!B17+'Form 2'!G17)=0,"",('Form 2'!C17+'Form 2'!H17)*(B17/('Form 2'!B17+'Form 2'!G17)))</f>
        <v>0</v>
      </c>
      <c r="D17" s="120">
        <f t="shared" si="1"/>
        <v>0</v>
      </c>
      <c r="E17" s="52">
        <v>0</v>
      </c>
    </row>
    <row r="18" spans="1:5" ht="13.9" customHeight="1" x14ac:dyDescent="0.35">
      <c r="A18" s="84" t="s">
        <v>57</v>
      </c>
      <c r="B18" s="53"/>
      <c r="C18" s="153">
        <f>IF(('Form 2'!B18+'Form 2'!G18)=0,"",('Form 2'!C18+'Form 2'!H18)*(B18/('Form 2'!B18+'Form 2'!G18)))</f>
        <v>0</v>
      </c>
      <c r="D18" s="119">
        <f t="shared" si="1"/>
        <v>0</v>
      </c>
      <c r="E18" s="54">
        <v>0</v>
      </c>
    </row>
    <row r="19" spans="1:5" ht="13.9" customHeight="1" x14ac:dyDescent="0.35">
      <c r="A19" s="84" t="s">
        <v>58</v>
      </c>
      <c r="B19" s="51"/>
      <c r="C19" s="153" t="str">
        <f>IF(('Form 2'!B19+'Form 2'!G19)=0,"",('Form 2'!C19+'Form 2'!H19)*(B19/('Form 2'!B19+'Form 2'!G19)))</f>
        <v/>
      </c>
      <c r="D19" s="120" t="e">
        <f t="shared" si="1"/>
        <v>#VALUE!</v>
      </c>
      <c r="E19" s="52">
        <v>0</v>
      </c>
    </row>
    <row r="20" spans="1:5" ht="13.9" customHeight="1" x14ac:dyDescent="0.35">
      <c r="A20" s="84" t="s">
        <v>59</v>
      </c>
      <c r="B20" s="53"/>
      <c r="C20" s="153" t="str">
        <f>IF(('Form 2'!B20+'Form 2'!G20)=0,"",('Form 2'!C20+'Form 2'!H20)*(B20/('Form 2'!B20+'Form 2'!G20)))</f>
        <v/>
      </c>
      <c r="D20" s="119" t="e">
        <f t="shared" si="1"/>
        <v>#VALUE!</v>
      </c>
      <c r="E20" s="54">
        <v>0</v>
      </c>
    </row>
    <row r="21" spans="1:5" ht="13.15" customHeight="1" x14ac:dyDescent="0.35">
      <c r="A21" s="23" t="s">
        <v>60</v>
      </c>
      <c r="B21" s="141">
        <f>SUM(B15:B20)</f>
        <v>0</v>
      </c>
      <c r="C21" s="141">
        <f>SUM(C15:C20)</f>
        <v>0</v>
      </c>
      <c r="D21" s="116" t="e">
        <f>SUM(D15:D20)</f>
        <v>#VALUE!</v>
      </c>
      <c r="E21" s="101" t="e">
        <f>(C21-D21)/D21</f>
        <v>#VALUE!</v>
      </c>
    </row>
    <row r="22" spans="1:5" ht="13.15" customHeight="1" x14ac:dyDescent="0.35">
      <c r="A22" s="35" t="s">
        <v>145</v>
      </c>
      <c r="B22" s="97"/>
      <c r="C22" s="97"/>
      <c r="D22" s="97"/>
      <c r="E22" s="97"/>
    </row>
    <row r="23" spans="1:5" s="2" customFormat="1" ht="12" customHeight="1" x14ac:dyDescent="0.25">
      <c r="A23" s="38" t="s">
        <v>47</v>
      </c>
      <c r="B23" s="39" t="s">
        <v>96</v>
      </c>
      <c r="C23" s="245" t="s">
        <v>97</v>
      </c>
      <c r="D23" s="245"/>
      <c r="E23" s="38" t="s">
        <v>98</v>
      </c>
    </row>
    <row r="24" spans="1:5" ht="13.9" customHeight="1" x14ac:dyDescent="0.35">
      <c r="A24" s="100" t="s">
        <v>99</v>
      </c>
      <c r="B24" s="37"/>
      <c r="C24" s="94" t="s">
        <v>100</v>
      </c>
      <c r="D24" s="94" t="s">
        <v>101</v>
      </c>
      <c r="E24" s="40" t="s">
        <v>92</v>
      </c>
    </row>
    <row r="25" spans="1:5" ht="13.9" customHeight="1" x14ac:dyDescent="0.35">
      <c r="A25" s="25" t="s">
        <v>54</v>
      </c>
      <c r="B25" s="142">
        <f t="shared" ref="B25:B30" si="2">B5+B15</f>
        <v>0</v>
      </c>
      <c r="C25" s="123">
        <f>C5+(C15*'Form 1'!$K$19)</f>
        <v>0</v>
      </c>
      <c r="D25" s="123">
        <f>D5+(D15*'Form 1'!$K$19)</f>
        <v>0</v>
      </c>
      <c r="E25" s="143" t="e">
        <f t="shared" ref="E25:E31" si="3">(C25-D25)/D25</f>
        <v>#DIV/0!</v>
      </c>
    </row>
    <row r="26" spans="1:5" ht="13.9" customHeight="1" x14ac:dyDescent="0.35">
      <c r="A26" s="84" t="s">
        <v>55</v>
      </c>
      <c r="B26" s="144">
        <f t="shared" si="2"/>
        <v>0</v>
      </c>
      <c r="C26" s="119">
        <f>C6+(C16*'Form 1'!$K$19)</f>
        <v>0</v>
      </c>
      <c r="D26" s="119">
        <f>D6+(D16*'Form 1'!$K$19)</f>
        <v>0</v>
      </c>
      <c r="E26" s="145" t="e">
        <f t="shared" si="3"/>
        <v>#DIV/0!</v>
      </c>
    </row>
    <row r="27" spans="1:5" ht="13.9" customHeight="1" x14ac:dyDescent="0.35">
      <c r="A27" s="84" t="s">
        <v>56</v>
      </c>
      <c r="B27" s="142">
        <f t="shared" si="2"/>
        <v>0</v>
      </c>
      <c r="C27" s="119">
        <f>C7+(C17*'Form 1'!$K$19)</f>
        <v>0</v>
      </c>
      <c r="D27" s="119">
        <f>D7+(D17*'Form 1'!$K$19)</f>
        <v>0</v>
      </c>
      <c r="E27" s="143" t="e">
        <f t="shared" si="3"/>
        <v>#DIV/0!</v>
      </c>
    </row>
    <row r="28" spans="1:5" ht="13.9" customHeight="1" x14ac:dyDescent="0.35">
      <c r="A28" s="84" t="s">
        <v>57</v>
      </c>
      <c r="B28" s="144">
        <f t="shared" si="2"/>
        <v>0</v>
      </c>
      <c r="C28" s="119">
        <f>C8+(C18*'Form 1'!$K$19)</f>
        <v>0</v>
      </c>
      <c r="D28" s="119">
        <f>D8+(D18*'Form 1'!$K$19)</f>
        <v>0</v>
      </c>
      <c r="E28" s="145" t="e">
        <f t="shared" si="3"/>
        <v>#DIV/0!</v>
      </c>
    </row>
    <row r="29" spans="1:5" ht="13.9" customHeight="1" x14ac:dyDescent="0.35">
      <c r="A29" s="84" t="s">
        <v>58</v>
      </c>
      <c r="B29" s="142">
        <f t="shared" si="2"/>
        <v>0</v>
      </c>
      <c r="C29" s="119" t="e">
        <f>C9+(C19*'Form 1'!$K$19)</f>
        <v>#VALUE!</v>
      </c>
      <c r="D29" s="119" t="e">
        <f>D9+(D19*'Form 1'!$K$19)</f>
        <v>#VALUE!</v>
      </c>
      <c r="E29" s="143" t="e">
        <f t="shared" si="3"/>
        <v>#VALUE!</v>
      </c>
    </row>
    <row r="30" spans="1:5" ht="13.9" customHeight="1" x14ac:dyDescent="0.35">
      <c r="A30" s="84" t="s">
        <v>59</v>
      </c>
      <c r="B30" s="144">
        <f t="shared" si="2"/>
        <v>0</v>
      </c>
      <c r="C30" s="119" t="e">
        <f>C10+(C20*'Form 1'!$K$19)</f>
        <v>#VALUE!</v>
      </c>
      <c r="D30" s="119" t="e">
        <f>D10+(D20*'Form 1'!$K$19)</f>
        <v>#VALUE!</v>
      </c>
      <c r="E30" s="145" t="e">
        <f t="shared" si="3"/>
        <v>#VALUE!</v>
      </c>
    </row>
    <row r="31" spans="1:5" ht="13.15" customHeight="1" x14ac:dyDescent="0.35">
      <c r="A31" s="23" t="s">
        <v>60</v>
      </c>
      <c r="B31" s="141">
        <f>SUM(B25:B30)</f>
        <v>0</v>
      </c>
      <c r="C31" s="146" t="e">
        <f>SUM(C25:C30)</f>
        <v>#VALUE!</v>
      </c>
      <c r="D31" s="116" t="e">
        <f>SUM(D25:D30)</f>
        <v>#VALUE!</v>
      </c>
      <c r="E31" s="147" t="e">
        <f t="shared" si="3"/>
        <v>#VALUE!</v>
      </c>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J26"/>
  <sheetViews>
    <sheetView workbookViewId="0">
      <selection sqref="A1:J1"/>
    </sheetView>
  </sheetViews>
  <sheetFormatPr defaultColWidth="8.7265625" defaultRowHeight="14.5" x14ac:dyDescent="0.35"/>
  <cols>
    <col min="1" max="1" width="20.1796875" customWidth="1"/>
    <col min="2" max="2" width="7.7265625" customWidth="1"/>
    <col min="3" max="3" width="11.7265625" customWidth="1"/>
    <col min="4" max="6" width="12.7265625" customWidth="1"/>
    <col min="8" max="9" width="12.7265625" customWidth="1"/>
  </cols>
  <sheetData>
    <row r="1" spans="1:10" ht="18.75" customHeight="1" x14ac:dyDescent="0.4">
      <c r="A1" s="258" t="s">
        <v>146</v>
      </c>
      <c r="B1" s="258"/>
      <c r="C1" s="258"/>
      <c r="D1" s="258"/>
      <c r="E1" s="258"/>
      <c r="F1" s="258"/>
      <c r="G1" s="258"/>
      <c r="H1" s="258"/>
      <c r="I1" s="258"/>
      <c r="J1" s="258"/>
    </row>
    <row r="2" spans="1:10" ht="49.15" customHeight="1" x14ac:dyDescent="0.35">
      <c r="A2" s="85" t="s">
        <v>47</v>
      </c>
      <c r="B2" s="259" t="s">
        <v>147</v>
      </c>
      <c r="C2" s="259"/>
      <c r="D2" s="259"/>
      <c r="E2" s="259"/>
      <c r="F2" s="259"/>
      <c r="G2" s="55" t="s">
        <v>148</v>
      </c>
      <c r="H2" s="259" t="s">
        <v>149</v>
      </c>
      <c r="I2" s="259"/>
      <c r="J2" s="259"/>
    </row>
    <row r="3" spans="1:10" ht="39" customHeight="1" x14ac:dyDescent="0.35">
      <c r="A3" s="56" t="s">
        <v>150</v>
      </c>
      <c r="B3" s="57" t="s">
        <v>151</v>
      </c>
      <c r="C3" s="57" t="s">
        <v>152</v>
      </c>
      <c r="D3" s="57" t="s">
        <v>153</v>
      </c>
      <c r="E3" s="57" t="s">
        <v>154</v>
      </c>
      <c r="F3" s="58" t="s">
        <v>155</v>
      </c>
      <c r="G3" s="57" t="s">
        <v>156</v>
      </c>
      <c r="H3" s="57" t="s">
        <v>157</v>
      </c>
      <c r="I3" s="57" t="s">
        <v>158</v>
      </c>
      <c r="J3" s="57" t="s">
        <v>159</v>
      </c>
    </row>
    <row r="4" spans="1:10" x14ac:dyDescent="0.35">
      <c r="A4" s="59" t="s">
        <v>54</v>
      </c>
      <c r="B4" s="60">
        <f>'Form 2'!B7+'Form 2'!G7</f>
        <v>751</v>
      </c>
      <c r="C4" s="61" t="str">
        <f>IF((SUM('Form 2'!D7:F7)+SUM('Form 2'!I7:K7))-B4=0,"OK","ERROR")</f>
        <v>OK</v>
      </c>
      <c r="D4" s="61">
        <f>IF('Form 2'!B7=0,"",'Form 2'!C7/'Form 2'!B7)</f>
        <v>168800.57802197803</v>
      </c>
      <c r="E4" s="61">
        <f>IF('Form 2'!G7=0,"",'Form 2'!H7/'Form 2'!G7)</f>
        <v>149589.24324324325</v>
      </c>
      <c r="F4" s="62">
        <f>'Form 2'!C7+'Form 2'!H7</f>
        <v>121082679</v>
      </c>
      <c r="G4" s="139"/>
      <c r="H4" s="63">
        <f>'Form 4'!C6/'Form 4'!B6</f>
        <v>161533.99704142011</v>
      </c>
      <c r="I4" s="61">
        <f>'Form 4'!D6/'Form 4'!B6</f>
        <v>155318.19230769231</v>
      </c>
      <c r="J4" s="64" t="str">
        <f>IF('Form 4'!E6&lt;0,"CHECK",IF('Form 4'!E6&lt;0.16,"OK","CHECK"))</f>
        <v>OK</v>
      </c>
    </row>
    <row r="5" spans="1:10" x14ac:dyDescent="0.35">
      <c r="A5" s="65" t="s">
        <v>55</v>
      </c>
      <c r="B5" s="66">
        <f>'Form 2'!B8+'Form 2'!G8</f>
        <v>530</v>
      </c>
      <c r="C5" s="67" t="str">
        <f>IF((SUM('Form 2'!D8:F8)+SUM('Form 2'!I8:K8))-B5=0,"OK","ERROR")</f>
        <v>OK</v>
      </c>
      <c r="D5" s="67">
        <f>IF('Form 2'!B8=0,"",'Form 2'!C8/'Form 2'!B8)</f>
        <v>122509.93795620438</v>
      </c>
      <c r="E5" s="67">
        <f>IF('Form 2'!G8=0,"",'Form 2'!H8/'Form 2'!G8)</f>
        <v>110622.7265625</v>
      </c>
      <c r="F5" s="68">
        <f>'Form 2'!C8+'Form 2'!H8</f>
        <v>61887141</v>
      </c>
      <c r="G5" s="79"/>
      <c r="H5" s="69">
        <f>'Form 4'!C7/'Form 4'!B7</f>
        <v>119579.25742574257</v>
      </c>
      <c r="I5" s="67">
        <f>'Form 4'!D7/'Form 4'!B7</f>
        <v>113786.44752475248</v>
      </c>
      <c r="J5" s="70" t="str">
        <f>IF('Form 4'!E7&lt;0,"CHECK",IF('Form 4'!E7&lt;0.16,"OK","CHECK"))</f>
        <v>OK</v>
      </c>
    </row>
    <row r="6" spans="1:10" x14ac:dyDescent="0.35">
      <c r="A6" s="65" t="s">
        <v>56</v>
      </c>
      <c r="B6" s="66">
        <f>'Form 2'!B9+'Form 2'!G9</f>
        <v>397</v>
      </c>
      <c r="C6" s="67" t="str">
        <f>IF((SUM('Form 2'!D9:F9)+SUM('Form 2'!I9:K9))-B6=0,"OK","ERROR")</f>
        <v>OK</v>
      </c>
      <c r="D6" s="67">
        <f>IF('Form 2'!B9=0,"",'Form 2'!C9/'Form 2'!B9)</f>
        <v>109356.03296703297</v>
      </c>
      <c r="E6" s="67">
        <f>IF('Form 2'!G9=0,"",'Form 2'!H9/'Form 2'!G9)</f>
        <v>99870.69767441861</v>
      </c>
      <c r="F6" s="68">
        <f>'Form 2'!C9+'Form 2'!H9</f>
        <v>41374998</v>
      </c>
      <c r="G6" s="79"/>
      <c r="H6" s="69">
        <f>'Form 4'!C8/'Form 4'!B8</f>
        <v>108114.23661971831</v>
      </c>
      <c r="I6" s="67">
        <f>'Form 4'!D8/'Form 4'!B8</f>
        <v>102045.80281690141</v>
      </c>
      <c r="J6" s="70" t="str">
        <f>IF('Form 4'!E8&lt;0,"CHECK",IF('Form 4'!E8&lt;0.16,"OK","CHECK"))</f>
        <v>OK</v>
      </c>
    </row>
    <row r="7" spans="1:10" x14ac:dyDescent="0.35">
      <c r="A7" s="65" t="s">
        <v>57</v>
      </c>
      <c r="B7" s="66">
        <f>'Form 2'!B10+'Form 2'!G10</f>
        <v>70</v>
      </c>
      <c r="C7" s="67" t="str">
        <f>IF((SUM('Form 2'!D10:F10)+SUM('Form 2'!I10:K10))-B7=0,"OK","ERROR")</f>
        <v>OK</v>
      </c>
      <c r="D7" s="67">
        <f>IF('Form 2'!B10=0,"",'Form 2'!C10/'Form 2'!B10)</f>
        <v>51330.441176470587</v>
      </c>
      <c r="E7" s="67">
        <f>IF('Form 2'!G10=0,"",'Form 2'!H10/'Form 2'!G10)</f>
        <v>60042.25</v>
      </c>
      <c r="F7" s="68">
        <f>'Form 2'!C10+'Form 2'!H10</f>
        <v>3906756</v>
      </c>
      <c r="G7" s="79"/>
      <c r="H7" s="69">
        <f>'Form 4'!C9/'Form 4'!B9</f>
        <v>59904.923076923078</v>
      </c>
      <c r="I7" s="67">
        <f>'Form 4'!D9/'Form 4'!B9</f>
        <v>56642.307692307695</v>
      </c>
      <c r="J7" s="70" t="str">
        <f>IF('Form 4'!E9&lt;0,"CHECK",IF('Form 4'!E9&lt;0.16,"OK","CHECK"))</f>
        <v>OK</v>
      </c>
    </row>
    <row r="8" spans="1:10" x14ac:dyDescent="0.35">
      <c r="A8" s="65" t="s">
        <v>58</v>
      </c>
      <c r="B8" s="66">
        <f>'Form 2'!B11+'Form 2'!G11</f>
        <v>21</v>
      </c>
      <c r="C8" s="67" t="str">
        <f>IF((SUM('Form 2'!D11:F11)+SUM('Form 2'!I11:K11))-B8=0,"OK","ERROR")</f>
        <v>OK</v>
      </c>
      <c r="D8" s="67">
        <f>IF('Form 2'!B11=0,"",'Form 2'!C11/'Form 2'!B11)</f>
        <v>84528</v>
      </c>
      <c r="E8" s="67">
        <f>IF('Form 2'!G11=0,"",'Form 2'!H11/'Form 2'!G11)</f>
        <v>90640.5</v>
      </c>
      <c r="F8" s="68">
        <f>'Form 2'!C11+'Form 2'!H11</f>
        <v>1811763</v>
      </c>
      <c r="G8" s="79"/>
      <c r="H8" s="69">
        <f>'Form 4'!C10/'Form 4'!B10</f>
        <v>94846</v>
      </c>
      <c r="I8" s="67">
        <f>'Form 4'!D10/'Form 4'!B10</f>
        <v>90712</v>
      </c>
      <c r="J8" s="70" t="str">
        <f>IF('Form 4'!E10&lt;0,"CHECK",IF('Form 4'!E10&lt;0.16,"OK","CHECK"))</f>
        <v>OK</v>
      </c>
    </row>
    <row r="9" spans="1:10" x14ac:dyDescent="0.35">
      <c r="A9" s="65" t="s">
        <v>59</v>
      </c>
      <c r="B9" s="66">
        <f>'Form 2'!B12+'Form 2'!G12</f>
        <v>0</v>
      </c>
      <c r="C9" s="67" t="str">
        <f>IF((SUM('Form 2'!D12:F12)+SUM('Form 2'!I12:K12))-B9=0,"OK","ERROR")</f>
        <v>OK</v>
      </c>
      <c r="D9" s="67" t="str">
        <f>IF('Form 2'!B12=0,"",'Form 2'!C12/'Form 2'!B12)</f>
        <v/>
      </c>
      <c r="E9" s="67" t="str">
        <f>IF('Form 2'!G12=0,"",'Form 2'!H12/'Form 2'!G12)</f>
        <v/>
      </c>
      <c r="F9" s="68">
        <f>'Form 2'!C12+'Form 2'!H12</f>
        <v>0</v>
      </c>
      <c r="G9" s="79"/>
      <c r="H9" s="69" t="e">
        <f>'Form 4'!C11/'Form 4'!B11</f>
        <v>#DIV/0!</v>
      </c>
      <c r="I9" s="67" t="e">
        <f>'Form 4'!D11/'Form 4'!B11</f>
        <v>#DIV/0!</v>
      </c>
      <c r="J9" s="70" t="str">
        <f>IF('Form 4'!E11&lt;0,"CHECK",IF('Form 4'!E11&lt;0.16,"OK","CHECK"))</f>
        <v>OK</v>
      </c>
    </row>
    <row r="10" spans="1:10" ht="15.75" customHeight="1" x14ac:dyDescent="0.35">
      <c r="A10" s="71" t="s">
        <v>60</v>
      </c>
      <c r="B10" s="72">
        <f>'Form 2'!B13+'Form 2'!G13</f>
        <v>1769</v>
      </c>
      <c r="C10" s="73" t="str">
        <f>IF((SUM('Form 2'!D13:F13)+SUM('Form 2'!I13:K13))-B10=0,"OK","ERROR")</f>
        <v>OK</v>
      </c>
      <c r="D10" s="73">
        <f>IF('Form 2'!B13=0,"",'Form 2'!C13/'Form 2'!B13)</f>
        <v>138841.60312499999</v>
      </c>
      <c r="E10" s="73">
        <f>IF('Form 2'!G13=0,"",'Form 2'!H13/'Form 2'!G13)</f>
        <v>119623.48331273177</v>
      </c>
      <c r="F10" s="74">
        <f>'Form 2'!C13+'Form 2'!H13</f>
        <v>230063337</v>
      </c>
      <c r="G10" s="73" t="str">
        <f>IF('Form 3'!C8&gt;B10,"CHECK",IF(AND('Form 3'!B8&gt;0,'Form 3'!C8=0),"CHECK","OK"))</f>
        <v>OK</v>
      </c>
      <c r="H10" s="75">
        <f>'Form 4'!C12/'Form 4'!B12</f>
        <v>133304.90340909091</v>
      </c>
      <c r="I10" s="73">
        <f>'Form 4'!D12/'Form 4'!B12</f>
        <v>127341.52272727272</v>
      </c>
      <c r="J10" s="76" t="str">
        <f>IF('Form 4'!E12&lt;0,"CHECK",IF('Form 4'!E12&lt;0.16,"OK","CHECK"))</f>
        <v>OK</v>
      </c>
    </row>
    <row r="11" spans="1:10" ht="15.75" customHeight="1" x14ac:dyDescent="0.35">
      <c r="A11" s="77" t="s">
        <v>160</v>
      </c>
      <c r="B11" s="78"/>
      <c r="C11" s="79"/>
      <c r="D11" s="79"/>
      <c r="E11" s="79"/>
      <c r="F11" s="80"/>
      <c r="G11" s="81"/>
      <c r="H11" s="78"/>
      <c r="I11" s="22"/>
      <c r="J11" s="22"/>
    </row>
    <row r="12" spans="1:10" x14ac:dyDescent="0.35">
      <c r="A12" s="59" t="s">
        <v>54</v>
      </c>
      <c r="B12" s="60">
        <f>'Form 2'!B15+'Form 2'!G15</f>
        <v>96</v>
      </c>
      <c r="C12" s="61" t="str">
        <f>IF((SUM('Form 2'!D15:F15)+SUM('Form 2'!I15:K15))-B12=0,"OK","ERROR")</f>
        <v>OK</v>
      </c>
      <c r="D12" s="61">
        <f>IF('Form 2'!B15=0,"",'Form 2'!C15/'Form 2'!B15)</f>
        <v>223281.09677419355</v>
      </c>
      <c r="E12" s="61">
        <f>IF('Form 2'!G15=0,"",'Form 2'!H15/'Form 2'!G15)</f>
        <v>201396.35294117648</v>
      </c>
      <c r="F12" s="62">
        <f>'Form 2'!C15+'Form 2'!H15</f>
        <v>20690904</v>
      </c>
      <c r="G12" s="139"/>
      <c r="H12" s="63">
        <f>'Form 4'!C16/'Form 4'!B16</f>
        <v>221737.53846153847</v>
      </c>
      <c r="I12" s="61">
        <f>'Form 4'!D16/'Form 4'!B16</f>
        <v>212070.76923076922</v>
      </c>
      <c r="J12" s="64" t="str">
        <f>IF('Form 4'!E16&lt;0,"CHECK",IF('Form 4'!E16&lt;0.16,"OK","CHECK"))</f>
        <v>OK</v>
      </c>
    </row>
    <row r="13" spans="1:10" x14ac:dyDescent="0.35">
      <c r="A13" s="65" t="s">
        <v>55</v>
      </c>
      <c r="B13" s="66">
        <f>'Form 2'!B16+'Form 2'!G16</f>
        <v>66</v>
      </c>
      <c r="C13" s="67" t="str">
        <f>IF((SUM('Form 2'!D16:F16)+SUM('Form 2'!I16:K16))-B13=0,"OK","ERROR")</f>
        <v>OK</v>
      </c>
      <c r="D13" s="67">
        <f>IF('Form 2'!B16=0,"",'Form 2'!C16/'Form 2'!B16)</f>
        <v>151088</v>
      </c>
      <c r="E13" s="67">
        <f>IF('Form 2'!G16=0,"",'Form 2'!H16/'Form 2'!G16)</f>
        <v>151600.33333333334</v>
      </c>
      <c r="F13" s="68">
        <f>'Form 2'!C16+'Form 2'!H16</f>
        <v>9990252</v>
      </c>
      <c r="G13" s="79"/>
      <c r="H13" s="69">
        <f>'Form 4'!C17/'Form 4'!B17</f>
        <v>160758</v>
      </c>
      <c r="I13" s="67">
        <f>'Form 4'!D17/'Form 4'!B17</f>
        <v>152708.78571428571</v>
      </c>
      <c r="J13" s="70" t="str">
        <f>IF('Form 4'!E17&lt;0,"CHECK",IF('Form 4'!E17&lt;0.16,"OK","CHECK"))</f>
        <v>OK</v>
      </c>
    </row>
    <row r="14" spans="1:10" x14ac:dyDescent="0.35">
      <c r="A14" s="65" t="s">
        <v>56</v>
      </c>
      <c r="B14" s="66">
        <f>'Form 2'!B17+'Form 2'!G17</f>
        <v>56</v>
      </c>
      <c r="C14" s="67" t="str">
        <f>IF((SUM('Form 2'!D17:F17)+SUM('Form 2'!I17:K17))-B14=0,"OK","ERROR")</f>
        <v>OK</v>
      </c>
      <c r="D14" s="67">
        <f>IF('Form 2'!B17=0,"",'Form 2'!C17/'Form 2'!B17)</f>
        <v>124711.71428571429</v>
      </c>
      <c r="E14" s="67">
        <f>IF('Form 2'!G17=0,"",'Form 2'!H17/'Form 2'!G17)</f>
        <v>130114.85714285714</v>
      </c>
      <c r="F14" s="68">
        <f>'Form 2'!C17+'Form 2'!H17</f>
        <v>7210788</v>
      </c>
      <c r="G14" s="79"/>
      <c r="H14" s="69">
        <f>'Form 4'!C18/'Form 4'!B18</f>
        <v>131650.75</v>
      </c>
      <c r="I14" s="67">
        <f>'Form 4'!D18/'Form 4'!B18</f>
        <v>124039</v>
      </c>
      <c r="J14" s="70" t="str">
        <f>IF('Form 4'!E18&lt;0,"CHECK",IF('Form 4'!E18&lt;0.16,"OK","CHECK"))</f>
        <v>OK</v>
      </c>
    </row>
    <row r="15" spans="1:10" x14ac:dyDescent="0.35">
      <c r="A15" s="65" t="s">
        <v>57</v>
      </c>
      <c r="B15" s="66">
        <f>'Form 2'!B18+'Form 2'!G18</f>
        <v>1</v>
      </c>
      <c r="C15" s="67" t="str">
        <f>IF((SUM('Form 2'!D18:F18)+SUM('Form 2'!I18:K18))-B15=0,"OK","ERROR")</f>
        <v>OK</v>
      </c>
      <c r="D15" s="67">
        <f>IF('Form 2'!B18=0,"",'Form 2'!C18/'Form 2'!B18)</f>
        <v>66996</v>
      </c>
      <c r="E15" s="67" t="str">
        <f>IF('Form 2'!G18=0,"",'Form 2'!H18/'Form 2'!G18)</f>
        <v/>
      </c>
      <c r="F15" s="68">
        <f>'Form 2'!C18+'Form 2'!H18</f>
        <v>66996</v>
      </c>
      <c r="G15" s="79"/>
      <c r="H15" s="69" t="e">
        <f>'Form 4'!C19/'Form 4'!B19</f>
        <v>#DIV/0!</v>
      </c>
      <c r="I15" s="67" t="e">
        <f>'Form 4'!D19/'Form 4'!B19</f>
        <v>#DIV/0!</v>
      </c>
      <c r="J15" s="70" t="str">
        <f>IF('Form 4'!E19&lt;0,"CHECK",IF('Form 4'!E19&lt;0.16,"OK","CHECK"))</f>
        <v>OK</v>
      </c>
    </row>
    <row r="16" spans="1:10" x14ac:dyDescent="0.35">
      <c r="A16" s="65" t="s">
        <v>58</v>
      </c>
      <c r="B16" s="66">
        <f>'Form 2'!B19+'Form 2'!G19</f>
        <v>0</v>
      </c>
      <c r="C16" s="67" t="str">
        <f>IF((SUM('Form 2'!D19:F19)+SUM('Form 2'!I19:K19))-B16=0,"OK","ERROR")</f>
        <v>OK</v>
      </c>
      <c r="D16" s="67" t="str">
        <f>IF('Form 2'!B19=0,"",'Form 2'!C19/'Form 2'!B19)</f>
        <v/>
      </c>
      <c r="E16" s="67" t="str">
        <f>IF('Form 2'!G19=0,"",'Form 2'!H19/'Form 2'!G19)</f>
        <v/>
      </c>
      <c r="F16" s="68">
        <f>'Form 2'!C19+'Form 2'!H19</f>
        <v>0</v>
      </c>
      <c r="G16" s="79"/>
      <c r="H16" s="69" t="e">
        <f>'Form 4'!C20/'Form 4'!B20</f>
        <v>#DIV/0!</v>
      </c>
      <c r="I16" s="67" t="e">
        <f>'Form 4'!D20/'Form 4'!B20</f>
        <v>#DIV/0!</v>
      </c>
      <c r="J16" s="70" t="str">
        <f>IF('Form 4'!E20&lt;0,"CHECK",IF('Form 4'!E20&lt;0.16,"OK","CHECK"))</f>
        <v>OK</v>
      </c>
    </row>
    <row r="17" spans="1:10" x14ac:dyDescent="0.35">
      <c r="A17" s="65" t="s">
        <v>59</v>
      </c>
      <c r="B17" s="66">
        <f>'Form 2'!B20+'Form 2'!G20</f>
        <v>0</v>
      </c>
      <c r="C17" s="67" t="str">
        <f>IF((SUM('Form 2'!D20:F20)+SUM('Form 2'!I20:K20))-B17=0,"OK","ERROR")</f>
        <v>OK</v>
      </c>
      <c r="D17" s="67" t="str">
        <f>IF('Form 2'!B20=0,"",'Form 2'!C20/'Form 2'!B20)</f>
        <v/>
      </c>
      <c r="E17" s="67" t="str">
        <f>IF('Form 2'!G20=0,"",'Form 2'!H20/'Form 2'!G20)</f>
        <v/>
      </c>
      <c r="F17" s="68">
        <f>'Form 2'!C20+'Form 2'!H20</f>
        <v>0</v>
      </c>
      <c r="G17" s="79"/>
      <c r="H17" s="69" t="e">
        <f>'Form 4'!C21/'Form 4'!B21</f>
        <v>#DIV/0!</v>
      </c>
      <c r="I17" s="67" t="e">
        <f>'Form 4'!D21/'Form 4'!B21</f>
        <v>#DIV/0!</v>
      </c>
      <c r="J17" s="70" t="str">
        <f>IF('Form 4'!E21&lt;0,"CHECK",IF('Form 4'!E21&lt;0.16,"OK","CHECK"))</f>
        <v>OK</v>
      </c>
    </row>
    <row r="18" spans="1:10" ht="15.75" customHeight="1" x14ac:dyDescent="0.35">
      <c r="A18" s="71" t="s">
        <v>60</v>
      </c>
      <c r="B18" s="72">
        <f>'Form 2'!B21+'Form 2'!G21</f>
        <v>219</v>
      </c>
      <c r="C18" s="73" t="str">
        <f>IF((SUM('Form 2'!D21:F21)+SUM('Form 2'!I21:K21))-B18=0,"OK","ERROR")</f>
        <v>OK</v>
      </c>
      <c r="D18" s="73">
        <f>IF('Form 2'!B21=0,"",'Form 2'!C21/'Form 2'!B21)</f>
        <v>188682.50467289719</v>
      </c>
      <c r="E18" s="73">
        <f>IF('Form 2'!G21=0,"",'Form 2'!H21/'Form 2'!G21)</f>
        <v>158659.92857142858</v>
      </c>
      <c r="F18" s="74">
        <f>'Form 2'!C21+'Form 2'!H21</f>
        <v>37958940</v>
      </c>
      <c r="G18" s="73" t="str">
        <f>IF('Form 3'!C12&gt;B18,"CHECK",IF(AND('Form 3'!B12&gt;0,'Form 3'!C12=0),"CHECK","OK"))</f>
        <v>OK</v>
      </c>
      <c r="H18" s="75">
        <f>'Form 4'!C22/'Form 4'!B22</f>
        <v>179215.45054945056</v>
      </c>
      <c r="I18" s="73">
        <f>'Form 4'!D22/'Form 4'!B22</f>
        <v>170588.37362637362</v>
      </c>
      <c r="J18" s="76" t="str">
        <f>IF('Form 4'!E22&lt;0,"CHECK",IF('Form 4'!E22&lt;0.16,"OK","CHECK"))</f>
        <v>OK</v>
      </c>
    </row>
    <row r="19" spans="1:10" ht="15.75" customHeight="1" x14ac:dyDescent="0.35">
      <c r="A19" s="30" t="s">
        <v>161</v>
      </c>
      <c r="B19" s="78"/>
      <c r="C19" s="79"/>
      <c r="D19" s="79"/>
      <c r="E19" s="79"/>
      <c r="F19" s="80"/>
      <c r="G19" s="81"/>
      <c r="H19" s="78"/>
      <c r="I19" s="22"/>
      <c r="J19" s="22"/>
    </row>
    <row r="20" spans="1:10" x14ac:dyDescent="0.35">
      <c r="A20" s="2" t="s">
        <v>54</v>
      </c>
      <c r="B20" s="60">
        <f>'Form 2'!B23+'Form 2'!G23</f>
        <v>847</v>
      </c>
      <c r="C20" s="61" t="str">
        <f>IF((SUM('Form 2'!D23:F23)+SUM('Form 2'!I23:K23))-B20=0,"OK","ERROR")</f>
        <v>OK</v>
      </c>
      <c r="D20" s="61">
        <f>IF('Form 2'!B23=0,"",'Form 2'!C23/'Form 2'!B23)</f>
        <v>170465.57850752826</v>
      </c>
      <c r="E20" s="61">
        <f>IF('Form 2'!G23=0,"",'Form 2'!H23/'Form 2'!G23)</f>
        <v>151154.23140118597</v>
      </c>
      <c r="F20" s="62">
        <f>'Form 2'!C23+'Form 2'!H23</f>
        <v>138011600.45078349</v>
      </c>
      <c r="G20" s="139"/>
      <c r="H20" s="63">
        <f>'Form 4'!C26/'Form 4'!B26</f>
        <v>163591.33758927044</v>
      </c>
      <c r="I20" s="61">
        <f>'Form 4'!D26/'Form 4'!B26</f>
        <v>157200.35663936785</v>
      </c>
      <c r="J20" s="64" t="str">
        <f>IF('Form 4'!E26&lt;0,"CHECK",IF('Form 4'!E26&lt;0.16,"OK","CHECK"))</f>
        <v>OK</v>
      </c>
    </row>
    <row r="21" spans="1:10" x14ac:dyDescent="0.35">
      <c r="A21" s="82" t="s">
        <v>55</v>
      </c>
      <c r="B21" s="66">
        <f>'Form 2'!B24+'Form 2'!G24</f>
        <v>596</v>
      </c>
      <c r="C21" s="67" t="str">
        <f>IF((SUM('Form 2'!D24:F24)+SUM('Form 2'!I24:K24))-B21=0,"OK","ERROR")</f>
        <v>OK</v>
      </c>
      <c r="D21" s="67">
        <f>IF('Form 2'!B24=0,"",'Form 2'!C24/'Form 2'!B24)</f>
        <v>122619.2323537484</v>
      </c>
      <c r="E21" s="67">
        <f>IF('Form 2'!G24=0,"",'Form 2'!H24/'Form 2'!G24)</f>
        <v>112276.4962606117</v>
      </c>
      <c r="F21" s="68">
        <f>'Form 2'!C24+'Form 2'!H24</f>
        <v>70060983.54363814</v>
      </c>
      <c r="G21" s="79"/>
      <c r="H21" s="69">
        <f>'Form 4'!C27/'Form 4'!B27</f>
        <v>120772.12882547319</v>
      </c>
      <c r="I21" s="67">
        <f>'Form 4'!D27/'Form 4'!B27</f>
        <v>114900.1691756436</v>
      </c>
      <c r="J21" s="70" t="str">
        <f>IF('Form 4'!E27&lt;0,"CHECK",IF('Form 4'!E27&lt;0.16,"OK","CHECK"))</f>
        <v>OK</v>
      </c>
    </row>
    <row r="22" spans="1:10" x14ac:dyDescent="0.35">
      <c r="A22" s="82" t="s">
        <v>56</v>
      </c>
      <c r="B22" s="66">
        <f>'Form 2'!B25+'Form 2'!G25</f>
        <v>453</v>
      </c>
      <c r="C22" s="67" t="str">
        <f>IF((SUM('Form 2'!D25:F25)+SUM('Form 2'!I25:K25))-B22=0,"OK","ERROR")</f>
        <v>OK</v>
      </c>
      <c r="D22" s="67">
        <f>IF('Form 2'!B25=0,"",'Form 2'!C25/'Form 2'!B25)</f>
        <v>108833.23469225793</v>
      </c>
      <c r="E22" s="67">
        <f>IF('Form 2'!G25=0,"",'Form 2'!H25/'Form 2'!G25)</f>
        <v>100947.15811428028</v>
      </c>
      <c r="F22" s="68">
        <f>'Form 2'!C25+'Form 2'!H25</f>
        <v>47274733.635052584</v>
      </c>
      <c r="G22" s="79"/>
      <c r="H22" s="69">
        <f>'Form 4'!C28/'Form 4'!B28</f>
        <v>108066.59553064776</v>
      </c>
      <c r="I22" s="67">
        <f>'Form 4'!D28/'Form 4'!B28</f>
        <v>101979.1806875913</v>
      </c>
      <c r="J22" s="70" t="str">
        <f>IF('Form 4'!E28&lt;0,"CHECK",IF('Form 4'!E28&lt;0.16,"OK","CHECK"))</f>
        <v>OK</v>
      </c>
    </row>
    <row r="23" spans="1:10" x14ac:dyDescent="0.35">
      <c r="A23" s="82" t="s">
        <v>57</v>
      </c>
      <c r="B23" s="66">
        <f>'Form 2'!B26+'Form 2'!G26</f>
        <v>71</v>
      </c>
      <c r="C23" s="67" t="str">
        <f>IF((SUM('Form 2'!D26:F26)+SUM('Form 2'!I26:K26))-B23=0,"OK","ERROR")</f>
        <v>OK</v>
      </c>
      <c r="D23" s="67">
        <f>IF('Form 2'!B26=0,"",'Form 2'!C26/'Form 2'!B26)</f>
        <v>51429.99740224937</v>
      </c>
      <c r="E23" s="67">
        <f>IF('Form 2'!G26=0,"",'Form 2'!H26/'Form 2'!G26)</f>
        <v>60042.25</v>
      </c>
      <c r="F23" s="68">
        <f>'Form 2'!C26+'Form 2'!H26</f>
        <v>3961570.9090787279</v>
      </c>
      <c r="G23" s="79"/>
      <c r="H23" s="69">
        <f>'Form 4'!C29/'Form 4'!B29</f>
        <v>59904.923076923078</v>
      </c>
      <c r="I23" s="67">
        <f>'Form 4'!D29/'Form 4'!B29</f>
        <v>56642.307692307695</v>
      </c>
      <c r="J23" s="70" t="str">
        <f>IF('Form 4'!E29&lt;0,"CHECK",IF('Form 4'!E29&lt;0.16,"OK","CHECK"))</f>
        <v>OK</v>
      </c>
    </row>
    <row r="24" spans="1:10" x14ac:dyDescent="0.35">
      <c r="A24" s="82" t="s">
        <v>58</v>
      </c>
      <c r="B24" s="66">
        <f>'Form 2'!B27+'Form 2'!G27</f>
        <v>21</v>
      </c>
      <c r="C24" s="67" t="str">
        <f>IF((SUM('Form 2'!D27:F27)+SUM('Form 2'!I27:K27))-B24=0,"OK","ERROR")</f>
        <v>OK</v>
      </c>
      <c r="D24" s="67">
        <f>IF('Form 2'!B27=0,"",'Form 2'!C27/'Form 2'!B27)</f>
        <v>84528</v>
      </c>
      <c r="E24" s="67">
        <f>IF('Form 2'!G27=0,"",'Form 2'!H27/'Form 2'!G27)</f>
        <v>90640.5</v>
      </c>
      <c r="F24" s="68">
        <f>'Form 2'!C27+'Form 2'!H27</f>
        <v>1811763</v>
      </c>
      <c r="G24" s="79"/>
      <c r="H24" s="69">
        <f>'Form 4'!C30/'Form 4'!B30</f>
        <v>94846</v>
      </c>
      <c r="I24" s="67">
        <f>'Form 4'!D30/'Form 4'!B30</f>
        <v>90712</v>
      </c>
      <c r="J24" s="70" t="str">
        <f>IF('Form 4'!E30&lt;0,"CHECK",IF('Form 4'!E30&lt;0.16,"OK","CHECK"))</f>
        <v>OK</v>
      </c>
    </row>
    <row r="25" spans="1:10" x14ac:dyDescent="0.35">
      <c r="A25" s="82" t="s">
        <v>59</v>
      </c>
      <c r="B25" s="66">
        <f>'Form 2'!B28+'Form 2'!G28</f>
        <v>0</v>
      </c>
      <c r="C25" s="67" t="str">
        <f>IF((SUM('Form 2'!D28:F28)+SUM('Form 2'!I28:K28))-B25=0,"OK","ERROR")</f>
        <v>OK</v>
      </c>
      <c r="D25" s="67" t="str">
        <f>IF('Form 2'!B28=0,"",'Form 2'!C28/'Form 2'!B28)</f>
        <v/>
      </c>
      <c r="E25" s="67" t="str">
        <f>IF('Form 2'!G28=0,"",'Form 2'!H28/'Form 2'!G28)</f>
        <v/>
      </c>
      <c r="F25" s="68">
        <f>'Form 2'!C28+'Form 2'!H28</f>
        <v>0</v>
      </c>
      <c r="G25" s="79"/>
      <c r="H25" s="69" t="e">
        <f>'Form 4'!C31/'Form 4'!B31</f>
        <v>#DIV/0!</v>
      </c>
      <c r="I25" s="67" t="e">
        <f>'Form 4'!D31/'Form 4'!B31</f>
        <v>#DIV/0!</v>
      </c>
      <c r="J25" s="70" t="str">
        <f>IF('Form 4'!E31&lt;0,"CHECK",IF('Form 4'!E31&lt;0.16,"OK","CHECK"))</f>
        <v>OK</v>
      </c>
    </row>
    <row r="26" spans="1:10" ht="15.75" customHeight="1" x14ac:dyDescent="0.35">
      <c r="A26" s="83" t="s">
        <v>60</v>
      </c>
      <c r="B26" s="72">
        <f>'Form 2'!B29+'Form 2'!G29</f>
        <v>1988</v>
      </c>
      <c r="C26" s="73" t="str">
        <f>IF((SUM('Form 2'!D29:F29)+SUM('Form 2'!I29:K29))-B26=0,"OK","ERROR")</f>
        <v>OK</v>
      </c>
      <c r="D26" s="73">
        <f>IF('Form 2'!B29=0,"",'Form 2'!C29/'Form 2'!B29)</f>
        <v>140399.4701337328</v>
      </c>
      <c r="E26" s="73">
        <f>IF('Form 2'!G29=0,"",'Form 2'!H29/'Form 2'!G29)</f>
        <v>120862.55907259503</v>
      </c>
      <c r="F26" s="74">
        <f>'Form 2'!C29+'Form 2'!H29</f>
        <v>261120651.53855294</v>
      </c>
      <c r="G26" s="73" t="str">
        <f>IF('Form 3'!C16&gt;B26,"CHECK",IF(AND('Form 3'!B16&gt;0,'Form 3'!C16=0),"CHECK","OK"))</f>
        <v>OK</v>
      </c>
      <c r="H26" s="75">
        <f>'Form 4'!C32/'Form 4'!B32</f>
        <v>134678.24281554439</v>
      </c>
      <c r="I26" s="73">
        <f>'Form 4'!D32/'Form 4'!B32</f>
        <v>128601.99979089397</v>
      </c>
      <c r="J26" s="76"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9:L15"/>
  <sheetViews>
    <sheetView workbookViewId="0">
      <selection activeCell="H19" sqref="H19"/>
    </sheetView>
  </sheetViews>
  <sheetFormatPr defaultColWidth="8.7265625" defaultRowHeight="14.5" x14ac:dyDescent="0.35"/>
  <sheetData>
    <row r="9" spans="3:12" ht="13.9" customHeight="1" x14ac:dyDescent="0.35">
      <c r="C9" s="260" t="s">
        <v>162</v>
      </c>
      <c r="D9" s="260"/>
      <c r="E9" s="260"/>
      <c r="F9" s="260"/>
      <c r="G9" s="260"/>
      <c r="H9" s="260"/>
      <c r="I9" s="260"/>
      <c r="J9" s="260"/>
      <c r="K9" s="260"/>
      <c r="L9" s="260"/>
    </row>
    <row r="10" spans="3:12" x14ac:dyDescent="0.35">
      <c r="C10" s="232"/>
      <c r="D10" s="232"/>
      <c r="E10" s="232"/>
      <c r="F10" s="232"/>
      <c r="G10" s="232"/>
      <c r="H10" s="232"/>
      <c r="I10" s="232"/>
      <c r="J10" s="232"/>
      <c r="K10" s="232"/>
      <c r="L10" s="232"/>
    </row>
    <row r="11" spans="3:12" x14ac:dyDescent="0.35">
      <c r="C11" s="232"/>
      <c r="D11" s="232"/>
      <c r="E11" s="232"/>
      <c r="F11" s="232"/>
      <c r="G11" s="232"/>
      <c r="H11" s="232"/>
      <c r="I11" s="232"/>
      <c r="J11" s="232"/>
      <c r="K11" s="232"/>
      <c r="L11" s="232"/>
    </row>
    <row r="12" spans="3:12" x14ac:dyDescent="0.35">
      <c r="C12" s="232"/>
      <c r="D12" s="232"/>
      <c r="E12" s="232"/>
      <c r="F12" s="232"/>
      <c r="G12" s="232"/>
      <c r="H12" s="232"/>
      <c r="I12" s="232"/>
      <c r="J12" s="232"/>
      <c r="K12" s="232"/>
      <c r="L12" s="232"/>
    </row>
    <row r="13" spans="3:12" x14ac:dyDescent="0.35">
      <c r="C13" s="232"/>
      <c r="D13" s="232"/>
      <c r="E13" s="232"/>
      <c r="F13" s="232"/>
      <c r="G13" s="232"/>
      <c r="H13" s="232"/>
      <c r="I13" s="232"/>
      <c r="J13" s="232"/>
      <c r="K13" s="232"/>
      <c r="L13" s="232"/>
    </row>
    <row r="14" spans="3:12" x14ac:dyDescent="0.35">
      <c r="C14" s="232"/>
      <c r="D14" s="232"/>
      <c r="E14" s="232"/>
      <c r="F14" s="232"/>
      <c r="G14" s="232"/>
      <c r="H14" s="232"/>
      <c r="I14" s="232"/>
      <c r="J14" s="232"/>
      <c r="K14" s="232"/>
      <c r="L14" s="232"/>
    </row>
    <row r="15" spans="3:12" x14ac:dyDescent="0.35">
      <c r="C15" s="232"/>
      <c r="D15" s="232"/>
      <c r="E15" s="232"/>
      <c r="F15" s="232"/>
      <c r="G15" s="232"/>
      <c r="H15" s="232"/>
      <c r="I15" s="232"/>
      <c r="J15" s="232"/>
      <c r="K15" s="232"/>
      <c r="L15" s="232"/>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683f92-f5fb-4311-af34-be7e4d3a27ba">
      <Terms xmlns="http://schemas.microsoft.com/office/infopath/2007/PartnerControls"/>
    </lcf76f155ced4ddcb4097134ff3c332f>
    <TaxCatchAll xmlns="ab06a5aa-8e31-4bdb-9b13-38c58a92ec8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F0C32F5581D346B2B06BCB2451354B" ma:contentTypeVersion="17" ma:contentTypeDescription="Create a new document." ma:contentTypeScope="" ma:versionID="006f43b7fe4f03f53d7a0cb861ffef4e">
  <xsd:schema xmlns:xsd="http://www.w3.org/2001/XMLSchema" xmlns:xs="http://www.w3.org/2001/XMLSchema" xmlns:p="http://schemas.microsoft.com/office/2006/metadata/properties" xmlns:ns2="da683f92-f5fb-4311-af34-be7e4d3a27ba" xmlns:ns3="61522449-7f17-4768-a6f7-e8ec4f616fa6" xmlns:ns4="ab06a5aa-8e31-4bdb-9b13-38c58a92ec8a" targetNamespace="http://schemas.microsoft.com/office/2006/metadata/properties" ma:root="true" ma:fieldsID="91a6d4b2d7397402f6188c8b6a9a6ce2" ns2:_="" ns3:_="" ns4:_="">
    <xsd:import namespace="da683f92-f5fb-4311-af34-be7e4d3a27ba"/>
    <xsd:import namespace="61522449-7f17-4768-a6f7-e8ec4f616fa6"/>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83f92-f5fb-4311-af34-be7e4d3a2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22449-7f17-4768-a6f7-e8ec4f616f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5ccb5b-8f04-4c84-a036-6b2b45419b76}" ma:internalName="TaxCatchAll" ma:showField="CatchAllData" ma:web="61522449-7f17-4768-a6f7-e8ec4f616f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03C135-5B2E-4EB5-B553-5940C12F805C}">
  <ds:schemaRefs>
    <ds:schemaRef ds:uri="http://schemas.microsoft.com/office/2006/metadata/properties"/>
    <ds:schemaRef ds:uri="http://schemas.microsoft.com/office/infopath/2007/PartnerControls"/>
    <ds:schemaRef ds:uri="da683f92-f5fb-4311-af34-be7e4d3a27ba"/>
    <ds:schemaRef ds:uri="ab06a5aa-8e31-4bdb-9b13-38c58a92ec8a"/>
  </ds:schemaRefs>
</ds:datastoreItem>
</file>

<file path=customXml/itemProps2.xml><?xml version="1.0" encoding="utf-8"?>
<ds:datastoreItem xmlns:ds="http://schemas.openxmlformats.org/officeDocument/2006/customXml" ds:itemID="{640CB57B-9BF1-41D2-B81A-343DAC689219}">
  <ds:schemaRefs>
    <ds:schemaRef ds:uri="http://schemas.microsoft.com/sharepoint/v3/contenttype/forms"/>
  </ds:schemaRefs>
</ds:datastoreItem>
</file>

<file path=customXml/itemProps3.xml><?xml version="1.0" encoding="utf-8"?>
<ds:datastoreItem xmlns:ds="http://schemas.openxmlformats.org/officeDocument/2006/customXml" ds:itemID="{3821E632-A09F-4CCF-8652-796673595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83f92-f5fb-4311-af34-be7e4d3a27ba"/>
    <ds:schemaRef ds:uri="61522449-7f17-4768-a6f7-e8ec4f616fa6"/>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_a4</vt:lpstr>
      <vt:lpstr>_a5</vt:lpstr>
      <vt:lpstr>_a6</vt:lpstr>
      <vt:lpstr>_a7</vt:lpstr>
      <vt:lpstr>'Form 1'!Print_Area</vt:lpstr>
      <vt:lpstr>tuition_benefit_none</vt:lpstr>
      <vt:lpstr>tuition_benefit_other</vt:lpstr>
      <vt:lpstr>tuition_benefit_other_text</vt:lpstr>
      <vt:lpstr>tuition_benefit_partial_waiver_at_specified_institutions</vt:lpstr>
      <vt:lpstr>tuition_benefit_varies_based_on_years_of_service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Darcy Posselli</cp:lastModifiedBy>
  <dcterms:created xsi:type="dcterms:W3CDTF">2012-09-17T14:37:54Z</dcterms:created>
  <dcterms:modified xsi:type="dcterms:W3CDTF">2023-02-24T21:42:26Z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0x0101007B8D8AFD9BA2CF4D876D8ACD43E4CFAB</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y fmtid="{D5CDD505-2E9C-101B-9397-08002B2CF9AE}" pid="13" name="MediaServiceImageTags">
    <vt:lpwstr/>
  </property>
</Properties>
</file>