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4-25/"/>
    </mc:Choice>
  </mc:AlternateContent>
  <xr:revisionPtr revIDLastSave="13" documentId="11_61B6FBDA48BA07AF6B71FCDF7C34E3D656B288D6" xr6:coauthVersionLast="47" xr6:coauthVersionMax="47" xr10:uidLastSave="{E7F6A922-ACDA-46AB-817F-9E1A3753B757}"/>
  <bookViews>
    <workbookView xWindow="28680" yWindow="-120" windowWidth="29040" windowHeight="16440" firstSheet="1" activeTab="2"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or" sheetId="8" r:id="rId8"/>
    <sheet name="Validity Checks" sheetId="9" r:id="rId9"/>
    <sheet name="Macros" sheetId="10" state="hidden" r:id="rId10"/>
  </sheets>
  <definedNames>
    <definedName name="_xlnm.Print_Area" localSheetId="1">'Form 1'!$A$7:$C$26</definedName>
    <definedName name="tuition_benefit_other_text">'Form 3'!$B$26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9" l="1"/>
  <c r="F24" i="9"/>
  <c r="D21" i="9"/>
  <c r="H19" i="9"/>
  <c r="D19" i="9"/>
  <c r="I18" i="9"/>
  <c r="H18" i="9"/>
  <c r="F18" i="9"/>
  <c r="E18" i="9"/>
  <c r="D18" i="9"/>
  <c r="B18" i="9"/>
  <c r="C18" i="9" s="1"/>
  <c r="J17" i="9"/>
  <c r="I17" i="9"/>
  <c r="H17" i="9"/>
  <c r="F17" i="9"/>
  <c r="E17" i="9"/>
  <c r="D17" i="9"/>
  <c r="C17" i="9"/>
  <c r="B17" i="9"/>
  <c r="I16" i="9"/>
  <c r="H16" i="9"/>
  <c r="F16" i="9"/>
  <c r="E16" i="9"/>
  <c r="D16" i="9"/>
  <c r="B16" i="9"/>
  <c r="C16" i="9" s="1"/>
  <c r="J15" i="9"/>
  <c r="I15" i="9"/>
  <c r="H15" i="9"/>
  <c r="F15" i="9"/>
  <c r="E15" i="9"/>
  <c r="D15" i="9"/>
  <c r="C15" i="9"/>
  <c r="B15" i="9"/>
  <c r="I14" i="9"/>
  <c r="H14" i="9"/>
  <c r="F14" i="9"/>
  <c r="E14" i="9"/>
  <c r="D14" i="9"/>
  <c r="B14" i="9"/>
  <c r="C14" i="9" s="1"/>
  <c r="J13" i="9"/>
  <c r="I13" i="9"/>
  <c r="H13" i="9"/>
  <c r="F13" i="9"/>
  <c r="E13" i="9"/>
  <c r="D13" i="9"/>
  <c r="C13" i="9"/>
  <c r="B13" i="9"/>
  <c r="D11" i="9"/>
  <c r="I10" i="9"/>
  <c r="H10" i="9"/>
  <c r="F10" i="9"/>
  <c r="E10" i="9"/>
  <c r="D10" i="9"/>
  <c r="C10" i="9"/>
  <c r="B10" i="9"/>
  <c r="I9" i="9"/>
  <c r="H9" i="9"/>
  <c r="F9" i="9"/>
  <c r="E9" i="9"/>
  <c r="D9" i="9"/>
  <c r="B9" i="9"/>
  <c r="C9" i="9" s="1"/>
  <c r="I8" i="9"/>
  <c r="H8" i="9"/>
  <c r="F8" i="9"/>
  <c r="E8" i="9"/>
  <c r="D8" i="9"/>
  <c r="C8" i="9"/>
  <c r="B8" i="9"/>
  <c r="I7" i="9"/>
  <c r="H7" i="9"/>
  <c r="F7" i="9"/>
  <c r="E7" i="9"/>
  <c r="D7" i="9"/>
  <c r="B7" i="9"/>
  <c r="C7" i="9" s="1"/>
  <c r="I6" i="9"/>
  <c r="H6" i="9"/>
  <c r="F6" i="9"/>
  <c r="E6" i="9"/>
  <c r="D6" i="9"/>
  <c r="B6" i="9"/>
  <c r="C6" i="9" s="1"/>
  <c r="I5" i="9"/>
  <c r="H5" i="9"/>
  <c r="F5" i="9"/>
  <c r="E5" i="9"/>
  <c r="D5" i="9"/>
  <c r="B5" i="9"/>
  <c r="C5" i="9" s="1"/>
  <c r="B11" i="8"/>
  <c r="C11" i="8" s="1"/>
  <c r="D31" i="5"/>
  <c r="E31" i="5" s="1"/>
  <c r="J26" i="9" s="1"/>
  <c r="C31" i="5"/>
  <c r="B31" i="5"/>
  <c r="I26" i="9" s="1"/>
  <c r="D30" i="5"/>
  <c r="C30" i="5"/>
  <c r="B30" i="5"/>
  <c r="D29" i="5"/>
  <c r="C29" i="5"/>
  <c r="B29" i="5"/>
  <c r="D28" i="5"/>
  <c r="C28" i="5"/>
  <c r="H23" i="9" s="1"/>
  <c r="B28" i="5"/>
  <c r="D27" i="5"/>
  <c r="C27" i="5"/>
  <c r="H22" i="9" s="1"/>
  <c r="B27" i="5"/>
  <c r="D26" i="5"/>
  <c r="C26" i="5"/>
  <c r="H21" i="9" s="1"/>
  <c r="B26" i="5"/>
  <c r="D24" i="5"/>
  <c r="I19" i="9" s="1"/>
  <c r="C24" i="5"/>
  <c r="B24" i="5"/>
  <c r="E23" i="5"/>
  <c r="J18" i="9" s="1"/>
  <c r="E22" i="5"/>
  <c r="E21" i="5"/>
  <c r="J16" i="9" s="1"/>
  <c r="E20" i="5"/>
  <c r="E19" i="5"/>
  <c r="J14" i="9" s="1"/>
  <c r="E18" i="5"/>
  <c r="D16" i="5"/>
  <c r="C16" i="5"/>
  <c r="B16" i="5"/>
  <c r="E15" i="5"/>
  <c r="J10" i="9" s="1"/>
  <c r="E14" i="5"/>
  <c r="J9" i="9" s="1"/>
  <c r="E13" i="5"/>
  <c r="J8" i="9" s="1"/>
  <c r="E12" i="5"/>
  <c r="J7" i="9" s="1"/>
  <c r="E11" i="5"/>
  <c r="J6" i="9" s="1"/>
  <c r="E10" i="5"/>
  <c r="J5" i="9" s="1"/>
  <c r="D19" i="4"/>
  <c r="C19" i="4"/>
  <c r="B19" i="4"/>
  <c r="D18" i="4"/>
  <c r="D20" i="4" s="1"/>
  <c r="C18" i="4"/>
  <c r="C20" i="4" s="1"/>
  <c r="B18" i="4"/>
  <c r="B20" i="4" s="1"/>
  <c r="D16" i="4"/>
  <c r="C16" i="4"/>
  <c r="B16" i="4"/>
  <c r="D12" i="4"/>
  <c r="C12" i="4"/>
  <c r="B12" i="4"/>
  <c r="K31" i="3"/>
  <c r="J31" i="3"/>
  <c r="I31" i="3"/>
  <c r="H31" i="3"/>
  <c r="G31" i="3"/>
  <c r="E26" i="9" s="1"/>
  <c r="F31" i="3"/>
  <c r="E31" i="3"/>
  <c r="D31" i="3"/>
  <c r="C31" i="3"/>
  <c r="B31" i="3"/>
  <c r="B26" i="9" s="1"/>
  <c r="C26" i="9" s="1"/>
  <c r="K30" i="3"/>
  <c r="J30" i="3"/>
  <c r="I30" i="3"/>
  <c r="H30" i="3"/>
  <c r="G30" i="3"/>
  <c r="E25" i="9" s="1"/>
  <c r="F30" i="3"/>
  <c r="E30" i="3"/>
  <c r="D30" i="3"/>
  <c r="C30" i="3"/>
  <c r="B30" i="3"/>
  <c r="K29" i="3"/>
  <c r="J29" i="3"/>
  <c r="I29" i="3"/>
  <c r="H29" i="3"/>
  <c r="G29" i="3"/>
  <c r="E24" i="9" s="1"/>
  <c r="F29" i="3"/>
  <c r="E29" i="3"/>
  <c r="D29" i="3"/>
  <c r="C29" i="3"/>
  <c r="B29" i="3"/>
  <c r="B24" i="9" s="1"/>
  <c r="K28" i="3"/>
  <c r="J28" i="3"/>
  <c r="I28" i="3"/>
  <c r="H28" i="3"/>
  <c r="G28" i="3"/>
  <c r="E23" i="9" s="1"/>
  <c r="F28" i="3"/>
  <c r="E28" i="3"/>
  <c r="D28" i="3"/>
  <c r="C28" i="3"/>
  <c r="B28" i="3"/>
  <c r="D23" i="9" s="1"/>
  <c r="K27" i="3"/>
  <c r="J27" i="3"/>
  <c r="I27" i="3"/>
  <c r="H27" i="3"/>
  <c r="G27" i="3"/>
  <c r="E22" i="9" s="1"/>
  <c r="F27" i="3"/>
  <c r="E27" i="3"/>
  <c r="D27" i="3"/>
  <c r="C27" i="3"/>
  <c r="B27" i="3"/>
  <c r="K26" i="3"/>
  <c r="J26" i="3"/>
  <c r="I26" i="3"/>
  <c r="H26" i="3"/>
  <c r="G26" i="3"/>
  <c r="F26" i="3"/>
  <c r="F32" i="3" s="1"/>
  <c r="E26" i="3"/>
  <c r="D26" i="3"/>
  <c r="C26" i="3"/>
  <c r="B26" i="3"/>
  <c r="K24" i="3"/>
  <c r="J24" i="3"/>
  <c r="I24" i="3"/>
  <c r="H24" i="3"/>
  <c r="G24" i="3"/>
  <c r="E19" i="9" s="1"/>
  <c r="F24" i="3"/>
  <c r="E24" i="3"/>
  <c r="D24" i="3"/>
  <c r="C24" i="3"/>
  <c r="F19" i="9" s="1"/>
  <c r="B24" i="3"/>
  <c r="B19" i="9" s="1"/>
  <c r="K16" i="3"/>
  <c r="J16" i="3"/>
  <c r="I16" i="3"/>
  <c r="H16" i="3"/>
  <c r="G16" i="3"/>
  <c r="E11" i="9" s="1"/>
  <c r="F16" i="3"/>
  <c r="E16" i="3"/>
  <c r="D16" i="3"/>
  <c r="C16" i="3"/>
  <c r="B16" i="3"/>
  <c r="H24" i="9" l="1"/>
  <c r="D32" i="5"/>
  <c r="H11" i="9"/>
  <c r="E16" i="5"/>
  <c r="J11" i="9" s="1"/>
  <c r="I23" i="9"/>
  <c r="H25" i="9"/>
  <c r="I25" i="9"/>
  <c r="E29" i="5"/>
  <c r="J24" i="9" s="1"/>
  <c r="B32" i="5"/>
  <c r="H26" i="9"/>
  <c r="E27" i="5"/>
  <c r="J22" i="9" s="1"/>
  <c r="E28" i="5"/>
  <c r="J23" i="9" s="1"/>
  <c r="I22" i="9"/>
  <c r="G32" i="3"/>
  <c r="E27" i="9" s="1"/>
  <c r="H32" i="3"/>
  <c r="F27" i="9" s="1"/>
  <c r="F25" i="9"/>
  <c r="B21" i="9"/>
  <c r="I32" i="3"/>
  <c r="B11" i="9"/>
  <c r="C11" i="9" s="1"/>
  <c r="J32" i="3"/>
  <c r="E21" i="9"/>
  <c r="K32" i="3"/>
  <c r="B22" i="9"/>
  <c r="C22" i="9" s="1"/>
  <c r="F11" i="9"/>
  <c r="C24" i="9"/>
  <c r="B9" i="8"/>
  <c r="C9" i="8" s="1"/>
  <c r="D25" i="9"/>
  <c r="C32" i="3"/>
  <c r="D32" i="3"/>
  <c r="E32" i="3"/>
  <c r="G11" i="9"/>
  <c r="F23" i="9"/>
  <c r="F22" i="9"/>
  <c r="C21" i="9"/>
  <c r="C19" i="9"/>
  <c r="G19" i="9"/>
  <c r="E24" i="5"/>
  <c r="J19" i="9" s="1"/>
  <c r="B23" i="9"/>
  <c r="C23" i="9" s="1"/>
  <c r="D22" i="9"/>
  <c r="D24" i="9"/>
  <c r="D26" i="9"/>
  <c r="I24" i="9"/>
  <c r="B25" i="9"/>
  <c r="C25" i="9" s="1"/>
  <c r="B32" i="3"/>
  <c r="E30" i="5"/>
  <c r="J25" i="9" s="1"/>
  <c r="I11" i="9"/>
  <c r="I21" i="9"/>
  <c r="C32" i="5"/>
  <c r="H27" i="9" s="1"/>
  <c r="E26" i="5"/>
  <c r="J21" i="9" s="1"/>
  <c r="F21" i="9"/>
  <c r="I27" i="9" l="1"/>
  <c r="E32" i="5"/>
  <c r="J27" i="9" s="1"/>
  <c r="D27" i="9"/>
  <c r="B27" i="9"/>
  <c r="C27" i="9" l="1"/>
  <c r="G27" i="9"/>
</calcChain>
</file>

<file path=xl/sharedStrings.xml><?xml version="1.0" encoding="utf-8"?>
<sst xmlns="http://schemas.openxmlformats.org/spreadsheetml/2006/main" count="279" uniqueCount="173">
  <si>
    <t xml:space="preserve">                                             American Association of University Professors 
                                             Faculty Compensation Survey 2024-25
                                             Instructions for Using the MS-Excel Upload Template</t>
  </si>
  <si>
    <t>Instructions for completing the survey and frequently asked questions (FAQ) are available at</t>
  </si>
  <si>
    <t>https://research.aaup.org/instructions</t>
  </si>
  <si>
    <t>https://research.aaup.org/faq</t>
  </si>
  <si>
    <t>Section 1. Starting the Survey</t>
  </si>
  <si>
    <r>
      <rPr>
        <b/>
        <sz val="10"/>
        <color rgb="FF333333"/>
        <rFont val="Arial"/>
      </rPr>
      <t>Registration (for new users only).</t>
    </r>
    <r>
      <rPr>
        <sz val="10"/>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</si>
  <si>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</si>
  <si>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rPr>
      <t xml:space="preserve">
Existing Users Login.</t>
    </r>
    <r>
      <rPr>
        <sz val="10"/>
        <color rgb="FF333333"/>
        <rFont val="Arial"/>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</si>
  <si>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</si>
  <si>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 xml:space="preserve">There are two options for entering FCS data:
(1) The preferred method is to complete and upload this MS-Excel template to the FCS Data Submission and Results Portal:
</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</si>
  <si>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</si>
  <si>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rPr>
      <t>NOTE: When you upload the Excel file it will replace any data previously entered for the current year.</t>
    </r>
  </si>
  <si>
    <t>Section 3. Using the MS-Excel Template</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</si>
  <si>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rPr>
      <t>Note on Copy/Paste in the MS-Excel Template.</t>
    </r>
    <r>
      <rPr>
        <sz val="10"/>
        <color rgb="FF000000"/>
        <rFont val="Arial"/>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rPr>
      <t>Validity Checks.</t>
    </r>
    <r>
      <rPr>
        <sz val="10"/>
        <color rgb="FF000000"/>
        <rFont val="Arial"/>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rPr>
      <t>Uploading the Completed MS-Excel Template.</t>
    </r>
    <r>
      <rPr>
        <sz val="10"/>
        <color rgb="FF000000"/>
        <rFont val="Arial"/>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Your Data" button on the "Data Overview" page.</t>
    </r>
  </si>
  <si>
    <t>© 2024 American Association of University Professors</t>
  </si>
  <si>
    <t xml:space="preserve">                                             American Association of University Professors 
                                             Faculty Compensation Survey 2024-25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</si>
  <si>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</si>
  <si>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</si>
  <si>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</si>
  <si>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</si>
  <si>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 xml:space="preserve">     • Please complete the first five fields for your own future reference.
     • Please provide a conversion factor if you report salary data for faculty on 11- or 12-month contracts. The default value is 1.0 (no conversion).</t>
  </si>
  <si>
    <t>IPEDS Unit ID</t>
  </si>
  <si>
    <t>Pre-populated from previous year, if applicable.</t>
  </si>
  <si>
    <t>Institution Name</t>
  </si>
  <si>
    <t>University of Washington-Bothell Campus</t>
  </si>
  <si>
    <t>Respondent Name:</t>
  </si>
  <si>
    <t>Optional (not uploaded)</t>
  </si>
  <si>
    <t>Phone Number:</t>
  </si>
  <si>
    <t>Email Address:</t>
  </si>
  <si>
    <t>Survey Year:</t>
  </si>
  <si>
    <t>2024-25</t>
  </si>
  <si>
    <t xml:space="preserve">Institutional Control </t>
  </si>
  <si>
    <t>Public</t>
  </si>
  <si>
    <t xml:space="preserve">AAUP Category </t>
  </si>
  <si>
    <t>Master's</t>
  </si>
  <si>
    <t xml:space="preserve">AAUP FCS System </t>
  </si>
  <si>
    <t>University of Washington</t>
  </si>
  <si>
    <t>Pre-populated if institution is part of a system for FCS data collection.</t>
  </si>
  <si>
    <t xml:space="preserve">Publication Footnote </t>
  </si>
  <si>
    <t xml:space="preserve">Appendix III Footnote </t>
  </si>
  <si>
    <t xml:space="preserve">Conversion Factor </t>
  </si>
  <si>
    <t xml:space="preserve">Comments </t>
  </si>
  <si>
    <t xml:space="preserve">                                             American Association of University Professors 
                                             Faculty Compensation Survey 2024-25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</si>
  <si>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</si>
  <si>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</si>
  <si>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</si>
  <si>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2024.</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</si>
  <si>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</si>
  <si>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</si>
  <si>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</si>
  <si>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</si>
  <si>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of Faculty</t>
  </si>
  <si>
    <t>Total Contracted
Base Salaries ($)</t>
  </si>
  <si>
    <t>Number
Non-Tenure-Track</t>
  </si>
  <si>
    <t>Number on
Tenure Track</t>
  </si>
  <si>
    <t>Number Tenured</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</si>
  <si>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</si>
  <si>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</si>
  <si>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</si>
  <si>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</si>
  <si>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</si>
  <si>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</si>
  <si>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</si>
  <si>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</si>
  <si>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</si>
  <si>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</si>
  <si>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</si>
  <si>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 2023 American Association of University Professors</t>
  </si>
  <si>
    <t>Lookup 1</t>
  </si>
  <si>
    <t>Yes</t>
  </si>
  <si>
    <t>No</t>
  </si>
  <si>
    <t xml:space="preserve">                                             American Association of University Professors 
                                             Faculty Compensation Survey 2024-25
                                             Form 3: Full-Time Faculty Benefits</t>
  </si>
  <si>
    <t>Instructions for completing Form 3 and frequently asked questions (FAQ) are available at</t>
  </si>
  <si>
    <t>https://research.aaup.org/instructions#form3</t>
  </si>
  <si>
    <t>https://research.aaup.org/faq#form3</t>
  </si>
  <si>
    <t>Report the projected total annual benefit expenditures, number covered (eligible), and number participating for the full-time faculty reported in Form 2 (all academic ranks combined) for the current academic year.</t>
  </si>
  <si>
    <t xml:space="preserve">     • Exclude employee contributions.
     • Report the number of covered (eligible) and participating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</si>
  <si>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</si>
  <si>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</si>
  <si>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</si>
  <si>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</si>
  <si>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Number
Participating</t>
  </si>
  <si>
    <t>Retirement</t>
  </si>
  <si>
    <t>Total Health Insurance Premiums</t>
  </si>
  <si>
    <t>TOTAL</t>
  </si>
  <si>
    <t>Section 3. Faculty on 9- or 10-Month Plus 11- or 12-Month Contracts (11- or 12-Month Retirement Converted to 9- or 10-Month Equivalent)</t>
  </si>
  <si>
    <t>Section 4. Dependent Tuition Benefits</t>
  </si>
  <si>
    <t>Tuition waiver at institution</t>
  </si>
  <si>
    <t>Tuition waiver at specified institutions through a consortium or system</t>
  </si>
  <si>
    <t>Competitive scholarship programs, such as Tuition Exchange</t>
  </si>
  <si>
    <t>Tuition benefit varies based on years of service or other factors</t>
  </si>
  <si>
    <t>Other dependent tuition benefits</t>
  </si>
  <si>
    <t>Full</t>
  </si>
  <si>
    <t>Partial</t>
  </si>
  <si>
    <t>None</t>
  </si>
  <si>
    <t>Lookup 2</t>
  </si>
  <si>
    <t>Lookup 3</t>
  </si>
  <si>
    <t>Not applicable</t>
  </si>
  <si>
    <t xml:space="preserve">                                             American Association of University Professors 
                                             Faculty Compensation Survey 2024-25
                                             Form 4: Full-Time Continuing Faculty Salaries</t>
  </si>
  <si>
    <t>Instructions for completing Form 4 and frequently asked questions (FAQ) are available at</t>
  </si>
  <si>
    <t>https://research.aaup.org/instructions#form4</t>
  </si>
  <si>
    <t>https://research.aaup.org/faq#form4</t>
  </si>
  <si>
    <t>Report the number and salaries of faculty members employed full-time in the previous year (as of November 1, 2023) who remain employed full-time at the same contract length in in the current year (as of November 1, 2024).</t>
  </si>
  <si>
    <t xml:space="preserve">     • Exclude amounts for new hires and departed faculty.
     • Current and previous salaries for each continuing faculty member should be reported on the same row based
          on the previous year's (2023-24) academic rank, even if the faculty member was promoted in the current
          year (2024-25).
     • Inclusion and exclusion criteria for Form 2 also apply to Form 4.</t>
  </si>
  <si>
    <t>Previous Year
(2023-24)
Academic Rank</t>
  </si>
  <si>
    <t>Number of
Continuing Faculty</t>
  </si>
  <si>
    <t>Total Contracted Base Salaries ($)</t>
  </si>
  <si>
    <t>Percentage
Increase</t>
  </si>
  <si>
    <t>Current Year (2024-25)</t>
  </si>
  <si>
    <t>Previous Year (2023-24)</t>
  </si>
  <si>
    <t xml:space="preserve">Section 3. Faculty on 9- or 10-Month Contracts Plus 11- or 12-Month Contracts (11- or 12-Month Salaries Converted to 9- or 10-Month Equivalents) </t>
  </si>
  <si>
    <t>Comments</t>
  </si>
  <si>
    <t xml:space="preserve">                                             American Association of University Professors 
                                             Faculty Compensation Survey 2024-25
                                             Form 5: Administrative Compensation</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</si>
  <si>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</si>
  <si>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</si>
  <si>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</si>
  <si>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2024.</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</si>
  <si>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rPr>
      <t>CONFIDENTIALITY NOTICE:</t>
    </r>
    <r>
      <rPr>
        <sz val="10"/>
        <color rgb="FFFF0000"/>
        <rFont val="Arial"/>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</si>
  <si>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</si>
  <si>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</si>
  <si>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</si>
  <si>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</si>
  <si>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</si>
  <si>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</si>
  <si>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</si>
  <si>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</si>
  <si>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</si>
  <si>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</si>
  <si>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</si>
  <si>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 xml:space="preserve">                                             American Association of University Professors 
                                             Faculty Compensation Survey 2024-25
                                             Form 6: Part-Time Faculty Pay, Previous Year (2023-24)</t>
  </si>
  <si>
    <t>Instructions for completing Form 6 and frequently asked questions (FAQ) are available at</t>
  </si>
  <si>
    <t>https://research.aaup.org/instructions#form6</t>
  </si>
  <si>
    <t>https://research.aaup.org/faq#form6</t>
  </si>
  <si>
    <t>Report the number, base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</si>
  <si>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t>
  </si>
  <si>
    <t>Number
of Faculty</t>
  </si>
  <si>
    <t>Base Pay per 3-Credit Hour Course Section</t>
  </si>
  <si>
    <t>Benefits</t>
  </si>
  <si>
    <t>Minimum Base Pay per Course Section ($)</t>
  </si>
  <si>
    <t>Maximum Base Pay per Course Section ($)</t>
  </si>
  <si>
    <t>Mean Base Pay per Course Section ($)</t>
  </si>
  <si>
    <t>Do Part-Time Per Section Faculty have Retirement Benefits?</t>
  </si>
  <si>
    <t>Do Part-Time Per Section Faculty have Medical Benefits?</t>
  </si>
  <si>
    <t>Part-Time Faculty Paid per Course Section</t>
  </si>
  <si>
    <t>Yes, all</t>
  </si>
  <si>
    <t>Some</t>
  </si>
  <si>
    <t>Semester</t>
  </si>
  <si>
    <t>Quarter</t>
  </si>
  <si>
    <t>Trimester</t>
  </si>
  <si>
    <t>Four-one-four plan</t>
  </si>
  <si>
    <t>Other academic year</t>
  </si>
  <si>
    <t>Differs by program</t>
  </si>
  <si>
    <t>Continuous</t>
  </si>
  <si>
    <t xml:space="preserve">                                             American Association of University Professors 
                                             Faculty Compensation Survey 2024-25
                                             Form 3: Estimator for Retirement Benefits Expenditure</t>
  </si>
  <si>
    <t>If you do not have projected total annual retirement benefit expenditures for Form 3, you may use an institutional contribution rate (%) here to calculate an estimate. Enter that estimate on Form 3 (it will not fill in automatically).</t>
  </si>
  <si>
    <t xml:space="preserve">     • Report the number of eligible faculty members regardless of whether the institution contributes.
     • Exclude payments for unfunded retirement liability, prepaid retiree health insurance, and social security.</t>
  </si>
  <si>
    <t>Institutional Contribution Rate (%)</t>
  </si>
  <si>
    <t>Number of Faculty
(From Form 2)</t>
  </si>
  <si>
    <t>Estimated Expenditure
(Enter on Form 3)</t>
  </si>
  <si>
    <t xml:space="preserve">                                             American Association of University Professors 
                                             Faculty Compensation Survey 2024-25
                                             Data Validity Checks (See Instructions)</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</si>
  <si>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</si>
  <si>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</si>
  <si>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</si>
  <si>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</si>
  <si>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</si>
  <si>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</si>
  <si>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</si>
  <si>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</si>
  <si>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</si>
  <si>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</si>
  <si>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</si>
  <si>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</si>
  <si>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In order to use this data file, please enable macros. In the “Security Warning” line above, click the Options button, choose “Enable this content” and then click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</si>
</sst>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32" x14ac:knownFonts="1">
    <font>
      <sz val="11"/>
      <color rgb="FF000000"/>
      <name val="Calibri"/>
    </font>
    <font>
      <sz val="10"/>
      <color rgb="FF000000"/>
      <name val="Arial"/>
    </font>
    <font>
      <sz val="11"/>
      <color rgb="FFFFFFFF"/>
      <name val="Calibri"/>
    </font>
    <font>
      <sz val="12"/>
      <color rgb="FF000000"/>
      <name val="Calibri"/>
    </font>
    <font>
      <sz val="14"/>
      <color rgb="FF000000"/>
      <name val="Calibri"/>
    </font>
    <font>
      <sz val="12"/>
      <color rgb="FF000000"/>
      <name val="Arial"/>
    </font>
    <font>
      <sz val="11"/>
      <color rgb="FF000000"/>
      <name val="Arial"/>
    </font>
    <font>
      <b/>
      <sz val="10"/>
      <color rgb="FF000000"/>
      <name val="Arial"/>
    </font>
    <font>
      <sz val="10"/>
      <color rgb="FFC50A45"/>
      <name val="Arial"/>
    </font>
    <font>
      <b/>
      <sz val="10"/>
      <color rgb="FFC50A45"/>
      <name val="Arial"/>
    </font>
    <font>
      <sz val="10"/>
      <color rgb="FFFF0000"/>
      <name val="Arial"/>
    </font>
    <font>
      <sz val="10"/>
      <color rgb="FFC00000"/>
      <name val="Arial"/>
    </font>
    <font>
      <b/>
      <sz val="10"/>
      <color rgb="FFB80000"/>
      <name val="Arial"/>
    </font>
    <font>
      <b/>
      <sz val="10"/>
      <color rgb="FF000000"/>
      <name val="Times New Roman"/>
    </font>
    <font>
      <sz val="10"/>
      <color rgb="FF000000"/>
      <name val="Calibri"/>
    </font>
    <font>
      <b/>
      <sz val="14"/>
      <color rgb="FF000000"/>
      <name val="Arial"/>
    </font>
    <font>
      <i/>
      <sz val="10"/>
      <color rgb="FF000000"/>
      <name val="Arial"/>
    </font>
    <font>
      <b/>
      <sz val="10"/>
      <color rgb="FFFF0000"/>
      <name val="Arial"/>
    </font>
    <font>
      <b/>
      <sz val="11"/>
      <color rgb="FF000000"/>
      <name val="Arial"/>
    </font>
    <font>
      <sz val="10"/>
      <color rgb="FF000000"/>
      <name val="Times New Roman"/>
    </font>
    <font>
      <u/>
      <sz val="14"/>
      <color rgb="FF0000FF"/>
      <name val="Arial"/>
    </font>
    <font>
      <sz val="10"/>
      <color rgb="FF333333"/>
      <name val="Arial"/>
    </font>
    <font>
      <u/>
      <sz val="10"/>
      <color rgb="FF0000FF"/>
      <name val="Arial"/>
    </font>
    <font>
      <b/>
      <sz val="10"/>
      <color rgb="FFC00000"/>
      <name val="Arial"/>
    </font>
    <font>
      <b/>
      <sz val="12"/>
      <color rgb="FF000000"/>
      <name val="Arial"/>
    </font>
    <font>
      <sz val="10"/>
      <color rgb="FFFFFFFF"/>
      <name val="Arial"/>
    </font>
    <font>
      <b/>
      <sz val="14"/>
      <color rgb="FFFFFFFF"/>
      <name val="Arial"/>
    </font>
    <font>
      <b/>
      <sz val="11"/>
      <color rgb="FF000000"/>
      <name val="Calibri"/>
    </font>
    <font>
      <b/>
      <sz val="12"/>
      <color rgb="FF000000"/>
      <name val="Calibri"/>
    </font>
    <font>
      <sz val="14"/>
      <color rgb="FF000000"/>
      <name val="Arial Rounded MT Bold"/>
    </font>
    <font>
      <b/>
      <sz val="10"/>
      <color rgb="FF333333"/>
      <name val="Arial"/>
    </font>
    <font>
      <b/>
      <i/>
      <sz val="10"/>
      <color rgb="FFC00000"/>
      <name val="Arial"/>
    </font>
  </fonts>
  <fills count="11">
    <fill>
      <patternFill patternType="none"/>
    </fill>
    <fill>
      <patternFill patternType="gray125"/>
    </fill>
    <fill>
      <patternFill patternType="none"/>
    </fill>
    <fill>
      <patternFill patternType="solid">
        <fgColor rgb="FFFFFFFF"/>
        <bgColor rgb="FFF2F2F2"/>
      </patternFill>
    </fill>
    <fill>
      <patternFill patternType="solid">
        <fgColor rgb="FFD2D2D2"/>
        <bgColor rgb="FFFFFFFF"/>
      </patternFill>
    </fill>
    <fill>
      <patternFill patternType="solid">
        <fgColor rgb="FFD2D2D2"/>
        <bgColor rgb="FFF2F2F2"/>
      </patternFill>
    </fill>
    <fill>
      <patternFill patternType="solid">
        <fgColor rgb="FFFFFFFF"/>
        <bgColor rgb="FFFFFFFF"/>
      </patternFill>
    </fill>
    <fill>
      <patternFill patternType="solid">
        <fgColor rgb="FF406491"/>
        <bgColor rgb="FF232B77"/>
      </patternFill>
    </fill>
    <fill>
      <patternFill patternType="solid">
        <fgColor rgb="FFC60B46"/>
        <bgColor rgb="FFC00000"/>
      </patternFill>
    </fill>
    <fill>
      <patternFill patternType="solid">
        <fgColor rgb="FFF2F2F2"/>
        <bgColor rgb="FFFFFFFF"/>
      </patternFill>
    </fill>
    <fill>
      <patternFill patternType="solid">
        <fgColor rgb="FFFF6600"/>
        <bgColor rgb="FFFF9900"/>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style="medium">
        <color rgb="FF000000"/>
      </bottom>
      <diagonal/>
    </border>
  </borders>
  <cellStyleXfs count="1">
    <xf numFmtId="0" fontId="0" fillId="0" borderId="0"/>
  </cellStyleXfs>
  <cellXfs count="303">
    <xf numFmtId="0" fontId="0" fillId="2" borderId="0" xfId="0" applyFill="1"/>
    <xf numFmtId="0" fontId="1" fillId="2" borderId="0" xfId="0" applyFont="1" applyFill="1"/>
    <xf numFmtId="3" fontId="1" fillId="3" borderId="1" xfId="0" applyNumberFormat="1" applyFont="1" applyFill="1" applyBorder="1" applyProtection="1">
      <protection locked="0"/>
    </xf>
    <xf numFmtId="3" fontId="1" fillId="3" borderId="2" xfId="0" applyNumberFormat="1" applyFont="1" applyFill="1" applyBorder="1" applyProtection="1">
      <protection locked="0"/>
    </xf>
    <xf numFmtId="3" fontId="1" fillId="3" borderId="3" xfId="0" applyNumberFormat="1" applyFont="1" applyFill="1" applyBorder="1" applyProtection="1">
      <protection locked="0"/>
    </xf>
    <xf numFmtId="3" fontId="1" fillId="3" borderId="4" xfId="0" applyNumberFormat="1" applyFont="1" applyFill="1" applyBorder="1" applyProtection="1">
      <protection locked="0"/>
    </xf>
    <xf numFmtId="3" fontId="1" fillId="3" borderId="5" xfId="0" applyNumberFormat="1" applyFont="1" applyFill="1" applyBorder="1" applyProtection="1">
      <protection locked="0"/>
    </xf>
    <xf numFmtId="3" fontId="1" fillId="3" borderId="0" xfId="0" applyNumberFormat="1" applyFont="1" applyFill="1" applyProtection="1">
      <protection locked="0"/>
    </xf>
    <xf numFmtId="3" fontId="1" fillId="3" borderId="6" xfId="0" applyNumberFormat="1" applyFont="1" applyFill="1" applyBorder="1" applyProtection="1">
      <protection locked="0"/>
    </xf>
    <xf numFmtId="3" fontId="1" fillId="3" borderId="7" xfId="0" applyNumberFormat="1" applyFont="1" applyFill="1" applyBorder="1" applyAlignment="1" applyProtection="1">
      <alignment horizontal="center"/>
      <protection locked="0"/>
    </xf>
    <xf numFmtId="0" fontId="2" fillId="2" borderId="0" xfId="0" applyFont="1" applyFill="1"/>
    <xf numFmtId="0" fontId="2" fillId="2" borderId="8" xfId="0" applyFont="1" applyFill="1" applyBorder="1"/>
    <xf numFmtId="0" fontId="2" fillId="2" borderId="9" xfId="0" applyFont="1" applyFill="1" applyBorder="1"/>
    <xf numFmtId="3" fontId="1" fillId="3" borderId="10" xfId="0" applyNumberFormat="1" applyFont="1" applyFill="1" applyBorder="1" applyProtection="1">
      <protection locked="0"/>
    </xf>
    <xf numFmtId="3" fontId="1" fillId="3" borderId="11" xfId="0" applyNumberFormat="1" applyFont="1" applyFill="1" applyBorder="1" applyProtection="1">
      <protection locked="0"/>
    </xf>
    <xf numFmtId="0" fontId="3" fillId="2" borderId="0" xfId="0" applyFont="1" applyFill="1"/>
    <xf numFmtId="0" fontId="4" fillId="2" borderId="0" xfId="0" applyFont="1" applyFill="1" applyAlignment="1">
      <alignment vertical="center"/>
    </xf>
    <xf numFmtId="0" fontId="5" fillId="2" borderId="0" xfId="0" applyFont="1" applyFill="1"/>
    <xf numFmtId="0" fontId="6" fillId="2" borderId="0" xfId="0" applyFont="1" applyFill="1"/>
    <xf numFmtId="0" fontId="1" fillId="2" borderId="0" xfId="0" applyFont="1" applyFill="1" applyAlignment="1">
      <alignment vertical="top"/>
    </xf>
    <xf numFmtId="49" fontId="7" fillId="4" borderId="12" xfId="0" applyNumberFormat="1" applyFont="1" applyFill="1" applyBorder="1" applyAlignment="1">
      <alignment horizontal="center" wrapText="1"/>
    </xf>
    <xf numFmtId="49" fontId="7" fillId="4" borderId="13" xfId="0" applyNumberFormat="1" applyFont="1" applyFill="1" applyBorder="1" applyAlignment="1">
      <alignment horizontal="center" wrapText="1"/>
    </xf>
    <xf numFmtId="49" fontId="7" fillId="4" borderId="14" xfId="0" applyNumberFormat="1" applyFont="1" applyFill="1" applyBorder="1" applyAlignment="1">
      <alignment horizontal="center" wrapText="1"/>
    </xf>
    <xf numFmtId="49" fontId="7" fillId="4" borderId="15" xfId="0" applyNumberFormat="1" applyFont="1" applyFill="1" applyBorder="1" applyAlignment="1">
      <alignment horizontal="center" wrapText="1"/>
    </xf>
    <xf numFmtId="0" fontId="1" fillId="4" borderId="5" xfId="0" applyFont="1" applyFill="1" applyBorder="1"/>
    <xf numFmtId="0" fontId="1" fillId="4" borderId="3" xfId="0" applyFont="1" applyFill="1" applyBorder="1"/>
    <xf numFmtId="0" fontId="1" fillId="4" borderId="16" xfId="0" applyFont="1" applyFill="1" applyBorder="1"/>
    <xf numFmtId="3" fontId="8" fillId="5" borderId="17" xfId="0" applyNumberFormat="1" applyFont="1" applyFill="1" applyBorder="1"/>
    <xf numFmtId="3" fontId="8" fillId="5" borderId="18" xfId="0" applyNumberFormat="1" applyFont="1" applyFill="1" applyBorder="1"/>
    <xf numFmtId="3" fontId="8" fillId="5" borderId="16" xfId="0" applyNumberFormat="1" applyFont="1" applyFill="1" applyBorder="1"/>
    <xf numFmtId="3" fontId="9" fillId="5" borderId="17" xfId="0" applyNumberFormat="1" applyFont="1" applyFill="1" applyBorder="1"/>
    <xf numFmtId="3" fontId="9" fillId="5" borderId="18" xfId="0" applyNumberFormat="1" applyFont="1" applyFill="1" applyBorder="1"/>
    <xf numFmtId="3" fontId="9" fillId="5" borderId="16" xfId="0" applyNumberFormat="1" applyFont="1" applyFill="1" applyBorder="1"/>
    <xf numFmtId="3" fontId="9" fillId="5" borderId="19" xfId="0" applyNumberFormat="1" applyFont="1" applyFill="1" applyBorder="1"/>
    <xf numFmtId="3" fontId="9" fillId="5" borderId="4" xfId="0" applyNumberFormat="1" applyFont="1" applyFill="1" applyBorder="1"/>
    <xf numFmtId="3" fontId="9" fillId="5" borderId="0" xfId="0" applyNumberFormat="1" applyFont="1" applyFill="1"/>
    <xf numFmtId="3" fontId="1" fillId="2" borderId="20" xfId="0" applyNumberFormat="1" applyFont="1" applyFill="1" applyBorder="1" applyProtection="1">
      <protection locked="0"/>
    </xf>
    <xf numFmtId="0" fontId="6" fillId="2" borderId="0" xfId="0" applyFont="1" applyFill="1" applyAlignment="1">
      <alignment horizontal="left" vertical="top" wrapText="1"/>
    </xf>
    <xf numFmtId="0" fontId="10" fillId="2" borderId="0" xfId="0" applyFont="1" applyFill="1" applyAlignment="1">
      <alignment vertical="top"/>
    </xf>
    <xf numFmtId="0" fontId="1" fillId="2" borderId="21" xfId="0" applyFont="1" applyFill="1" applyBorder="1" applyProtection="1">
      <protection locked="0"/>
    </xf>
    <xf numFmtId="0" fontId="1" fillId="4" borderId="22" xfId="0" applyFont="1" applyFill="1" applyBorder="1" applyAlignment="1">
      <alignment horizontal="right" vertical="top"/>
    </xf>
    <xf numFmtId="0" fontId="7" fillId="4" borderId="23" xfId="0" applyFont="1" applyFill="1" applyBorder="1" applyAlignment="1">
      <alignment horizontal="center" wrapText="1"/>
    </xf>
    <xf numFmtId="0" fontId="7" fillId="4" borderId="24" xfId="0" applyFont="1" applyFill="1" applyBorder="1" applyAlignment="1">
      <alignment horizontal="center" wrapText="1"/>
    </xf>
    <xf numFmtId="0" fontId="1" fillId="2" borderId="25" xfId="0" applyFont="1" applyFill="1" applyBorder="1" applyProtection="1">
      <protection locked="0"/>
    </xf>
    <xf numFmtId="3" fontId="11" fillId="4" borderId="21" xfId="0" applyNumberFormat="1" applyFont="1" applyFill="1" applyBorder="1"/>
    <xf numFmtId="3" fontId="11" fillId="4" borderId="25" xfId="0" applyNumberFormat="1" applyFont="1" applyFill="1" applyBorder="1"/>
    <xf numFmtId="3" fontId="11" fillId="4" borderId="26" xfId="0" applyNumberFormat="1" applyFont="1" applyFill="1" applyBorder="1"/>
    <xf numFmtId="0" fontId="6" fillId="2" borderId="0" xfId="0" applyFont="1" applyFill="1" applyAlignment="1">
      <alignment horizontal="left" wrapText="1"/>
    </xf>
    <xf numFmtId="0" fontId="1" fillId="2" borderId="27" xfId="0" applyFont="1" applyFill="1" applyBorder="1" applyProtection="1">
      <protection locked="0"/>
    </xf>
    <xf numFmtId="0" fontId="1" fillId="2" borderId="28" xfId="0" applyFont="1" applyFill="1" applyBorder="1" applyProtection="1">
      <protection locked="0"/>
    </xf>
    <xf numFmtId="3" fontId="11" fillId="4" borderId="29" xfId="0" applyNumberFormat="1" applyFont="1" applyFill="1" applyBorder="1"/>
    <xf numFmtId="0" fontId="1" fillId="4" borderId="30" xfId="0" applyFont="1" applyFill="1" applyBorder="1"/>
    <xf numFmtId="0" fontId="1" fillId="4" borderId="31" xfId="0" applyFont="1" applyFill="1" applyBorder="1" applyAlignment="1">
      <alignment wrapText="1"/>
    </xf>
    <xf numFmtId="0" fontId="1" fillId="4" borderId="32" xfId="0" applyFont="1" applyFill="1" applyBorder="1" applyAlignment="1">
      <alignment wrapText="1"/>
    </xf>
    <xf numFmtId="0" fontId="1" fillId="2" borderId="33" xfId="0" applyFont="1" applyFill="1" applyBorder="1" applyProtection="1">
      <protection locked="0"/>
    </xf>
    <xf numFmtId="3" fontId="11" fillId="4" borderId="34" xfId="0" applyNumberFormat="1" applyFont="1" applyFill="1" applyBorder="1"/>
    <xf numFmtId="3" fontId="11" fillId="4" borderId="27" xfId="0" applyNumberFormat="1" applyFont="1" applyFill="1" applyBorder="1"/>
    <xf numFmtId="3" fontId="11" fillId="4" borderId="33" xfId="0" applyNumberFormat="1" applyFont="1" applyFill="1" applyBorder="1"/>
    <xf numFmtId="3" fontId="1" fillId="3" borderId="35" xfId="0" applyNumberFormat="1" applyFont="1" applyFill="1" applyBorder="1" applyAlignment="1" applyProtection="1">
      <alignment horizontal="center"/>
      <protection locked="0"/>
    </xf>
    <xf numFmtId="3" fontId="1" fillId="3" borderId="36" xfId="0" applyNumberFormat="1" applyFont="1" applyFill="1" applyBorder="1" applyProtection="1">
      <protection locked="0"/>
    </xf>
    <xf numFmtId="3" fontId="1" fillId="3" borderId="37" xfId="0" applyNumberFormat="1" applyFont="1" applyFill="1" applyBorder="1" applyProtection="1">
      <protection locked="0"/>
    </xf>
    <xf numFmtId="49" fontId="7" fillId="4" borderId="18" xfId="0" applyNumberFormat="1" applyFont="1" applyFill="1" applyBorder="1" applyAlignment="1">
      <alignment horizontal="center"/>
    </xf>
    <xf numFmtId="49" fontId="7" fillId="4" borderId="38" xfId="0" applyNumberFormat="1" applyFont="1" applyFill="1" applyBorder="1" applyAlignment="1">
      <alignment horizontal="center"/>
    </xf>
    <xf numFmtId="10" fontId="12" fillId="4" borderId="21" xfId="0" applyNumberFormat="1" applyFont="1" applyFill="1" applyBorder="1" applyAlignment="1">
      <alignment horizontal="center"/>
    </xf>
    <xf numFmtId="10" fontId="12" fillId="4" borderId="25" xfId="0" applyNumberFormat="1" applyFont="1" applyFill="1" applyBorder="1" applyAlignment="1">
      <alignment horizontal="center"/>
    </xf>
    <xf numFmtId="10" fontId="12" fillId="4" borderId="26" xfId="0" applyNumberFormat="1" applyFont="1" applyFill="1" applyBorder="1" applyAlignment="1">
      <alignment horizontal="center"/>
    </xf>
    <xf numFmtId="0" fontId="1" fillId="4" borderId="39" xfId="0" applyFont="1" applyFill="1" applyBorder="1"/>
    <xf numFmtId="3" fontId="12" fillId="5" borderId="17" xfId="0" applyNumberFormat="1" applyFont="1" applyFill="1" applyBorder="1" applyAlignment="1">
      <alignment horizontal="center"/>
    </xf>
    <xf numFmtId="3" fontId="12" fillId="5" borderId="18" xfId="0" applyNumberFormat="1" applyFont="1" applyFill="1" applyBorder="1"/>
    <xf numFmtId="3" fontId="12" fillId="5" borderId="38" xfId="0" applyNumberFormat="1" applyFont="1" applyFill="1" applyBorder="1"/>
    <xf numFmtId="0" fontId="1" fillId="4" borderId="40" xfId="0" applyFont="1" applyFill="1" applyBorder="1"/>
    <xf numFmtId="0" fontId="1" fillId="4" borderId="41" xfId="0" applyFont="1" applyFill="1" applyBorder="1"/>
    <xf numFmtId="0" fontId="1" fillId="4" borderId="0" xfId="0" applyFont="1" applyFill="1"/>
    <xf numFmtId="0" fontId="1" fillId="4" borderId="4" xfId="0" applyFont="1" applyFill="1" applyBorder="1"/>
    <xf numFmtId="0" fontId="1" fillId="4" borderId="17" xfId="0" applyFont="1" applyFill="1" applyBorder="1"/>
    <xf numFmtId="3" fontId="12" fillId="5" borderId="2" xfId="0" applyNumberFormat="1" applyFont="1" applyFill="1" applyBorder="1"/>
    <xf numFmtId="3" fontId="12" fillId="5" borderId="4" xfId="0" applyNumberFormat="1" applyFont="1" applyFill="1" applyBorder="1" applyAlignment="1">
      <alignment horizontal="center"/>
    </xf>
    <xf numFmtId="3" fontId="12" fillId="5" borderId="1" xfId="0" applyNumberFormat="1" applyFont="1" applyFill="1" applyBorder="1"/>
    <xf numFmtId="0" fontId="1" fillId="4" borderId="42" xfId="0" applyFont="1" applyFill="1" applyBorder="1" applyAlignment="1">
      <alignment horizontal="right" vertical="top"/>
    </xf>
    <xf numFmtId="0" fontId="1" fillId="3" borderId="25" xfId="0" applyFont="1" applyFill="1" applyBorder="1" applyProtection="1">
      <protection locked="0"/>
    </xf>
    <xf numFmtId="0" fontId="1" fillId="3" borderId="26" xfId="0" applyFont="1" applyFill="1" applyBorder="1" applyProtection="1">
      <protection locked="0"/>
    </xf>
    <xf numFmtId="0" fontId="1" fillId="3" borderId="43" xfId="0" applyFont="1" applyFill="1" applyBorder="1" applyProtection="1">
      <protection locked="0"/>
    </xf>
    <xf numFmtId="0" fontId="1" fillId="3" borderId="44" xfId="0" applyFont="1" applyFill="1" applyBorder="1" applyProtection="1">
      <protection locked="0"/>
    </xf>
    <xf numFmtId="0" fontId="1" fillId="3" borderId="33" xfId="0" applyFont="1" applyFill="1" applyBorder="1" applyProtection="1">
      <protection locked="0"/>
    </xf>
    <xf numFmtId="0" fontId="1" fillId="3" borderId="29" xfId="0" applyFont="1" applyFill="1" applyBorder="1" applyProtection="1">
      <protection locked="0"/>
    </xf>
    <xf numFmtId="0" fontId="7" fillId="4" borderId="42" xfId="0" applyFont="1" applyFill="1" applyBorder="1" applyAlignment="1">
      <alignment horizontal="center"/>
    </xf>
    <xf numFmtId="0" fontId="7" fillId="4" borderId="12" xfId="0" applyFont="1" applyFill="1" applyBorder="1" applyAlignment="1">
      <alignment horizontal="center"/>
    </xf>
    <xf numFmtId="0" fontId="7" fillId="4" borderId="14" xfId="0" applyFont="1" applyFill="1" applyBorder="1" applyAlignment="1">
      <alignment horizontal="center"/>
    </xf>
    <xf numFmtId="0" fontId="1" fillId="4" borderId="31" xfId="0" applyFont="1" applyFill="1" applyBorder="1"/>
    <xf numFmtId="0" fontId="1" fillId="4" borderId="32" xfId="0" applyFont="1" applyFill="1" applyBorder="1"/>
    <xf numFmtId="0" fontId="1" fillId="4" borderId="40" xfId="0" applyFont="1" applyFill="1" applyBorder="1" applyAlignment="1">
      <alignment horizontal="right" vertical="top"/>
    </xf>
    <xf numFmtId="0" fontId="1" fillId="4" borderId="45" xfId="0" applyFont="1" applyFill="1" applyBorder="1" applyAlignment="1">
      <alignment horizontal="right" vertical="top"/>
    </xf>
    <xf numFmtId="49" fontId="13" fillId="2" borderId="0" xfId="0" applyNumberFormat="1" applyFont="1" applyFill="1" applyAlignment="1">
      <alignment horizontal="center" wrapText="1"/>
    </xf>
    <xf numFmtId="0" fontId="14" fillId="2" borderId="0" xfId="0" applyFont="1" applyFill="1"/>
    <xf numFmtId="3" fontId="1" fillId="6" borderId="18" xfId="0" applyNumberFormat="1" applyFont="1" applyFill="1" applyBorder="1" applyProtection="1">
      <protection locked="0"/>
    </xf>
    <xf numFmtId="3" fontId="1" fillId="6" borderId="24" xfId="0" applyNumberFormat="1" applyFont="1" applyFill="1" applyBorder="1" applyProtection="1">
      <protection locked="0"/>
    </xf>
    <xf numFmtId="3" fontId="1" fillId="6" borderId="23" xfId="0" applyNumberFormat="1" applyFont="1" applyFill="1" applyBorder="1" applyProtection="1">
      <protection locked="0"/>
    </xf>
    <xf numFmtId="0" fontId="1" fillId="6" borderId="23" xfId="0" applyFont="1" applyFill="1" applyBorder="1" applyProtection="1">
      <protection locked="0"/>
    </xf>
    <xf numFmtId="0" fontId="1" fillId="4" borderId="22" xfId="0" applyFont="1" applyFill="1" applyBorder="1"/>
    <xf numFmtId="0" fontId="1" fillId="6" borderId="20" xfId="0" applyFont="1" applyFill="1" applyBorder="1" applyProtection="1">
      <protection locked="0"/>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17" fillId="2" borderId="0" xfId="0" applyFont="1" applyFill="1" applyAlignment="1">
      <alignment vertical="top"/>
    </xf>
    <xf numFmtId="0" fontId="7" fillId="2" borderId="0" xfId="0" applyFont="1" applyFill="1" applyAlignment="1">
      <alignment vertical="top"/>
    </xf>
    <xf numFmtId="0" fontId="18" fillId="2" borderId="0" xfId="0" applyFont="1" applyFill="1" applyAlignment="1">
      <alignment horizontal="center"/>
    </xf>
    <xf numFmtId="0" fontId="19" fillId="4" borderId="45" xfId="0" applyFont="1" applyFill="1" applyBorder="1" applyAlignment="1">
      <alignment vertical="top"/>
    </xf>
    <xf numFmtId="3" fontId="1" fillId="4" borderId="45" xfId="0" applyNumberFormat="1" applyFont="1" applyFill="1" applyBorder="1" applyAlignment="1" applyProtection="1">
      <alignment vertical="top"/>
      <protection locked="0"/>
    </xf>
    <xf numFmtId="0" fontId="1" fillId="4" borderId="45" xfId="0" applyFont="1" applyFill="1" applyBorder="1" applyAlignment="1">
      <alignment horizontal="left" vertical="top" wrapText="1"/>
    </xf>
    <xf numFmtId="1" fontId="1" fillId="2" borderId="46" xfId="0" applyNumberFormat="1" applyFont="1" applyFill="1" applyBorder="1" applyAlignment="1" applyProtection="1">
      <alignment horizontal="left" vertical="top"/>
      <protection locked="0"/>
    </xf>
    <xf numFmtId="1" fontId="1" fillId="4" borderId="32" xfId="0" applyNumberFormat="1" applyFont="1" applyFill="1" applyBorder="1" applyAlignment="1">
      <alignment horizontal="left" vertical="top"/>
    </xf>
    <xf numFmtId="0" fontId="7" fillId="4" borderId="0" xfId="0" applyFont="1" applyFill="1" applyAlignment="1">
      <alignment horizontal="right" vertical="top"/>
    </xf>
    <xf numFmtId="3" fontId="1" fillId="4" borderId="20" xfId="0" applyNumberFormat="1" applyFont="1" applyFill="1" applyBorder="1" applyAlignment="1">
      <alignment vertical="top"/>
    </xf>
    <xf numFmtId="3" fontId="1" fillId="4" borderId="0" xfId="0" applyNumberFormat="1" applyFont="1" applyFill="1" applyAlignment="1">
      <alignment vertical="top"/>
    </xf>
    <xf numFmtId="0" fontId="1" fillId="2" borderId="20" xfId="0" applyFont="1" applyFill="1" applyBorder="1" applyAlignment="1" applyProtection="1">
      <alignment vertical="top"/>
      <protection locked="0"/>
    </xf>
    <xf numFmtId="3" fontId="1" fillId="4" borderId="0" xfId="0" applyNumberFormat="1" applyFont="1" applyFill="1" applyAlignment="1" applyProtection="1">
      <alignment vertical="top"/>
      <protection locked="0"/>
    </xf>
    <xf numFmtId="0" fontId="7" fillId="4" borderId="0" xfId="0" applyFont="1" applyFill="1" applyAlignment="1">
      <alignment horizontal="left" vertical="top" wrapText="1"/>
    </xf>
    <xf numFmtId="0" fontId="0" fillId="4" borderId="5" xfId="0" applyFill="1" applyBorder="1"/>
    <xf numFmtId="0" fontId="1" fillId="4" borderId="47" xfId="0" applyFont="1" applyFill="1" applyBorder="1" applyAlignment="1">
      <alignment vertical="top"/>
    </xf>
    <xf numFmtId="0" fontId="18" fillId="4" borderId="5" xfId="0" applyFont="1" applyFill="1" applyBorder="1" applyAlignment="1">
      <alignment horizontal="center"/>
    </xf>
    <xf numFmtId="0" fontId="0" fillId="4" borderId="16" xfId="0" applyFill="1" applyBorder="1"/>
    <xf numFmtId="0" fontId="7" fillId="4" borderId="40" xfId="0" applyFont="1" applyFill="1" applyBorder="1" applyAlignment="1">
      <alignment horizontal="center" vertical="top"/>
    </xf>
    <xf numFmtId="1" fontId="1" fillId="4" borderId="0" xfId="0" applyNumberFormat="1" applyFont="1" applyFill="1" applyAlignment="1">
      <alignment horizontal="left" vertical="top"/>
    </xf>
    <xf numFmtId="3" fontId="9" fillId="5" borderId="1" xfId="0" applyNumberFormat="1" applyFont="1" applyFill="1" applyBorder="1"/>
    <xf numFmtId="3" fontId="9" fillId="5" borderId="35" xfId="0" applyNumberFormat="1" applyFont="1" applyFill="1" applyBorder="1"/>
    <xf numFmtId="3" fontId="9" fillId="5" borderId="36" xfId="0" applyNumberFormat="1" applyFont="1" applyFill="1" applyBorder="1"/>
    <xf numFmtId="3" fontId="9" fillId="5" borderId="21" xfId="0" applyNumberFormat="1" applyFont="1" applyFill="1" applyBorder="1"/>
    <xf numFmtId="3" fontId="9" fillId="5" borderId="7" xfId="0" applyNumberFormat="1" applyFont="1" applyFill="1" applyBorder="1"/>
    <xf numFmtId="3" fontId="9" fillId="5" borderId="25" xfId="0" applyNumberFormat="1" applyFont="1" applyFill="1" applyBorder="1"/>
    <xf numFmtId="3" fontId="9" fillId="5" borderId="48" xfId="0" applyNumberFormat="1" applyFont="1" applyFill="1" applyBorder="1"/>
    <xf numFmtId="3" fontId="9" fillId="5" borderId="26" xfId="0" applyNumberFormat="1" applyFont="1" applyFill="1" applyBorder="1"/>
    <xf numFmtId="0" fontId="20" fillId="4" borderId="47" xfId="0" applyFont="1" applyFill="1" applyBorder="1" applyAlignment="1">
      <alignment horizontal="center" vertical="top" wrapText="1"/>
    </xf>
    <xf numFmtId="0" fontId="21" fillId="4" borderId="47" xfId="0" applyFont="1" applyFill="1" applyBorder="1" applyAlignment="1">
      <alignment vertical="top" wrapText="1"/>
    </xf>
    <xf numFmtId="0" fontId="21" fillId="4" borderId="49" xfId="0" applyFont="1" applyFill="1" applyBorder="1" applyAlignment="1">
      <alignment vertical="center" wrapText="1"/>
    </xf>
    <xf numFmtId="0" fontId="21" fillId="4" borderId="39" xfId="0" applyFont="1" applyFill="1" applyBorder="1" applyAlignment="1">
      <alignment vertical="top" wrapText="1"/>
    </xf>
    <xf numFmtId="0" fontId="1" fillId="4" borderId="20" xfId="0" applyFont="1" applyFill="1" applyBorder="1" applyAlignment="1">
      <alignment vertical="top" wrapText="1"/>
    </xf>
    <xf numFmtId="0" fontId="10" fillId="2" borderId="0" xfId="0" applyFont="1" applyFill="1" applyAlignment="1">
      <alignment vertical="top" wrapText="1"/>
    </xf>
    <xf numFmtId="0" fontId="22" fillId="2" borderId="0" xfId="0" applyFont="1" applyFill="1" applyAlignment="1">
      <alignment horizontal="left" vertical="top" wrapText="1" indent="1"/>
    </xf>
    <xf numFmtId="0" fontId="7" fillId="4" borderId="12" xfId="0" applyFont="1" applyFill="1" applyBorder="1" applyAlignment="1">
      <alignment horizontal="center" wrapText="1"/>
    </xf>
    <xf numFmtId="0" fontId="7" fillId="4" borderId="13" xfId="0" applyFont="1" applyFill="1" applyBorder="1" applyAlignment="1">
      <alignment horizontal="center" wrapText="1"/>
    </xf>
    <xf numFmtId="0" fontId="7" fillId="4" borderId="14" xfId="0" applyFont="1" applyFill="1" applyBorder="1" applyAlignment="1">
      <alignment horizontal="center" wrapText="1"/>
    </xf>
    <xf numFmtId="0" fontId="7" fillId="2" borderId="0" xfId="0" applyFont="1" applyFill="1" applyAlignment="1">
      <alignment wrapText="1"/>
    </xf>
    <xf numFmtId="10" fontId="7" fillId="2" borderId="12" xfId="0" applyNumberFormat="1" applyFont="1" applyFill="1" applyBorder="1" applyProtection="1">
      <protection locked="0"/>
    </xf>
    <xf numFmtId="1" fontId="17" fillId="4" borderId="13" xfId="0" applyNumberFormat="1" applyFont="1" applyFill="1" applyBorder="1" applyProtection="1">
      <protection locked="0"/>
    </xf>
    <xf numFmtId="3" fontId="12" fillId="5" borderId="23" xfId="0" applyNumberFormat="1" applyFont="1" applyFill="1" applyBorder="1" applyAlignment="1">
      <alignment horizontal="center"/>
    </xf>
    <xf numFmtId="0" fontId="1" fillId="4" borderId="49" xfId="0" applyFont="1" applyFill="1" applyBorder="1"/>
    <xf numFmtId="3" fontId="12" fillId="5" borderId="50" xfId="0" applyNumberFormat="1" applyFont="1" applyFill="1" applyBorder="1" applyAlignment="1">
      <alignment horizontal="center"/>
    </xf>
    <xf numFmtId="3" fontId="12" fillId="5" borderId="36" xfId="0" applyNumberFormat="1" applyFont="1" applyFill="1" applyBorder="1"/>
    <xf numFmtId="3" fontId="12" fillId="5" borderId="51" xfId="0" applyNumberFormat="1" applyFont="1" applyFill="1" applyBorder="1"/>
    <xf numFmtId="3" fontId="12" fillId="5" borderId="0" xfId="0" applyNumberFormat="1" applyFont="1" applyFill="1" applyAlignment="1">
      <alignment horizontal="center"/>
    </xf>
    <xf numFmtId="49" fontId="7" fillId="4" borderId="23" xfId="0" applyNumberFormat="1" applyFont="1" applyFill="1" applyBorder="1" applyAlignment="1">
      <alignment horizontal="center" vertical="center" wrapText="1"/>
    </xf>
    <xf numFmtId="49" fontId="7" fillId="4" borderId="18" xfId="0" applyNumberFormat="1" applyFont="1" applyFill="1" applyBorder="1" applyAlignment="1">
      <alignment horizontal="center" vertical="center" wrapText="1"/>
    </xf>
    <xf numFmtId="37" fontId="7" fillId="4" borderId="24" xfId="0" applyNumberFormat="1" applyFont="1" applyFill="1" applyBorder="1" applyAlignment="1">
      <alignment horizontal="center" vertical="center" wrapText="1"/>
    </xf>
    <xf numFmtId="49" fontId="7" fillId="4" borderId="17" xfId="0" applyNumberFormat="1" applyFont="1" applyFill="1" applyBorder="1" applyAlignment="1">
      <alignment horizontal="center" vertical="center" wrapText="1"/>
    </xf>
    <xf numFmtId="49" fontId="7" fillId="4" borderId="24" xfId="0" applyNumberFormat="1" applyFont="1" applyFill="1" applyBorder="1" applyAlignment="1">
      <alignment horizontal="center" vertical="center" wrapText="1"/>
    </xf>
    <xf numFmtId="49" fontId="7" fillId="4" borderId="52" xfId="0" applyNumberFormat="1" applyFont="1" applyFill="1" applyBorder="1" applyAlignment="1">
      <alignment horizontal="center" vertical="center" wrapText="1"/>
    </xf>
    <xf numFmtId="3" fontId="23" fillId="2" borderId="1" xfId="0" applyNumberFormat="1" applyFont="1" applyFill="1" applyBorder="1" applyAlignment="1">
      <alignment horizontal="center"/>
    </xf>
    <xf numFmtId="3" fontId="23" fillId="2" borderId="35" xfId="0" applyNumberFormat="1" applyFont="1" applyFill="1" applyBorder="1"/>
    <xf numFmtId="3" fontId="23" fillId="2" borderId="36" xfId="0" applyNumberFormat="1" applyFont="1" applyFill="1" applyBorder="1" applyAlignment="1">
      <alignment horizontal="center"/>
    </xf>
    <xf numFmtId="3" fontId="23" fillId="2" borderId="7" xfId="0" applyNumberFormat="1" applyFont="1" applyFill="1" applyBorder="1"/>
    <xf numFmtId="3" fontId="23" fillId="2" borderId="48" xfId="0" applyNumberFormat="1" applyFont="1" applyFill="1" applyBorder="1"/>
    <xf numFmtId="3" fontId="23" fillId="2" borderId="19" xfId="0" applyNumberFormat="1" applyFont="1" applyFill="1" applyBorder="1" applyAlignment="1">
      <alignment horizontal="center"/>
    </xf>
    <xf numFmtId="3" fontId="23" fillId="2" borderId="26" xfId="0" applyNumberFormat="1" applyFont="1" applyFill="1" applyBorder="1" applyAlignment="1">
      <alignment horizontal="center"/>
    </xf>
    <xf numFmtId="3" fontId="23" fillId="2" borderId="21" xfId="0" applyNumberFormat="1" applyFont="1" applyFill="1" applyBorder="1" applyAlignment="1">
      <alignment horizontal="center"/>
    </xf>
    <xf numFmtId="3" fontId="23" fillId="2" borderId="25" xfId="0" applyNumberFormat="1" applyFont="1" applyFill="1" applyBorder="1" applyAlignment="1">
      <alignment horizontal="center"/>
    </xf>
    <xf numFmtId="164" fontId="23" fillId="2" borderId="37" xfId="0" applyNumberFormat="1" applyFont="1" applyFill="1" applyBorder="1"/>
    <xf numFmtId="164" fontId="23" fillId="2" borderId="11" xfId="0" applyNumberFormat="1" applyFont="1" applyFill="1" applyBorder="1"/>
    <xf numFmtId="164" fontId="23" fillId="2" borderId="53" xfId="0" applyNumberFormat="1" applyFont="1" applyFill="1" applyBorder="1"/>
    <xf numFmtId="3" fontId="23" fillId="2" borderId="27" xfId="0" applyNumberFormat="1" applyFont="1" applyFill="1" applyBorder="1"/>
    <xf numFmtId="3" fontId="23" fillId="2" borderId="33" xfId="0" applyNumberFormat="1" applyFont="1" applyFill="1" applyBorder="1"/>
    <xf numFmtId="3" fontId="23" fillId="2" borderId="29" xfId="0" applyNumberFormat="1" applyFont="1" applyFill="1" applyBorder="1"/>
    <xf numFmtId="3" fontId="23" fillId="2" borderId="30" xfId="0" applyNumberFormat="1" applyFont="1" applyFill="1" applyBorder="1" applyAlignment="1">
      <alignment horizontal="center"/>
    </xf>
    <xf numFmtId="3" fontId="23" fillId="2" borderId="31" xfId="0" applyNumberFormat="1" applyFont="1" applyFill="1" applyBorder="1" applyAlignment="1">
      <alignment horizontal="center"/>
    </xf>
    <xf numFmtId="3" fontId="23" fillId="2" borderId="32" xfId="0" applyNumberFormat="1" applyFont="1" applyFill="1" applyBorder="1" applyAlignment="1">
      <alignment horizontal="center"/>
    </xf>
    <xf numFmtId="49" fontId="24" fillId="6" borderId="52" xfId="0" applyNumberFormat="1" applyFont="1" applyFill="1" applyBorder="1" applyAlignment="1">
      <alignment horizontal="left"/>
    </xf>
    <xf numFmtId="49" fontId="24" fillId="6" borderId="17" xfId="0" applyNumberFormat="1" applyFont="1" applyFill="1" applyBorder="1" applyAlignment="1">
      <alignment horizontal="left"/>
    </xf>
    <xf numFmtId="3" fontId="8" fillId="5" borderId="38" xfId="0" applyNumberFormat="1" applyFont="1" applyFill="1" applyBorder="1"/>
    <xf numFmtId="3" fontId="1" fillId="3" borderId="51" xfId="0" applyNumberFormat="1" applyFont="1" applyFill="1" applyBorder="1" applyProtection="1">
      <protection locked="0"/>
    </xf>
    <xf numFmtId="3" fontId="9" fillId="5" borderId="38" xfId="0" applyNumberFormat="1" applyFont="1" applyFill="1" applyBorder="1"/>
    <xf numFmtId="3" fontId="9" fillId="5" borderId="37" xfId="0" applyNumberFormat="1" applyFont="1" applyFill="1" applyBorder="1"/>
    <xf numFmtId="3" fontId="9" fillId="5" borderId="11" xfId="0" applyNumberFormat="1" applyFont="1" applyFill="1" applyBorder="1"/>
    <xf numFmtId="3" fontId="9" fillId="5" borderId="53" xfId="0" applyNumberFormat="1" applyFont="1" applyFill="1" applyBorder="1"/>
    <xf numFmtId="3" fontId="9" fillId="5" borderId="51" xfId="0" applyNumberFormat="1" applyFont="1" applyFill="1" applyBorder="1"/>
    <xf numFmtId="3" fontId="9" fillId="5" borderId="2" xfId="0" applyNumberFormat="1" applyFont="1" applyFill="1" applyBorder="1"/>
    <xf numFmtId="0" fontId="1" fillId="6" borderId="0" xfId="0" applyFont="1" applyFill="1"/>
    <xf numFmtId="0" fontId="2" fillId="2" borderId="54" xfId="0" applyFont="1" applyFill="1" applyBorder="1"/>
    <xf numFmtId="0" fontId="2" fillId="2" borderId="28" xfId="0" applyFont="1" applyFill="1" applyBorder="1"/>
    <xf numFmtId="0" fontId="2" fillId="2" borderId="10" xfId="0" applyFont="1" applyFill="1" applyBorder="1"/>
    <xf numFmtId="0" fontId="2" fillId="2" borderId="55" xfId="0" applyFont="1" applyFill="1" applyBorder="1"/>
    <xf numFmtId="0" fontId="2" fillId="2" borderId="56" xfId="0" applyFont="1" applyFill="1" applyBorder="1"/>
    <xf numFmtId="0" fontId="2" fillId="2" borderId="44" xfId="0" applyFont="1" applyFill="1" applyBorder="1"/>
    <xf numFmtId="0" fontId="25" fillId="2" borderId="54" xfId="0" applyFont="1" applyFill="1" applyBorder="1"/>
    <xf numFmtId="0" fontId="25" fillId="2" borderId="10" xfId="0" applyFont="1" applyFill="1" applyBorder="1"/>
    <xf numFmtId="0" fontId="25" fillId="2" borderId="56" xfId="0" applyFont="1" applyFill="1" applyBorder="1"/>
    <xf numFmtId="0" fontId="6" fillId="2" borderId="0" xfId="0" applyFont="1" applyFill="1" applyAlignment="1">
      <alignment horizontal="left"/>
    </xf>
    <xf numFmtId="0" fontId="1" fillId="2" borderId="0" xfId="0" applyFont="1" applyFill="1" applyAlignment="1">
      <alignment horizontal="left" vertical="top" indent="1"/>
    </xf>
    <xf numFmtId="1" fontId="17" fillId="4" borderId="14" xfId="0" applyNumberFormat="1" applyFont="1" applyFill="1" applyBorder="1"/>
    <xf numFmtId="0" fontId="1" fillId="2" borderId="37" xfId="0" applyFont="1" applyFill="1" applyBorder="1" applyProtection="1">
      <protection locked="0"/>
    </xf>
    <xf numFmtId="0" fontId="1" fillId="2" borderId="54" xfId="0" applyFont="1" applyFill="1" applyBorder="1" applyProtection="1">
      <protection locked="0"/>
    </xf>
    <xf numFmtId="3" fontId="11" fillId="4" borderId="53" xfId="0" applyNumberFormat="1" applyFont="1" applyFill="1" applyBorder="1"/>
    <xf numFmtId="0" fontId="1" fillId="2" borderId="11" xfId="0" applyFont="1" applyFill="1" applyBorder="1" applyProtection="1">
      <protection locked="0"/>
    </xf>
    <xf numFmtId="3" fontId="11" fillId="4" borderId="38" xfId="0" applyNumberFormat="1" applyFont="1" applyFill="1" applyBorder="1"/>
    <xf numFmtId="3" fontId="11" fillId="4" borderId="37" xfId="0" applyNumberFormat="1" applyFont="1" applyFill="1" applyBorder="1"/>
    <xf numFmtId="3" fontId="11" fillId="4" borderId="11" xfId="0" applyNumberFormat="1" applyFont="1" applyFill="1" applyBorder="1"/>
    <xf numFmtId="0" fontId="1" fillId="4" borderId="42" xfId="0" applyFont="1" applyFill="1" applyBorder="1" applyAlignment="1">
      <alignment vertical="top"/>
    </xf>
    <xf numFmtId="0" fontId="1" fillId="4" borderId="61" xfId="0" applyFont="1" applyFill="1" applyBorder="1" applyAlignment="1">
      <alignment vertical="top"/>
    </xf>
    <xf numFmtId="0" fontId="10" fillId="2" borderId="0" xfId="0" applyFont="1" applyFill="1" applyAlignment="1">
      <alignment vertical="top" wrapText="1"/>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22" fillId="2" borderId="0" xfId="0" applyFont="1" applyFill="1" applyAlignment="1">
      <alignment horizontal="left" vertical="top" wrapText="1" indent="1"/>
    </xf>
    <xf numFmtId="0" fontId="17" fillId="2" borderId="0" xfId="0" applyFont="1" applyFill="1" applyAlignment="1">
      <alignment vertical="top" wrapText="1"/>
    </xf>
    <xf numFmtId="0" fontId="1" fillId="2" borderId="41" xfId="0" applyFont="1" applyFill="1" applyBorder="1" applyAlignment="1" applyProtection="1">
      <alignment horizontal="left" vertical="top"/>
      <protection locked="0"/>
    </xf>
    <xf numFmtId="0" fontId="1" fillId="2" borderId="57"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58" xfId="0" applyFont="1" applyFill="1" applyBorder="1" applyAlignment="1" applyProtection="1">
      <alignment horizontal="left" vertical="top"/>
      <protection locked="0"/>
    </xf>
    <xf numFmtId="0" fontId="1" fillId="2" borderId="59" xfId="0" applyFont="1" applyFill="1" applyBorder="1" applyAlignment="1" applyProtection="1">
      <alignment horizontal="left" vertical="top"/>
      <protection locked="0"/>
    </xf>
    <xf numFmtId="0" fontId="1" fillId="2" borderId="42" xfId="0" applyFont="1" applyFill="1" applyBorder="1" applyAlignment="1" applyProtection="1">
      <alignment vertical="top" wrapText="1"/>
      <protection locked="0"/>
    </xf>
    <xf numFmtId="0" fontId="1" fillId="2" borderId="60" xfId="0" applyFont="1" applyFill="1" applyBorder="1" applyAlignment="1" applyProtection="1">
      <alignment vertical="top" wrapText="1"/>
      <protection locked="0"/>
    </xf>
    <xf numFmtId="0" fontId="1" fillId="4" borderId="45" xfId="0" applyFont="1" applyFill="1" applyBorder="1" applyAlignment="1">
      <alignment vertical="top"/>
    </xf>
    <xf numFmtId="0" fontId="1" fillId="4" borderId="5" xfId="0" applyFont="1" applyFill="1" applyBorder="1" applyAlignment="1">
      <alignment vertical="top"/>
    </xf>
    <xf numFmtId="0" fontId="1" fillId="4" borderId="42" xfId="0" applyFont="1" applyFill="1" applyBorder="1" applyAlignment="1">
      <alignment vertical="top" wrapText="1"/>
    </xf>
    <xf numFmtId="0" fontId="1" fillId="4" borderId="60" xfId="0" applyFont="1" applyFill="1" applyBorder="1" applyAlignment="1">
      <alignment vertical="top" wrapText="1"/>
    </xf>
    <xf numFmtId="0" fontId="0" fillId="2" borderId="0" xfId="0" applyFill="1" applyAlignment="1">
      <alignment horizontal="left" vertical="top" wrapText="1"/>
    </xf>
    <xf numFmtId="0" fontId="0" fillId="2" borderId="52" xfId="0" applyFill="1" applyBorder="1"/>
    <xf numFmtId="0" fontId="0" fillId="2" borderId="60" xfId="0" applyFill="1" applyBorder="1"/>
    <xf numFmtId="0" fontId="17" fillId="2" borderId="0" xfId="0" applyFont="1" applyFill="1" applyAlignment="1">
      <alignment vertical="top"/>
    </xf>
    <xf numFmtId="0" fontId="1" fillId="4" borderId="42" xfId="0" applyFont="1" applyFill="1" applyBorder="1" applyAlignment="1">
      <alignment horizontal="left" vertical="top"/>
    </xf>
    <xf numFmtId="0" fontId="0" fillId="4" borderId="52" xfId="0" applyFill="1" applyBorder="1"/>
    <xf numFmtId="0" fontId="10" fillId="2" borderId="17" xfId="0" applyFont="1" applyFill="1" applyBorder="1" applyAlignment="1">
      <alignment vertical="top" wrapText="1"/>
    </xf>
    <xf numFmtId="0" fontId="10" fillId="2" borderId="17" xfId="0" applyFont="1" applyFill="1" applyBorder="1" applyAlignment="1">
      <alignment vertical="top"/>
    </xf>
    <xf numFmtId="49" fontId="24" fillId="6" borderId="52" xfId="0" applyNumberFormat="1" applyFont="1" applyFill="1" applyBorder="1" applyAlignment="1">
      <alignment horizontal="left"/>
    </xf>
    <xf numFmtId="0" fontId="0" fillId="6" borderId="52" xfId="0" applyFill="1" applyBorder="1"/>
    <xf numFmtId="0" fontId="24" fillId="2" borderId="52" xfId="0" applyFont="1" applyFill="1" applyBorder="1" applyAlignment="1">
      <alignment horizontal="left"/>
    </xf>
    <xf numFmtId="0" fontId="24" fillId="2" borderId="52" xfId="0" applyFont="1" applyFill="1" applyBorder="1" applyAlignment="1">
      <alignment horizontal="left" wrapText="1"/>
    </xf>
    <xf numFmtId="0" fontId="0" fillId="2" borderId="50" xfId="0" applyFill="1" applyBorder="1" applyAlignment="1">
      <alignment wrapText="1"/>
    </xf>
    <xf numFmtId="0" fontId="0" fillId="2" borderId="52" xfId="0" applyFill="1" applyBorder="1" applyAlignment="1">
      <alignment wrapText="1"/>
    </xf>
    <xf numFmtId="49" fontId="7" fillId="4" borderId="61" xfId="0" applyNumberFormat="1" applyFont="1" applyFill="1" applyBorder="1" applyAlignment="1">
      <alignment horizontal="center" wrapText="1"/>
    </xf>
    <xf numFmtId="49" fontId="7" fillId="4" borderId="16" xfId="0" applyNumberFormat="1" applyFont="1" applyFill="1" applyBorder="1" applyAlignment="1">
      <alignment horizontal="center" wrapText="1"/>
    </xf>
    <xf numFmtId="0" fontId="26" fillId="7" borderId="60" xfId="0" applyFont="1" applyFill="1" applyBorder="1" applyAlignment="1">
      <alignment horizontal="center" vertical="center"/>
    </xf>
    <xf numFmtId="0" fontId="26" fillId="8" borderId="20" xfId="0" applyFont="1" applyFill="1" applyBorder="1" applyAlignment="1">
      <alignment horizontal="center" vertical="center"/>
    </xf>
    <xf numFmtId="0" fontId="26" fillId="8" borderId="60" xfId="0" applyFont="1" applyFill="1" applyBorder="1" applyAlignment="1">
      <alignment horizontal="center" vertical="center"/>
    </xf>
    <xf numFmtId="0" fontId="1" fillId="6" borderId="42" xfId="0" applyFont="1" applyFill="1" applyBorder="1" applyAlignment="1" applyProtection="1">
      <alignment vertical="top" wrapText="1"/>
      <protection locked="0"/>
    </xf>
    <xf numFmtId="0" fontId="1" fillId="2" borderId="52" xfId="0" applyFont="1" applyFill="1" applyBorder="1" applyAlignment="1" applyProtection="1">
      <alignment vertical="top" wrapText="1"/>
      <protection locked="0"/>
    </xf>
    <xf numFmtId="0" fontId="1" fillId="3" borderId="42" xfId="0" applyFont="1" applyFill="1" applyBorder="1" applyAlignment="1" applyProtection="1">
      <alignment vertical="top" wrapText="1"/>
      <protection locked="0"/>
    </xf>
    <xf numFmtId="0" fontId="1" fillId="2" borderId="52" xfId="0" applyFont="1" applyFill="1" applyBorder="1" applyAlignment="1">
      <alignment vertical="top" wrapText="1"/>
    </xf>
    <xf numFmtId="0" fontId="24" fillId="9" borderId="50" xfId="0" applyFont="1" applyFill="1" applyBorder="1" applyAlignment="1">
      <alignment horizontal="left"/>
    </xf>
    <xf numFmtId="0" fontId="0" fillId="2" borderId="50" xfId="0" applyFill="1" applyBorder="1"/>
    <xf numFmtId="3" fontId="1" fillId="6" borderId="46" xfId="0" applyNumberFormat="1" applyFont="1" applyFill="1" applyBorder="1" applyProtection="1">
      <protection locked="0"/>
    </xf>
    <xf numFmtId="0" fontId="0" fillId="2" borderId="62" xfId="0" applyFill="1" applyBorder="1"/>
    <xf numFmtId="3" fontId="1" fillId="6" borderId="41" xfId="0" applyNumberFormat="1" applyFont="1" applyFill="1" applyBorder="1" applyProtection="1">
      <protection locked="0"/>
    </xf>
    <xf numFmtId="0" fontId="0" fillId="2" borderId="3" xfId="0" applyFill="1" applyBorder="1"/>
    <xf numFmtId="3" fontId="1" fillId="6" borderId="22" xfId="0" applyNumberFormat="1" applyFont="1" applyFill="1" applyBorder="1" applyProtection="1">
      <protection locked="0"/>
    </xf>
    <xf numFmtId="0" fontId="0" fillId="2" borderId="16" xfId="0" applyFill="1" applyBorder="1"/>
    <xf numFmtId="0" fontId="0" fillId="2" borderId="0" xfId="0" applyFill="1" applyAlignment="1">
      <alignment horizontal="left" vertical="top" indent="1"/>
    </xf>
    <xf numFmtId="0" fontId="27" fillId="2" borderId="0" xfId="0" applyFont="1" applyFill="1" applyAlignment="1">
      <alignment vertical="top"/>
    </xf>
    <xf numFmtId="0" fontId="0" fillId="2" borderId="0" xfId="0" applyFill="1" applyAlignment="1">
      <alignment vertical="top"/>
    </xf>
    <xf numFmtId="0" fontId="1" fillId="4" borderId="40" xfId="0" applyFont="1" applyFill="1" applyBorder="1" applyAlignment="1">
      <alignment horizontal="right" vertical="top"/>
    </xf>
    <xf numFmtId="0" fontId="1" fillId="4" borderId="50" xfId="0" applyFont="1" applyFill="1" applyBorder="1"/>
    <xf numFmtId="0" fontId="1" fillId="4" borderId="45" xfId="0" applyFont="1" applyFill="1" applyBorder="1" applyAlignment="1">
      <alignment horizontal="right" vertical="top"/>
    </xf>
    <xf numFmtId="0" fontId="1" fillId="4" borderId="0" xfId="0" applyFont="1" applyFill="1"/>
    <xf numFmtId="0" fontId="7" fillId="4" borderId="49" xfId="0" applyFont="1" applyFill="1" applyBorder="1" applyAlignment="1">
      <alignment horizontal="center"/>
    </xf>
    <xf numFmtId="0" fontId="27" fillId="4" borderId="39" xfId="0" applyFont="1" applyFill="1" applyBorder="1" applyAlignment="1">
      <alignment horizontal="center"/>
    </xf>
    <xf numFmtId="0" fontId="24" fillId="4" borderId="42" xfId="0" applyFont="1" applyFill="1" applyBorder="1" applyAlignment="1">
      <alignment horizontal="center"/>
    </xf>
    <xf numFmtId="0" fontId="24" fillId="4" borderId="52" xfId="0" applyFont="1" applyFill="1" applyBorder="1" applyAlignment="1">
      <alignment horizontal="center"/>
    </xf>
    <xf numFmtId="0" fontId="24" fillId="2" borderId="50" xfId="0" applyFont="1" applyFill="1" applyBorder="1" applyAlignment="1">
      <alignment wrapText="1"/>
    </xf>
    <xf numFmtId="0" fontId="3" fillId="2" borderId="50" xfId="0" applyFont="1" applyFill="1" applyBorder="1"/>
    <xf numFmtId="0" fontId="24" fillId="2" borderId="50" xfId="0" applyFont="1" applyFill="1" applyBorder="1"/>
    <xf numFmtId="0" fontId="6" fillId="2" borderId="0" xfId="0" applyFont="1" applyFill="1" applyAlignment="1">
      <alignment horizontal="left" vertical="top" wrapText="1"/>
    </xf>
    <xf numFmtId="0" fontId="6" fillId="2" borderId="0" xfId="0" applyFont="1" applyFill="1" applyAlignment="1">
      <alignment horizontal="left"/>
    </xf>
    <xf numFmtId="0" fontId="1" fillId="2" borderId="0" xfId="0" applyFont="1" applyFill="1" applyAlignment="1">
      <alignment horizontal="left" vertical="top" indent="1"/>
    </xf>
    <xf numFmtId="0" fontId="0" fillId="2" borderId="52" xfId="0" applyFill="1" applyBorder="1" applyAlignment="1">
      <alignment vertical="top" wrapText="1"/>
    </xf>
    <xf numFmtId="0" fontId="0" fillId="2" borderId="60" xfId="0" applyFill="1" applyBorder="1" applyAlignment="1">
      <alignment vertical="top" wrapText="1"/>
    </xf>
    <xf numFmtId="0" fontId="10" fillId="2" borderId="0" xfId="0" applyFont="1" applyFill="1" applyAlignment="1">
      <alignment vertical="top"/>
    </xf>
    <xf numFmtId="49" fontId="24" fillId="2" borderId="17" xfId="0" applyNumberFormat="1" applyFont="1" applyFill="1" applyBorder="1" applyAlignment="1">
      <alignment horizontal="left"/>
    </xf>
    <xf numFmtId="0" fontId="0" fillId="2" borderId="17" xfId="0" applyFill="1" applyBorder="1"/>
    <xf numFmtId="0" fontId="24" fillId="2" borderId="50" xfId="0" applyFont="1" applyFill="1" applyBorder="1" applyAlignment="1">
      <alignment horizontal="left"/>
    </xf>
    <xf numFmtId="0" fontId="24" fillId="2" borderId="0" xfId="0" applyFont="1" applyFill="1" applyAlignment="1">
      <alignment horizontal="left" wrapText="1"/>
    </xf>
    <xf numFmtId="0" fontId="0" fillId="2" borderId="0" xfId="0" applyFill="1" applyAlignment="1">
      <alignment wrapText="1"/>
    </xf>
    <xf numFmtId="49" fontId="24" fillId="4" borderId="36" xfId="0" applyNumberFormat="1" applyFont="1" applyFill="1" applyBorder="1" applyAlignment="1">
      <alignment horizontal="center"/>
    </xf>
    <xf numFmtId="49" fontId="24" fillId="4" borderId="37" xfId="0" applyNumberFormat="1" applyFont="1" applyFill="1" applyBorder="1" applyAlignment="1">
      <alignment horizontal="center"/>
    </xf>
    <xf numFmtId="49" fontId="7" fillId="4" borderId="49" xfId="0" applyNumberFormat="1" applyFont="1" applyFill="1" applyBorder="1" applyAlignment="1">
      <alignment horizontal="center" wrapText="1"/>
    </xf>
    <xf numFmtId="0" fontId="1" fillId="4" borderId="39" xfId="0" applyFont="1" applyFill="1" applyBorder="1" applyAlignment="1">
      <alignment horizontal="center"/>
    </xf>
    <xf numFmtId="49" fontId="7" fillId="4" borderId="63" xfId="0" applyNumberFormat="1" applyFont="1" applyFill="1" applyBorder="1" applyAlignment="1">
      <alignment horizontal="center" wrapText="1"/>
    </xf>
    <xf numFmtId="0" fontId="6" fillId="4" borderId="23" xfId="0" applyFont="1" applyFill="1" applyBorder="1" applyAlignment="1">
      <alignment horizontal="center" wrapText="1"/>
    </xf>
    <xf numFmtId="49" fontId="7" fillId="4" borderId="21" xfId="0" applyNumberFormat="1" applyFont="1" applyFill="1" applyBorder="1" applyAlignment="1">
      <alignment horizontal="center" wrapText="1"/>
    </xf>
    <xf numFmtId="0" fontId="1" fillId="4" borderId="26" xfId="0" applyFont="1" applyFill="1" applyBorder="1" applyAlignment="1">
      <alignment horizontal="center"/>
    </xf>
    <xf numFmtId="0" fontId="14" fillId="2" borderId="52" xfId="0" applyFont="1" applyFill="1" applyBorder="1" applyAlignment="1">
      <alignment vertical="top" wrapText="1"/>
    </xf>
    <xf numFmtId="0" fontId="14" fillId="2" borderId="60" xfId="0" applyFont="1" applyFill="1" applyBorder="1" applyAlignment="1">
      <alignment vertical="top" wrapText="1"/>
    </xf>
    <xf numFmtId="0" fontId="24" fillId="4" borderId="42" xfId="0" applyFont="1" applyFill="1" applyBorder="1" applyAlignment="1">
      <alignment horizontal="center" vertical="top"/>
    </xf>
    <xf numFmtId="0" fontId="28" fillId="4" borderId="52" xfId="0" applyFont="1" applyFill="1" applyBorder="1" applyAlignment="1">
      <alignment horizontal="center" vertical="top"/>
    </xf>
    <xf numFmtId="0" fontId="28" fillId="4" borderId="60" xfId="0" applyFont="1" applyFill="1" applyBorder="1" applyAlignment="1">
      <alignment horizontal="center" vertical="top"/>
    </xf>
    <xf numFmtId="0" fontId="7" fillId="4" borderId="49" xfId="0" applyFont="1" applyFill="1" applyBorder="1" applyAlignment="1">
      <alignment horizontal="center" wrapText="1"/>
    </xf>
    <xf numFmtId="0" fontId="10" fillId="4" borderId="49" xfId="0" applyFont="1" applyFill="1" applyBorder="1" applyAlignment="1">
      <alignment vertical="top" wrapText="1"/>
    </xf>
    <xf numFmtId="0" fontId="0" fillId="4" borderId="39" xfId="0" applyFill="1" applyBorder="1" applyAlignment="1">
      <alignment wrapText="1"/>
    </xf>
    <xf numFmtId="0" fontId="7" fillId="2" borderId="52" xfId="0" applyFont="1" applyFill="1" applyBorder="1" applyAlignment="1">
      <alignment wrapText="1"/>
    </xf>
    <xf numFmtId="49" fontId="7" fillId="4" borderId="46" xfId="0" applyNumberFormat="1" applyFont="1" applyFill="1" applyBorder="1" applyAlignment="1">
      <alignment horizontal="center" wrapText="1"/>
    </xf>
    <xf numFmtId="49" fontId="7" fillId="4" borderId="64" xfId="0" applyNumberFormat="1" applyFont="1" applyFill="1" applyBorder="1" applyAlignment="1">
      <alignment horizontal="center" wrapText="1"/>
    </xf>
    <xf numFmtId="49" fontId="7" fillId="4" borderId="12"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0" fontId="29" fillId="10" borderId="0" xfId="0" applyFont="1" applyFill="1" applyAlignment="1">
      <alignment horizontal="left" vertical="center" wrapText="1"/>
    </xf>
    <xf numFmtId="0" fontId="0" fillId="2"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4">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3">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search.aaup.org/"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1.xml"/><Relationship Id="rId4" Type="http://schemas.openxmlformats.org/officeDocument/2006/relationships/hyperlink" Target="https://research.aaup.org/instruc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research.aaup.org/faq" TargetMode="External"/><Relationship Id="rId3" Type="http://schemas.openxmlformats.org/officeDocument/2006/relationships/hyperlink" Target="https://research.aaup.org/instructions" TargetMode="External"/><Relationship Id="rId7" Type="http://schemas.openxmlformats.org/officeDocument/2006/relationships/hyperlink" Target="https://research.aaup.org/faq"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faq" TargetMode="External"/><Relationship Id="rId5" Type="http://schemas.openxmlformats.org/officeDocument/2006/relationships/hyperlink" Target="https://research.aaup.org/instructions" TargetMode="External"/><Relationship Id="rId4" Type="http://schemas.openxmlformats.org/officeDocument/2006/relationships/hyperlink" Target="https://research.aaup.org/instructions"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5"/>
  <sheetViews>
    <sheetView showGridLines="0" workbookViewId="0"/>
  </sheetViews>
  <sheetFormatPr defaultColWidth="8.7109375" defaultRowHeight="15" x14ac:dyDescent="0.25"/>
  <cols>
    <col min="1" max="1" width="120.7109375" customWidth="1"/>
  </cols>
  <sheetData>
    <row r="1" spans="1:1" ht="80.099999999999994" customHeight="1" x14ac:dyDescent="0.25">
      <c r="A1" s="100" t="s">
        <v>0</v>
      </c>
    </row>
    <row r="2" spans="1:1" x14ac:dyDescent="0.25">
      <c r="A2" s="101" t="s">
        <v>1</v>
      </c>
    </row>
    <row r="3" spans="1:1" x14ac:dyDescent="0.25">
      <c r="A3" s="137" t="s">
        <v>2</v>
      </c>
    </row>
    <row r="4" spans="1:1" x14ac:dyDescent="0.25">
      <c r="A4" s="137" t="s">
        <v>3</v>
      </c>
    </row>
    <row r="5" spans="1:1" ht="16.149999999999999" customHeight="1" x14ac:dyDescent="0.25">
      <c r="A5" s="175" t="s">
        <v>4</v>
      </c>
    </row>
    <row r="6" spans="1:1" ht="145.15" customHeight="1" x14ac:dyDescent="0.25">
      <c r="A6" s="132" t="s">
        <v>5</v>
      </c>
    </row>
    <row r="7" spans="1:1" ht="17.45" customHeight="1" x14ac:dyDescent="0.25">
      <c r="A7" s="131" t="s">
        <v>6</v>
      </c>
    </row>
    <row r="8" spans="1:1" ht="66.599999999999994" customHeight="1" x14ac:dyDescent="0.25">
      <c r="A8" s="132" t="s">
        <v>7</v>
      </c>
    </row>
    <row r="9" spans="1:1" ht="16.149999999999999" customHeight="1" x14ac:dyDescent="0.25">
      <c r="A9" s="174" t="s">
        <v>8</v>
      </c>
    </row>
    <row r="10" spans="1:1" ht="52.9" customHeight="1" x14ac:dyDescent="0.25">
      <c r="A10" s="133" t="s">
        <v>9</v>
      </c>
    </row>
    <row r="11" spans="1:1" ht="17.45" customHeight="1" x14ac:dyDescent="0.25">
      <c r="A11" s="131" t="s">
        <v>10</v>
      </c>
    </row>
    <row r="12" spans="1:1" ht="93" customHeight="1" x14ac:dyDescent="0.25">
      <c r="A12" s="134" t="s">
        <v>11</v>
      </c>
    </row>
    <row r="13" spans="1:1" ht="16.149999999999999" customHeight="1" x14ac:dyDescent="0.25">
      <c r="A13" s="174" t="s">
        <v>12</v>
      </c>
    </row>
    <row r="14" spans="1:1" ht="225" customHeight="1" x14ac:dyDescent="0.25">
      <c r="A14" s="135" t="s">
        <v>13</v>
      </c>
    </row>
    <row r="15" spans="1:1" x14ac:dyDescent="0.25">
      <c r="A15" s="1" t="s">
        <v>14</v>
      </c>
    </row>
  </sheetData>
  <sheetProtection sheet="1" objects="1" scenarios="1" formatCells="0" formatColumns="0" formatRows="0" insertColumns="0" insertRows="0" insertHyperlinks="0" deleteColumns="0" deleteRows="0" sort="0" autoFilter="0" pivotTables="0"/>
  <hyperlinks>
    <hyperlink ref="A3" r:id="rId1" xr:uid="{00000000-0004-0000-0000-000000000000}"/>
    <hyperlink ref="A4" r:id="rId2" xr:uid="{00000000-0004-0000-0000-000001000000}"/>
    <hyperlink ref="A11" r:id="rId3" xr:uid="{00000000-0004-0000-0000-000002000000}"/>
    <hyperlink ref="A7" r:id="rId4" location="registration" xr:uid="{00000000-0004-0000-0000-000003000000}"/>
  </hyperlinks>
  <pageMargins left="0.7" right="0.7" top="0.75" bottom="0.75" header="0.3" footer="0.3"/>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650"/>
  <sheetViews>
    <sheetView showGridLines="0" workbookViewId="0">
      <selection activeCell="E1" sqref="E1"/>
    </sheetView>
  </sheetViews>
  <sheetFormatPr defaultColWidth="8.7109375" defaultRowHeight="15" x14ac:dyDescent="0.25"/>
  <cols>
    <col min="1" max="1" width="18.7109375" customWidth="1"/>
    <col min="2" max="3" width="30.7109375" customWidth="1"/>
    <col min="4" max="4" width="40.7109375" customWidth="1"/>
  </cols>
  <sheetData>
    <row r="1" spans="1:7" ht="80.099999999999994" customHeight="1" x14ac:dyDescent="0.25">
      <c r="A1" s="207" t="s">
        <v>15</v>
      </c>
      <c r="B1" s="207"/>
      <c r="C1" s="207"/>
      <c r="D1" s="207"/>
    </row>
    <row r="2" spans="1:7" x14ac:dyDescent="0.25">
      <c r="A2" s="208" t="s">
        <v>16</v>
      </c>
      <c r="B2" s="209"/>
      <c r="C2" s="209"/>
      <c r="D2" s="209"/>
      <c r="E2" s="102"/>
      <c r="F2" s="102"/>
      <c r="G2" s="102"/>
    </row>
    <row r="3" spans="1:7" x14ac:dyDescent="0.25">
      <c r="A3" s="210" t="s">
        <v>17</v>
      </c>
      <c r="B3" s="210"/>
      <c r="C3" s="210"/>
      <c r="D3" s="210"/>
      <c r="E3" s="19"/>
      <c r="F3" s="19"/>
      <c r="G3" s="19"/>
    </row>
    <row r="4" spans="1:7" x14ac:dyDescent="0.25">
      <c r="A4" s="210" t="s">
        <v>18</v>
      </c>
      <c r="B4" s="210"/>
      <c r="C4" s="210"/>
      <c r="D4" s="210"/>
      <c r="E4" s="19"/>
      <c r="F4" s="19"/>
      <c r="G4" s="19"/>
    </row>
    <row r="5" spans="1:7" x14ac:dyDescent="0.25">
      <c r="A5" s="211" t="s">
        <v>19</v>
      </c>
      <c r="B5" s="211"/>
      <c r="C5" s="211"/>
      <c r="D5" s="211"/>
    </row>
    <row r="6" spans="1:7" s="1" customFormat="1" ht="30" customHeight="1" x14ac:dyDescent="0.2">
      <c r="A6" s="206" t="s">
        <v>20</v>
      </c>
      <c r="B6" s="206"/>
      <c r="C6" s="206"/>
      <c r="D6" s="206"/>
    </row>
    <row r="7" spans="1:7" ht="15" customHeight="1" x14ac:dyDescent="0.25">
      <c r="A7" s="90" t="s">
        <v>21</v>
      </c>
      <c r="B7" s="109">
        <v>377555</v>
      </c>
      <c r="C7" s="204" t="s">
        <v>22</v>
      </c>
      <c r="D7" s="205"/>
    </row>
    <row r="8" spans="1:7" ht="15" customHeight="1" x14ac:dyDescent="0.25">
      <c r="A8" s="91" t="s">
        <v>23</v>
      </c>
      <c r="B8" s="212" t="s">
        <v>24</v>
      </c>
      <c r="C8" s="213"/>
      <c r="D8" s="118" t="s">
        <v>22</v>
      </c>
    </row>
    <row r="9" spans="1:7" ht="15" customHeight="1" x14ac:dyDescent="0.25">
      <c r="A9" s="91" t="s">
        <v>25</v>
      </c>
      <c r="B9" s="212"/>
      <c r="C9" s="214"/>
      <c r="D9" s="24" t="s">
        <v>26</v>
      </c>
    </row>
    <row r="10" spans="1:7" ht="15" customHeight="1" x14ac:dyDescent="0.25">
      <c r="A10" s="91" t="s">
        <v>27</v>
      </c>
      <c r="B10" s="212"/>
      <c r="C10" s="214"/>
      <c r="D10" s="24" t="s">
        <v>26</v>
      </c>
    </row>
    <row r="11" spans="1:7" ht="15" customHeight="1" x14ac:dyDescent="0.25">
      <c r="A11" s="91" t="s">
        <v>28</v>
      </c>
      <c r="B11" s="215"/>
      <c r="C11" s="216"/>
      <c r="D11" s="24" t="s">
        <v>26</v>
      </c>
    </row>
    <row r="12" spans="1:7" ht="15" customHeight="1" x14ac:dyDescent="0.25">
      <c r="A12" s="91" t="s">
        <v>29</v>
      </c>
      <c r="B12" s="110" t="s">
        <v>30</v>
      </c>
      <c r="C12" s="121"/>
      <c r="D12" s="117"/>
    </row>
    <row r="13" spans="1:7" ht="15" customHeight="1" x14ac:dyDescent="0.25">
      <c r="A13" s="106"/>
      <c r="B13" s="111"/>
      <c r="C13" s="122"/>
      <c r="D13" s="117"/>
    </row>
    <row r="14" spans="1:7" ht="15" customHeight="1" x14ac:dyDescent="0.25">
      <c r="A14" s="91" t="s">
        <v>31</v>
      </c>
      <c r="B14" s="112" t="s">
        <v>32</v>
      </c>
      <c r="C14" s="219" t="s">
        <v>22</v>
      </c>
      <c r="D14" s="220"/>
    </row>
    <row r="15" spans="1:7" ht="15" customHeight="1" x14ac:dyDescent="0.25">
      <c r="A15" s="107"/>
      <c r="B15" s="113"/>
      <c r="C15" s="115"/>
      <c r="D15" s="117"/>
    </row>
    <row r="16" spans="1:7" ht="15" customHeight="1" x14ac:dyDescent="0.25">
      <c r="A16" s="91" t="s">
        <v>33</v>
      </c>
      <c r="B16" s="112" t="s">
        <v>34</v>
      </c>
      <c r="C16" s="219" t="s">
        <v>22</v>
      </c>
      <c r="D16" s="220"/>
    </row>
    <row r="17" spans="1:4" s="1" customFormat="1" ht="15" customHeight="1" x14ac:dyDescent="0.2">
      <c r="A17" s="107"/>
      <c r="B17" s="113"/>
      <c r="C17" s="115"/>
      <c r="D17" s="24"/>
    </row>
    <row r="18" spans="1:4" ht="15" customHeight="1" x14ac:dyDescent="0.25">
      <c r="A18" s="91" t="s">
        <v>35</v>
      </c>
      <c r="B18" s="112" t="s">
        <v>36</v>
      </c>
      <c r="C18" s="219" t="s">
        <v>37</v>
      </c>
      <c r="D18" s="220"/>
    </row>
    <row r="19" spans="1:4" ht="15" customHeight="1" x14ac:dyDescent="0.25">
      <c r="A19" s="107"/>
      <c r="B19" s="113"/>
      <c r="C19" s="115"/>
      <c r="D19" s="117"/>
    </row>
    <row r="20" spans="1:4" ht="45" customHeight="1" x14ac:dyDescent="0.25">
      <c r="A20" s="91" t="s">
        <v>38</v>
      </c>
      <c r="B20" s="221"/>
      <c r="C20" s="222"/>
      <c r="D20" s="118" t="s">
        <v>22</v>
      </c>
    </row>
    <row r="21" spans="1:4" ht="15" customHeight="1" x14ac:dyDescent="0.25">
      <c r="A21" s="107"/>
      <c r="B21" s="115"/>
      <c r="C21" s="115"/>
      <c r="D21" s="117"/>
    </row>
    <row r="22" spans="1:4" ht="45" customHeight="1" x14ac:dyDescent="0.25">
      <c r="A22" s="91" t="s">
        <v>39</v>
      </c>
      <c r="B22" s="221"/>
      <c r="C22" s="222"/>
      <c r="D22" s="118" t="s">
        <v>22</v>
      </c>
    </row>
    <row r="23" spans="1:4" ht="15" customHeight="1" x14ac:dyDescent="0.25">
      <c r="A23" s="107"/>
      <c r="B23" s="115"/>
      <c r="C23" s="115"/>
      <c r="D23" s="117"/>
    </row>
    <row r="24" spans="1:4" s="1" customFormat="1" ht="15" customHeight="1" x14ac:dyDescent="0.2">
      <c r="A24" s="91" t="s">
        <v>40</v>
      </c>
      <c r="B24" s="114">
        <v>0.81818181800000001</v>
      </c>
      <c r="C24" s="219" t="s">
        <v>22</v>
      </c>
      <c r="D24" s="220"/>
    </row>
    <row r="25" spans="1:4" s="105" customFormat="1" ht="15" customHeight="1" x14ac:dyDescent="0.25">
      <c r="A25" s="108"/>
      <c r="B25" s="116"/>
      <c r="C25" s="116"/>
      <c r="D25" s="119"/>
    </row>
    <row r="26" spans="1:4" ht="60" customHeight="1" x14ac:dyDescent="0.25">
      <c r="A26" s="40" t="s">
        <v>41</v>
      </c>
      <c r="B26" s="217"/>
      <c r="C26" s="218"/>
      <c r="D26" s="120"/>
    </row>
    <row r="27" spans="1:4" x14ac:dyDescent="0.25">
      <c r="A27" s="1" t="s">
        <v>14</v>
      </c>
    </row>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sheetData>
  <sheetProtection sheet="1" objects="1" scenarios="1" formatCells="0" formatColumns="0" formatRows="0" insertColumns="0" insertRows="0" insertHyperlinks="0" deleteColumns="0" deleteRows="0" sort="0" autoFilter="0" pivotTables="0"/>
  <mergeCells count="18">
    <mergeCell ref="B8:C8"/>
    <mergeCell ref="B9:C9"/>
    <mergeCell ref="B10:C10"/>
    <mergeCell ref="B11:C11"/>
    <mergeCell ref="B26:C26"/>
    <mergeCell ref="C24:D24"/>
    <mergeCell ref="C18:D18"/>
    <mergeCell ref="C16:D16"/>
    <mergeCell ref="C14:D14"/>
    <mergeCell ref="B20:C20"/>
    <mergeCell ref="B22:C22"/>
    <mergeCell ref="C7:D7"/>
    <mergeCell ref="A6:D6"/>
    <mergeCell ref="A1:D1"/>
    <mergeCell ref="A2:D2"/>
    <mergeCell ref="A3:D3"/>
    <mergeCell ref="A4:D4"/>
    <mergeCell ref="A5:D5"/>
  </mergeCells>
  <dataValidations count="1">
    <dataValidation type="decimal" error="Conversion factor must be between .75 and 1.00.  " sqref="B24" xr:uid="{00000000-0002-0000-0100-000000000000}">
      <formula1>0.75</formula1>
      <formula2>1</formula2>
    </dataValidation>
  </dataValidations>
  <hyperlinks>
    <hyperlink ref="A3" r:id="rId1" location="form1" xr:uid="{00000000-0004-0000-0100-000000000000}"/>
    <hyperlink ref="A4" r:id="rId2" location="form1" xr:uid="{00000000-0004-0000-0100-000001000000}"/>
    <hyperlink ref="B3" r:id="rId3" location="form1" display="https://research.aaup.org/instructions - form1" xr:uid="{00000000-0004-0000-0100-000002000000}"/>
    <hyperlink ref="C3" r:id="rId4" location="form1" display="https://research.aaup.org/instructions - form1" xr:uid="{00000000-0004-0000-0100-000003000000}"/>
    <hyperlink ref="D3" r:id="rId5" location="form1" display="https://research.aaup.org/instructions - form1" xr:uid="{00000000-0004-0000-0100-000004000000}"/>
    <hyperlink ref="B4" r:id="rId6" location="form1" display="https://research.aaup.org/faq - form1" xr:uid="{00000000-0004-0000-0100-000005000000}"/>
    <hyperlink ref="C4" r:id="rId7" location="form1" display="https://research.aaup.org/faq - form1" xr:uid="{00000000-0004-0000-0100-000006000000}"/>
    <hyperlink ref="D4" r:id="rId8" location="form1" display="https://research.aaup.org/faq - form1" xr:uid="{00000000-0004-0000-0100-000007000000}"/>
  </hyperlinks>
  <printOptions horizontalCentered="1" verticalCentered="1"/>
  <pageMargins left="0.5" right="0.5" top="0.5" bottom="0.5" header="0.51180555555600005" footer="0.51180555555600005"/>
  <pageSetup fitToHeight="2" orientation="landscape"/>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showGridLines="0" tabSelected="1" workbookViewId="0">
      <selection activeCell="L1" sqref="L1"/>
    </sheetView>
  </sheetViews>
  <sheetFormatPr defaultColWidth="8.7109375" defaultRowHeight="15" x14ac:dyDescent="0.25"/>
  <cols>
    <col min="1" max="1" width="15.7109375" customWidth="1"/>
    <col min="2" max="2" width="12.7109375" customWidth="1"/>
    <col min="3" max="3" width="18.7109375" customWidth="1"/>
    <col min="4" max="7" width="12.7109375" customWidth="1"/>
    <col min="8" max="8" width="18.7109375" customWidth="1"/>
    <col min="9" max="11" width="12.7109375" customWidth="1"/>
  </cols>
  <sheetData>
    <row r="1" spans="1:11" ht="80.099999999999994" customHeight="1" x14ac:dyDescent="0.25">
      <c r="A1" s="207" t="s">
        <v>42</v>
      </c>
      <c r="B1" s="223"/>
      <c r="C1" s="223"/>
      <c r="D1" s="223"/>
      <c r="E1" s="223"/>
      <c r="F1" s="223"/>
      <c r="G1" s="223"/>
      <c r="H1" s="223"/>
      <c r="I1" s="223"/>
      <c r="J1" s="223"/>
      <c r="K1" s="223"/>
    </row>
    <row r="2" spans="1:11" x14ac:dyDescent="0.25">
      <c r="A2" s="208" t="s">
        <v>43</v>
      </c>
      <c r="B2" s="209"/>
      <c r="C2" s="209"/>
      <c r="D2" s="209"/>
      <c r="E2" s="209"/>
      <c r="F2" s="209"/>
      <c r="G2" s="209"/>
      <c r="H2" s="209"/>
      <c r="I2" s="209"/>
      <c r="J2" s="209"/>
      <c r="K2" s="209"/>
    </row>
    <row r="3" spans="1:11" ht="15" customHeight="1" x14ac:dyDescent="0.25">
      <c r="A3" s="210" t="s">
        <v>44</v>
      </c>
      <c r="B3" s="210"/>
      <c r="C3" s="210"/>
      <c r="D3" s="210"/>
      <c r="E3" s="210"/>
      <c r="F3" s="210"/>
      <c r="G3" s="210"/>
      <c r="H3" s="210"/>
      <c r="I3" s="210"/>
      <c r="J3" s="210"/>
      <c r="K3" s="210"/>
    </row>
    <row r="4" spans="1:11" ht="15" customHeight="1" x14ac:dyDescent="0.25">
      <c r="A4" s="210" t="s">
        <v>45</v>
      </c>
      <c r="B4" s="210"/>
      <c r="C4" s="210"/>
      <c r="D4" s="210"/>
      <c r="E4" s="210"/>
      <c r="F4" s="210"/>
      <c r="G4" s="210"/>
      <c r="H4" s="210"/>
      <c r="I4" s="210"/>
      <c r="J4" s="210"/>
      <c r="K4" s="210"/>
    </row>
    <row r="5" spans="1:11" x14ac:dyDescent="0.25">
      <c r="A5" s="211" t="s">
        <v>46</v>
      </c>
      <c r="B5" s="226"/>
      <c r="C5" s="226"/>
      <c r="D5" s="226"/>
      <c r="E5" s="226"/>
      <c r="F5" s="226"/>
      <c r="G5" s="226"/>
      <c r="H5" s="226"/>
      <c r="I5" s="226"/>
      <c r="J5" s="226"/>
      <c r="K5" s="226"/>
    </row>
    <row r="6" spans="1:11" s="1" customFormat="1" ht="90" customHeight="1" x14ac:dyDescent="0.2">
      <c r="A6" s="229" t="s">
        <v>47</v>
      </c>
      <c r="B6" s="230"/>
      <c r="C6" s="230"/>
      <c r="D6" s="230"/>
      <c r="E6" s="230"/>
      <c r="F6" s="230"/>
      <c r="G6" s="230"/>
      <c r="H6" s="230"/>
      <c r="I6" s="230"/>
      <c r="J6" s="230"/>
      <c r="K6" s="230"/>
    </row>
    <row r="7" spans="1:11" s="16" customFormat="1" ht="18.600000000000001" customHeight="1" x14ac:dyDescent="0.25">
      <c r="A7" s="237" t="s">
        <v>48</v>
      </c>
      <c r="B7" s="239" t="s">
        <v>49</v>
      </c>
      <c r="C7" s="239"/>
      <c r="D7" s="239"/>
      <c r="E7" s="239"/>
      <c r="F7" s="239"/>
      <c r="G7" s="240" t="s">
        <v>50</v>
      </c>
      <c r="H7" s="241"/>
      <c r="I7" s="241"/>
      <c r="J7" s="241"/>
      <c r="K7" s="241"/>
    </row>
    <row r="8" spans="1:11" ht="45" customHeight="1" x14ac:dyDescent="0.25">
      <c r="A8" s="238"/>
      <c r="B8" s="20" t="s">
        <v>51</v>
      </c>
      <c r="C8" s="23" t="s">
        <v>52</v>
      </c>
      <c r="D8" s="21" t="s">
        <v>53</v>
      </c>
      <c r="E8" s="21" t="s">
        <v>54</v>
      </c>
      <c r="F8" s="22" t="s">
        <v>55</v>
      </c>
      <c r="G8" s="20" t="s">
        <v>51</v>
      </c>
      <c r="H8" s="23" t="s">
        <v>52</v>
      </c>
      <c r="I8" s="21" t="s">
        <v>53</v>
      </c>
      <c r="J8" s="21" t="s">
        <v>54</v>
      </c>
      <c r="K8" s="22" t="s">
        <v>55</v>
      </c>
    </row>
    <row r="9" spans="1:11" s="15" customFormat="1" ht="16.149999999999999" customHeight="1" x14ac:dyDescent="0.25">
      <c r="A9" s="231" t="s">
        <v>56</v>
      </c>
      <c r="B9" s="232"/>
      <c r="C9" s="232"/>
      <c r="D9" s="232"/>
      <c r="E9" s="232"/>
      <c r="F9" s="232"/>
      <c r="G9" s="232"/>
      <c r="H9" s="232"/>
      <c r="I9" s="232"/>
      <c r="J9" s="232"/>
      <c r="K9" s="232"/>
    </row>
    <row r="10" spans="1:11" x14ac:dyDescent="0.25">
      <c r="A10" s="24" t="s">
        <v>57</v>
      </c>
      <c r="B10" s="2">
        <v>23</v>
      </c>
      <c r="C10" s="2">
        <v>3575673</v>
      </c>
      <c r="D10" s="13">
        <v>4</v>
      </c>
      <c r="E10" s="177">
        <v>0</v>
      </c>
      <c r="F10" s="4">
        <v>19</v>
      </c>
      <c r="G10" s="5">
        <v>25</v>
      </c>
      <c r="H10" s="2">
        <v>3326454</v>
      </c>
      <c r="I10" s="14">
        <v>7</v>
      </c>
      <c r="J10" s="177">
        <v>0</v>
      </c>
      <c r="K10" s="4">
        <v>18</v>
      </c>
    </row>
    <row r="11" spans="1:11" x14ac:dyDescent="0.25">
      <c r="A11" s="25" t="s">
        <v>58</v>
      </c>
      <c r="B11" s="2">
        <v>52</v>
      </c>
      <c r="C11" s="2">
        <v>6121611</v>
      </c>
      <c r="D11" s="14">
        <v>19</v>
      </c>
      <c r="E11" s="2">
        <v>0</v>
      </c>
      <c r="F11" s="4">
        <v>33</v>
      </c>
      <c r="G11" s="5">
        <v>51</v>
      </c>
      <c r="H11" s="2">
        <v>5383521</v>
      </c>
      <c r="I11" s="14">
        <v>23</v>
      </c>
      <c r="J11" s="2">
        <v>0</v>
      </c>
      <c r="K11" s="4">
        <v>28</v>
      </c>
    </row>
    <row r="12" spans="1:11" x14ac:dyDescent="0.25">
      <c r="A12" s="25" t="s">
        <v>59</v>
      </c>
      <c r="B12" s="5">
        <v>17</v>
      </c>
      <c r="C12" s="2">
        <v>1872000</v>
      </c>
      <c r="D12" s="14">
        <v>9</v>
      </c>
      <c r="E12" s="2">
        <v>8</v>
      </c>
      <c r="F12" s="4">
        <v>0</v>
      </c>
      <c r="G12" s="5">
        <v>19</v>
      </c>
      <c r="H12" s="2">
        <v>2124756</v>
      </c>
      <c r="I12" s="14">
        <v>7</v>
      </c>
      <c r="J12" s="2">
        <v>12</v>
      </c>
      <c r="K12" s="4">
        <v>0</v>
      </c>
    </row>
    <row r="13" spans="1:11" x14ac:dyDescent="0.25">
      <c r="A13" s="25" t="s">
        <v>60</v>
      </c>
      <c r="B13" s="5"/>
      <c r="C13" s="2"/>
      <c r="D13" s="14"/>
      <c r="E13" s="2"/>
      <c r="F13" s="4"/>
      <c r="G13" s="5"/>
      <c r="H13" s="2"/>
      <c r="I13" s="14"/>
      <c r="J13" s="2"/>
      <c r="K13" s="4"/>
    </row>
    <row r="14" spans="1:11" x14ac:dyDescent="0.25">
      <c r="A14" s="25" t="s">
        <v>61</v>
      </c>
      <c r="B14" s="5">
        <v>1</v>
      </c>
      <c r="C14" s="2">
        <v>88767</v>
      </c>
      <c r="D14" s="14">
        <v>1</v>
      </c>
      <c r="E14" s="2">
        <v>0</v>
      </c>
      <c r="F14" s="4">
        <v>0</v>
      </c>
      <c r="G14" s="5">
        <v>1</v>
      </c>
      <c r="H14" s="2">
        <v>91134</v>
      </c>
      <c r="I14" s="14">
        <v>1</v>
      </c>
      <c r="J14" s="2">
        <v>0</v>
      </c>
      <c r="K14" s="4">
        <v>0</v>
      </c>
    </row>
    <row r="15" spans="1:11" x14ac:dyDescent="0.25">
      <c r="A15" s="25" t="s">
        <v>62</v>
      </c>
      <c r="B15" s="5"/>
      <c r="C15" s="2"/>
      <c r="D15" s="14"/>
      <c r="E15" s="2"/>
      <c r="F15" s="4"/>
      <c r="G15" s="5"/>
      <c r="H15" s="2"/>
      <c r="I15" s="14"/>
      <c r="J15" s="2"/>
      <c r="K15" s="4"/>
    </row>
    <row r="16" spans="1:11" ht="15" customHeight="1" x14ac:dyDescent="0.25">
      <c r="A16" s="26" t="s">
        <v>63</v>
      </c>
      <c r="B16" s="27">
        <f t="shared" ref="B16:K16" si="0">SUM(B10:B15)</f>
        <v>93</v>
      </c>
      <c r="C16" s="28">
        <f t="shared" si="0"/>
        <v>11658051</v>
      </c>
      <c r="D16" s="176">
        <f t="shared" si="0"/>
        <v>33</v>
      </c>
      <c r="E16" s="28">
        <f t="shared" si="0"/>
        <v>8</v>
      </c>
      <c r="F16" s="29">
        <f t="shared" si="0"/>
        <v>52</v>
      </c>
      <c r="G16" s="27">
        <f t="shared" si="0"/>
        <v>96</v>
      </c>
      <c r="H16" s="28">
        <f t="shared" si="0"/>
        <v>10925865</v>
      </c>
      <c r="I16" s="176">
        <f t="shared" si="0"/>
        <v>38</v>
      </c>
      <c r="J16" s="28">
        <f t="shared" si="0"/>
        <v>12</v>
      </c>
      <c r="K16" s="29">
        <f t="shared" si="0"/>
        <v>46</v>
      </c>
    </row>
    <row r="17" spans="1:11" s="15" customFormat="1" ht="16.149999999999999" customHeight="1" x14ac:dyDescent="0.25">
      <c r="A17" s="233" t="s">
        <v>64</v>
      </c>
      <c r="B17" s="224"/>
      <c r="C17" s="224"/>
      <c r="D17" s="224"/>
      <c r="E17" s="224"/>
      <c r="F17" s="224"/>
      <c r="G17" s="224"/>
      <c r="H17" s="224"/>
      <c r="I17" s="224"/>
      <c r="J17" s="224"/>
      <c r="K17" s="224"/>
    </row>
    <row r="18" spans="1:11" x14ac:dyDescent="0.25">
      <c r="A18" s="24" t="s">
        <v>57</v>
      </c>
      <c r="B18" s="5"/>
      <c r="C18" s="2"/>
      <c r="D18" s="13"/>
      <c r="E18" s="177"/>
      <c r="F18" s="6"/>
      <c r="G18" s="5"/>
      <c r="H18" s="2"/>
      <c r="I18" s="13"/>
      <c r="J18" s="177"/>
      <c r="K18" s="6"/>
    </row>
    <row r="19" spans="1:11" x14ac:dyDescent="0.25">
      <c r="A19" s="25" t="s">
        <v>58</v>
      </c>
      <c r="B19" s="5"/>
      <c r="C19" s="2"/>
      <c r="D19" s="14"/>
      <c r="E19" s="2"/>
      <c r="F19" s="4"/>
      <c r="G19" s="5"/>
      <c r="H19" s="2"/>
      <c r="I19" s="14"/>
      <c r="J19" s="2"/>
      <c r="K19" s="4"/>
    </row>
    <row r="20" spans="1:11" x14ac:dyDescent="0.25">
      <c r="A20" s="25" t="s">
        <v>59</v>
      </c>
      <c r="B20" s="5"/>
      <c r="C20" s="2"/>
      <c r="D20" s="14"/>
      <c r="E20" s="2"/>
      <c r="F20" s="6"/>
      <c r="G20" s="7"/>
      <c r="H20" s="2"/>
      <c r="I20" s="13"/>
      <c r="J20" s="2"/>
      <c r="K20" s="6"/>
    </row>
    <row r="21" spans="1:11" x14ac:dyDescent="0.25">
      <c r="A21" s="25" t="s">
        <v>60</v>
      </c>
      <c r="B21" s="5"/>
      <c r="C21" s="2"/>
      <c r="D21" s="14"/>
      <c r="E21" s="2"/>
      <c r="F21" s="4"/>
      <c r="G21" s="5"/>
      <c r="H21" s="2"/>
      <c r="I21" s="14"/>
      <c r="J21" s="2"/>
      <c r="K21" s="4"/>
    </row>
    <row r="22" spans="1:11" x14ac:dyDescent="0.25">
      <c r="A22" s="25" t="s">
        <v>61</v>
      </c>
      <c r="B22" s="7"/>
      <c r="C22" s="3"/>
      <c r="D22" s="13"/>
      <c r="E22" s="2"/>
      <c r="F22" s="6"/>
      <c r="G22" s="7"/>
      <c r="H22" s="3"/>
      <c r="I22" s="13"/>
      <c r="J22" s="2"/>
      <c r="K22" s="6"/>
    </row>
    <row r="23" spans="1:11" x14ac:dyDescent="0.25">
      <c r="A23" s="25" t="s">
        <v>62</v>
      </c>
      <c r="B23" s="5"/>
      <c r="C23" s="2"/>
      <c r="D23" s="14"/>
      <c r="E23" s="2"/>
      <c r="F23" s="4"/>
      <c r="G23" s="5"/>
      <c r="H23" s="2"/>
      <c r="I23" s="14"/>
      <c r="J23" s="2"/>
      <c r="K23" s="4"/>
    </row>
    <row r="24" spans="1:11" ht="15" customHeight="1" x14ac:dyDescent="0.25">
      <c r="A24" s="26" t="s">
        <v>63</v>
      </c>
      <c r="B24" s="30">
        <f t="shared" ref="B24:K24" si="1">SUM(B18:B23)</f>
        <v>0</v>
      </c>
      <c r="C24" s="31">
        <f t="shared" si="1"/>
        <v>0</v>
      </c>
      <c r="D24" s="178">
        <f t="shared" si="1"/>
        <v>0</v>
      </c>
      <c r="E24" s="31">
        <f t="shared" si="1"/>
        <v>0</v>
      </c>
      <c r="F24" s="32">
        <f t="shared" si="1"/>
        <v>0</v>
      </c>
      <c r="G24" s="30">
        <f t="shared" si="1"/>
        <v>0</v>
      </c>
      <c r="H24" s="31">
        <f t="shared" si="1"/>
        <v>0</v>
      </c>
      <c r="I24" s="178">
        <f t="shared" si="1"/>
        <v>0</v>
      </c>
      <c r="J24" s="31">
        <f t="shared" si="1"/>
        <v>0</v>
      </c>
      <c r="K24" s="32">
        <f t="shared" si="1"/>
        <v>0</v>
      </c>
    </row>
    <row r="25" spans="1:11" s="15" customFormat="1" ht="33" customHeight="1" x14ac:dyDescent="0.25">
      <c r="A25" s="234" t="s">
        <v>65</v>
      </c>
      <c r="B25" s="235"/>
      <c r="C25" s="235"/>
      <c r="D25" s="235"/>
      <c r="E25" s="236"/>
      <c r="F25" s="236"/>
      <c r="G25" s="236"/>
      <c r="H25" s="236"/>
      <c r="I25" s="236"/>
      <c r="J25" s="236"/>
      <c r="K25" s="236"/>
    </row>
    <row r="26" spans="1:11" x14ac:dyDescent="0.25">
      <c r="A26" s="72" t="s">
        <v>57</v>
      </c>
      <c r="B26" s="124">
        <f t="shared" ref="B26:B31" si="2">B10+B18</f>
        <v>23</v>
      </c>
      <c r="C26" s="125">
        <f>C10+(C18*IF(AND('Form 1'!$B$24&gt;0,'Form 1'!$B$24&lt;=1),'Form 1'!$B$24,1))</f>
        <v>3575673</v>
      </c>
      <c r="D26" s="179">
        <f t="shared" ref="D26:G31" si="3">D10+D18</f>
        <v>4</v>
      </c>
      <c r="E26" s="179">
        <f t="shared" si="3"/>
        <v>0</v>
      </c>
      <c r="F26" s="126">
        <f t="shared" si="3"/>
        <v>19</v>
      </c>
      <c r="G26" s="35">
        <f t="shared" si="3"/>
        <v>25</v>
      </c>
      <c r="H26" s="125">
        <f>H10+(H18*IF(AND('Form 1'!$B$24&gt;0,'Form 1'!$B$24&lt;=1),'Form 1'!$B$24,1))</f>
        <v>3326454</v>
      </c>
      <c r="I26" s="179">
        <f t="shared" ref="I26:K31" si="4">I10+I18</f>
        <v>7</v>
      </c>
      <c r="J26" s="182">
        <f t="shared" si="4"/>
        <v>0</v>
      </c>
      <c r="K26" s="126">
        <f t="shared" si="4"/>
        <v>18</v>
      </c>
    </row>
    <row r="27" spans="1:11" x14ac:dyDescent="0.25">
      <c r="A27" s="73" t="s">
        <v>58</v>
      </c>
      <c r="B27" s="127">
        <f t="shared" si="2"/>
        <v>52</v>
      </c>
      <c r="C27" s="123">
        <f>C11+(C19*IF(AND('Form 1'!$B$24&gt;0,'Form 1'!$B$24&lt;=1),'Form 1'!$B$24,1))</f>
        <v>6121611</v>
      </c>
      <c r="D27" s="180">
        <f t="shared" si="3"/>
        <v>19</v>
      </c>
      <c r="E27" s="123">
        <f t="shared" si="3"/>
        <v>0</v>
      </c>
      <c r="F27" s="128">
        <f t="shared" si="3"/>
        <v>33</v>
      </c>
      <c r="G27" s="34">
        <f t="shared" si="3"/>
        <v>51</v>
      </c>
      <c r="H27" s="123">
        <f>H11+(H19*IF(AND('Form 1'!$B$24&gt;0,'Form 1'!$B$24&lt;=1),'Form 1'!$B$24,1))</f>
        <v>5383521</v>
      </c>
      <c r="I27" s="180">
        <f t="shared" si="4"/>
        <v>23</v>
      </c>
      <c r="J27" s="123">
        <f t="shared" si="4"/>
        <v>0</v>
      </c>
      <c r="K27" s="128">
        <f t="shared" si="4"/>
        <v>28</v>
      </c>
    </row>
    <row r="28" spans="1:11" x14ac:dyDescent="0.25">
      <c r="A28" s="73" t="s">
        <v>59</v>
      </c>
      <c r="B28" s="127">
        <f t="shared" si="2"/>
        <v>17</v>
      </c>
      <c r="C28" s="123">
        <f>C12+(C20*IF(AND('Form 1'!$B$24&gt;0,'Form 1'!$B$24&lt;=1),'Form 1'!$B$24,1))</f>
        <v>1872000</v>
      </c>
      <c r="D28" s="180">
        <f t="shared" si="3"/>
        <v>9</v>
      </c>
      <c r="E28" s="183">
        <f t="shared" si="3"/>
        <v>8</v>
      </c>
      <c r="F28" s="128">
        <f t="shared" si="3"/>
        <v>0</v>
      </c>
      <c r="G28" s="35">
        <f t="shared" si="3"/>
        <v>19</v>
      </c>
      <c r="H28" s="123">
        <f>H12+(H20*IF(AND('Form 1'!$B$24&gt;0,'Form 1'!$B$24&lt;=1),'Form 1'!$B$24,1))</f>
        <v>2124756</v>
      </c>
      <c r="I28" s="180">
        <f t="shared" si="4"/>
        <v>7</v>
      </c>
      <c r="J28" s="183">
        <f t="shared" si="4"/>
        <v>12</v>
      </c>
      <c r="K28" s="128">
        <f t="shared" si="4"/>
        <v>0</v>
      </c>
    </row>
    <row r="29" spans="1:11" x14ac:dyDescent="0.25">
      <c r="A29" s="73" t="s">
        <v>60</v>
      </c>
      <c r="B29" s="127">
        <f t="shared" si="2"/>
        <v>0</v>
      </c>
      <c r="C29" s="123">
        <f>C13+(C21*IF(AND('Form 1'!$B$24&gt;0,'Form 1'!$B$24&lt;=1),'Form 1'!$B$24,1))</f>
        <v>0</v>
      </c>
      <c r="D29" s="180">
        <f t="shared" si="3"/>
        <v>0</v>
      </c>
      <c r="E29" s="123">
        <f t="shared" si="3"/>
        <v>0</v>
      </c>
      <c r="F29" s="128">
        <f t="shared" si="3"/>
        <v>0</v>
      </c>
      <c r="G29" s="34">
        <f t="shared" si="3"/>
        <v>0</v>
      </c>
      <c r="H29" s="123">
        <f>H13+(H21*IF(AND('Form 1'!$B$24&gt;0,'Form 1'!$B$24&lt;=1),'Form 1'!$B$24,1))</f>
        <v>0</v>
      </c>
      <c r="I29" s="180">
        <f t="shared" si="4"/>
        <v>0</v>
      </c>
      <c r="J29" s="123">
        <f t="shared" si="4"/>
        <v>0</v>
      </c>
      <c r="K29" s="128">
        <f t="shared" si="4"/>
        <v>0</v>
      </c>
    </row>
    <row r="30" spans="1:11" x14ac:dyDescent="0.25">
      <c r="A30" s="73" t="s">
        <v>61</v>
      </c>
      <c r="B30" s="127">
        <f t="shared" si="2"/>
        <v>1</v>
      </c>
      <c r="C30" s="123">
        <f>C14+(C22*IF(AND('Form 1'!$B$24&gt;0,'Form 1'!$B$24&lt;=1),'Form 1'!$B$24,1))</f>
        <v>88767</v>
      </c>
      <c r="D30" s="180">
        <f t="shared" si="3"/>
        <v>1</v>
      </c>
      <c r="E30" s="183">
        <f t="shared" si="3"/>
        <v>0</v>
      </c>
      <c r="F30" s="128">
        <f t="shared" si="3"/>
        <v>0</v>
      </c>
      <c r="G30" s="35">
        <f t="shared" si="3"/>
        <v>1</v>
      </c>
      <c r="H30" s="123">
        <f>H14+(H22*IF(AND('Form 1'!$B$24&gt;0,'Form 1'!$B$24&lt;=1),'Form 1'!$B$24,1))</f>
        <v>91134</v>
      </c>
      <c r="I30" s="180">
        <f t="shared" si="4"/>
        <v>1</v>
      </c>
      <c r="J30" s="183">
        <f t="shared" si="4"/>
        <v>0</v>
      </c>
      <c r="K30" s="128">
        <f t="shared" si="4"/>
        <v>0</v>
      </c>
    </row>
    <row r="31" spans="1:11" x14ac:dyDescent="0.25">
      <c r="A31" s="73" t="s">
        <v>62</v>
      </c>
      <c r="B31" s="127">
        <f t="shared" si="2"/>
        <v>0</v>
      </c>
      <c r="C31" s="123">
        <f>C15+(C23*IF(AND('Form 1'!$B$24&gt;0,'Form 1'!$B$24&lt;=1),'Form 1'!$B$24,1))</f>
        <v>0</v>
      </c>
      <c r="D31" s="180">
        <f t="shared" si="3"/>
        <v>0</v>
      </c>
      <c r="E31" s="123">
        <f t="shared" si="3"/>
        <v>0</v>
      </c>
      <c r="F31" s="128">
        <f t="shared" si="3"/>
        <v>0</v>
      </c>
      <c r="G31" s="34">
        <f t="shared" si="3"/>
        <v>0</v>
      </c>
      <c r="H31" s="123">
        <f>H15+(H23*IF(AND('Form 1'!$B$24&gt;0,'Form 1'!$B$24&lt;=1),'Form 1'!$B$24,1))</f>
        <v>0</v>
      </c>
      <c r="I31" s="180">
        <f t="shared" si="4"/>
        <v>0</v>
      </c>
      <c r="J31" s="123">
        <f t="shared" si="4"/>
        <v>0</v>
      </c>
      <c r="K31" s="128">
        <f t="shared" si="4"/>
        <v>0</v>
      </c>
    </row>
    <row r="32" spans="1:11" ht="15" customHeight="1" x14ac:dyDescent="0.25">
      <c r="A32" s="74" t="s">
        <v>63</v>
      </c>
      <c r="B32" s="129">
        <f t="shared" ref="B32:K32" si="5">SUM(B26:B31)</f>
        <v>93</v>
      </c>
      <c r="C32" s="33">
        <f t="shared" si="5"/>
        <v>11658051</v>
      </c>
      <c r="D32" s="181">
        <f t="shared" si="5"/>
        <v>33</v>
      </c>
      <c r="E32" s="31">
        <f t="shared" si="5"/>
        <v>8</v>
      </c>
      <c r="F32" s="130">
        <f t="shared" si="5"/>
        <v>52</v>
      </c>
      <c r="G32" s="30">
        <f t="shared" si="5"/>
        <v>96</v>
      </c>
      <c r="H32" s="33">
        <f t="shared" si="5"/>
        <v>10925865</v>
      </c>
      <c r="I32" s="181">
        <f t="shared" si="5"/>
        <v>38</v>
      </c>
      <c r="J32" s="31">
        <f t="shared" si="5"/>
        <v>12</v>
      </c>
      <c r="K32" s="130">
        <f t="shared" si="5"/>
        <v>46</v>
      </c>
    </row>
    <row r="33" spans="1:11" ht="20.100000000000001" customHeight="1" x14ac:dyDescent="0.25">
      <c r="A33" s="1"/>
      <c r="B33" s="1"/>
      <c r="C33" s="1"/>
      <c r="D33" s="1"/>
      <c r="E33" s="1"/>
      <c r="F33" s="1"/>
      <c r="G33" s="1"/>
      <c r="H33" s="1"/>
      <c r="I33" s="1"/>
      <c r="J33" s="1"/>
      <c r="K33" s="1"/>
    </row>
    <row r="34" spans="1:11" ht="20.100000000000001" customHeight="1" x14ac:dyDescent="0.25">
      <c r="A34" s="227" t="s">
        <v>66</v>
      </c>
      <c r="B34" s="228"/>
      <c r="C34" s="228"/>
      <c r="D34" s="228"/>
      <c r="E34" s="228"/>
      <c r="F34" s="36"/>
      <c r="G34" s="1"/>
      <c r="H34" s="1"/>
      <c r="I34" s="1"/>
      <c r="J34" s="1"/>
      <c r="K34" s="1"/>
    </row>
    <row r="35" spans="1:11" ht="15" customHeight="1" x14ac:dyDescent="0.25">
      <c r="A35" s="1"/>
      <c r="B35" s="1"/>
      <c r="C35" s="1"/>
      <c r="D35" s="1"/>
      <c r="E35" s="1"/>
      <c r="F35" s="1"/>
      <c r="G35" s="1"/>
      <c r="H35" s="1"/>
      <c r="I35" s="1"/>
      <c r="J35" s="1"/>
      <c r="K35" s="1"/>
    </row>
    <row r="36" spans="1:11" ht="60" customHeight="1" x14ac:dyDescent="0.25">
      <c r="A36" s="78" t="s">
        <v>41</v>
      </c>
      <c r="B36" s="217"/>
      <c r="C36" s="224"/>
      <c r="D36" s="224"/>
      <c r="E36" s="224"/>
      <c r="F36" s="225"/>
      <c r="G36" s="1"/>
      <c r="H36" s="1"/>
      <c r="I36" s="1"/>
      <c r="J36" s="1"/>
      <c r="K36" s="1"/>
    </row>
    <row r="37" spans="1:11" x14ac:dyDescent="0.25">
      <c r="A37" s="1" t="s">
        <v>67</v>
      </c>
    </row>
    <row r="38" spans="1:11" x14ac:dyDescent="0.25">
      <c r="A38" s="185" t="s">
        <v>68</v>
      </c>
      <c r="B38" s="186" t="s">
        <v>69</v>
      </c>
    </row>
    <row r="39" spans="1:11" x14ac:dyDescent="0.25">
      <c r="A39" s="189"/>
      <c r="B39" s="190" t="s">
        <v>70</v>
      </c>
    </row>
  </sheetData>
  <sheetProtection sheet="1" objects="1" scenarios="1" formatCells="0" formatColumns="0" formatRows="0" insertColumns="0" insertRows="0" insertHyperlinks="0" deleteColumns="0" deleteRows="0" sort="0" autoFilter="0" pivotTables="0"/>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count="1">
    <dataValidation type="list" allowBlank="1" showInputMessage="1" showErrorMessage="1" sqref="F34" xr:uid="{00000000-0002-0000-0200-000000000000}">
      <formula1>$B$38:$B$39</formula1>
    </dataValidation>
  </dataValidations>
  <hyperlinks>
    <hyperlink ref="A4" r:id="rId1" location="form2" xr:uid="{00000000-0004-0000-0200-000000000000}"/>
    <hyperlink ref="A3" r:id="rId2" location="form2" xr:uid="{00000000-0004-0000-0200-000001000000}"/>
  </hyperlinks>
  <pageMargins left="0.7" right="0.7" top="0.75" bottom="0.75" header="0.3" footer="0.3"/>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showGridLines="0" topLeftCell="A5" workbookViewId="0">
      <selection activeCell="C11" sqref="C11"/>
    </sheetView>
  </sheetViews>
  <sheetFormatPr defaultColWidth="9.140625" defaultRowHeight="15" customHeight="1" x14ac:dyDescent="0.25"/>
  <cols>
    <col min="1" max="1" width="45.7109375" style="1" customWidth="1"/>
    <col min="2" max="3" width="20.7109375" style="1" customWidth="1"/>
    <col min="4" max="4" width="20.5703125" style="1" customWidth="1"/>
    <col min="5" max="5" width="9.140625" style="1"/>
  </cols>
  <sheetData>
    <row r="1" spans="1:9" s="18" customFormat="1" ht="80.099999999999994" customHeight="1" x14ac:dyDescent="0.2">
      <c r="A1" s="207" t="s">
        <v>71</v>
      </c>
      <c r="B1" s="223"/>
      <c r="C1" s="223"/>
      <c r="D1" s="223"/>
      <c r="E1" s="37"/>
      <c r="F1" s="37"/>
      <c r="G1" s="47"/>
      <c r="H1" s="47"/>
      <c r="I1" s="47"/>
    </row>
    <row r="2" spans="1:9" s="18" customFormat="1" ht="14.45" customHeight="1" x14ac:dyDescent="0.25">
      <c r="A2" s="208" t="s">
        <v>72</v>
      </c>
      <c r="B2" s="209"/>
      <c r="C2" s="209"/>
      <c r="D2" s="209"/>
      <c r="E2" s="194"/>
      <c r="F2" s="194"/>
      <c r="G2" s="194"/>
      <c r="H2" s="194"/>
      <c r="I2" s="194"/>
    </row>
    <row r="3" spans="1:9" ht="14.45" customHeight="1" x14ac:dyDescent="0.25">
      <c r="A3" s="210" t="s">
        <v>73</v>
      </c>
      <c r="B3" s="254"/>
      <c r="C3" s="254"/>
      <c r="D3" s="254"/>
      <c r="E3" s="195"/>
      <c r="F3" s="195"/>
      <c r="G3" s="195"/>
      <c r="H3" s="195"/>
      <c r="I3" s="195"/>
    </row>
    <row r="4" spans="1:9" ht="14.45" customHeight="1" x14ac:dyDescent="0.25">
      <c r="A4" s="210" t="s">
        <v>74</v>
      </c>
      <c r="B4" s="254"/>
      <c r="C4" s="254"/>
      <c r="D4" s="254"/>
      <c r="E4" s="195"/>
      <c r="F4" s="195"/>
      <c r="G4" s="195"/>
      <c r="H4" s="195"/>
      <c r="I4" s="195"/>
    </row>
    <row r="5" spans="1:9" ht="30" customHeight="1" x14ac:dyDescent="0.25">
      <c r="A5" s="211" t="s">
        <v>75</v>
      </c>
      <c r="B5" s="255"/>
      <c r="C5" s="255"/>
      <c r="D5" s="256"/>
      <c r="E5" s="19"/>
      <c r="F5" s="19"/>
      <c r="G5" s="19"/>
      <c r="H5" s="19"/>
      <c r="I5" s="19"/>
    </row>
    <row r="6" spans="1:9" ht="90" customHeight="1" x14ac:dyDescent="0.25">
      <c r="A6" s="206" t="s">
        <v>76</v>
      </c>
      <c r="B6" s="256"/>
      <c r="C6" s="256"/>
      <c r="D6" s="256"/>
      <c r="E6" s="38"/>
      <c r="F6" s="38"/>
      <c r="G6" s="19"/>
      <c r="H6" s="19"/>
      <c r="I6" s="19"/>
    </row>
    <row r="7" spans="1:9" ht="16.149999999999999" customHeight="1" x14ac:dyDescent="0.25">
      <c r="A7" s="261" t="s">
        <v>77</v>
      </c>
      <c r="B7" s="263" t="s">
        <v>78</v>
      </c>
      <c r="C7" s="264"/>
      <c r="D7" s="225"/>
    </row>
    <row r="8" spans="1:9" ht="30" customHeight="1" x14ac:dyDescent="0.25">
      <c r="A8" s="262"/>
      <c r="B8" s="41" t="s">
        <v>79</v>
      </c>
      <c r="C8" s="42" t="s">
        <v>80</v>
      </c>
      <c r="D8" s="42" t="s">
        <v>81</v>
      </c>
    </row>
    <row r="9" spans="1:9" s="17" customFormat="1" ht="16.149999999999999" customHeight="1" x14ac:dyDescent="0.25">
      <c r="A9" s="265" t="s">
        <v>56</v>
      </c>
      <c r="B9" s="266"/>
      <c r="C9" s="266"/>
      <c r="D9" s="247"/>
    </row>
    <row r="10" spans="1:9" ht="15" customHeight="1" x14ac:dyDescent="0.25">
      <c r="A10" s="51" t="s">
        <v>82</v>
      </c>
      <c r="B10" s="48">
        <v>1737091</v>
      </c>
      <c r="C10" s="197">
        <v>189</v>
      </c>
      <c r="D10" s="39"/>
    </row>
    <row r="11" spans="1:9" ht="15" customHeight="1" x14ac:dyDescent="0.25">
      <c r="A11" s="52" t="s">
        <v>83</v>
      </c>
      <c r="B11" s="49">
        <v>1969403</v>
      </c>
      <c r="C11" s="198">
        <v>188</v>
      </c>
      <c r="D11" s="43"/>
    </row>
    <row r="12" spans="1:9" ht="15" customHeight="1" x14ac:dyDescent="0.25">
      <c r="A12" s="53" t="s">
        <v>84</v>
      </c>
      <c r="B12" s="50">
        <f>SUM(B10:B11)</f>
        <v>3706494</v>
      </c>
      <c r="C12" s="199">
        <f>MAX(C10:C11)</f>
        <v>189</v>
      </c>
      <c r="D12" s="46">
        <f>MAX(D10:D11)</f>
        <v>0</v>
      </c>
    </row>
    <row r="13" spans="1:9" s="17" customFormat="1" ht="16.149999999999999" customHeight="1" x14ac:dyDescent="0.25">
      <c r="A13" s="265" t="s">
        <v>64</v>
      </c>
      <c r="B13" s="267"/>
      <c r="C13" s="267"/>
      <c r="D13" s="247"/>
    </row>
    <row r="14" spans="1:9" ht="15" customHeight="1" x14ac:dyDescent="0.25">
      <c r="A14" s="51" t="s">
        <v>82</v>
      </c>
      <c r="B14" s="48"/>
      <c r="C14" s="197"/>
      <c r="D14" s="39"/>
    </row>
    <row r="15" spans="1:9" ht="15" customHeight="1" x14ac:dyDescent="0.25">
      <c r="A15" s="52" t="s">
        <v>83</v>
      </c>
      <c r="B15" s="54"/>
      <c r="C15" s="200"/>
      <c r="D15" s="43"/>
    </row>
    <row r="16" spans="1:9" ht="15" customHeight="1" x14ac:dyDescent="0.25">
      <c r="A16" s="53" t="s">
        <v>84</v>
      </c>
      <c r="B16" s="55">
        <f>SUM(B14:B15)</f>
        <v>0</v>
      </c>
      <c r="C16" s="201">
        <f>MAX(C14:C15)</f>
        <v>0</v>
      </c>
      <c r="D16" s="46">
        <f>MAX(D14:D15)</f>
        <v>0</v>
      </c>
    </row>
    <row r="17" spans="1:7" s="17" customFormat="1" ht="33" customHeight="1" x14ac:dyDescent="0.25">
      <c r="A17" s="265" t="s">
        <v>85</v>
      </c>
      <c r="B17" s="265"/>
      <c r="C17" s="265"/>
      <c r="D17" s="247"/>
    </row>
    <row r="18" spans="1:7" ht="15" customHeight="1" x14ac:dyDescent="0.25">
      <c r="A18" s="51" t="s">
        <v>82</v>
      </c>
      <c r="B18" s="56">
        <f>B10+B14*IF(AND('Form 1'!$B$24&gt;0,'Form 1'!$B$24&lt;=1),'Form 1'!$B$24,1)</f>
        <v>1737091</v>
      </c>
      <c r="C18" s="202">
        <f>C10+C14</f>
        <v>189</v>
      </c>
      <c r="D18" s="44">
        <f>D10+D14</f>
        <v>0</v>
      </c>
    </row>
    <row r="19" spans="1:7" ht="15" customHeight="1" x14ac:dyDescent="0.25">
      <c r="A19" s="52" t="s">
        <v>83</v>
      </c>
      <c r="B19" s="57">
        <f>B11+B15</f>
        <v>1969403</v>
      </c>
      <c r="C19" s="203">
        <f>C11+C15</f>
        <v>188</v>
      </c>
      <c r="D19" s="45">
        <f>D11+D15</f>
        <v>0</v>
      </c>
    </row>
    <row r="20" spans="1:7" ht="15" customHeight="1" x14ac:dyDescent="0.25">
      <c r="A20" s="53" t="s">
        <v>84</v>
      </c>
      <c r="B20" s="50">
        <f>SUM(B18:B19)</f>
        <v>3706494</v>
      </c>
      <c r="C20" s="199">
        <f>MAX(C18:C19)</f>
        <v>189</v>
      </c>
      <c r="D20" s="46">
        <f>MAX(D18:D19)</f>
        <v>0</v>
      </c>
    </row>
    <row r="21" spans="1:7" s="17" customFormat="1" ht="16.149999999999999" customHeight="1" x14ac:dyDescent="0.25">
      <c r="A21" s="246" t="s">
        <v>86</v>
      </c>
      <c r="B21" s="246"/>
      <c r="C21" s="246"/>
      <c r="D21" s="247"/>
    </row>
    <row r="22" spans="1:7" ht="15" customHeight="1" x14ac:dyDescent="0.25">
      <c r="A22" s="257" t="s">
        <v>87</v>
      </c>
      <c r="B22" s="258"/>
      <c r="C22" s="248"/>
      <c r="D22" s="249"/>
    </row>
    <row r="23" spans="1:7" ht="15" customHeight="1" x14ac:dyDescent="0.25">
      <c r="A23" s="259" t="s">
        <v>88</v>
      </c>
      <c r="B23" s="260"/>
      <c r="C23" s="250"/>
      <c r="D23" s="251"/>
    </row>
    <row r="24" spans="1:7" ht="15" customHeight="1" x14ac:dyDescent="0.25">
      <c r="A24" s="259" t="s">
        <v>89</v>
      </c>
      <c r="B24" s="260"/>
      <c r="C24" s="250"/>
      <c r="D24" s="251"/>
    </row>
    <row r="25" spans="1:7" ht="15" customHeight="1" x14ac:dyDescent="0.25">
      <c r="A25" s="259" t="s">
        <v>90</v>
      </c>
      <c r="B25" s="260"/>
      <c r="C25" s="252"/>
      <c r="D25" s="253"/>
    </row>
    <row r="26" spans="1:7" ht="60" customHeight="1" x14ac:dyDescent="0.25">
      <c r="A26" s="40" t="s">
        <v>91</v>
      </c>
      <c r="B26" s="242"/>
      <c r="C26" s="243"/>
      <c r="D26" s="225"/>
    </row>
    <row r="27" spans="1:7" ht="15" customHeight="1" x14ac:dyDescent="0.25">
      <c r="A27" s="184"/>
      <c r="B27" s="184"/>
      <c r="C27" s="184"/>
    </row>
    <row r="28" spans="1:7" ht="60" customHeight="1" x14ac:dyDescent="0.25">
      <c r="A28" s="78" t="s">
        <v>41</v>
      </c>
      <c r="B28" s="244"/>
      <c r="C28" s="245"/>
      <c r="D28" s="225"/>
      <c r="E28" s="184"/>
      <c r="F28" s="184"/>
      <c r="G28" s="184"/>
    </row>
    <row r="29" spans="1:7" ht="15" customHeight="1" x14ac:dyDescent="0.25">
      <c r="A29" s="1" t="s">
        <v>14</v>
      </c>
    </row>
    <row r="30" spans="1:7" ht="15" customHeight="1" x14ac:dyDescent="0.25">
      <c r="A30" s="191" t="s">
        <v>68</v>
      </c>
      <c r="B30" s="186" t="s">
        <v>92</v>
      </c>
    </row>
    <row r="31" spans="1:7" ht="15" customHeight="1" x14ac:dyDescent="0.25">
      <c r="A31" s="192"/>
      <c r="B31" s="188" t="s">
        <v>93</v>
      </c>
    </row>
    <row r="32" spans="1:7" ht="15" customHeight="1" x14ac:dyDescent="0.25">
      <c r="A32" s="192"/>
      <c r="B32" s="188" t="s">
        <v>94</v>
      </c>
    </row>
    <row r="33" spans="1:2" ht="15" customHeight="1" x14ac:dyDescent="0.25">
      <c r="A33" s="192" t="s">
        <v>95</v>
      </c>
      <c r="B33" s="188" t="s">
        <v>69</v>
      </c>
    </row>
    <row r="34" spans="1:2" ht="15" customHeight="1" x14ac:dyDescent="0.25">
      <c r="A34" s="192"/>
      <c r="B34" s="188" t="s">
        <v>70</v>
      </c>
    </row>
    <row r="35" spans="1:2" ht="15" customHeight="1" x14ac:dyDescent="0.25">
      <c r="A35" s="192" t="s">
        <v>96</v>
      </c>
      <c r="B35" s="188" t="s">
        <v>69</v>
      </c>
    </row>
    <row r="36" spans="1:2" ht="15" customHeight="1" x14ac:dyDescent="0.25">
      <c r="A36" s="192"/>
      <c r="B36" s="188" t="s">
        <v>70</v>
      </c>
    </row>
    <row r="37" spans="1:2" ht="15" customHeight="1" x14ac:dyDescent="0.25">
      <c r="A37" s="193"/>
      <c r="B37" s="190" t="s">
        <v>97</v>
      </c>
    </row>
  </sheetData>
  <sheetProtection sheet="1" objects="1" scenarios="1" formatCells="0" formatColumns="0" formatRows="0" insertColumns="0" insertRows="0" insertHyperlinks="0" deleteColumns="0" deleteRows="0" sort="0" autoFilter="0" pivotTables="0"/>
  <mergeCells count="22">
    <mergeCell ref="A6:D6"/>
    <mergeCell ref="A22:B22"/>
    <mergeCell ref="A23:B23"/>
    <mergeCell ref="A24:B24"/>
    <mergeCell ref="A25:B25"/>
    <mergeCell ref="A7:A8"/>
    <mergeCell ref="B7:D7"/>
    <mergeCell ref="A9:D9"/>
    <mergeCell ref="A13:D13"/>
    <mergeCell ref="A17:D17"/>
    <mergeCell ref="A1:D1"/>
    <mergeCell ref="A2:D2"/>
    <mergeCell ref="A3:D3"/>
    <mergeCell ref="A4:D4"/>
    <mergeCell ref="A5:D5"/>
    <mergeCell ref="B26:D26"/>
    <mergeCell ref="B28:D28"/>
    <mergeCell ref="A21:D21"/>
    <mergeCell ref="C22:D22"/>
    <mergeCell ref="C23:D23"/>
    <mergeCell ref="C24:D24"/>
    <mergeCell ref="C25:D25"/>
  </mergeCells>
  <dataValidations count="3">
    <dataValidation type="list" allowBlank="1" showInputMessage="1" showErrorMessage="1" sqref="C22:C23" xr:uid="{00000000-0002-0000-0300-000000000000}">
      <formula1>$B$30:$B$32</formula1>
    </dataValidation>
    <dataValidation type="list" allowBlank="1" showInputMessage="1" showErrorMessage="1" sqref="C24" xr:uid="{00000000-0002-0000-0300-000002000000}">
      <formula1>$B$33:$B$34</formula1>
    </dataValidation>
    <dataValidation type="list" allowBlank="1" showInputMessage="1" showErrorMessage="1" sqref="C25" xr:uid="{00000000-0002-0000-0300-000003000000}">
      <formula1>$B$35:$B$37</formula1>
    </dataValidation>
  </dataValidations>
  <hyperlinks>
    <hyperlink ref="A3" r:id="rId1" location="form3" xr:uid="{00000000-0004-0000-0300-000000000000}"/>
    <hyperlink ref="A4"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showGridLines="0" workbookViewId="0">
      <selection activeCell="D13" sqref="B13:D13"/>
    </sheetView>
  </sheetViews>
  <sheetFormatPr defaultColWidth="8.7109375" defaultRowHeight="15" x14ac:dyDescent="0.25"/>
  <cols>
    <col min="1" max="1" width="20.7109375" style="18" customWidth="1"/>
    <col min="2" max="2" width="18.28515625" style="18" customWidth="1"/>
    <col min="3" max="3" width="21" style="18" customWidth="1"/>
    <col min="4" max="4" width="22.28515625" style="18" customWidth="1"/>
    <col min="5" max="5" width="18.7109375" style="18" customWidth="1"/>
    <col min="6" max="6" width="8.7109375" style="18"/>
  </cols>
  <sheetData>
    <row r="1" spans="1:5" ht="80.099999999999994" customHeight="1" x14ac:dyDescent="0.25">
      <c r="A1" s="207" t="s">
        <v>98</v>
      </c>
      <c r="B1" s="268"/>
      <c r="C1" s="268"/>
      <c r="D1" s="268"/>
      <c r="E1" s="268"/>
    </row>
    <row r="2" spans="1:5" x14ac:dyDescent="0.25">
      <c r="A2" s="208" t="s">
        <v>99</v>
      </c>
      <c r="B2" s="269"/>
      <c r="C2" s="269"/>
      <c r="D2" s="269"/>
      <c r="E2" s="269"/>
    </row>
    <row r="3" spans="1:5" x14ac:dyDescent="0.25">
      <c r="A3" s="210" t="s">
        <v>100</v>
      </c>
      <c r="B3" s="270"/>
      <c r="C3" s="270"/>
      <c r="D3" s="270"/>
      <c r="E3" s="270"/>
    </row>
    <row r="4" spans="1:5" x14ac:dyDescent="0.25">
      <c r="A4" s="210" t="s">
        <v>101</v>
      </c>
      <c r="B4" s="270"/>
      <c r="C4" s="270"/>
      <c r="D4" s="270"/>
      <c r="E4" s="270"/>
    </row>
    <row r="5" spans="1:5" ht="45" customHeight="1" x14ac:dyDescent="0.25">
      <c r="A5" s="211" t="s">
        <v>102</v>
      </c>
      <c r="B5" s="226"/>
      <c r="C5" s="226"/>
      <c r="D5" s="226"/>
      <c r="E5" s="226"/>
    </row>
    <row r="6" spans="1:5" s="1" customFormat="1" ht="75" customHeight="1" x14ac:dyDescent="0.2">
      <c r="A6" s="206" t="s">
        <v>103</v>
      </c>
      <c r="B6" s="273"/>
      <c r="C6" s="273"/>
      <c r="D6" s="273"/>
      <c r="E6" s="273"/>
    </row>
    <row r="7" spans="1:5" ht="24" customHeight="1" x14ac:dyDescent="0.25">
      <c r="A7" s="281" t="s">
        <v>104</v>
      </c>
      <c r="B7" s="283" t="s">
        <v>105</v>
      </c>
      <c r="C7" s="279" t="s">
        <v>106</v>
      </c>
      <c r="D7" s="280"/>
      <c r="E7" s="285" t="s">
        <v>107</v>
      </c>
    </row>
    <row r="8" spans="1:5" ht="14.45" customHeight="1" x14ac:dyDescent="0.25">
      <c r="A8" s="282"/>
      <c r="B8" s="284"/>
      <c r="C8" s="61" t="s">
        <v>108</v>
      </c>
      <c r="D8" s="62" t="s">
        <v>109</v>
      </c>
      <c r="E8" s="286"/>
    </row>
    <row r="9" spans="1:5" ht="16.149999999999999" customHeight="1" x14ac:dyDescent="0.25">
      <c r="A9" s="274" t="s">
        <v>56</v>
      </c>
      <c r="B9" s="275"/>
      <c r="C9" s="275"/>
      <c r="D9" s="275"/>
      <c r="E9" s="275"/>
    </row>
    <row r="10" spans="1:5" x14ac:dyDescent="0.25">
      <c r="A10" s="70" t="s">
        <v>57</v>
      </c>
      <c r="B10" s="58">
        <v>38</v>
      </c>
      <c r="C10" s="59">
        <v>5528826</v>
      </c>
      <c r="D10" s="60">
        <v>5359599</v>
      </c>
      <c r="E10" s="63">
        <f t="shared" ref="E10:E16" si="0">IF(D10=0,0,((C10-D10)/D10))</f>
        <v>3.1574563694037557E-2</v>
      </c>
    </row>
    <row r="11" spans="1:5" x14ac:dyDescent="0.25">
      <c r="A11" s="71" t="s">
        <v>58</v>
      </c>
      <c r="B11" s="9">
        <v>103</v>
      </c>
      <c r="C11" s="2">
        <v>11755935</v>
      </c>
      <c r="D11" s="14">
        <v>11229084</v>
      </c>
      <c r="E11" s="64">
        <f t="shared" si="0"/>
        <v>4.6918430746443786E-2</v>
      </c>
    </row>
    <row r="12" spans="1:5" x14ac:dyDescent="0.25">
      <c r="A12" s="71" t="s">
        <v>59</v>
      </c>
      <c r="B12" s="9">
        <v>33</v>
      </c>
      <c r="C12" s="2">
        <v>3673017</v>
      </c>
      <c r="D12" s="14">
        <v>3416841</v>
      </c>
      <c r="E12" s="64">
        <f t="shared" si="0"/>
        <v>7.4974515934455241E-2</v>
      </c>
    </row>
    <row r="13" spans="1:5" x14ac:dyDescent="0.25">
      <c r="A13" s="71" t="s">
        <v>60</v>
      </c>
      <c r="B13" s="9"/>
      <c r="C13" s="2"/>
      <c r="D13" s="14"/>
      <c r="E13" s="64">
        <f t="shared" si="0"/>
        <v>0</v>
      </c>
    </row>
    <row r="14" spans="1:5" x14ac:dyDescent="0.25">
      <c r="A14" s="71" t="s">
        <v>61</v>
      </c>
      <c r="B14" s="9">
        <v>2</v>
      </c>
      <c r="C14" s="2">
        <v>179901</v>
      </c>
      <c r="D14" s="14">
        <v>171036</v>
      </c>
      <c r="E14" s="64">
        <f t="shared" si="0"/>
        <v>5.1831193432961484E-2</v>
      </c>
    </row>
    <row r="15" spans="1:5" x14ac:dyDescent="0.25">
      <c r="A15" s="71" t="s">
        <v>62</v>
      </c>
      <c r="B15" s="9"/>
      <c r="C15" s="2"/>
      <c r="D15" s="14"/>
      <c r="E15" s="64">
        <f t="shared" si="0"/>
        <v>0</v>
      </c>
    </row>
    <row r="16" spans="1:5" ht="14.45" customHeight="1" x14ac:dyDescent="0.25">
      <c r="A16" s="66" t="s">
        <v>63</v>
      </c>
      <c r="B16" s="67">
        <f>SUM(B10:B15)</f>
        <v>176</v>
      </c>
      <c r="C16" s="68">
        <f>SUM(C10:C15)</f>
        <v>21137679</v>
      </c>
      <c r="D16" s="69">
        <f>SUM(D10:D15)</f>
        <v>20176560</v>
      </c>
      <c r="E16" s="65">
        <f t="shared" si="0"/>
        <v>4.7635424472754526E-2</v>
      </c>
    </row>
    <row r="17" spans="1:5" s="17" customFormat="1" ht="16.149999999999999" customHeight="1" x14ac:dyDescent="0.25">
      <c r="A17" s="276" t="s">
        <v>64</v>
      </c>
      <c r="B17" s="247"/>
      <c r="C17" s="247"/>
      <c r="D17" s="247"/>
      <c r="E17" s="247"/>
    </row>
    <row r="18" spans="1:5" x14ac:dyDescent="0.25">
      <c r="A18" s="70" t="s">
        <v>57</v>
      </c>
      <c r="B18" s="58"/>
      <c r="C18" s="59"/>
      <c r="D18" s="59"/>
      <c r="E18" s="63">
        <f t="shared" ref="E18:E24" si="1">IF(D18=0,0,((C18-D18)/D18))</f>
        <v>0</v>
      </c>
    </row>
    <row r="19" spans="1:5" x14ac:dyDescent="0.25">
      <c r="A19" s="71" t="s">
        <v>58</v>
      </c>
      <c r="B19" s="9"/>
      <c r="C19" s="2"/>
      <c r="D19" s="2"/>
      <c r="E19" s="64">
        <f t="shared" si="1"/>
        <v>0</v>
      </c>
    </row>
    <row r="20" spans="1:5" x14ac:dyDescent="0.25">
      <c r="A20" s="71" t="s">
        <v>59</v>
      </c>
      <c r="B20" s="9"/>
      <c r="C20" s="8"/>
      <c r="D20" s="8"/>
      <c r="E20" s="64">
        <f t="shared" si="1"/>
        <v>0</v>
      </c>
    </row>
    <row r="21" spans="1:5" x14ac:dyDescent="0.25">
      <c r="A21" s="71" t="s">
        <v>60</v>
      </c>
      <c r="B21" s="9"/>
      <c r="C21" s="2"/>
      <c r="D21" s="2"/>
      <c r="E21" s="64">
        <f t="shared" si="1"/>
        <v>0</v>
      </c>
    </row>
    <row r="22" spans="1:5" x14ac:dyDescent="0.25">
      <c r="A22" s="71" t="s">
        <v>61</v>
      </c>
      <c r="B22" s="9"/>
      <c r="C22" s="8"/>
      <c r="D22" s="8"/>
      <c r="E22" s="64">
        <f t="shared" si="1"/>
        <v>0</v>
      </c>
    </row>
    <row r="23" spans="1:5" x14ac:dyDescent="0.25">
      <c r="A23" s="71" t="s">
        <v>62</v>
      </c>
      <c r="B23" s="9"/>
      <c r="C23" s="2"/>
      <c r="D23" s="2"/>
      <c r="E23" s="64">
        <f t="shared" si="1"/>
        <v>0</v>
      </c>
    </row>
    <row r="24" spans="1:5" ht="14.45" customHeight="1" x14ac:dyDescent="0.25">
      <c r="A24" s="98" t="s">
        <v>63</v>
      </c>
      <c r="B24" s="144">
        <f>SUM(B18:B23)</f>
        <v>0</v>
      </c>
      <c r="C24" s="68">
        <f>SUM(C18:C23)</f>
        <v>0</v>
      </c>
      <c r="D24" s="68">
        <f>SUM(D18:D23)</f>
        <v>0</v>
      </c>
      <c r="E24" s="65">
        <f t="shared" si="1"/>
        <v>0</v>
      </c>
    </row>
    <row r="25" spans="1:5" s="17" customFormat="1" ht="33" customHeight="1" x14ac:dyDescent="0.25">
      <c r="A25" s="277" t="s">
        <v>110</v>
      </c>
      <c r="B25" s="278"/>
      <c r="C25" s="278"/>
      <c r="D25" s="278"/>
      <c r="E25" s="278"/>
    </row>
    <row r="26" spans="1:5" x14ac:dyDescent="0.25">
      <c r="A26" s="145" t="s">
        <v>57</v>
      </c>
      <c r="B26" s="146">
        <f t="shared" ref="B26:B31" si="2">B10+B18</f>
        <v>38</v>
      </c>
      <c r="C26" s="147">
        <f>C10+C18*IF(AND('Form 1'!$B$24&gt;0,'Form 1'!$B$24&lt;=1),'Form 1'!$B$24,1)</f>
        <v>5528826</v>
      </c>
      <c r="D26" s="148">
        <f>D10+D18*IF(AND('Form 1'!$B$24&gt;0,'Form 1'!$B$24&lt;=1),'Form 1'!$B$24,1)</f>
        <v>5359599</v>
      </c>
      <c r="E26" s="63">
        <f t="shared" ref="E26:E32" si="3">IF(D26=0,0,((C26-D26)/D26))</f>
        <v>3.1574563694037557E-2</v>
      </c>
    </row>
    <row r="27" spans="1:5" x14ac:dyDescent="0.25">
      <c r="A27" s="88" t="s">
        <v>58</v>
      </c>
      <c r="B27" s="76">
        <f t="shared" si="2"/>
        <v>103</v>
      </c>
      <c r="C27" s="77">
        <f>C11+C19*IF(AND('Form 1'!$B$24&gt;0,'Form 1'!$B$24&lt;=1),'Form 1'!$B$24,1)</f>
        <v>11755935</v>
      </c>
      <c r="D27" s="77">
        <f>D11+D19*IF(AND('Form 1'!$B$24&gt;0,'Form 1'!$B$24&lt;=1),'Form 1'!$B$24,1)</f>
        <v>11229084</v>
      </c>
      <c r="E27" s="64">
        <f t="shared" si="3"/>
        <v>4.6918430746443786E-2</v>
      </c>
    </row>
    <row r="28" spans="1:5" x14ac:dyDescent="0.25">
      <c r="A28" s="88" t="s">
        <v>59</v>
      </c>
      <c r="B28" s="149">
        <f t="shared" si="2"/>
        <v>33</v>
      </c>
      <c r="C28" s="77">
        <f>C12+C20*IF(AND('Form 1'!$B$24&gt;0,'Form 1'!$B$24&lt;=1),'Form 1'!$B$24,1)</f>
        <v>3673017</v>
      </c>
      <c r="D28" s="75">
        <f>D12+D20*IF(AND('Form 1'!$B$24&gt;0,'Form 1'!$B$24&lt;=1),'Form 1'!$B$24,1)</f>
        <v>3416841</v>
      </c>
      <c r="E28" s="64">
        <f t="shared" si="3"/>
        <v>7.4974515934455241E-2</v>
      </c>
    </row>
    <row r="29" spans="1:5" x14ac:dyDescent="0.25">
      <c r="A29" s="88" t="s">
        <v>60</v>
      </c>
      <c r="B29" s="76">
        <f t="shared" si="2"/>
        <v>0</v>
      </c>
      <c r="C29" s="77">
        <f>C13+C21*IF(AND('Form 1'!$B$24&gt;0,'Form 1'!$B$24&lt;=1),'Form 1'!$B$24,1)</f>
        <v>0</v>
      </c>
      <c r="D29" s="77">
        <f>D13+D21*IF(AND('Form 1'!$B$24&gt;0,'Form 1'!$B$24&lt;=1),'Form 1'!$B$24,1)</f>
        <v>0</v>
      </c>
      <c r="E29" s="64">
        <f t="shared" si="3"/>
        <v>0</v>
      </c>
    </row>
    <row r="30" spans="1:5" x14ac:dyDescent="0.25">
      <c r="A30" s="88" t="s">
        <v>61</v>
      </c>
      <c r="B30" s="149">
        <f t="shared" si="2"/>
        <v>2</v>
      </c>
      <c r="C30" s="77">
        <f>C14+C22*IF(AND('Form 1'!$B$24&gt;0,'Form 1'!$B$24&lt;=1),'Form 1'!$B$24,1)</f>
        <v>179901</v>
      </c>
      <c r="D30" s="75">
        <f>D14+D22*IF(AND('Form 1'!$B$24&gt;0,'Form 1'!$B$24&lt;=1),'Form 1'!$B$24,1)</f>
        <v>171036</v>
      </c>
      <c r="E30" s="64">
        <f t="shared" si="3"/>
        <v>5.1831193432961484E-2</v>
      </c>
    </row>
    <row r="31" spans="1:5" x14ac:dyDescent="0.25">
      <c r="A31" s="88" t="s">
        <v>62</v>
      </c>
      <c r="B31" s="76">
        <f t="shared" si="2"/>
        <v>0</v>
      </c>
      <c r="C31" s="77">
        <f>C15+C23*IF(AND('Form 1'!$B$24&gt;0,'Form 1'!$B$24&lt;=1),'Form 1'!$B$24,1)</f>
        <v>0</v>
      </c>
      <c r="D31" s="77">
        <f>D15+D23*IF(AND('Form 1'!$B$24&gt;0,'Form 1'!$B$24&lt;=1),'Form 1'!$B$24,1)</f>
        <v>0</v>
      </c>
      <c r="E31" s="64">
        <f t="shared" si="3"/>
        <v>0</v>
      </c>
    </row>
    <row r="32" spans="1:5" ht="14.45" customHeight="1" x14ac:dyDescent="0.25">
      <c r="A32" s="66" t="s">
        <v>63</v>
      </c>
      <c r="B32" s="67">
        <f>SUM(B26:B31)</f>
        <v>176</v>
      </c>
      <c r="C32" s="68">
        <f>SUM(C26:C31)</f>
        <v>21137679</v>
      </c>
      <c r="D32" s="68">
        <f>SUM(D26:D31)</f>
        <v>20176560</v>
      </c>
      <c r="E32" s="65">
        <f t="shared" si="3"/>
        <v>4.7635424472754526E-2</v>
      </c>
    </row>
    <row r="33" spans="1:5" ht="14.45" customHeight="1" x14ac:dyDescent="0.25">
      <c r="A33" s="184"/>
      <c r="B33" s="184"/>
      <c r="C33" s="184"/>
      <c r="D33" s="184"/>
      <c r="E33" s="1"/>
    </row>
    <row r="34" spans="1:5" ht="60" customHeight="1" x14ac:dyDescent="0.25">
      <c r="A34" s="78" t="s">
        <v>111</v>
      </c>
      <c r="B34" s="244"/>
      <c r="C34" s="271"/>
      <c r="D34" s="272"/>
      <c r="E34" s="184"/>
    </row>
    <row r="35" spans="1:5" x14ac:dyDescent="0.25">
      <c r="A35" s="1" t="s">
        <v>14</v>
      </c>
    </row>
  </sheetData>
  <sheetProtection sheet="1" objects="1" scenarios="1" formatCells="0" formatColumns="0" formatRows="0" insertColumns="0" insertRows="0" insertHyperlinks="0" deleteColumns="0" deleteRows="0" sort="0" autoFilter="0" pivotTables="0"/>
  <mergeCells count="14">
    <mergeCell ref="B34:D34"/>
    <mergeCell ref="A6:E6"/>
    <mergeCell ref="A9:E9"/>
    <mergeCell ref="A17:E17"/>
    <mergeCell ref="A25:E25"/>
    <mergeCell ref="C7:D7"/>
    <mergeCell ref="A7:A8"/>
    <mergeCell ref="B7:B8"/>
    <mergeCell ref="E7:E8"/>
    <mergeCell ref="A1:E1"/>
    <mergeCell ref="A2:E2"/>
    <mergeCell ref="A3:E3"/>
    <mergeCell ref="A4:E4"/>
    <mergeCell ref="A5:E5"/>
  </mergeCells>
  <hyperlinks>
    <hyperlink ref="A3" r:id="rId1" location="form4" xr:uid="{00000000-0004-0000-0400-000000000000}"/>
    <hyperlink ref="A4"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showGridLines="0" topLeftCell="A2" workbookViewId="0">
      <selection activeCell="F14" sqref="F14"/>
    </sheetView>
  </sheetViews>
  <sheetFormatPr defaultColWidth="8.7109375" defaultRowHeight="15" x14ac:dyDescent="0.25"/>
  <cols>
    <col min="1" max="1" width="45.7109375" style="18" customWidth="1"/>
    <col min="2" max="3" width="30.7109375" style="18" customWidth="1"/>
    <col min="4" max="4" width="8.7109375" style="18"/>
  </cols>
  <sheetData>
    <row r="1" spans="1:14" ht="80.099999999999994" customHeight="1" x14ac:dyDescent="0.25">
      <c r="A1" s="207" t="s">
        <v>112</v>
      </c>
      <c r="B1" s="268"/>
      <c r="C1" s="268"/>
    </row>
    <row r="2" spans="1:14" x14ac:dyDescent="0.25">
      <c r="A2" s="208" t="s">
        <v>113</v>
      </c>
      <c r="B2" s="269"/>
      <c r="C2" s="269"/>
    </row>
    <row r="3" spans="1:14" x14ac:dyDescent="0.25">
      <c r="A3" s="210" t="s">
        <v>114</v>
      </c>
      <c r="B3" s="270"/>
      <c r="C3" s="270"/>
    </row>
    <row r="4" spans="1:14" x14ac:dyDescent="0.25">
      <c r="A4" s="210" t="s">
        <v>115</v>
      </c>
      <c r="B4" s="270"/>
      <c r="C4" s="270"/>
    </row>
    <row r="5" spans="1:14" ht="14.25" customHeight="1" x14ac:dyDescent="0.25">
      <c r="A5" s="211" t="s">
        <v>116</v>
      </c>
      <c r="B5" s="256"/>
      <c r="C5" s="256"/>
      <c r="D5" s="103"/>
      <c r="E5" s="103"/>
      <c r="F5" s="103"/>
      <c r="G5" s="103"/>
      <c r="H5" s="103"/>
      <c r="I5" s="103"/>
      <c r="J5" s="103"/>
      <c r="K5" s="103"/>
      <c r="L5" s="104"/>
      <c r="M5" s="104"/>
      <c r="N5" s="104"/>
    </row>
    <row r="6" spans="1:14" s="1" customFormat="1" ht="90" customHeight="1" x14ac:dyDescent="0.2">
      <c r="A6" s="206" t="s">
        <v>117</v>
      </c>
      <c r="B6" s="273"/>
      <c r="C6" s="273"/>
    </row>
    <row r="7" spans="1:14" s="1" customFormat="1" ht="15" customHeight="1" x14ac:dyDescent="0.2">
      <c r="A7" s="85" t="s">
        <v>118</v>
      </c>
      <c r="B7" s="86" t="s">
        <v>119</v>
      </c>
      <c r="C7" s="87" t="s">
        <v>120</v>
      </c>
    </row>
    <row r="8" spans="1:14" s="1" customFormat="1" ht="15" customHeight="1" x14ac:dyDescent="0.2">
      <c r="A8" s="51" t="s">
        <v>121</v>
      </c>
      <c r="B8" s="82">
        <v>241212</v>
      </c>
      <c r="C8" s="81">
        <v>120612</v>
      </c>
    </row>
    <row r="9" spans="1:14" s="1" customFormat="1" ht="15" customHeight="1" x14ac:dyDescent="0.2">
      <c r="A9" s="88" t="s">
        <v>122</v>
      </c>
      <c r="B9" s="83">
        <v>248292</v>
      </c>
      <c r="C9" s="79">
        <v>33000</v>
      </c>
    </row>
    <row r="10" spans="1:14" s="1" customFormat="1" ht="15" customHeight="1" x14ac:dyDescent="0.2">
      <c r="A10" s="88" t="s">
        <v>123</v>
      </c>
      <c r="B10" s="83">
        <v>273840</v>
      </c>
      <c r="C10" s="79">
        <v>21120</v>
      </c>
    </row>
    <row r="11" spans="1:14" s="1" customFormat="1" ht="15" customHeight="1" x14ac:dyDescent="0.2">
      <c r="A11" s="88" t="s">
        <v>124</v>
      </c>
      <c r="B11" s="83">
        <v>227292</v>
      </c>
      <c r="C11" s="79"/>
    </row>
    <row r="12" spans="1:14" s="1" customFormat="1" ht="15" customHeight="1" x14ac:dyDescent="0.2">
      <c r="A12" s="88" t="s">
        <v>125</v>
      </c>
      <c r="B12" s="83"/>
      <c r="C12" s="79"/>
    </row>
    <row r="13" spans="1:14" s="1" customFormat="1" ht="15" customHeight="1" x14ac:dyDescent="0.2">
      <c r="A13" s="88" t="s">
        <v>126</v>
      </c>
      <c r="B13" s="83"/>
      <c r="C13" s="79"/>
    </row>
    <row r="14" spans="1:14" s="1" customFormat="1" ht="15" customHeight="1" x14ac:dyDescent="0.2">
      <c r="A14" s="88" t="s">
        <v>127</v>
      </c>
      <c r="B14" s="83">
        <v>257376</v>
      </c>
      <c r="C14" s="79"/>
    </row>
    <row r="15" spans="1:14" s="1" customFormat="1" ht="15" customHeight="1" x14ac:dyDescent="0.2">
      <c r="A15" s="89" t="s">
        <v>128</v>
      </c>
      <c r="B15" s="84"/>
      <c r="C15" s="80"/>
    </row>
    <row r="16" spans="1:14" s="1" customFormat="1" ht="15" customHeight="1" x14ac:dyDescent="0.2"/>
    <row r="17" spans="1:3" s="1" customFormat="1" ht="60" customHeight="1" x14ac:dyDescent="0.2">
      <c r="A17" s="78" t="s">
        <v>111</v>
      </c>
      <c r="B17" s="244"/>
      <c r="C17" s="272"/>
    </row>
    <row r="18" spans="1:3" x14ac:dyDescent="0.25">
      <c r="A18" s="1" t="s">
        <v>14</v>
      </c>
    </row>
  </sheetData>
  <sheetProtection sheet="1" objects="1" scenarios="1" formatCells="0" formatColumns="0" formatRows="0" insertColumns="0" insertRows="0" insertHyperlinks="0" deleteColumns="0" deleteRows="0" sort="0" autoFilter="0" pivotTables="0"/>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00000000-0004-0000-0500-000000000000}"/>
    <hyperlink ref="A4" r:id="rId2" location="form5" xr:uid="{00000000-0004-0000-0500-00000100000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3"/>
  <sheetViews>
    <sheetView showGridLines="0" workbookViewId="0"/>
  </sheetViews>
  <sheetFormatPr defaultColWidth="8.7109375" defaultRowHeight="15" x14ac:dyDescent="0.25"/>
  <cols>
    <col min="1" max="1" width="37.28515625" customWidth="1"/>
    <col min="2" max="2" width="10.7109375" customWidth="1"/>
    <col min="3" max="5" width="16.7109375" customWidth="1"/>
    <col min="6" max="7" width="20.7109375" customWidth="1"/>
  </cols>
  <sheetData>
    <row r="1" spans="1:7" ht="80.099999999999994" customHeight="1" x14ac:dyDescent="0.25">
      <c r="A1" s="207" t="s">
        <v>129</v>
      </c>
      <c r="B1" s="223"/>
      <c r="C1" s="223"/>
      <c r="D1" s="223"/>
      <c r="E1" s="223"/>
      <c r="F1" s="223"/>
      <c r="G1" s="223"/>
    </row>
    <row r="2" spans="1:7" x14ac:dyDescent="0.25">
      <c r="A2" s="208" t="s">
        <v>130</v>
      </c>
      <c r="B2" s="209"/>
      <c r="C2" s="209"/>
      <c r="D2" s="209"/>
      <c r="E2" s="209"/>
      <c r="F2" s="209"/>
      <c r="G2" s="209"/>
    </row>
    <row r="3" spans="1:7" s="1" customFormat="1" ht="13.15" customHeight="1" x14ac:dyDescent="0.2">
      <c r="A3" s="210" t="s">
        <v>131</v>
      </c>
      <c r="B3" s="270"/>
      <c r="C3" s="270"/>
      <c r="D3" s="270"/>
      <c r="E3" s="270"/>
      <c r="F3" s="270"/>
      <c r="G3" s="270"/>
    </row>
    <row r="4" spans="1:7" s="1" customFormat="1" ht="13.15" customHeight="1" x14ac:dyDescent="0.2">
      <c r="A4" s="210" t="s">
        <v>132</v>
      </c>
      <c r="B4" s="270"/>
      <c r="C4" s="270"/>
      <c r="D4" s="270"/>
      <c r="E4" s="270"/>
      <c r="F4" s="270"/>
      <c r="G4" s="270"/>
    </row>
    <row r="5" spans="1:7" x14ac:dyDescent="0.25">
      <c r="A5" s="211" t="s">
        <v>133</v>
      </c>
      <c r="B5" s="226"/>
      <c r="C5" s="226"/>
      <c r="D5" s="226"/>
      <c r="E5" s="226"/>
      <c r="F5" s="226"/>
      <c r="G5" s="226"/>
    </row>
    <row r="6" spans="1:7" s="1" customFormat="1" ht="75" customHeight="1" x14ac:dyDescent="0.2">
      <c r="A6" s="206" t="s">
        <v>134</v>
      </c>
      <c r="B6" s="273"/>
      <c r="C6" s="273"/>
      <c r="D6" s="273"/>
      <c r="E6" s="273"/>
      <c r="F6" s="273"/>
      <c r="G6" s="273"/>
    </row>
    <row r="7" spans="1:7" s="1" customFormat="1" ht="16.149999999999999" customHeight="1" x14ac:dyDescent="0.2">
      <c r="A7" s="293"/>
      <c r="B7" s="292" t="s">
        <v>135</v>
      </c>
      <c r="C7" s="289" t="s">
        <v>136</v>
      </c>
      <c r="D7" s="290"/>
      <c r="E7" s="291"/>
      <c r="F7" s="289" t="s">
        <v>137</v>
      </c>
      <c r="G7" s="291"/>
    </row>
    <row r="8" spans="1:7" s="92" customFormat="1" ht="40.15" customHeight="1" x14ac:dyDescent="0.2">
      <c r="A8" s="294"/>
      <c r="B8" s="262"/>
      <c r="C8" s="20" t="s">
        <v>138</v>
      </c>
      <c r="D8" s="21" t="s">
        <v>139</v>
      </c>
      <c r="E8" s="22" t="s">
        <v>140</v>
      </c>
      <c r="F8" s="20" t="s">
        <v>141</v>
      </c>
      <c r="G8" s="22" t="s">
        <v>142</v>
      </c>
    </row>
    <row r="9" spans="1:7" s="93" customFormat="1" ht="18" customHeight="1" x14ac:dyDescent="0.2">
      <c r="A9" s="98" t="s">
        <v>143</v>
      </c>
      <c r="B9" s="99"/>
      <c r="C9" s="97"/>
      <c r="D9" s="94"/>
      <c r="E9" s="95"/>
      <c r="F9" s="96"/>
      <c r="G9" s="95"/>
    </row>
    <row r="10" spans="1:7" s="93" customFormat="1" ht="13.9" customHeight="1" x14ac:dyDescent="0.2">
      <c r="A10" s="1"/>
      <c r="B10" s="1"/>
      <c r="C10" s="1"/>
      <c r="D10" s="1"/>
      <c r="E10" s="1"/>
      <c r="F10" s="1"/>
      <c r="G10" s="1"/>
    </row>
    <row r="11" spans="1:7" s="93" customFormat="1" ht="54" customHeight="1" x14ac:dyDescent="0.2">
      <c r="A11" s="78" t="s">
        <v>111</v>
      </c>
      <c r="B11" s="244"/>
      <c r="C11" s="287"/>
      <c r="D11" s="287"/>
      <c r="E11" s="287"/>
      <c r="F11" s="287"/>
      <c r="G11" s="288"/>
    </row>
    <row r="12" spans="1:7" x14ac:dyDescent="0.25">
      <c r="A12" s="1" t="s">
        <v>14</v>
      </c>
    </row>
    <row r="13" spans="1:7" x14ac:dyDescent="0.25">
      <c r="A13" s="185" t="s">
        <v>68</v>
      </c>
      <c r="B13" s="186" t="s">
        <v>144</v>
      </c>
    </row>
    <row r="14" spans="1:7" x14ac:dyDescent="0.25">
      <c r="A14" s="187"/>
      <c r="B14" s="188" t="s">
        <v>145</v>
      </c>
    </row>
    <row r="15" spans="1:7" x14ac:dyDescent="0.25">
      <c r="A15" s="189"/>
      <c r="B15" s="190" t="s">
        <v>70</v>
      </c>
    </row>
    <row r="37" spans="1:1" x14ac:dyDescent="0.25">
      <c r="A37" s="10" t="s">
        <v>146</v>
      </c>
    </row>
    <row r="38" spans="1:1" x14ac:dyDescent="0.25">
      <c r="A38" s="11" t="s">
        <v>147</v>
      </c>
    </row>
    <row r="39" spans="1:1" x14ac:dyDescent="0.25">
      <c r="A39" s="10" t="s">
        <v>148</v>
      </c>
    </row>
    <row r="40" spans="1:1" x14ac:dyDescent="0.25">
      <c r="A40" s="10" t="s">
        <v>149</v>
      </c>
    </row>
    <row r="41" spans="1:1" x14ac:dyDescent="0.25">
      <c r="A41" s="10" t="s">
        <v>150</v>
      </c>
    </row>
    <row r="42" spans="1:1" x14ac:dyDescent="0.25">
      <c r="A42" s="10" t="s">
        <v>151</v>
      </c>
    </row>
    <row r="43" spans="1:1" x14ac:dyDescent="0.25">
      <c r="A43" s="12" t="s">
        <v>152</v>
      </c>
    </row>
  </sheetData>
  <sheetProtection sheet="1" objects="1" scenarios="1" formatCells="0" formatColumns="0" formatRows="0" insertColumns="0" insertRows="0" insertHyperlinks="0" deleteColumns="0" deleteRows="0" sort="0" autoFilter="0" pivotTables="0"/>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00000000-0002-0000-0600-000000000000}">
      <formula1>$B$13:$B$15</formula1>
    </dataValidation>
  </dataValidations>
  <hyperlinks>
    <hyperlink ref="A3" r:id="rId1" location="form6" xr:uid="{00000000-0004-0000-0600-000000000000}"/>
    <hyperlink ref="A4"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showGridLines="0" workbookViewId="0"/>
  </sheetViews>
  <sheetFormatPr defaultRowHeight="15" x14ac:dyDescent="0.25"/>
  <cols>
    <col min="1" max="3" width="30.7109375" customWidth="1"/>
    <col min="4" max="4" width="45.7109375" customWidth="1"/>
  </cols>
  <sheetData>
    <row r="1" spans="1:4" s="18" customFormat="1" ht="80.099999999999994" customHeight="1" x14ac:dyDescent="0.2">
      <c r="A1" s="207" t="s">
        <v>153</v>
      </c>
      <c r="B1" s="207"/>
      <c r="C1" s="207"/>
      <c r="D1" s="207"/>
    </row>
    <row r="2" spans="1:4" s="18" customFormat="1" ht="13.9" customHeight="1" x14ac:dyDescent="0.2">
      <c r="A2" s="208" t="s">
        <v>72</v>
      </c>
      <c r="B2" s="208"/>
      <c r="C2" s="208"/>
    </row>
    <row r="3" spans="1:4" s="1" customFormat="1" ht="13.15" customHeight="1" x14ac:dyDescent="0.2">
      <c r="A3" s="210" t="s">
        <v>73</v>
      </c>
      <c r="B3" s="210"/>
      <c r="C3" s="210"/>
    </row>
    <row r="4" spans="1:4" s="1" customFormat="1" ht="13.15" customHeight="1" x14ac:dyDescent="0.2">
      <c r="A4" s="210" t="s">
        <v>74</v>
      </c>
      <c r="B4" s="210"/>
      <c r="C4" s="210"/>
    </row>
    <row r="5" spans="1:4" s="1" customFormat="1" ht="45" customHeight="1" x14ac:dyDescent="0.2">
      <c r="A5" s="211" t="s">
        <v>154</v>
      </c>
      <c r="B5" s="211"/>
      <c r="C5" s="211"/>
    </row>
    <row r="6" spans="1:4" s="1" customFormat="1" ht="30" customHeight="1" x14ac:dyDescent="0.2">
      <c r="A6" s="229" t="s">
        <v>155</v>
      </c>
      <c r="B6" s="229"/>
      <c r="C6" s="229"/>
      <c r="D6" s="136"/>
    </row>
    <row r="7" spans="1:4" ht="31.9" customHeight="1" x14ac:dyDescent="0.25">
      <c r="A7" s="138" t="s">
        <v>156</v>
      </c>
      <c r="B7" s="139" t="s">
        <v>157</v>
      </c>
      <c r="C7" s="140" t="s">
        <v>158</v>
      </c>
    </row>
    <row r="8" spans="1:4" s="17" customFormat="1" ht="15.6" customHeight="1" x14ac:dyDescent="0.2">
      <c r="A8" s="295" t="s">
        <v>56</v>
      </c>
      <c r="B8" s="295"/>
      <c r="C8" s="295"/>
      <c r="D8" s="141"/>
    </row>
    <row r="9" spans="1:4" ht="18" customHeight="1" x14ac:dyDescent="0.25">
      <c r="A9" s="142">
        <v>0</v>
      </c>
      <c r="B9" s="143">
        <f>'Form 2'!B16+'Form 2'!G16</f>
        <v>189</v>
      </c>
      <c r="C9" s="196">
        <f>(B9/('Form 2'!B16+'Form 2'!G16))*('Form 2'!C16+'Form 2'!H16)*A9</f>
        <v>0</v>
      </c>
    </row>
    <row r="10" spans="1:4" s="17" customFormat="1" ht="15.6" customHeight="1" x14ac:dyDescent="0.2">
      <c r="A10" s="295" t="s">
        <v>64</v>
      </c>
      <c r="B10" s="295"/>
      <c r="C10" s="295"/>
      <c r="D10" s="141"/>
    </row>
    <row r="11" spans="1:4" ht="18" customHeight="1" x14ac:dyDescent="0.25">
      <c r="A11" s="142">
        <v>0</v>
      </c>
      <c r="B11" s="143">
        <f>'Form 2'!B24+'Form 2'!G24</f>
        <v>0</v>
      </c>
      <c r="C11" s="196" t="e">
        <f>(B11/('Form 2'!B24+'Form 2'!G24))*('Form 2'!C24+'Form 2'!H24)*A11</f>
        <v>#DIV/0!</v>
      </c>
    </row>
    <row r="12" spans="1:4" x14ac:dyDescent="0.25">
      <c r="A12" s="1" t="s">
        <v>14</v>
      </c>
    </row>
  </sheetData>
  <sheetProtection sheet="1" objects="1" scenarios="1" formatCells="0" formatColumns="0" formatRows="0" insertColumns="0" insertRows="0" insertHyperlinks="0" deleteColumns="0" deleteRows="0" sort="0" autoFilter="0" pivotTables="0"/>
  <mergeCells count="8">
    <mergeCell ref="A10:C10"/>
    <mergeCell ref="A1:D1"/>
    <mergeCell ref="A3:C3"/>
    <mergeCell ref="A4:C4"/>
    <mergeCell ref="A8:C8"/>
    <mergeCell ref="A2:C2"/>
    <mergeCell ref="A5:C5"/>
    <mergeCell ref="A6:C6"/>
  </mergeCells>
  <hyperlinks>
    <hyperlink ref="A3" r:id="rId1" location="form3" xr:uid="{00000000-0004-0000-0700-000000000000}"/>
    <hyperlink ref="A4" r:id="rId2" location="form3" xr:uid="{00000000-0004-0000-0700-000001000000}"/>
  </hyperlinks>
  <pageMargins left="0.7" right="0.7" top="0.75" bottom="0.75" header="0.3" footer="0.3"/>
  <pageSetup orientation="portrait"/>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J28"/>
  <sheetViews>
    <sheetView showGridLines="0" workbookViewId="0"/>
  </sheetViews>
  <sheetFormatPr defaultColWidth="8.7109375" defaultRowHeight="15" x14ac:dyDescent="0.25"/>
  <cols>
    <col min="1" max="1" width="20.140625" customWidth="1"/>
    <col min="2" max="2" width="7.7109375" customWidth="1"/>
    <col min="3" max="3" width="11.7109375" customWidth="1"/>
    <col min="4" max="6" width="12.7109375" customWidth="1"/>
    <col min="8" max="9" width="12.7109375" customWidth="1"/>
  </cols>
  <sheetData>
    <row r="1" spans="1:10" s="18" customFormat="1" ht="80.099999999999994" customHeight="1" x14ac:dyDescent="0.2">
      <c r="A1" s="207" t="s">
        <v>159</v>
      </c>
      <c r="B1" s="207"/>
      <c r="C1" s="207"/>
      <c r="D1" s="207"/>
      <c r="E1" s="207"/>
      <c r="F1" s="207"/>
      <c r="G1" s="207"/>
      <c r="H1" s="207"/>
      <c r="I1" s="207"/>
      <c r="J1" s="207"/>
    </row>
    <row r="2" spans="1:10" ht="30" customHeight="1" x14ac:dyDescent="0.25">
      <c r="A2" s="296" t="s">
        <v>48</v>
      </c>
      <c r="B2" s="298" t="s">
        <v>160</v>
      </c>
      <c r="C2" s="299"/>
      <c r="D2" s="299"/>
      <c r="E2" s="299"/>
      <c r="F2" s="300"/>
      <c r="G2" s="155" t="s">
        <v>161</v>
      </c>
      <c r="H2" s="298" t="s">
        <v>162</v>
      </c>
      <c r="I2" s="299"/>
      <c r="J2" s="300"/>
    </row>
    <row r="3" spans="1:10" ht="27" customHeight="1" x14ac:dyDescent="0.25">
      <c r="A3" s="297"/>
      <c r="B3" s="150" t="s">
        <v>163</v>
      </c>
      <c r="C3" s="151" t="s">
        <v>164</v>
      </c>
      <c r="D3" s="151" t="s">
        <v>165</v>
      </c>
      <c r="E3" s="151" t="s">
        <v>166</v>
      </c>
      <c r="F3" s="152" t="s">
        <v>167</v>
      </c>
      <c r="G3" s="153" t="s">
        <v>168</v>
      </c>
      <c r="H3" s="150" t="s">
        <v>169</v>
      </c>
      <c r="I3" s="151" t="s">
        <v>170</v>
      </c>
      <c r="J3" s="154" t="s">
        <v>171</v>
      </c>
    </row>
    <row r="4" spans="1:10" ht="16.149999999999999" customHeight="1" x14ac:dyDescent="0.25">
      <c r="A4" s="231" t="s">
        <v>56</v>
      </c>
      <c r="B4" s="231"/>
      <c r="C4" s="231"/>
      <c r="D4" s="231"/>
      <c r="E4" s="231"/>
      <c r="F4" s="231"/>
      <c r="G4" s="231"/>
      <c r="H4" s="231"/>
      <c r="I4" s="231"/>
      <c r="J4" s="231"/>
    </row>
    <row r="5" spans="1:10" x14ac:dyDescent="0.25">
      <c r="A5" s="70" t="s">
        <v>57</v>
      </c>
      <c r="B5" s="157">
        <f>'Form 2'!B10+'Form 2'!G10</f>
        <v>48</v>
      </c>
      <c r="C5" s="158" t="str">
        <f>IF((SUM('Form 2'!D10:F10)+SUM('Form 2'!I10:K10))-B5=0,"OK","ERROR")</f>
        <v>OK</v>
      </c>
      <c r="D5" s="158">
        <f>IF('Form 2'!B10=0,"",'Form 2'!C10/'Form 2'!B10)</f>
        <v>155464.04347826086</v>
      </c>
      <c r="E5" s="158">
        <f>IF('Form 2'!G10=0,"",'Form 2'!H10/'Form 2'!G10)</f>
        <v>133058.16</v>
      </c>
      <c r="F5" s="165">
        <f>'Form 2'!C10+'Form 2'!H10</f>
        <v>6902127</v>
      </c>
      <c r="G5" s="171"/>
      <c r="H5" s="168">
        <f>'Form 4'!C10/'Form 4'!B10</f>
        <v>145495.42105263157</v>
      </c>
      <c r="I5" s="158">
        <f>'Form 4'!D10/'Form 4'!B10</f>
        <v>141042.07894736843</v>
      </c>
      <c r="J5" s="163" t="str">
        <f>IF('Form 4'!E10&lt;0,"CHECK",IF('Form 4'!E10&lt;0.16,"OK","CHECK"))</f>
        <v>OK</v>
      </c>
    </row>
    <row r="6" spans="1:10" x14ac:dyDescent="0.25">
      <c r="A6" s="71" t="s">
        <v>58</v>
      </c>
      <c r="B6" s="159">
        <f>'Form 2'!B11+'Form 2'!G11</f>
        <v>103</v>
      </c>
      <c r="C6" s="156" t="str">
        <f>IF((SUM('Form 2'!D11:F11)+SUM('Form 2'!I11:K11))-B6=0,"OK","ERROR")</f>
        <v>OK</v>
      </c>
      <c r="D6" s="156">
        <f>IF('Form 2'!B11=0,"",'Form 2'!C11/'Form 2'!B11)</f>
        <v>117723.28846153847</v>
      </c>
      <c r="E6" s="156">
        <f>IF('Form 2'!G11=0,"",'Form 2'!H11/'Form 2'!G11)</f>
        <v>105559.23529411765</v>
      </c>
      <c r="F6" s="166">
        <f>'Form 2'!C11+'Form 2'!H11</f>
        <v>11505132</v>
      </c>
      <c r="G6" s="172"/>
      <c r="H6" s="169">
        <f>'Form 4'!C11/'Form 4'!B11</f>
        <v>114135.29126213593</v>
      </c>
      <c r="I6" s="156">
        <f>'Form 4'!D11/'Form 4'!B11</f>
        <v>109020.23300970874</v>
      </c>
      <c r="J6" s="164" t="str">
        <f>IF('Form 4'!E11&lt;0,"CHECK",IF('Form 4'!E11&lt;0.16,"OK","CHECK"))</f>
        <v>OK</v>
      </c>
    </row>
    <row r="7" spans="1:10" x14ac:dyDescent="0.25">
      <c r="A7" s="71" t="s">
        <v>59</v>
      </c>
      <c r="B7" s="159">
        <f>'Form 2'!B12+'Form 2'!G12</f>
        <v>36</v>
      </c>
      <c r="C7" s="156" t="str">
        <f>IF((SUM('Form 2'!D12:F12)+SUM('Form 2'!I12:K12))-B7=0,"OK","ERROR")</f>
        <v>OK</v>
      </c>
      <c r="D7" s="156">
        <f>IF('Form 2'!B12=0,"",'Form 2'!C12/'Form 2'!B12)</f>
        <v>110117.64705882352</v>
      </c>
      <c r="E7" s="156">
        <f>IF('Form 2'!G12=0,"",'Form 2'!H12/'Form 2'!G12)</f>
        <v>111829.26315789473</v>
      </c>
      <c r="F7" s="166">
        <f>'Form 2'!C12+'Form 2'!H12</f>
        <v>3996756</v>
      </c>
      <c r="G7" s="172"/>
      <c r="H7" s="169">
        <f>'Form 4'!C12/'Form 4'!B12</f>
        <v>111303.54545454546</v>
      </c>
      <c r="I7" s="156">
        <f>'Form 4'!D12/'Form 4'!B12</f>
        <v>103540.63636363637</v>
      </c>
      <c r="J7" s="164" t="str">
        <f>IF('Form 4'!E12&lt;0,"CHECK",IF('Form 4'!E12&lt;0.16,"OK","CHECK"))</f>
        <v>OK</v>
      </c>
    </row>
    <row r="8" spans="1:10" x14ac:dyDescent="0.25">
      <c r="A8" s="71" t="s">
        <v>60</v>
      </c>
      <c r="B8" s="159">
        <f>'Form 2'!B13+'Form 2'!G13</f>
        <v>0</v>
      </c>
      <c r="C8" s="156" t="str">
        <f>IF((SUM('Form 2'!D13:F13)+SUM('Form 2'!I13:K13))-B8=0,"OK","ERROR")</f>
        <v>OK</v>
      </c>
      <c r="D8" s="156" t="str">
        <f>IF('Form 2'!B13=0,"",'Form 2'!C13/'Form 2'!B13)</f>
        <v/>
      </c>
      <c r="E8" s="156" t="str">
        <f>IF('Form 2'!G13=0,"",'Form 2'!H13/'Form 2'!G13)</f>
        <v/>
      </c>
      <c r="F8" s="166">
        <f>'Form 2'!C13+'Form 2'!H13</f>
        <v>0</v>
      </c>
      <c r="G8" s="172"/>
      <c r="H8" s="169" t="e">
        <f>'Form 4'!C13/'Form 4'!B13</f>
        <v>#DIV/0!</v>
      </c>
      <c r="I8" s="156" t="e">
        <f>'Form 4'!D13/'Form 4'!B13</f>
        <v>#DIV/0!</v>
      </c>
      <c r="J8" s="164" t="str">
        <f>IF('Form 4'!E13&lt;0,"CHECK",IF('Form 4'!E13&lt;0.16,"OK","CHECK"))</f>
        <v>OK</v>
      </c>
    </row>
    <row r="9" spans="1:10" x14ac:dyDescent="0.25">
      <c r="A9" s="71" t="s">
        <v>61</v>
      </c>
      <c r="B9" s="159">
        <f>'Form 2'!B14+'Form 2'!G14</f>
        <v>2</v>
      </c>
      <c r="C9" s="156" t="str">
        <f>IF((SUM('Form 2'!D14:F14)+SUM('Form 2'!I14:K14))-B9=0,"OK","ERROR")</f>
        <v>OK</v>
      </c>
      <c r="D9" s="156">
        <f>IF('Form 2'!B14=0,"",'Form 2'!C14/'Form 2'!B14)</f>
        <v>88767</v>
      </c>
      <c r="E9" s="156">
        <f>IF('Form 2'!G14=0,"",'Form 2'!H14/'Form 2'!G14)</f>
        <v>91134</v>
      </c>
      <c r="F9" s="166">
        <f>'Form 2'!C14+'Form 2'!H14</f>
        <v>179901</v>
      </c>
      <c r="G9" s="172"/>
      <c r="H9" s="169">
        <f>'Form 4'!C14/'Form 4'!B14</f>
        <v>89950.5</v>
      </c>
      <c r="I9" s="156">
        <f>'Form 4'!D14/'Form 4'!B14</f>
        <v>85518</v>
      </c>
      <c r="J9" s="164" t="str">
        <f>IF('Form 4'!E14&lt;0,"CHECK",IF('Form 4'!E14&lt;0.16,"OK","CHECK"))</f>
        <v>OK</v>
      </c>
    </row>
    <row r="10" spans="1:10" x14ac:dyDescent="0.25">
      <c r="A10" s="71" t="s">
        <v>62</v>
      </c>
      <c r="B10" s="159">
        <f>'Form 2'!B15+'Form 2'!G15</f>
        <v>0</v>
      </c>
      <c r="C10" s="156" t="str">
        <f>IF((SUM('Form 2'!D15:F15)+SUM('Form 2'!I15:K15))-B10=0,"OK","ERROR")</f>
        <v>OK</v>
      </c>
      <c r="D10" s="156" t="str">
        <f>IF('Form 2'!B15=0,"",'Form 2'!C15/'Form 2'!B15)</f>
        <v/>
      </c>
      <c r="E10" s="156" t="str">
        <f>IF('Form 2'!G15=0,"",'Form 2'!H15/'Form 2'!G15)</f>
        <v/>
      </c>
      <c r="F10" s="166">
        <f>'Form 2'!C15+'Form 2'!H15</f>
        <v>0</v>
      </c>
      <c r="G10" s="172"/>
      <c r="H10" s="169" t="e">
        <f>'Form 4'!C15/'Form 4'!B15</f>
        <v>#DIV/0!</v>
      </c>
      <c r="I10" s="156" t="e">
        <f>'Form 4'!D15/'Form 4'!B15</f>
        <v>#DIV/0!</v>
      </c>
      <c r="J10" s="164" t="str">
        <f>IF('Form 4'!E15&lt;0,"CHECK",IF('Form 4'!E15&lt;0.16,"OK","CHECK"))</f>
        <v>OK</v>
      </c>
    </row>
    <row r="11" spans="1:10" ht="15" customHeight="1" x14ac:dyDescent="0.25">
      <c r="A11" s="98" t="s">
        <v>63</v>
      </c>
      <c r="B11" s="160">
        <f>'Form 2'!B16+'Form 2'!G16</f>
        <v>189</v>
      </c>
      <c r="C11" s="161" t="str">
        <f>IF((SUM('Form 2'!D16:F16)+SUM('Form 2'!I16:K16))-B11=0,"OK","ERROR")</f>
        <v>OK</v>
      </c>
      <c r="D11" s="161">
        <f>IF('Form 2'!B16=0,"",'Form 2'!C16/'Form 2'!B16)</f>
        <v>125355.3870967742</v>
      </c>
      <c r="E11" s="161">
        <f>IF('Form 2'!G16=0,"",'Form 2'!H16/'Form 2'!G16)</f>
        <v>113811.09375</v>
      </c>
      <c r="F11" s="167">
        <f>'Form 2'!C16+'Form 2'!H16</f>
        <v>22583916</v>
      </c>
      <c r="G11" s="173" t="str">
        <f>IF('Form 3'!C12&gt;B11,"CHECK",IF(AND('Form 3'!B12&gt;0,'Form 3'!C12=0),"CHECK","OK"))</f>
        <v>OK</v>
      </c>
      <c r="H11" s="170">
        <f>'Form 4'!C16/'Form 4'!B16</f>
        <v>120100.44886363637</v>
      </c>
      <c r="I11" s="161">
        <f>'Form 4'!D16/'Form 4'!B16</f>
        <v>114639.54545454546</v>
      </c>
      <c r="J11" s="162" t="str">
        <f>IF('Form 4'!E16&lt;0,"CHECK",IF('Form 4'!E16&lt;0.16,"OK","CHECK"))</f>
        <v>OK</v>
      </c>
    </row>
    <row r="12" spans="1:10" ht="16.149999999999999" customHeight="1" x14ac:dyDescent="0.25">
      <c r="A12" s="276" t="s">
        <v>64</v>
      </c>
      <c r="B12" s="276"/>
      <c r="C12" s="276"/>
      <c r="D12" s="276"/>
      <c r="E12" s="276"/>
      <c r="F12" s="276"/>
      <c r="G12" s="276"/>
      <c r="H12" s="276"/>
      <c r="I12" s="276"/>
      <c r="J12" s="276"/>
    </row>
    <row r="13" spans="1:10" x14ac:dyDescent="0.25">
      <c r="A13" s="70" t="s">
        <v>57</v>
      </c>
      <c r="B13" s="157">
        <f>'Form 2'!B18+'Form 2'!G18</f>
        <v>0</v>
      </c>
      <c r="C13" s="158" t="str">
        <f>IF((SUM('Form 2'!D18:F18)+SUM('Form 2'!I18:K18))-B13=0,"OK","ERROR")</f>
        <v>OK</v>
      </c>
      <c r="D13" s="158" t="str">
        <f>IF('Form 2'!B18=0,"",'Form 2'!C18/'Form 2'!B18)</f>
        <v/>
      </c>
      <c r="E13" s="158" t="str">
        <f>IF('Form 2'!G18=0,"",'Form 2'!H18/'Form 2'!G18)</f>
        <v/>
      </c>
      <c r="F13" s="165">
        <f>'Form 2'!C18+'Form 2'!H18</f>
        <v>0</v>
      </c>
      <c r="G13" s="171"/>
      <c r="H13" s="168" t="e">
        <f>'Form 4'!C18/'Form 4'!B18</f>
        <v>#DIV/0!</v>
      </c>
      <c r="I13" s="158" t="e">
        <f>'Form 4'!D18/'Form 4'!B18</f>
        <v>#DIV/0!</v>
      </c>
      <c r="J13" s="163" t="str">
        <f>IF('Form 4'!E18&lt;0,"CHECK",IF('Form 4'!E18&lt;0.16,"OK","CHECK"))</f>
        <v>OK</v>
      </c>
    </row>
    <row r="14" spans="1:10" x14ac:dyDescent="0.25">
      <c r="A14" s="71" t="s">
        <v>58</v>
      </c>
      <c r="B14" s="159">
        <f>'Form 2'!B19+'Form 2'!G19</f>
        <v>0</v>
      </c>
      <c r="C14" s="156" t="str">
        <f>IF((SUM('Form 2'!D19:F19)+SUM('Form 2'!I19:K19))-B14=0,"OK","ERROR")</f>
        <v>OK</v>
      </c>
      <c r="D14" s="156" t="str">
        <f>IF('Form 2'!B19=0,"",'Form 2'!C19/'Form 2'!B19)</f>
        <v/>
      </c>
      <c r="E14" s="156" t="str">
        <f>IF('Form 2'!G19=0,"",'Form 2'!H19/'Form 2'!G19)</f>
        <v/>
      </c>
      <c r="F14" s="166">
        <f>'Form 2'!C19+'Form 2'!H19</f>
        <v>0</v>
      </c>
      <c r="G14" s="172"/>
      <c r="H14" s="169" t="e">
        <f>'Form 4'!C19/'Form 4'!B19</f>
        <v>#DIV/0!</v>
      </c>
      <c r="I14" s="156" t="e">
        <f>'Form 4'!D19/'Form 4'!B19</f>
        <v>#DIV/0!</v>
      </c>
      <c r="J14" s="164" t="str">
        <f>IF('Form 4'!E19&lt;0,"CHECK",IF('Form 4'!E19&lt;0.16,"OK","CHECK"))</f>
        <v>OK</v>
      </c>
    </row>
    <row r="15" spans="1:10" x14ac:dyDescent="0.25">
      <c r="A15" s="71" t="s">
        <v>59</v>
      </c>
      <c r="B15" s="159">
        <f>'Form 2'!B20+'Form 2'!G20</f>
        <v>0</v>
      </c>
      <c r="C15" s="156" t="str">
        <f>IF((SUM('Form 2'!D20:F20)+SUM('Form 2'!I20:K20))-B15=0,"OK","ERROR")</f>
        <v>OK</v>
      </c>
      <c r="D15" s="156" t="str">
        <f>IF('Form 2'!B20=0,"",'Form 2'!C20/'Form 2'!B20)</f>
        <v/>
      </c>
      <c r="E15" s="156" t="str">
        <f>IF('Form 2'!G20=0,"",'Form 2'!H20/'Form 2'!G20)</f>
        <v/>
      </c>
      <c r="F15" s="166">
        <f>'Form 2'!C20+'Form 2'!H20</f>
        <v>0</v>
      </c>
      <c r="G15" s="172"/>
      <c r="H15" s="169" t="e">
        <f>'Form 4'!C20/'Form 4'!B20</f>
        <v>#DIV/0!</v>
      </c>
      <c r="I15" s="156" t="e">
        <f>'Form 4'!D20/'Form 4'!B20</f>
        <v>#DIV/0!</v>
      </c>
      <c r="J15" s="164" t="str">
        <f>IF('Form 4'!E20&lt;0,"CHECK",IF('Form 4'!E20&lt;0.16,"OK","CHECK"))</f>
        <v>OK</v>
      </c>
    </row>
    <row r="16" spans="1:10" x14ac:dyDescent="0.25">
      <c r="A16" s="71" t="s">
        <v>60</v>
      </c>
      <c r="B16" s="159">
        <f>'Form 2'!B21+'Form 2'!G21</f>
        <v>0</v>
      </c>
      <c r="C16" s="156" t="str">
        <f>IF((SUM('Form 2'!D21:F21)+SUM('Form 2'!I21:K21))-B16=0,"OK","ERROR")</f>
        <v>OK</v>
      </c>
      <c r="D16" s="156" t="str">
        <f>IF('Form 2'!B21=0,"",'Form 2'!C21/'Form 2'!B21)</f>
        <v/>
      </c>
      <c r="E16" s="156" t="str">
        <f>IF('Form 2'!G21=0,"",'Form 2'!H21/'Form 2'!G21)</f>
        <v/>
      </c>
      <c r="F16" s="166">
        <f>'Form 2'!C21+'Form 2'!H21</f>
        <v>0</v>
      </c>
      <c r="G16" s="172"/>
      <c r="H16" s="169" t="e">
        <f>'Form 4'!C21/'Form 4'!B21</f>
        <v>#DIV/0!</v>
      </c>
      <c r="I16" s="156" t="e">
        <f>'Form 4'!D21/'Form 4'!B21</f>
        <v>#DIV/0!</v>
      </c>
      <c r="J16" s="164" t="str">
        <f>IF('Form 4'!E21&lt;0,"CHECK",IF('Form 4'!E21&lt;0.16,"OK","CHECK"))</f>
        <v>OK</v>
      </c>
    </row>
    <row r="17" spans="1:10" x14ac:dyDescent="0.25">
      <c r="A17" s="71" t="s">
        <v>61</v>
      </c>
      <c r="B17" s="159">
        <f>'Form 2'!B22+'Form 2'!G22</f>
        <v>0</v>
      </c>
      <c r="C17" s="156" t="str">
        <f>IF((SUM('Form 2'!D22:F22)+SUM('Form 2'!I22:K22))-B17=0,"OK","ERROR")</f>
        <v>OK</v>
      </c>
      <c r="D17" s="156" t="str">
        <f>IF('Form 2'!B22=0,"",'Form 2'!C22/'Form 2'!B22)</f>
        <v/>
      </c>
      <c r="E17" s="156" t="str">
        <f>IF('Form 2'!G22=0,"",'Form 2'!H22/'Form 2'!G22)</f>
        <v/>
      </c>
      <c r="F17" s="166">
        <f>'Form 2'!C22+'Form 2'!H22</f>
        <v>0</v>
      </c>
      <c r="G17" s="172"/>
      <c r="H17" s="169" t="e">
        <f>'Form 4'!C22/'Form 4'!B22</f>
        <v>#DIV/0!</v>
      </c>
      <c r="I17" s="156" t="e">
        <f>'Form 4'!D22/'Form 4'!B22</f>
        <v>#DIV/0!</v>
      </c>
      <c r="J17" s="164" t="str">
        <f>IF('Form 4'!E22&lt;0,"CHECK",IF('Form 4'!E22&lt;0.16,"OK","CHECK"))</f>
        <v>OK</v>
      </c>
    </row>
    <row r="18" spans="1:10" x14ac:dyDescent="0.25">
      <c r="A18" s="71" t="s">
        <v>62</v>
      </c>
      <c r="B18" s="159">
        <f>'Form 2'!B23+'Form 2'!G23</f>
        <v>0</v>
      </c>
      <c r="C18" s="156" t="str">
        <f>IF((SUM('Form 2'!D23:F23)+SUM('Form 2'!I23:K23))-B18=0,"OK","ERROR")</f>
        <v>OK</v>
      </c>
      <c r="D18" s="156" t="str">
        <f>IF('Form 2'!B23=0,"",'Form 2'!C23/'Form 2'!B23)</f>
        <v/>
      </c>
      <c r="E18" s="156" t="str">
        <f>IF('Form 2'!G23=0,"",'Form 2'!H23/'Form 2'!G23)</f>
        <v/>
      </c>
      <c r="F18" s="166">
        <f>'Form 2'!C23+'Form 2'!H23</f>
        <v>0</v>
      </c>
      <c r="G18" s="172"/>
      <c r="H18" s="169" t="e">
        <f>'Form 4'!C23/'Form 4'!B23</f>
        <v>#DIV/0!</v>
      </c>
      <c r="I18" s="156" t="e">
        <f>'Form 4'!D23/'Form 4'!B23</f>
        <v>#DIV/0!</v>
      </c>
      <c r="J18" s="164" t="str">
        <f>IF('Form 4'!E23&lt;0,"CHECK",IF('Form 4'!E23&lt;0.16,"OK","CHECK"))</f>
        <v>OK</v>
      </c>
    </row>
    <row r="19" spans="1:10" ht="15" customHeight="1" x14ac:dyDescent="0.25">
      <c r="A19" s="98" t="s">
        <v>63</v>
      </c>
      <c r="B19" s="160">
        <f>'Form 2'!B24+'Form 2'!G24</f>
        <v>0</v>
      </c>
      <c r="C19" s="161" t="str">
        <f>IF((SUM('Form 2'!D24:F24)+SUM('Form 2'!I24:K24))-B19=0,"OK","ERROR")</f>
        <v>OK</v>
      </c>
      <c r="D19" s="161" t="str">
        <f>IF('Form 2'!B24=0,"",'Form 2'!C24/'Form 2'!B24)</f>
        <v/>
      </c>
      <c r="E19" s="161" t="str">
        <f>IF('Form 2'!G24=0,"",'Form 2'!H24/'Form 2'!G24)</f>
        <v/>
      </c>
      <c r="F19" s="167">
        <f>'Form 2'!C24+'Form 2'!H24</f>
        <v>0</v>
      </c>
      <c r="G19" s="173" t="str">
        <f>IF('Form 3'!C16&gt;B19,"CHECK",IF(AND('Form 3'!B16&gt;0,'Form 3'!C16=0),"CHECK","OK"))</f>
        <v>OK</v>
      </c>
      <c r="H19" s="170" t="e">
        <f>'Form 4'!C24/'Form 4'!B24</f>
        <v>#DIV/0!</v>
      </c>
      <c r="I19" s="161" t="e">
        <f>'Form 4'!D24/'Form 4'!B24</f>
        <v>#DIV/0!</v>
      </c>
      <c r="J19" s="162" t="str">
        <f>IF('Form 4'!E24&lt;0,"CHECK",IF('Form 4'!E24&lt;0.16,"OK","CHECK"))</f>
        <v>OK</v>
      </c>
    </row>
    <row r="20" spans="1:10" ht="33" customHeight="1" x14ac:dyDescent="0.25">
      <c r="A20" s="277" t="s">
        <v>65</v>
      </c>
      <c r="B20" s="277"/>
      <c r="C20" s="277"/>
      <c r="D20" s="277"/>
      <c r="E20" s="277"/>
      <c r="F20" s="277"/>
      <c r="G20" s="277"/>
      <c r="H20" s="277"/>
      <c r="I20" s="277"/>
      <c r="J20" s="277"/>
    </row>
    <row r="21" spans="1:10" x14ac:dyDescent="0.25">
      <c r="A21" s="70" t="s">
        <v>57</v>
      </c>
      <c r="B21" s="157">
        <f>'Form 2'!B26+'Form 2'!G26</f>
        <v>48</v>
      </c>
      <c r="C21" s="158" t="str">
        <f>IF((SUM('Form 2'!D26:F26)+SUM('Form 2'!I26:K26))-B21=0,"OK","ERROR")</f>
        <v>OK</v>
      </c>
      <c r="D21" s="158">
        <f>IF('Form 2'!B26=0,"",'Form 2'!C26/'Form 2'!B26)</f>
        <v>155464.04347826086</v>
      </c>
      <c r="E21" s="158">
        <f>IF('Form 2'!G26=0,"",'Form 2'!H26/'Form 2'!G26)</f>
        <v>133058.16</v>
      </c>
      <c r="F21" s="165">
        <f>'Form 2'!C26+'Form 2'!H26</f>
        <v>6902127</v>
      </c>
      <c r="G21" s="171"/>
      <c r="H21" s="168">
        <f>'Form 4'!C26/'Form 4'!B26</f>
        <v>145495.42105263157</v>
      </c>
      <c r="I21" s="158">
        <f>'Form 4'!D26/'Form 4'!B26</f>
        <v>141042.07894736843</v>
      </c>
      <c r="J21" s="163" t="str">
        <f>IF('Form 4'!E26&lt;0,"CHECK",IF('Form 4'!E26&lt;0.16,"OK","CHECK"))</f>
        <v>OK</v>
      </c>
    </row>
    <row r="22" spans="1:10" x14ac:dyDescent="0.25">
      <c r="A22" s="71" t="s">
        <v>58</v>
      </c>
      <c r="B22" s="159">
        <f>'Form 2'!B27+'Form 2'!G27</f>
        <v>103</v>
      </c>
      <c r="C22" s="156" t="str">
        <f>IF((SUM('Form 2'!D27:F27)+SUM('Form 2'!I27:K27))-B22=0,"OK","ERROR")</f>
        <v>OK</v>
      </c>
      <c r="D22" s="156">
        <f>IF('Form 2'!B27=0,"",'Form 2'!C27/'Form 2'!B27)</f>
        <v>117723.28846153847</v>
      </c>
      <c r="E22" s="156">
        <f>IF('Form 2'!G27=0,"",'Form 2'!H27/'Form 2'!G27)</f>
        <v>105559.23529411765</v>
      </c>
      <c r="F22" s="166">
        <f>'Form 2'!C27+'Form 2'!H27</f>
        <v>11505132</v>
      </c>
      <c r="G22" s="172"/>
      <c r="H22" s="169">
        <f>'Form 4'!C27/'Form 4'!B27</f>
        <v>114135.29126213593</v>
      </c>
      <c r="I22" s="156">
        <f>'Form 4'!D27/'Form 4'!B27</f>
        <v>109020.23300970874</v>
      </c>
      <c r="J22" s="164" t="str">
        <f>IF('Form 4'!E27&lt;0,"CHECK",IF('Form 4'!E27&lt;0.16,"OK","CHECK"))</f>
        <v>OK</v>
      </c>
    </row>
    <row r="23" spans="1:10" x14ac:dyDescent="0.25">
      <c r="A23" s="71" t="s">
        <v>59</v>
      </c>
      <c r="B23" s="159">
        <f>'Form 2'!B28+'Form 2'!G28</f>
        <v>36</v>
      </c>
      <c r="C23" s="156" t="str">
        <f>IF((SUM('Form 2'!D28:F28)+SUM('Form 2'!I28:K28))-B23=0,"OK","ERROR")</f>
        <v>OK</v>
      </c>
      <c r="D23" s="156">
        <f>IF('Form 2'!B28=0,"",'Form 2'!C28/'Form 2'!B28)</f>
        <v>110117.64705882352</v>
      </c>
      <c r="E23" s="156">
        <f>IF('Form 2'!G28=0,"",'Form 2'!H28/'Form 2'!G28)</f>
        <v>111829.26315789473</v>
      </c>
      <c r="F23" s="166">
        <f>'Form 2'!C28+'Form 2'!H28</f>
        <v>3996756</v>
      </c>
      <c r="G23" s="172"/>
      <c r="H23" s="169">
        <f>'Form 4'!C28/'Form 4'!B28</f>
        <v>111303.54545454546</v>
      </c>
      <c r="I23" s="156">
        <f>'Form 4'!D28/'Form 4'!B28</f>
        <v>103540.63636363637</v>
      </c>
      <c r="J23" s="164" t="str">
        <f>IF('Form 4'!E28&lt;0,"CHECK",IF('Form 4'!E28&lt;0.16,"OK","CHECK"))</f>
        <v>OK</v>
      </c>
    </row>
    <row r="24" spans="1:10" x14ac:dyDescent="0.25">
      <c r="A24" s="71" t="s">
        <v>60</v>
      </c>
      <c r="B24" s="159">
        <f>'Form 2'!B29+'Form 2'!G29</f>
        <v>0</v>
      </c>
      <c r="C24" s="156" t="str">
        <f>IF((SUM('Form 2'!D29:F29)+SUM('Form 2'!I29:K29))-B24=0,"OK","ERROR")</f>
        <v>OK</v>
      </c>
      <c r="D24" s="156" t="str">
        <f>IF('Form 2'!B29=0,"",'Form 2'!C29/'Form 2'!B29)</f>
        <v/>
      </c>
      <c r="E24" s="156" t="str">
        <f>IF('Form 2'!G29=0,"",'Form 2'!H29/'Form 2'!G29)</f>
        <v/>
      </c>
      <c r="F24" s="166">
        <f>'Form 2'!C29+'Form 2'!H29</f>
        <v>0</v>
      </c>
      <c r="G24" s="172"/>
      <c r="H24" s="169" t="e">
        <f>'Form 4'!C29/'Form 4'!B29</f>
        <v>#DIV/0!</v>
      </c>
      <c r="I24" s="156" t="e">
        <f>'Form 4'!D29/'Form 4'!B29</f>
        <v>#DIV/0!</v>
      </c>
      <c r="J24" s="164" t="str">
        <f>IF('Form 4'!E29&lt;0,"CHECK",IF('Form 4'!E29&lt;0.16,"OK","CHECK"))</f>
        <v>OK</v>
      </c>
    </row>
    <row r="25" spans="1:10" x14ac:dyDescent="0.25">
      <c r="A25" s="71" t="s">
        <v>61</v>
      </c>
      <c r="B25" s="159">
        <f>'Form 2'!B30+'Form 2'!G30</f>
        <v>2</v>
      </c>
      <c r="C25" s="156" t="str">
        <f>IF((SUM('Form 2'!D30:F30)+SUM('Form 2'!I30:K30))-B25=0,"OK","ERROR")</f>
        <v>OK</v>
      </c>
      <c r="D25" s="156">
        <f>IF('Form 2'!B30=0,"",'Form 2'!C30/'Form 2'!B30)</f>
        <v>88767</v>
      </c>
      <c r="E25" s="156">
        <f>IF('Form 2'!G30=0,"",'Form 2'!H30/'Form 2'!G30)</f>
        <v>91134</v>
      </c>
      <c r="F25" s="166">
        <f>'Form 2'!C30+'Form 2'!H30</f>
        <v>179901</v>
      </c>
      <c r="G25" s="172"/>
      <c r="H25" s="169">
        <f>'Form 4'!C30/'Form 4'!B30</f>
        <v>89950.5</v>
      </c>
      <c r="I25" s="156">
        <f>'Form 4'!D30/'Form 4'!B30</f>
        <v>85518</v>
      </c>
      <c r="J25" s="164" t="str">
        <f>IF('Form 4'!E30&lt;0,"CHECK",IF('Form 4'!E30&lt;0.16,"OK","CHECK"))</f>
        <v>OK</v>
      </c>
    </row>
    <row r="26" spans="1:10" x14ac:dyDescent="0.25">
      <c r="A26" s="71" t="s">
        <v>62</v>
      </c>
      <c r="B26" s="159">
        <f>'Form 2'!B31+'Form 2'!G31</f>
        <v>0</v>
      </c>
      <c r="C26" s="156" t="str">
        <f>IF((SUM('Form 2'!D31:F31)+SUM('Form 2'!I31:K31))-B26=0,"OK","ERROR")</f>
        <v>OK</v>
      </c>
      <c r="D26" s="156" t="str">
        <f>IF('Form 2'!B31=0,"",'Form 2'!C31/'Form 2'!B31)</f>
        <v/>
      </c>
      <c r="E26" s="156" t="str">
        <f>IF('Form 2'!G31=0,"",'Form 2'!H31/'Form 2'!G31)</f>
        <v/>
      </c>
      <c r="F26" s="166">
        <f>'Form 2'!C31+'Form 2'!H31</f>
        <v>0</v>
      </c>
      <c r="G26" s="172"/>
      <c r="H26" s="169" t="e">
        <f>'Form 4'!C31/'Form 4'!B31</f>
        <v>#DIV/0!</v>
      </c>
      <c r="I26" s="156" t="e">
        <f>'Form 4'!D31/'Form 4'!B31</f>
        <v>#DIV/0!</v>
      </c>
      <c r="J26" s="164" t="str">
        <f>IF('Form 4'!E31&lt;0,"CHECK",IF('Form 4'!E31&lt;0.16,"OK","CHECK"))</f>
        <v>OK</v>
      </c>
    </row>
    <row r="27" spans="1:10" ht="15" customHeight="1" x14ac:dyDescent="0.25">
      <c r="A27" s="98" t="s">
        <v>63</v>
      </c>
      <c r="B27" s="160">
        <f>'Form 2'!B32+'Form 2'!G32</f>
        <v>189</v>
      </c>
      <c r="C27" s="161" t="str">
        <f>IF((SUM('Form 2'!D32:F32)+SUM('Form 2'!I32:K32))-B27=0,"OK","ERROR")</f>
        <v>OK</v>
      </c>
      <c r="D27" s="161">
        <f>IF('Form 2'!B32=0,"",'Form 2'!C32/'Form 2'!B32)</f>
        <v>125355.3870967742</v>
      </c>
      <c r="E27" s="161">
        <f>IF('Form 2'!G32=0,"",'Form 2'!H32/'Form 2'!G32)</f>
        <v>113811.09375</v>
      </c>
      <c r="F27" s="167">
        <f>'Form 2'!C32+'Form 2'!H32</f>
        <v>22583916</v>
      </c>
      <c r="G27" s="173" t="str">
        <f>IF('Form 3'!C20&gt;B27,"CHECK",IF(AND('Form 3'!B20&gt;0,'Form 3'!C20=0),"CHECK","OK"))</f>
        <v>OK</v>
      </c>
      <c r="H27" s="170">
        <f>'Form 4'!C32/'Form 4'!B32</f>
        <v>120100.44886363637</v>
      </c>
      <c r="I27" s="161">
        <f>'Form 4'!D32/'Form 4'!B32</f>
        <v>114639.54545454546</v>
      </c>
      <c r="J27" s="162" t="str">
        <f>IF('Form 4'!E32&lt;0,"CHECK",IF('Form 4'!E32&lt;0.16,"OK","CHECK"))</f>
        <v>OK</v>
      </c>
    </row>
    <row r="28" spans="1:10" x14ac:dyDescent="0.25">
      <c r="A28" s="1" t="s">
        <v>14</v>
      </c>
    </row>
  </sheetData>
  <sheetProtection sheet="1" objects="1" scenarios="1" formatCells="0" formatColumns="0" formatRows="0" insertColumns="0" insertRows="0" insertHyperlinks="0" deleteColumns="0" deleteRows="0" sort="0" autoFilter="0" pivotTables="0"/>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9:L15"/>
  <sheetViews>
    <sheetView workbookViewId="0">
      <selection activeCell="Q22" sqref="Q22"/>
    </sheetView>
  </sheetViews>
  <sheetFormatPr defaultColWidth="8.7109375" defaultRowHeight="15" x14ac:dyDescent="0.25"/>
  <sheetData>
    <row r="9" spans="3:12" ht="13.9" customHeight="1" x14ac:dyDescent="0.25">
      <c r="C9" s="301" t="s">
        <v>172</v>
      </c>
      <c r="D9" s="301"/>
      <c r="E9" s="301"/>
      <c r="F9" s="301"/>
      <c r="G9" s="301"/>
      <c r="H9" s="301"/>
      <c r="I9" s="301"/>
      <c r="J9" s="301"/>
      <c r="K9" s="301"/>
      <c r="L9" s="301"/>
    </row>
    <row r="10" spans="3:12" x14ac:dyDescent="0.25">
      <c r="C10" s="302"/>
      <c r="D10" s="302"/>
      <c r="E10" s="302"/>
      <c r="F10" s="302"/>
      <c r="G10" s="302"/>
      <c r="H10" s="302"/>
      <c r="I10" s="302"/>
      <c r="J10" s="302"/>
      <c r="K10" s="302"/>
      <c r="L10" s="302"/>
    </row>
    <row r="11" spans="3:12" x14ac:dyDescent="0.25">
      <c r="C11" s="302"/>
      <c r="D11" s="302"/>
      <c r="E11" s="302"/>
      <c r="F11" s="302"/>
      <c r="G11" s="302"/>
      <c r="H11" s="302"/>
      <c r="I11" s="302"/>
      <c r="J11" s="302"/>
      <c r="K11" s="302"/>
      <c r="L11" s="302"/>
    </row>
    <row r="12" spans="3:12" x14ac:dyDescent="0.25">
      <c r="C12" s="302"/>
      <c r="D12" s="302"/>
      <c r="E12" s="302"/>
      <c r="F12" s="302"/>
      <c r="G12" s="302"/>
      <c r="H12" s="302"/>
      <c r="I12" s="302"/>
      <c r="J12" s="302"/>
      <c r="K12" s="302"/>
      <c r="L12" s="302"/>
    </row>
    <row r="13" spans="3:12" x14ac:dyDescent="0.25">
      <c r="C13" s="302"/>
      <c r="D13" s="302"/>
      <c r="E13" s="302"/>
      <c r="F13" s="302"/>
      <c r="G13" s="302"/>
      <c r="H13" s="302"/>
      <c r="I13" s="302"/>
      <c r="J13" s="302"/>
      <c r="K13" s="302"/>
      <c r="L13" s="302"/>
    </row>
    <row r="14" spans="3:12" x14ac:dyDescent="0.25">
      <c r="C14" s="302"/>
      <c r="D14" s="302"/>
      <c r="E14" s="302"/>
      <c r="F14" s="302"/>
      <c r="G14" s="302"/>
      <c r="H14" s="302"/>
      <c r="I14" s="302"/>
      <c r="J14" s="302"/>
      <c r="K14" s="302"/>
      <c r="L14" s="302"/>
    </row>
    <row r="15" spans="3:12" x14ac:dyDescent="0.25">
      <c r="C15" s="302"/>
      <c r="D15" s="302"/>
      <c r="E15" s="302"/>
      <c r="F15" s="302"/>
      <c r="G15" s="302"/>
      <c r="H15" s="302"/>
      <c r="I15" s="302"/>
      <c r="J15" s="302"/>
      <c r="K15" s="302"/>
      <c r="L15" s="302"/>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da683f92-f5fb-4311-af34-be7e4d3a27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4A0F2B-8386-43A9-93AB-240F0548123A}">
  <ds:schemaRefs>
    <ds:schemaRef ds:uri="http://schemas.microsoft.com/sharepoint/v3/contenttype/forms"/>
  </ds:schemaRefs>
</ds:datastoreItem>
</file>

<file path=customXml/itemProps2.xml><?xml version="1.0" encoding="utf-8"?>
<ds:datastoreItem xmlns:ds="http://schemas.openxmlformats.org/officeDocument/2006/customXml" ds:itemID="{0E28B38D-9BD3-4482-ADA7-07091E872F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5754BF-16DA-4938-9BD9-B54D50F2DACD}">
  <ds:schemaRefs>
    <ds:schemaRef ds:uri="http://schemas.microsoft.com/office/2006/metadata/properties"/>
    <ds:schemaRef ds:uri="http://schemas.microsoft.com/office/infopath/2007/PartnerControls"/>
    <ds:schemaRef ds:uri="ab06a5aa-8e31-4bdb-9b13-38c58a92ec8a"/>
    <ds:schemaRef ds:uri="da683f92-f5fb-4311-af34-be7e4d3a27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Davina Spencer</cp:lastModifiedBy>
  <cp:revision/>
  <dcterms:created xsi:type="dcterms:W3CDTF">2012-09-17T14:37:54Z</dcterms:created>
  <dcterms:modified xsi:type="dcterms:W3CDTF">2025-03-01T00:33:48Z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