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ksd2\Downloads\"/>
    </mc:Choice>
  </mc:AlternateContent>
  <xr:revisionPtr revIDLastSave="0" documentId="8_{412F274C-0E6E-447B-A332-529E9B6D1DF1}" xr6:coauthVersionLast="47" xr6:coauthVersionMax="47" xr10:uidLastSave="{00000000-0000-0000-0000-000000000000}"/>
  <bookViews>
    <workbookView xWindow="12792" yWindow="744" windowWidth="12168" windowHeight="12204" xr2:uid="{00000000-000D-0000-FFFF-FFFF00000000}"/>
  </bookViews>
  <sheets>
    <sheet name="Salary Cap Calculator" sheetId="4" r:id="rId1"/>
    <sheet name="Locations" sheetId="7" state="hidden" r:id="rId2"/>
    <sheet name="Version Review" sheetId="5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4" l="1"/>
  <c r="E29" i="4"/>
  <c r="E30" i="4"/>
  <c r="E31" i="4"/>
  <c r="E32" i="4"/>
  <c r="E33" i="4"/>
  <c r="E34" i="4"/>
  <c r="E16" i="4"/>
  <c r="G16" i="4"/>
  <c r="E17" i="4"/>
  <c r="G17" i="4"/>
  <c r="E18" i="4"/>
  <c r="F18" i="4"/>
  <c r="G18" i="4"/>
  <c r="E27" i="4"/>
  <c r="D10" i="4"/>
  <c r="B23" i="4" s="1"/>
  <c r="G15" i="4"/>
  <c r="E15" i="4"/>
  <c r="F13" i="4"/>
  <c r="F15" i="4" s="1"/>
  <c r="E14" i="4"/>
  <c r="G14" i="4"/>
  <c r="E25" i="4"/>
  <c r="E23" i="4"/>
  <c r="E26" i="4"/>
  <c r="E24" i="4"/>
  <c r="B27" i="4" l="1"/>
  <c r="F30" i="4"/>
  <c r="N30" i="4" s="1"/>
  <c r="F24" i="4"/>
  <c r="N24" i="4" s="1"/>
  <c r="F29" i="4"/>
  <c r="G29" i="4" s="1"/>
  <c r="B29" i="4"/>
  <c r="F28" i="4"/>
  <c r="H28" i="4" s="1"/>
  <c r="B28" i="4"/>
  <c r="F26" i="4"/>
  <c r="G26" i="4" s="1"/>
  <c r="B33" i="4"/>
  <c r="F31" i="4"/>
  <c r="N31" i="4" s="1"/>
  <c r="F23" i="4"/>
  <c r="H23" i="4" s="1"/>
  <c r="B31" i="4"/>
  <c r="F25" i="4"/>
  <c r="N25" i="4" s="1"/>
  <c r="B32" i="4"/>
  <c r="B34" i="4"/>
  <c r="B26" i="4"/>
  <c r="F34" i="4"/>
  <c r="G34" i="4" s="1"/>
  <c r="B30" i="4"/>
  <c r="F33" i="4"/>
  <c r="N33" i="4" s="1"/>
  <c r="B24" i="4"/>
  <c r="F14" i="4"/>
  <c r="F32" i="4"/>
  <c r="F16" i="4"/>
  <c r="F27" i="4"/>
  <c r="B25" i="4"/>
  <c r="F17" i="4"/>
  <c r="N34" i="4" l="1"/>
  <c r="I33" i="4"/>
  <c r="L33" i="4" s="1"/>
  <c r="H24" i="4"/>
  <c r="N28" i="4"/>
  <c r="H29" i="4"/>
  <c r="G24" i="4"/>
  <c r="H30" i="4"/>
  <c r="I34" i="4"/>
  <c r="K34" i="4" s="1"/>
  <c r="G28" i="4"/>
  <c r="I29" i="4"/>
  <c r="L29" i="4" s="1"/>
  <c r="H34" i="4"/>
  <c r="I24" i="4"/>
  <c r="L24" i="4" s="1"/>
  <c r="I28" i="4"/>
  <c r="L28" i="4" s="1"/>
  <c r="G33" i="4"/>
  <c r="N29" i="4"/>
  <c r="I30" i="4"/>
  <c r="K30" i="4" s="1"/>
  <c r="H26" i="4"/>
  <c r="N26" i="4"/>
  <c r="N23" i="4"/>
  <c r="I31" i="4"/>
  <c r="L31" i="4" s="1"/>
  <c r="G23" i="4"/>
  <c r="G30" i="4"/>
  <c r="H31" i="4"/>
  <c r="G25" i="4"/>
  <c r="I23" i="4"/>
  <c r="L23" i="4" s="1"/>
  <c r="H33" i="4"/>
  <c r="G31" i="4"/>
  <c r="H25" i="4"/>
  <c r="I25" i="4"/>
  <c r="L25" i="4" s="1"/>
  <c r="I26" i="4"/>
  <c r="L26" i="4" s="1"/>
  <c r="N27" i="4"/>
  <c r="H27" i="4"/>
  <c r="I27" i="4"/>
  <c r="G27" i="4"/>
  <c r="G32" i="4"/>
  <c r="N32" i="4"/>
  <c r="H32" i="4"/>
  <c r="I32" i="4"/>
  <c r="L32" i="4" s="1"/>
  <c r="K29" i="4" l="1"/>
  <c r="M29" i="4" s="1"/>
  <c r="K24" i="4"/>
  <c r="M24" i="4" s="1"/>
  <c r="J24" i="4"/>
  <c r="K28" i="4"/>
  <c r="M28" i="4" s="1"/>
  <c r="M34" i="4"/>
  <c r="J33" i="4"/>
  <c r="K33" i="4"/>
  <c r="M33" i="4" s="1"/>
  <c r="J29" i="4"/>
  <c r="M30" i="4"/>
  <c r="J28" i="4"/>
  <c r="L34" i="4"/>
  <c r="L30" i="4"/>
  <c r="J34" i="4"/>
  <c r="K31" i="4"/>
  <c r="M31" i="4" s="1"/>
  <c r="J31" i="4"/>
  <c r="J23" i="4"/>
  <c r="K23" i="4"/>
  <c r="M23" i="4" s="1"/>
  <c r="J30" i="4"/>
  <c r="K25" i="4"/>
  <c r="M25" i="4" s="1"/>
  <c r="J25" i="4"/>
  <c r="J26" i="4"/>
  <c r="K26" i="4"/>
  <c r="M26" i="4" s="1"/>
  <c r="J27" i="4"/>
  <c r="K27" i="4"/>
  <c r="M27" i="4" s="1"/>
  <c r="L27" i="4"/>
  <c r="K32" i="4"/>
  <c r="M32" i="4" s="1"/>
  <c r="J32" i="4"/>
</calcChain>
</file>

<file path=xl/sharedStrings.xml><?xml version="1.0" encoding="utf-8"?>
<sst xmlns="http://schemas.openxmlformats.org/spreadsheetml/2006/main" count="56" uniqueCount="52">
  <si>
    <t>Budget Number</t>
  </si>
  <si>
    <t xml:space="preserve">Total Dollar Commitment </t>
  </si>
  <si>
    <t>Department should complete fields highlighted in "Yellow"</t>
  </si>
  <si>
    <t>Shaded Fields Require Input</t>
  </si>
  <si>
    <t>Salary Cap Level</t>
  </si>
  <si>
    <t>Avg. Paid FTE</t>
  </si>
  <si>
    <t>Formulas - Do Not Change</t>
  </si>
  <si>
    <t>Executive Level I</t>
  </si>
  <si>
    <t>Executive Level II</t>
  </si>
  <si>
    <t>62-xxxx</t>
  </si>
  <si>
    <t>Total % Effort</t>
  </si>
  <si>
    <r>
      <t xml:space="preserve">Annual Salary 
Cap </t>
    </r>
    <r>
      <rPr>
        <b/>
        <vertAlign val="superscript"/>
        <sz val="10"/>
        <color indexed="8"/>
        <rFont val="Arial"/>
        <family val="2"/>
      </rPr>
      <t>(1)</t>
    </r>
  </si>
  <si>
    <r>
      <t>(1)</t>
    </r>
    <r>
      <rPr>
        <sz val="10"/>
        <rFont val="Arial"/>
        <family val="2"/>
      </rPr>
      <t xml:space="preserve"> The following web site provides salary cap amounts and inclusive dates should prior year salary cap amounts be required:</t>
    </r>
  </si>
  <si>
    <t>Applicable Salary Cap</t>
  </si>
  <si>
    <t>Appointment (9 / 12 Mos.)</t>
  </si>
  <si>
    <t>Number of Pay Periods</t>
  </si>
  <si>
    <r>
      <t>(2)</t>
    </r>
    <r>
      <rPr>
        <u/>
        <sz val="10"/>
        <rFont val="Arial"/>
        <family val="2"/>
      </rPr>
      <t xml:space="preserve"> Institutional base salary includes:</t>
    </r>
  </si>
  <si>
    <r>
      <rPr>
        <b/>
        <i/>
        <sz val="10"/>
        <rFont val="Arial"/>
        <family val="2"/>
      </rPr>
      <t>Paid From:</t>
    </r>
    <r>
      <rPr>
        <sz val="10"/>
        <rFont val="Arial"/>
        <family val="2"/>
      </rPr>
      <t xml:space="preserve"> State Funds; Grants &amp; Contracts; Gifts &amp; Endowments; Other UW Funds; UW Physicians (UWP); Children's University Medical Group (CUMG)</t>
    </r>
  </si>
  <si>
    <r>
      <t>% Grant Support</t>
    </r>
    <r>
      <rPr>
        <b/>
        <vertAlign val="superscript"/>
        <sz val="10"/>
        <rFont val="Arial"/>
        <family val="2"/>
      </rPr>
      <t xml:space="preserve"> (3)</t>
    </r>
  </si>
  <si>
    <t>% To Cost Share</t>
  </si>
  <si>
    <r>
      <rPr>
        <vertAlign val="superscript"/>
        <sz val="10"/>
        <rFont val="Arial"/>
        <family val="2"/>
      </rPr>
      <t>(3)</t>
    </r>
    <r>
      <rPr>
        <sz val="10"/>
        <rFont val="Arial"/>
      </rPr>
      <t xml:space="preserve"> Percent that would have been charged to the grant if there was no salary cap limitation</t>
    </r>
  </si>
  <si>
    <t xml:space="preserve">  Total IBS</t>
  </si>
  <si>
    <t>% of Total IBS To Charge to Grant</t>
  </si>
  <si>
    <t>ADS/ENS Salary</t>
  </si>
  <si>
    <t>Summer Salary</t>
  </si>
  <si>
    <t>Paid Professional Leave</t>
  </si>
  <si>
    <t>Retired Faculty Salary</t>
  </si>
  <si>
    <t>"Other" - Enter annual salary cap amount in cell D15</t>
  </si>
  <si>
    <t>Per Pay Period Amount to be Cost Shared</t>
  </si>
  <si>
    <t>Annual Salary to be Cost Shared</t>
  </si>
  <si>
    <t>Per Pay Period Amount to be Directly Charged to Grant</t>
  </si>
  <si>
    <t>Annual Salary to be Directly Charged to Grant</t>
  </si>
  <si>
    <t>Regular &amp; Summer Salary; Paid Professional Leave; Salary for Retired Faculty; Administrative &amp; Endowed Supplements (ADS/ENS), Clinical Salary</t>
  </si>
  <si>
    <t>Other 1</t>
  </si>
  <si>
    <t>Other 2</t>
  </si>
  <si>
    <t>Other 3</t>
  </si>
  <si>
    <r>
      <t xml:space="preserve">Institutional Base 
Salary From Above </t>
    </r>
    <r>
      <rPr>
        <b/>
        <vertAlign val="superscript"/>
        <sz val="10"/>
        <rFont val="Arial"/>
        <family val="2"/>
      </rPr>
      <t>(2)</t>
    </r>
  </si>
  <si>
    <r>
      <rPr>
        <b/>
        <sz val="10"/>
        <rFont val="Arial"/>
        <family val="2"/>
      </rPr>
      <t xml:space="preserve">         </t>
    </r>
    <r>
      <rPr>
        <b/>
        <u/>
        <sz val="10"/>
        <rFont val="Arial"/>
        <family val="2"/>
      </rPr>
      <t>Institutional Base Salary</t>
    </r>
  </si>
  <si>
    <t>Clinical Salary (UWP/CUMG)</t>
  </si>
  <si>
    <t>Regular Salary</t>
  </si>
  <si>
    <t>Salary Cap Exec Level II updated</t>
  </si>
  <si>
    <t>Salary Cap Exec Level I updated</t>
  </si>
  <si>
    <t>https://f2.washington.edu/fm/maa/fec/fectools</t>
  </si>
  <si>
    <t>https://f2.washington.edu/fm/maa/fec/costshare/salarycap-limitations</t>
  </si>
  <si>
    <t>New formula in F column to capture situations where IBS is under the cap but departments still use the calculator for determining salary distribution</t>
  </si>
  <si>
    <t xml:space="preserve">New salary cap EL2 amount for 2016 </t>
  </si>
  <si>
    <t>Salary Cap Level  (Choose salary cap level from the drop down)</t>
  </si>
  <si>
    <t>Added data validation for SC level selection in cells C23-34 - drop down and info message.</t>
  </si>
  <si>
    <r>
      <t xml:space="preserve">% of </t>
    </r>
    <r>
      <rPr>
        <b/>
        <i/>
        <u/>
        <sz val="10"/>
        <rFont val="Arial"/>
        <family val="2"/>
      </rPr>
      <t>Non</t>
    </r>
    <r>
      <rPr>
        <b/>
        <sz val="10"/>
        <rFont val="Arial"/>
        <family val="2"/>
      </rPr>
      <t xml:space="preserve"> ADS/ENS and/or Clinical Salary to Charge to Grant Workday %)</t>
    </r>
  </si>
  <si>
    <t>Effective 1/1/2023</t>
  </si>
  <si>
    <t>PCORI</t>
  </si>
  <si>
    <t>Salary Cap Calculator for Determining Salary Distribution - by Year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</si>
</sst>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$&quot;#,##0"/>
  </numFmts>
  <fonts count="1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indexed="8"/>
      <name val="Arial"/>
      <family val="2"/>
    </font>
    <font>
      <u/>
      <vertAlign val="superscript"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22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22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9" fontId="0" fillId="2" borderId="1" xfId="0" applyNumberFormat="1" applyFill="1" applyBorder="1" applyProtection="1">
      <protection locked="0"/>
    </xf>
    <xf numFmtId="166" fontId="0" fillId="0" borderId="2" xfId="0" applyNumberFormat="1" applyBorder="1"/>
    <xf numFmtId="166" fontId="6" fillId="2" borderId="1" xfId="0" applyNumberFormat="1" applyFont="1" applyFill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Protection="1">
      <protection locked="0"/>
    </xf>
    <xf numFmtId="166" fontId="0" fillId="0" borderId="3" xfId="0" applyNumberFormat="1" applyBorder="1"/>
    <xf numFmtId="164" fontId="0" fillId="0" borderId="3" xfId="0" applyNumberFormat="1" applyBorder="1"/>
    <xf numFmtId="0" fontId="6" fillId="2" borderId="4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0" fillId="0" borderId="5" xfId="0" applyNumberFormat="1" applyBorder="1"/>
    <xf numFmtId="0" fontId="6" fillId="2" borderId="6" xfId="0" applyFont="1" applyFill="1" applyBorder="1" applyProtection="1">
      <protection locked="0"/>
    </xf>
    <xf numFmtId="9" fontId="0" fillId="2" borderId="3" xfId="0" applyNumberFormat="1" applyFill="1" applyBorder="1" applyProtection="1">
      <protection locked="0"/>
    </xf>
    <xf numFmtId="166" fontId="6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9" fillId="0" borderId="0" xfId="0" applyFont="1" applyProtection="1">
      <protection locked="0"/>
    </xf>
    <xf numFmtId="166" fontId="6" fillId="0" borderId="0" xfId="0" applyNumberFormat="1" applyFont="1" applyProtection="1">
      <protection locked="0"/>
    </xf>
    <xf numFmtId="166" fontId="0" fillId="4" borderId="7" xfId="0" applyNumberFormat="1" applyFill="1" applyBorder="1" applyProtection="1">
      <protection locked="0"/>
    </xf>
    <xf numFmtId="164" fontId="14" fillId="0" borderId="5" xfId="0" applyNumberFormat="1" applyFont="1" applyBorder="1"/>
    <xf numFmtId="166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Border="1"/>
    <xf numFmtId="166" fontId="14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43" fontId="0" fillId="0" borderId="0" xfId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165" fontId="0" fillId="0" borderId="0" xfId="1" applyNumberFormat="1" applyFont="1" applyFill="1" applyBorder="1" applyProtection="1"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0" fontId="0" fillId="4" borderId="3" xfId="0" applyFill="1" applyBorder="1" applyProtection="1">
      <protection locked="0"/>
    </xf>
    <xf numFmtId="0" fontId="0" fillId="4" borderId="1" xfId="0" applyFill="1" applyBorder="1" applyProtection="1">
      <protection locked="0"/>
    </xf>
    <xf numFmtId="166" fontId="0" fillId="0" borderId="9" xfId="0" applyNumberFormat="1" applyBorder="1"/>
    <xf numFmtId="165" fontId="16" fillId="0" borderId="10" xfId="0" applyNumberFormat="1" applyFont="1" applyBorder="1" applyAlignment="1">
      <alignment vertical="center"/>
    </xf>
    <xf numFmtId="43" fontId="0" fillId="5" borderId="2" xfId="0" applyNumberFormat="1" applyFill="1" applyBorder="1"/>
    <xf numFmtId="0" fontId="16" fillId="0" borderId="0" xfId="0" applyFont="1" applyAlignment="1">
      <alignment vertical="center"/>
    </xf>
    <xf numFmtId="0" fontId="2" fillId="6" borderId="11" xfId="0" applyFont="1" applyFill="1" applyBorder="1" applyAlignment="1" applyProtection="1">
      <alignment horizontal="center" wrapText="1"/>
      <protection locked="0"/>
    </xf>
    <xf numFmtId="0" fontId="15" fillId="6" borderId="11" xfId="0" applyFont="1" applyFill="1" applyBorder="1" applyAlignment="1" applyProtection="1">
      <alignment horizontal="center" wrapText="1"/>
      <protection locked="0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16" fillId="0" borderId="2" xfId="0" applyFont="1" applyBorder="1" applyAlignment="1" applyProtection="1">
      <alignment vertical="center"/>
      <protection locked="0"/>
    </xf>
    <xf numFmtId="0" fontId="16" fillId="0" borderId="10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43" fontId="16" fillId="0" borderId="14" xfId="1" applyFont="1" applyBorder="1" applyAlignment="1" applyProtection="1">
      <alignment vertical="center"/>
    </xf>
    <xf numFmtId="43" fontId="16" fillId="4" borderId="14" xfId="1" applyFont="1" applyFill="1" applyBorder="1" applyAlignment="1" applyProtection="1">
      <alignment vertical="center"/>
      <protection locked="0"/>
    </xf>
    <xf numFmtId="43" fontId="16" fillId="4" borderId="13" xfId="1" applyFont="1" applyFill="1" applyBorder="1" applyAlignment="1" applyProtection="1">
      <alignment vertical="center"/>
      <protection locked="0"/>
    </xf>
    <xf numFmtId="165" fontId="16" fillId="0" borderId="14" xfId="1" applyNumberFormat="1" applyFont="1" applyBorder="1" applyAlignment="1" applyProtection="1">
      <alignment vertical="center"/>
    </xf>
    <xf numFmtId="165" fontId="16" fillId="0" borderId="13" xfId="1" applyNumberFormat="1" applyFont="1" applyBorder="1" applyAlignment="1" applyProtection="1">
      <alignment vertical="center"/>
    </xf>
    <xf numFmtId="165" fontId="16" fillId="0" borderId="14" xfId="0" applyNumberFormat="1" applyFont="1" applyBorder="1" applyAlignment="1">
      <alignment vertical="center"/>
    </xf>
    <xf numFmtId="165" fontId="16" fillId="0" borderId="13" xfId="0" applyNumberFormat="1" applyFont="1" applyBorder="1" applyAlignment="1">
      <alignment vertical="center"/>
    </xf>
    <xf numFmtId="43" fontId="16" fillId="0" borderId="10" xfId="1" applyFont="1" applyBorder="1" applyAlignment="1" applyProtection="1">
      <alignment vertical="center"/>
    </xf>
    <xf numFmtId="165" fontId="16" fillId="4" borderId="10" xfId="1" applyNumberFormat="1" applyFont="1" applyFill="1" applyBorder="1" applyAlignment="1" applyProtection="1">
      <alignment vertical="center"/>
      <protection locked="0"/>
    </xf>
    <xf numFmtId="166" fontId="0" fillId="0" borderId="15" xfId="0" applyNumberFormat="1" applyBorder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14" fontId="0" fillId="0" borderId="0" xfId="0" applyNumberFormat="1"/>
    <xf numFmtId="0" fontId="6" fillId="0" borderId="0" xfId="0" applyFont="1"/>
    <xf numFmtId="43" fontId="2" fillId="0" borderId="0" xfId="1" applyFont="1" applyFill="1" applyBorder="1" applyAlignment="1" applyProtection="1">
      <alignment horizontal="center" wrapText="1"/>
      <protection locked="0"/>
    </xf>
    <xf numFmtId="164" fontId="6" fillId="0" borderId="0" xfId="2" applyNumberFormat="1" applyFont="1" applyFill="1" applyBorder="1" applyAlignment="1" applyProtection="1">
      <alignment vertical="center"/>
      <protection locked="0"/>
    </xf>
    <xf numFmtId="43" fontId="2" fillId="6" borderId="16" xfId="1" applyFont="1" applyFill="1" applyBorder="1" applyAlignment="1" applyProtection="1">
      <alignment horizontal="center" wrapText="1"/>
      <protection locked="0"/>
    </xf>
    <xf numFmtId="164" fontId="6" fillId="4" borderId="17" xfId="2" applyNumberFormat="1" applyFont="1" applyFill="1" applyBorder="1" applyAlignment="1" applyProtection="1">
      <alignment vertical="center"/>
      <protection locked="0"/>
    </xf>
    <xf numFmtId="164" fontId="6" fillId="5" borderId="18" xfId="2" applyNumberFormat="1" applyFont="1" applyFill="1" applyBorder="1" applyAlignment="1" applyProtection="1">
      <alignment vertical="center"/>
    </xf>
    <xf numFmtId="43" fontId="15" fillId="0" borderId="0" xfId="0" applyNumberFormat="1" applyFont="1" applyAlignment="1" applyProtection="1">
      <alignment horizontal="center" vertical="center"/>
      <protection locked="0"/>
    </xf>
    <xf numFmtId="166" fontId="6" fillId="0" borderId="0" xfId="0" applyNumberFormat="1" applyFont="1" applyAlignment="1" applyProtection="1">
      <alignment horizontal="left" vertical="center" wrapText="1"/>
      <protection locked="0"/>
    </xf>
    <xf numFmtId="166" fontId="14" fillId="0" borderId="0" xfId="0" applyNumberFormat="1" applyFont="1" applyAlignment="1" applyProtection="1">
      <alignment horizontal="center"/>
      <protection locked="0"/>
    </xf>
    <xf numFmtId="0" fontId="4" fillId="7" borderId="19" xfId="0" applyFont="1" applyFill="1" applyBorder="1" applyAlignment="1" applyProtection="1">
      <alignment horizontal="left"/>
      <protection locked="0"/>
    </xf>
    <xf numFmtId="0" fontId="0" fillId="7" borderId="20" xfId="0" applyFill="1" applyBorder="1" applyAlignment="1" applyProtection="1">
      <alignment horizontal="left"/>
      <protection locked="0"/>
    </xf>
    <xf numFmtId="0" fontId="0" fillId="7" borderId="21" xfId="0" applyFill="1" applyBorder="1" applyAlignment="1" applyProtection="1">
      <alignment horizontal="left"/>
      <protection locked="0"/>
    </xf>
    <xf numFmtId="0" fontId="5" fillId="0" borderId="0" xfId="0" applyFont="1" applyAlignment="1" applyProtection="1">
      <alignment wrapText="1"/>
      <protection locked="0"/>
    </xf>
    <xf numFmtId="166" fontId="6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2" fillId="4" borderId="22" xfId="0" applyFont="1" applyFill="1" applyBorder="1" applyAlignment="1" applyProtection="1">
      <alignment horizontal="center" wrapText="1"/>
      <protection locked="0"/>
    </xf>
    <xf numFmtId="0" fontId="2" fillId="4" borderId="23" xfId="0" applyFont="1" applyFill="1" applyBorder="1" applyAlignment="1" applyProtection="1">
      <alignment horizontal="center" wrapText="1"/>
      <protection locked="0"/>
    </xf>
    <xf numFmtId="0" fontId="6" fillId="5" borderId="10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abSelected="1" zoomScale="115" zoomScaleNormal="115" workbookViewId="0">
      <selection activeCell="D14" sqref="D14"/>
    </sheetView>
  </sheetViews>
  <sheetFormatPr defaultColWidth="9.109375" defaultRowHeight="13.2" x14ac:dyDescent="0.25"/>
  <cols>
    <col min="1" max="1" width="8.33203125" style="1" customWidth="1"/>
    <col min="2" max="2" width="11.88671875" style="2" bestFit="1" customWidth="1"/>
    <col min="3" max="3" width="16.44140625" style="2" customWidth="1"/>
    <col min="4" max="4" width="12.33203125" style="1" customWidth="1"/>
    <col min="5" max="5" width="12.5546875" style="2" bestFit="1" customWidth="1"/>
    <col min="6" max="6" width="12" style="2" bestFit="1" customWidth="1"/>
    <col min="7" max="7" width="15.88671875" style="2" bestFit="1" customWidth="1"/>
    <col min="8" max="8" width="12.33203125" style="2" customWidth="1"/>
    <col min="9" max="9" width="10.33203125" style="2" customWidth="1"/>
    <col min="10" max="10" width="11.109375" style="2" customWidth="1"/>
    <col min="11" max="11" width="10.33203125" style="2" customWidth="1"/>
    <col min="12" max="12" width="12.5546875" style="2" customWidth="1"/>
    <col min="13" max="13" width="9.5546875" style="1" customWidth="1"/>
    <col min="14" max="14" width="16" style="1" customWidth="1"/>
    <col min="15" max="16384" width="9.109375" style="1"/>
  </cols>
  <sheetData>
    <row r="1" spans="1:15" ht="20.399999999999999" x14ac:dyDescent="0.35">
      <c r="A1" s="71" t="s">
        <v>51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3" spans="1:15" x14ac:dyDescent="0.25">
      <c r="A3" s="60" t="s">
        <v>37</v>
      </c>
      <c r="L3" s="26"/>
      <c r="O3" s="27"/>
    </row>
    <row r="4" spans="1:15" x14ac:dyDescent="0.25">
      <c r="B4" s="19" t="s">
        <v>39</v>
      </c>
      <c r="D4" s="20"/>
      <c r="L4" s="28"/>
      <c r="O4" s="29"/>
    </row>
    <row r="5" spans="1:15" x14ac:dyDescent="0.25">
      <c r="B5" s="19" t="s">
        <v>23</v>
      </c>
      <c r="D5" s="20"/>
      <c r="L5" s="28"/>
      <c r="O5" s="29"/>
    </row>
    <row r="6" spans="1:15" x14ac:dyDescent="0.25">
      <c r="B6" s="19" t="s">
        <v>38</v>
      </c>
      <c r="D6" s="20"/>
      <c r="L6" s="28"/>
      <c r="O6" s="29"/>
    </row>
    <row r="7" spans="1:15" x14ac:dyDescent="0.25">
      <c r="B7" s="19" t="s">
        <v>24</v>
      </c>
      <c r="D7" s="20"/>
      <c r="L7" s="28"/>
      <c r="O7" s="29"/>
    </row>
    <row r="8" spans="1:15" x14ac:dyDescent="0.25">
      <c r="B8" s="19" t="s">
        <v>25</v>
      </c>
      <c r="D8" s="20"/>
      <c r="L8" s="28"/>
      <c r="O8" s="29"/>
    </row>
    <row r="9" spans="1:15" x14ac:dyDescent="0.25">
      <c r="B9" s="19" t="s">
        <v>26</v>
      </c>
      <c r="D9" s="20"/>
      <c r="L9" s="28"/>
      <c r="O9" s="29"/>
    </row>
    <row r="10" spans="1:15" ht="15" customHeight="1" thickBot="1" x14ac:dyDescent="0.3">
      <c r="B10" s="19" t="s">
        <v>21</v>
      </c>
      <c r="C10" s="1"/>
      <c r="D10" s="37">
        <f>SUM(D4:D9)</f>
        <v>0</v>
      </c>
      <c r="L10" s="28"/>
      <c r="O10" s="29"/>
    </row>
    <row r="11" spans="1:15" ht="15" customHeight="1" thickBot="1" x14ac:dyDescent="0.3">
      <c r="B11" s="19"/>
      <c r="L11" s="28"/>
      <c r="O11" s="29"/>
    </row>
    <row r="12" spans="1:15" s="31" customFormat="1" ht="42.6" thickTop="1" x14ac:dyDescent="0.25">
      <c r="A12" s="78" t="s">
        <v>3</v>
      </c>
      <c r="B12" s="79"/>
      <c r="C12" s="41" t="s">
        <v>4</v>
      </c>
      <c r="D12" s="42" t="s">
        <v>11</v>
      </c>
      <c r="E12" s="42" t="s">
        <v>14</v>
      </c>
      <c r="F12" s="42" t="s">
        <v>15</v>
      </c>
      <c r="G12" s="65" t="s">
        <v>5</v>
      </c>
      <c r="H12" s="63"/>
      <c r="I12" s="30"/>
      <c r="J12" s="30"/>
      <c r="K12" s="30"/>
      <c r="L12" s="28"/>
      <c r="M12" s="1"/>
      <c r="N12" s="1"/>
      <c r="O12" s="29"/>
    </row>
    <row r="13" spans="1:15" s="33" customFormat="1" ht="35.25" customHeight="1" thickBot="1" x14ac:dyDescent="0.3">
      <c r="A13" s="80" t="s">
        <v>6</v>
      </c>
      <c r="B13" s="81"/>
      <c r="C13" s="47" t="s">
        <v>7</v>
      </c>
      <c r="D13" s="57">
        <v>201700</v>
      </c>
      <c r="E13" s="58">
        <v>12</v>
      </c>
      <c r="F13" s="38">
        <f>E13*2</f>
        <v>24</v>
      </c>
      <c r="G13" s="66">
        <v>1</v>
      </c>
      <c r="H13" s="64"/>
      <c r="I13" s="32"/>
      <c r="J13" s="32"/>
      <c r="K13" s="32"/>
    </row>
    <row r="14" spans="1:15" s="33" customFormat="1" ht="14.25" customHeight="1" thickTop="1" thickBot="1" x14ac:dyDescent="0.3">
      <c r="A14" s="43"/>
      <c r="B14" s="40"/>
      <c r="C14" s="48" t="s">
        <v>8</v>
      </c>
      <c r="D14" s="50">
        <v>212100</v>
      </c>
      <c r="E14" s="53">
        <f>E13</f>
        <v>12</v>
      </c>
      <c r="F14" s="55">
        <f>F13</f>
        <v>24</v>
      </c>
      <c r="G14" s="67">
        <f>G13</f>
        <v>1</v>
      </c>
      <c r="H14" s="64" t="s">
        <v>49</v>
      </c>
      <c r="I14" s="32"/>
      <c r="J14" s="32"/>
      <c r="K14" s="32"/>
    </row>
    <row r="15" spans="1:15" s="33" customFormat="1" ht="14.25" customHeight="1" thickTop="1" thickBot="1" x14ac:dyDescent="0.3">
      <c r="A15" s="44"/>
      <c r="C15" s="48" t="s">
        <v>50</v>
      </c>
      <c r="D15" s="51">
        <v>200000</v>
      </c>
      <c r="E15" s="53">
        <f>E13</f>
        <v>12</v>
      </c>
      <c r="F15" s="55">
        <f>F13</f>
        <v>24</v>
      </c>
      <c r="G15" s="67">
        <f>G13</f>
        <v>1</v>
      </c>
      <c r="H15" s="64"/>
      <c r="I15" s="32"/>
      <c r="J15" s="68"/>
      <c r="K15" s="32"/>
    </row>
    <row r="16" spans="1:15" s="33" customFormat="1" ht="14.25" customHeight="1" thickTop="1" thickBot="1" x14ac:dyDescent="0.3">
      <c r="A16" s="44"/>
      <c r="C16" s="48" t="s">
        <v>33</v>
      </c>
      <c r="D16" s="51"/>
      <c r="E16" s="53">
        <f>E13</f>
        <v>12</v>
      </c>
      <c r="F16" s="55">
        <f>F13</f>
        <v>24</v>
      </c>
      <c r="G16" s="67">
        <f>G13</f>
        <v>1</v>
      </c>
      <c r="H16" s="64"/>
      <c r="I16" s="32"/>
      <c r="J16" s="68"/>
      <c r="K16" s="32"/>
    </row>
    <row r="17" spans="1:14" s="33" customFormat="1" ht="14.25" customHeight="1" thickTop="1" thickBot="1" x14ac:dyDescent="0.3">
      <c r="A17" s="44"/>
      <c r="C17" s="48" t="s">
        <v>34</v>
      </c>
      <c r="D17" s="51"/>
      <c r="E17" s="53">
        <f>E13</f>
        <v>12</v>
      </c>
      <c r="F17" s="55">
        <f>F13</f>
        <v>24</v>
      </c>
      <c r="G17" s="67">
        <f>G13</f>
        <v>1</v>
      </c>
      <c r="H17" s="64"/>
      <c r="I17" s="32"/>
      <c r="J17" s="32"/>
      <c r="K17" s="32"/>
    </row>
    <row r="18" spans="1:14" s="33" customFormat="1" ht="14.25" customHeight="1" thickTop="1" thickBot="1" x14ac:dyDescent="0.3">
      <c r="A18" s="45"/>
      <c r="B18" s="46"/>
      <c r="C18" s="49" t="s">
        <v>35</v>
      </c>
      <c r="D18" s="52"/>
      <c r="E18" s="54">
        <f>E13</f>
        <v>12</v>
      </c>
      <c r="F18" s="56">
        <f>F13</f>
        <v>24</v>
      </c>
      <c r="G18" s="67">
        <f>G13</f>
        <v>1</v>
      </c>
      <c r="H18" s="64"/>
      <c r="I18" s="32"/>
      <c r="J18" s="32"/>
      <c r="K18" s="32"/>
    </row>
    <row r="19" spans="1:14" ht="14.4" thickTop="1" x14ac:dyDescent="0.3">
      <c r="A19" s="34" t="s">
        <v>27</v>
      </c>
    </row>
    <row r="20" spans="1:14" x14ac:dyDescent="0.25">
      <c r="A20" s="1" t="s">
        <v>2</v>
      </c>
    </row>
    <row r="21" spans="1:14" ht="13.8" thickBot="1" x14ac:dyDescent="0.3">
      <c r="F21" s="70"/>
      <c r="G21" s="70"/>
      <c r="H21" s="25"/>
      <c r="I21" s="70"/>
      <c r="J21" s="70"/>
      <c r="K21" s="25"/>
    </row>
    <row r="22" spans="1:14" s="6" customFormat="1" ht="66.599999999999994" thickBot="1" x14ac:dyDescent="0.3">
      <c r="A22" s="22" t="s">
        <v>0</v>
      </c>
      <c r="B22" s="22" t="s">
        <v>36</v>
      </c>
      <c r="C22" s="22" t="s">
        <v>46</v>
      </c>
      <c r="D22" s="23" t="s">
        <v>18</v>
      </c>
      <c r="E22" s="22" t="s">
        <v>13</v>
      </c>
      <c r="F22" s="22" t="s">
        <v>31</v>
      </c>
      <c r="G22" s="22" t="s">
        <v>30</v>
      </c>
      <c r="H22" s="23" t="s">
        <v>22</v>
      </c>
      <c r="I22" s="22" t="s">
        <v>29</v>
      </c>
      <c r="J22" s="22" t="s">
        <v>28</v>
      </c>
      <c r="K22" s="23" t="s">
        <v>19</v>
      </c>
      <c r="L22" s="22" t="s">
        <v>1</v>
      </c>
      <c r="M22" s="23" t="s">
        <v>10</v>
      </c>
      <c r="N22" s="23" t="s">
        <v>48</v>
      </c>
    </row>
    <row r="23" spans="1:14" ht="13.8" thickBot="1" x14ac:dyDescent="0.3">
      <c r="A23" s="13" t="s">
        <v>9</v>
      </c>
      <c r="B23" s="59">
        <f>$D$10</f>
        <v>0</v>
      </c>
      <c r="C23" s="35" t="s">
        <v>8</v>
      </c>
      <c r="D23" s="14">
        <v>0.05</v>
      </c>
      <c r="E23" s="39">
        <f>IF(C23=$C$13,$D$13*$G$13,IF(C23=$C$14,$D$14*$G$14,IF(C23=$C$15,$D$15*$G$15,IF(C23=$C$15,$D$15,IF(C23=$C$16,$D$16*$G$16,IF(C23=$C$17,$D$17*$G$17,IF(C23=$C$18,$D$18*$G$18)))))))</f>
        <v>212100</v>
      </c>
      <c r="F23" s="8">
        <f>IF($D$10&lt;E23,$D$10*D23,E23*D23)</f>
        <v>0</v>
      </c>
      <c r="G23" s="8">
        <f>F23/$F$13</f>
        <v>0</v>
      </c>
      <c r="H23" s="24" t="e">
        <f t="shared" ref="H23:H34" si="0">F23/B23</f>
        <v>#DIV/0!</v>
      </c>
      <c r="I23" s="4">
        <f t="shared" ref="I23:I34" si="1">(B23*D23)-F23</f>
        <v>0</v>
      </c>
      <c r="J23" s="8">
        <f>I23/$F$13</f>
        <v>0</v>
      </c>
      <c r="K23" s="9" t="e">
        <f t="shared" ref="K23:K34" si="2">I23/B23</f>
        <v>#DIV/0!</v>
      </c>
      <c r="L23" s="8">
        <f t="shared" ref="L23:L34" si="3">F23+I23</f>
        <v>0</v>
      </c>
      <c r="M23" s="12" t="e">
        <f t="shared" ref="M23:M34" si="4">H23+K23</f>
        <v>#DIV/0!</v>
      </c>
      <c r="N23" s="21" t="e">
        <f t="shared" ref="N23:N34" si="5">F23/($D$4)</f>
        <v>#DIV/0!</v>
      </c>
    </row>
    <row r="24" spans="1:14" ht="14.4" thickTop="1" thickBot="1" x14ac:dyDescent="0.3">
      <c r="A24" s="10" t="s">
        <v>9</v>
      </c>
      <c r="B24" s="59">
        <f>$D$10</f>
        <v>0</v>
      </c>
      <c r="C24" s="5"/>
      <c r="D24" s="3"/>
      <c r="E24" s="39" t="b">
        <f t="shared" ref="E24:E34" si="6">IF(C24=$C$13,$D$13*$G$13,IF(C24=$C$14,$D$14*$G$14,IF(C24=$C$15,$D$15*$G$15,IF(C24=$C$15,$D$15,IF(C24=$C$16,$D$16*$G$16,IF(C24=$C$17,$D$17*$G$17,IF(C24=$C$18,$D$18*$G$18)))))))</f>
        <v>0</v>
      </c>
      <c r="F24" s="8">
        <f t="shared" ref="F24:F34" si="7">IF($D$10&lt;E24,$D$10*D24,E24*D24)</f>
        <v>0</v>
      </c>
      <c r="G24" s="8">
        <f>F24/$F$13</f>
        <v>0</v>
      </c>
      <c r="H24" s="9" t="e">
        <f t="shared" si="0"/>
        <v>#DIV/0!</v>
      </c>
      <c r="I24" s="4">
        <f t="shared" si="1"/>
        <v>0</v>
      </c>
      <c r="J24" s="8">
        <f>I24/$F$13</f>
        <v>0</v>
      </c>
      <c r="K24" s="9" t="e">
        <f t="shared" si="2"/>
        <v>#DIV/0!</v>
      </c>
      <c r="L24" s="8">
        <f t="shared" si="3"/>
        <v>0</v>
      </c>
      <c r="M24" s="12" t="e">
        <f t="shared" si="4"/>
        <v>#DIV/0!</v>
      </c>
      <c r="N24" s="21" t="e">
        <f t="shared" si="5"/>
        <v>#DIV/0!</v>
      </c>
    </row>
    <row r="25" spans="1:14" ht="14.4" thickTop="1" thickBot="1" x14ac:dyDescent="0.3">
      <c r="A25" s="10" t="s">
        <v>9</v>
      </c>
      <c r="B25" s="59">
        <f>$D$10</f>
        <v>0</v>
      </c>
      <c r="C25" s="36"/>
      <c r="D25" s="3"/>
      <c r="E25" s="39" t="b">
        <f t="shared" si="6"/>
        <v>0</v>
      </c>
      <c r="F25" s="8">
        <f t="shared" si="7"/>
        <v>0</v>
      </c>
      <c r="G25" s="8">
        <f t="shared" ref="G25:G34" si="8">F25/$F$13</f>
        <v>0</v>
      </c>
      <c r="H25" s="9" t="e">
        <f t="shared" si="0"/>
        <v>#DIV/0!</v>
      </c>
      <c r="I25" s="4">
        <f t="shared" si="1"/>
        <v>0</v>
      </c>
      <c r="J25" s="8">
        <f t="shared" ref="J25:J33" si="9">I25/$F$13</f>
        <v>0</v>
      </c>
      <c r="K25" s="9" t="e">
        <f t="shared" si="2"/>
        <v>#DIV/0!</v>
      </c>
      <c r="L25" s="8">
        <f t="shared" si="3"/>
        <v>0</v>
      </c>
      <c r="M25" s="12" t="e">
        <f t="shared" si="4"/>
        <v>#DIV/0!</v>
      </c>
      <c r="N25" s="21" t="e">
        <f t="shared" si="5"/>
        <v>#DIV/0!</v>
      </c>
    </row>
    <row r="26" spans="1:14" ht="14.4" thickTop="1" thickBot="1" x14ac:dyDescent="0.3">
      <c r="A26" s="10" t="s">
        <v>9</v>
      </c>
      <c r="B26" s="59">
        <f>$D$10</f>
        <v>0</v>
      </c>
      <c r="C26" s="5"/>
      <c r="D26" s="3"/>
      <c r="E26" s="39" t="b">
        <f t="shared" si="6"/>
        <v>0</v>
      </c>
      <c r="F26" s="8">
        <f t="shared" si="7"/>
        <v>0</v>
      </c>
      <c r="G26" s="8">
        <f t="shared" si="8"/>
        <v>0</v>
      </c>
      <c r="H26" s="9" t="e">
        <f t="shared" si="0"/>
        <v>#DIV/0!</v>
      </c>
      <c r="I26" s="4">
        <f t="shared" si="1"/>
        <v>0</v>
      </c>
      <c r="J26" s="8">
        <f t="shared" si="9"/>
        <v>0</v>
      </c>
      <c r="K26" s="9" t="e">
        <f t="shared" si="2"/>
        <v>#DIV/0!</v>
      </c>
      <c r="L26" s="8">
        <f t="shared" si="3"/>
        <v>0</v>
      </c>
      <c r="M26" s="12" t="e">
        <f t="shared" si="4"/>
        <v>#DIV/0!</v>
      </c>
      <c r="N26" s="21" t="e">
        <f t="shared" si="5"/>
        <v>#DIV/0!</v>
      </c>
    </row>
    <row r="27" spans="1:14" ht="14.4" thickTop="1" thickBot="1" x14ac:dyDescent="0.3">
      <c r="A27" s="11"/>
      <c r="B27" s="59">
        <f t="shared" ref="B27:B34" si="10">$D$10</f>
        <v>0</v>
      </c>
      <c r="C27" s="5"/>
      <c r="D27" s="3"/>
      <c r="E27" s="39" t="b">
        <f t="shared" si="6"/>
        <v>0</v>
      </c>
      <c r="F27" s="8">
        <f t="shared" si="7"/>
        <v>0</v>
      </c>
      <c r="G27" s="8">
        <f t="shared" si="8"/>
        <v>0</v>
      </c>
      <c r="H27" s="9" t="e">
        <f t="shared" si="0"/>
        <v>#DIV/0!</v>
      </c>
      <c r="I27" s="4">
        <f t="shared" si="1"/>
        <v>0</v>
      </c>
      <c r="J27" s="8">
        <f t="shared" si="9"/>
        <v>0</v>
      </c>
      <c r="K27" s="9" t="e">
        <f t="shared" si="2"/>
        <v>#DIV/0!</v>
      </c>
      <c r="L27" s="8">
        <f t="shared" si="3"/>
        <v>0</v>
      </c>
      <c r="M27" s="12" t="e">
        <f t="shared" si="4"/>
        <v>#DIV/0!</v>
      </c>
      <c r="N27" s="21" t="e">
        <f t="shared" si="5"/>
        <v>#DIV/0!</v>
      </c>
    </row>
    <row r="28" spans="1:14" ht="14.4" thickTop="1" thickBot="1" x14ac:dyDescent="0.3">
      <c r="A28" s="11"/>
      <c r="B28" s="59">
        <f t="shared" si="10"/>
        <v>0</v>
      </c>
      <c r="C28" s="5"/>
      <c r="D28" s="3"/>
      <c r="E28" s="39" t="b">
        <f t="shared" si="6"/>
        <v>0</v>
      </c>
      <c r="F28" s="8">
        <f t="shared" si="7"/>
        <v>0</v>
      </c>
      <c r="G28" s="8">
        <f t="shared" si="8"/>
        <v>0</v>
      </c>
      <c r="H28" s="9" t="e">
        <f t="shared" si="0"/>
        <v>#DIV/0!</v>
      </c>
      <c r="I28" s="4">
        <f t="shared" si="1"/>
        <v>0</v>
      </c>
      <c r="J28" s="8">
        <f t="shared" si="9"/>
        <v>0</v>
      </c>
      <c r="K28" s="9" t="e">
        <f t="shared" si="2"/>
        <v>#DIV/0!</v>
      </c>
      <c r="L28" s="8">
        <f t="shared" si="3"/>
        <v>0</v>
      </c>
      <c r="M28" s="12" t="e">
        <f t="shared" si="4"/>
        <v>#DIV/0!</v>
      </c>
      <c r="N28" s="21" t="e">
        <f t="shared" si="5"/>
        <v>#DIV/0!</v>
      </c>
    </row>
    <row r="29" spans="1:14" ht="14.4" thickTop="1" thickBot="1" x14ac:dyDescent="0.3">
      <c r="A29" s="11"/>
      <c r="B29" s="59">
        <f t="shared" si="10"/>
        <v>0</v>
      </c>
      <c r="C29" s="5"/>
      <c r="D29" s="3"/>
      <c r="E29" s="39" t="b">
        <f t="shared" si="6"/>
        <v>0</v>
      </c>
      <c r="F29" s="8">
        <f t="shared" si="7"/>
        <v>0</v>
      </c>
      <c r="G29" s="8">
        <f t="shared" si="8"/>
        <v>0</v>
      </c>
      <c r="H29" s="9" t="e">
        <f t="shared" si="0"/>
        <v>#DIV/0!</v>
      </c>
      <c r="I29" s="4">
        <f t="shared" si="1"/>
        <v>0</v>
      </c>
      <c r="J29" s="8">
        <f t="shared" si="9"/>
        <v>0</v>
      </c>
      <c r="K29" s="9" t="e">
        <f t="shared" si="2"/>
        <v>#DIV/0!</v>
      </c>
      <c r="L29" s="8">
        <f t="shared" si="3"/>
        <v>0</v>
      </c>
      <c r="M29" s="12" t="e">
        <f t="shared" si="4"/>
        <v>#DIV/0!</v>
      </c>
      <c r="N29" s="21" t="e">
        <f t="shared" si="5"/>
        <v>#DIV/0!</v>
      </c>
    </row>
    <row r="30" spans="1:14" ht="14.4" thickTop="1" thickBot="1" x14ac:dyDescent="0.3">
      <c r="A30" s="11"/>
      <c r="B30" s="59">
        <f t="shared" si="10"/>
        <v>0</v>
      </c>
      <c r="C30" s="5"/>
      <c r="D30" s="3"/>
      <c r="E30" s="39" t="b">
        <f t="shared" si="6"/>
        <v>0</v>
      </c>
      <c r="F30" s="8">
        <f t="shared" si="7"/>
        <v>0</v>
      </c>
      <c r="G30" s="8">
        <f t="shared" si="8"/>
        <v>0</v>
      </c>
      <c r="H30" s="9" t="e">
        <f t="shared" si="0"/>
        <v>#DIV/0!</v>
      </c>
      <c r="I30" s="4">
        <f t="shared" si="1"/>
        <v>0</v>
      </c>
      <c r="J30" s="8">
        <f t="shared" si="9"/>
        <v>0</v>
      </c>
      <c r="K30" s="9" t="e">
        <f t="shared" si="2"/>
        <v>#DIV/0!</v>
      </c>
      <c r="L30" s="8">
        <f t="shared" si="3"/>
        <v>0</v>
      </c>
      <c r="M30" s="12" t="e">
        <f t="shared" si="4"/>
        <v>#DIV/0!</v>
      </c>
      <c r="N30" s="21" t="e">
        <f t="shared" si="5"/>
        <v>#DIV/0!</v>
      </c>
    </row>
    <row r="31" spans="1:14" ht="14.4" thickTop="1" thickBot="1" x14ac:dyDescent="0.3">
      <c r="A31" s="11"/>
      <c r="B31" s="59">
        <f t="shared" si="10"/>
        <v>0</v>
      </c>
      <c r="C31" s="5"/>
      <c r="D31" s="3"/>
      <c r="E31" s="39" t="b">
        <f t="shared" si="6"/>
        <v>0</v>
      </c>
      <c r="F31" s="8">
        <f t="shared" si="7"/>
        <v>0</v>
      </c>
      <c r="G31" s="8">
        <f t="shared" si="8"/>
        <v>0</v>
      </c>
      <c r="H31" s="9" t="e">
        <f t="shared" si="0"/>
        <v>#DIV/0!</v>
      </c>
      <c r="I31" s="4">
        <f t="shared" si="1"/>
        <v>0</v>
      </c>
      <c r="J31" s="8">
        <f t="shared" si="9"/>
        <v>0</v>
      </c>
      <c r="K31" s="9" t="e">
        <f t="shared" si="2"/>
        <v>#DIV/0!</v>
      </c>
      <c r="L31" s="8">
        <f t="shared" si="3"/>
        <v>0</v>
      </c>
      <c r="M31" s="12" t="e">
        <f t="shared" si="4"/>
        <v>#DIV/0!</v>
      </c>
      <c r="N31" s="21" t="e">
        <f t="shared" si="5"/>
        <v>#DIV/0!</v>
      </c>
    </row>
    <row r="32" spans="1:14" ht="14.4" thickTop="1" thickBot="1" x14ac:dyDescent="0.3">
      <c r="A32" s="11"/>
      <c r="B32" s="59">
        <f t="shared" si="10"/>
        <v>0</v>
      </c>
      <c r="C32" s="5"/>
      <c r="D32" s="3"/>
      <c r="E32" s="39" t="b">
        <f t="shared" si="6"/>
        <v>0</v>
      </c>
      <c r="F32" s="8">
        <f t="shared" si="7"/>
        <v>0</v>
      </c>
      <c r="G32" s="8">
        <f t="shared" si="8"/>
        <v>0</v>
      </c>
      <c r="H32" s="9" t="e">
        <f t="shared" si="0"/>
        <v>#DIV/0!</v>
      </c>
      <c r="I32" s="4">
        <f t="shared" si="1"/>
        <v>0</v>
      </c>
      <c r="J32" s="8">
        <f t="shared" si="9"/>
        <v>0</v>
      </c>
      <c r="K32" s="9" t="e">
        <f t="shared" si="2"/>
        <v>#DIV/0!</v>
      </c>
      <c r="L32" s="8">
        <f t="shared" si="3"/>
        <v>0</v>
      </c>
      <c r="M32" s="12" t="e">
        <f t="shared" si="4"/>
        <v>#DIV/0!</v>
      </c>
      <c r="N32" s="21" t="e">
        <f t="shared" si="5"/>
        <v>#DIV/0!</v>
      </c>
    </row>
    <row r="33" spans="1:14" ht="14.4" thickTop="1" thickBot="1" x14ac:dyDescent="0.3">
      <c r="A33" s="11"/>
      <c r="B33" s="59">
        <f t="shared" si="10"/>
        <v>0</v>
      </c>
      <c r="C33" s="5"/>
      <c r="D33" s="3"/>
      <c r="E33" s="39" t="b">
        <f t="shared" si="6"/>
        <v>0</v>
      </c>
      <c r="F33" s="8">
        <f t="shared" si="7"/>
        <v>0</v>
      </c>
      <c r="G33" s="8">
        <f t="shared" si="8"/>
        <v>0</v>
      </c>
      <c r="H33" s="9" t="e">
        <f t="shared" si="0"/>
        <v>#DIV/0!</v>
      </c>
      <c r="I33" s="4">
        <f t="shared" si="1"/>
        <v>0</v>
      </c>
      <c r="J33" s="8">
        <f t="shared" si="9"/>
        <v>0</v>
      </c>
      <c r="K33" s="9" t="e">
        <f t="shared" si="2"/>
        <v>#DIV/0!</v>
      </c>
      <c r="L33" s="8">
        <f t="shared" si="3"/>
        <v>0</v>
      </c>
      <c r="M33" s="12" t="e">
        <f t="shared" si="4"/>
        <v>#DIV/0!</v>
      </c>
      <c r="N33" s="21" t="e">
        <f t="shared" si="5"/>
        <v>#DIV/0!</v>
      </c>
    </row>
    <row r="34" spans="1:14" ht="14.4" thickTop="1" thickBot="1" x14ac:dyDescent="0.3">
      <c r="A34" s="11"/>
      <c r="B34" s="59">
        <f t="shared" si="10"/>
        <v>0</v>
      </c>
      <c r="C34" s="5"/>
      <c r="D34" s="3"/>
      <c r="E34" s="39" t="b">
        <f t="shared" si="6"/>
        <v>0</v>
      </c>
      <c r="F34" s="8">
        <f t="shared" si="7"/>
        <v>0</v>
      </c>
      <c r="G34" s="8">
        <f t="shared" si="8"/>
        <v>0</v>
      </c>
      <c r="H34" s="9" t="e">
        <f t="shared" si="0"/>
        <v>#DIV/0!</v>
      </c>
      <c r="I34" s="4">
        <f t="shared" si="1"/>
        <v>0</v>
      </c>
      <c r="J34" s="8">
        <f>I34/($E$13*2)</f>
        <v>0</v>
      </c>
      <c r="K34" s="9" t="e">
        <f t="shared" si="2"/>
        <v>#DIV/0!</v>
      </c>
      <c r="L34" s="8">
        <f t="shared" si="3"/>
        <v>0</v>
      </c>
      <c r="M34" s="12" t="e">
        <f t="shared" si="4"/>
        <v>#DIV/0!</v>
      </c>
      <c r="N34" s="21" t="e">
        <f t="shared" si="5"/>
        <v>#DIV/0!</v>
      </c>
    </row>
    <row r="35" spans="1:14" ht="13.8" thickTop="1" x14ac:dyDescent="0.25"/>
    <row r="36" spans="1:14" x14ac:dyDescent="0.25">
      <c r="A36" s="74" t="s">
        <v>12</v>
      </c>
      <c r="B36" s="75"/>
      <c r="C36" s="75"/>
      <c r="D36" s="76"/>
      <c r="E36" s="76"/>
      <c r="F36" s="76"/>
      <c r="G36" s="76"/>
      <c r="H36" s="76"/>
      <c r="I36" s="77"/>
      <c r="J36" s="77"/>
      <c r="K36" s="77"/>
      <c r="L36" s="77"/>
    </row>
    <row r="37" spans="1:14" ht="15.6" x14ac:dyDescent="0.25">
      <c r="A37" s="18" t="s">
        <v>16</v>
      </c>
      <c r="B37" s="15"/>
      <c r="C37" s="15"/>
      <c r="D37" s="16"/>
      <c r="E37" s="16"/>
      <c r="F37" s="16"/>
      <c r="G37" s="16"/>
      <c r="H37" s="16"/>
      <c r="I37" s="7"/>
      <c r="J37" s="7"/>
      <c r="K37" s="7"/>
      <c r="L37" s="7"/>
    </row>
    <row r="38" spans="1:14" ht="14.25" customHeight="1" x14ac:dyDescent="0.25">
      <c r="A38" s="17"/>
      <c r="B38" s="69" t="s">
        <v>32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</row>
    <row r="39" spans="1:14" ht="15.6" x14ac:dyDescent="0.25">
      <c r="A39" s="17"/>
      <c r="B39" s="69" t="s">
        <v>17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</row>
    <row r="40" spans="1:14" ht="15.6" x14ac:dyDescent="0.25">
      <c r="A40" s="7" t="s">
        <v>20</v>
      </c>
    </row>
  </sheetData>
  <mergeCells count="8">
    <mergeCell ref="B39:L39"/>
    <mergeCell ref="F21:G21"/>
    <mergeCell ref="I21:J21"/>
    <mergeCell ref="A1:M1"/>
    <mergeCell ref="A36:L36"/>
    <mergeCell ref="A12:B12"/>
    <mergeCell ref="A13:B13"/>
    <mergeCell ref="B38:L38"/>
  </mergeCells>
  <phoneticPr fontId="3" type="noConversion"/>
  <dataValidations count="1">
    <dataValidation type="list" errorStyle="information" allowBlank="1" showInputMessage="1" showErrorMessage="1" error="Salary cap name does not match any of the SC names in C13-C18. Adjustments might need to be made for salary cap to calculate correctly. Press OK to continue, or press Cancel and select SC level from the drop down list. " sqref="C23:C34" xr:uid="{00000000-0002-0000-0000-000000000000}">
      <formula1>$C$13:$C$18</formula1>
    </dataValidation>
  </dataValidations>
  <pageMargins left="0.75" right="0.75" top="1" bottom="1" header="0.5" footer="0.5"/>
  <pageSetup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defaultRowHeight="13.2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A5" sqref="A5:IV5"/>
    </sheetView>
  </sheetViews>
  <sheetFormatPr defaultRowHeight="13.2" x14ac:dyDescent="0.25"/>
  <sheetData>
    <row r="1" spans="1:2" x14ac:dyDescent="0.25">
      <c r="A1" s="61">
        <v>42038</v>
      </c>
      <c r="B1" s="62" t="s">
        <v>40</v>
      </c>
    </row>
    <row r="2" spans="1:2" x14ac:dyDescent="0.25">
      <c r="A2" s="61">
        <v>42164</v>
      </c>
      <c r="B2" s="62" t="s">
        <v>41</v>
      </c>
    </row>
    <row r="3" spans="1:2" x14ac:dyDescent="0.25">
      <c r="A3" s="61">
        <v>42437</v>
      </c>
      <c r="B3" t="s">
        <v>45</v>
      </c>
    </row>
    <row r="4" spans="1:2" x14ac:dyDescent="0.25">
      <c r="A4" s="61">
        <v>42458</v>
      </c>
      <c r="B4" t="s">
        <v>44</v>
      </c>
    </row>
    <row r="5" spans="1:2" x14ac:dyDescent="0.25">
      <c r="A5" s="61">
        <v>42965</v>
      </c>
      <c r="B5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Salary Cap Calculator</vt:lpstr>
      <vt:lpstr>Locations</vt:lpstr>
      <vt:lpstr>Version Review</vt:lpstr>
    </vt:vector>
  </TitlesOfParts>
  <Company>University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 Anthony</dc:creator>
  <cp:lastModifiedBy>David Parks</cp:lastModifiedBy>
  <cp:lastPrinted>2012-03-21T18:32:24Z</cp:lastPrinted>
  <dcterms:created xsi:type="dcterms:W3CDTF">2006-03-08T22:21:29Z</dcterms:created>
  <dcterms:modified xsi:type="dcterms:W3CDTF">2023-06-23T16:39:25Z</dcterms:modified>
</cp:coreProperties>
</file>